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F:\ABIProjects\Excel Projects\E-commerce Sales Transactions Dataset - Started\Synthetic E-Commerce Sales\"/>
    </mc:Choice>
  </mc:AlternateContent>
  <xr:revisionPtr revIDLastSave="0" documentId="13_ncr:1_{3E036B11-AEAE-4656-803A-165727ABE2F9}" xr6:coauthVersionLast="47" xr6:coauthVersionMax="47" xr10:uidLastSave="{00000000-0000-0000-0000-000000000000}"/>
  <workbookProtection workbookAlgorithmName="SHA-512" workbookHashValue="ZQlDjSiElynQs+mJx8nQTrfb2UwhCx9Np2RXeYZzYBD1fH6lSB5/t7A7P9sbp/6uecSudGbr1JoDeDX4VSbL6g==" workbookSaltValue="+Tdh+J3+S4vamrbuusNmJg==" workbookSpinCount="100000" lockStructure="1"/>
  <bookViews>
    <workbookView xWindow="0" yWindow="0" windowWidth="20490" windowHeight="10800" firstSheet="5" activeTab="5" xr2:uid="{DE95DBB0-A389-4560-BC85-EBCA5FDE8F0C}"/>
  </bookViews>
  <sheets>
    <sheet name="Trend" sheetId="1" state="hidden" r:id="rId1"/>
    <sheet name="Churn and Repeated" sheetId="3" state="hidden" r:id="rId2"/>
    <sheet name="Cust-Pro-Pivots" sheetId="7" state="hidden" r:id="rId3"/>
    <sheet name="Orders Returned" sheetId="11" state="hidden" r:id="rId4"/>
    <sheet name="RFM-Pivot" sheetId="8" state="hidden" r:id="rId5"/>
    <sheet name="DB - Trends" sheetId="2" r:id="rId6"/>
    <sheet name="DB - Customers-Products" sheetId="9" r:id="rId7"/>
    <sheet name="DB - RFM" sheetId="10" r:id="rId8"/>
  </sheets>
  <definedNames>
    <definedName name="_xlnm._FilterDatabase" localSheetId="1" hidden="1">'Churn and Repeated'!$B$22:$C$2653</definedName>
    <definedName name="_xlnm._FilterDatabase" localSheetId="2" hidden="1">'Cust-Pro-Pivots'!$Z$2:$AA$7</definedName>
    <definedName name="_xlnm._FilterDatabase" localSheetId="7" hidden="1">'DB - RFM'!$E$8:$H$582</definedName>
    <definedName name="_xlchart.v2.0" hidden="1">'Cust-Pro-Pivots'!$B$35:$B$41</definedName>
    <definedName name="_xlchart.v2.1" hidden="1">'Cust-Pro-Pivots'!$C$35:$C$41</definedName>
    <definedName name="Slicer_Month_Name">#N/A</definedName>
    <definedName name="Slicer_region">#N/A</definedName>
    <definedName name="Slicer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84" r:id="rId24"/>
    <pivotCache cacheId="199" r:id="rId25"/>
    <pivotCache cacheId="202" r:id="rId26"/>
    <pivotCache cacheId="205" r:id="rId27"/>
    <pivotCache cacheId="208" r:id="rId28"/>
    <pivotCache cacheId="211" r:id="rId29"/>
    <pivotCache cacheId="214" r:id="rId30"/>
    <pivotCache cacheId="217" r:id="rId31"/>
    <pivotCache cacheId="220" r:id="rId32"/>
    <pivotCache cacheId="223" r:id="rId33"/>
    <pivotCache cacheId="226" r:id="rId34"/>
    <pivotCache cacheId="229" r:id="rId35"/>
    <pivotCache cacheId="232" r:id="rId36"/>
    <pivotCache cacheId="235" r:id="rId37"/>
    <pivotCache cacheId="238" r:id="rId38"/>
    <pivotCache cacheId="241" r:id="rId39"/>
  </pivotCaches>
  <extLst>
    <ext xmlns:x14="http://schemas.microsoft.com/office/spreadsheetml/2009/9/main" uri="{876F7934-8845-4945-9796-88D515C7AA90}">
      <x14:pivotCaches>
        <pivotCache cacheId="31" r:id="rId40"/>
      </x14:pivotCaches>
    </ext>
    <ext xmlns:x14="http://schemas.microsoft.com/office/spreadsheetml/2009/9/main" uri="{BBE1A952-AA13-448e-AADC-164F8A28A991}">
      <x14:slicerCaches>
        <x14:slicerCache r:id="rId41"/>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orders_18b13ccd-6426-46b5-86b1-b409041b275c" name="e-orders" connection="Query - e-orders"/>
          <x15:modelTable id="calendar_d0820ab8-6366-4bc7-8846-60263abafccb" name="calendar" connection="Query - calendar"/>
          <x15:modelTable id="Key Measures" name="Key Measures" connection="Connection"/>
        </x15:modelTables>
        <x15:modelRelationships>
          <x15:modelRelationship fromTable="e-orders" fromColumn="order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8" l="1"/>
  <c r="K3" i="8" s="1"/>
  <c r="Z11" i="7"/>
  <c r="Z12" i="7"/>
  <c r="Z13" i="7"/>
  <c r="Z10" i="7"/>
  <c r="X31" i="7"/>
  <c r="Z38" i="7" s="1"/>
  <c r="X32" i="7"/>
  <c r="Z39" i="7" s="1"/>
  <c r="X33" i="7"/>
  <c r="Z40" i="7" s="1"/>
  <c r="X34" i="7"/>
  <c r="Z41" i="7" s="1"/>
  <c r="X30" i="7"/>
  <c r="Z37" i="7" s="1"/>
  <c r="B36" i="7"/>
  <c r="B37" i="7"/>
  <c r="B38" i="7"/>
  <c r="B39" i="7"/>
  <c r="B40" i="7"/>
  <c r="B41" i="7"/>
  <c r="B35" i="7"/>
  <c r="G65" i="1"/>
  <c r="G54" i="1"/>
  <c r="G55" i="1"/>
  <c r="G56" i="1"/>
  <c r="G53" i="1"/>
  <c r="G58" i="1" s="1"/>
  <c r="K43" i="7"/>
  <c r="L46" i="7"/>
  <c r="L47" i="7"/>
  <c r="L48" i="7"/>
  <c r="L49" i="7"/>
  <c r="L50" i="7"/>
  <c r="L51" i="7"/>
  <c r="L52" i="7"/>
  <c r="L53" i="7"/>
  <c r="L54" i="7"/>
  <c r="L45" i="7"/>
  <c r="O9" i="3"/>
  <c r="B33" i="7"/>
  <c r="C36" i="7"/>
  <c r="C37" i="7"/>
  <c r="C38" i="7"/>
  <c r="C39" i="7"/>
  <c r="C40" i="7"/>
  <c r="C41" i="7"/>
  <c r="C35" i="7"/>
  <c r="AL42" i="1"/>
  <c r="Z9" i="1"/>
  <c r="AA25" i="1" s="1"/>
  <c r="AA39" i="1" s="1"/>
  <c r="I14" i="7"/>
  <c r="I15" i="7"/>
  <c r="I16" i="7"/>
  <c r="I17" i="7"/>
  <c r="I18" i="7"/>
  <c r="I19" i="7"/>
  <c r="I13" i="7"/>
  <c r="X10" i="7"/>
  <c r="Z15" i="7"/>
  <c r="AA11" i="7"/>
  <c r="AA12" i="7"/>
  <c r="AA13" i="7"/>
  <c r="AA10" i="7"/>
  <c r="X42" i="1"/>
  <c r="K16" i="10"/>
  <c r="L16" i="10"/>
  <c r="M16" i="10"/>
  <c r="J16" i="10"/>
  <c r="X41" i="1"/>
  <c r="X43" i="1"/>
  <c r="X44" i="1"/>
  <c r="X45" i="1"/>
  <c r="X46" i="1"/>
  <c r="X47" i="1"/>
  <c r="X48" i="1"/>
  <c r="X49" i="1"/>
  <c r="X50" i="1"/>
  <c r="X40" i="1"/>
  <c r="W38" i="1"/>
  <c r="W7" i="7"/>
  <c r="K41" i="7"/>
  <c r="S18" i="7"/>
  <c r="Y7" i="1"/>
  <c r="E38" i="1" s="1"/>
  <c r="G4" i="3"/>
  <c r="E4" i="3" s="1"/>
  <c r="D7" i="3"/>
  <c r="E7" i="3"/>
  <c r="F8" i="3" s="1"/>
  <c r="D8" i="3"/>
  <c r="E8" i="3"/>
  <c r="D9" i="3"/>
  <c r="E9" i="3"/>
  <c r="D10" i="3"/>
  <c r="E10" i="3"/>
  <c r="C8" i="3"/>
  <c r="C9" i="3"/>
  <c r="C10" i="3"/>
  <c r="C7" i="3"/>
  <c r="P32" i="3"/>
  <c r="S32" i="3"/>
  <c r="U20" i="3"/>
  <c r="V20" i="3"/>
  <c r="W21" i="3" s="1"/>
  <c r="U21" i="3"/>
  <c r="V21" i="3"/>
  <c r="W22" i="3" s="1"/>
  <c r="U22" i="3"/>
  <c r="V22" i="3"/>
  <c r="W23" i="3" s="1"/>
  <c r="U23" i="3"/>
  <c r="V23" i="3"/>
  <c r="T21" i="3"/>
  <c r="T22" i="3"/>
  <c r="T23" i="3"/>
  <c r="T20" i="3"/>
  <c r="P13" i="3"/>
  <c r="P12" i="3"/>
  <c r="G4" i="8"/>
  <c r="S4" i="8" s="1"/>
  <c r="J18" i="10" s="1"/>
  <c r="G5" i="8"/>
  <c r="S5" i="8" s="1"/>
  <c r="J19" i="10" s="1"/>
  <c r="G6" i="8"/>
  <c r="S6" i="8" s="1"/>
  <c r="J20" i="10" s="1"/>
  <c r="G7" i="8"/>
  <c r="S7" i="8" s="1"/>
  <c r="J21" i="10" s="1"/>
  <c r="G8" i="8"/>
  <c r="S8" i="8" s="1"/>
  <c r="J22" i="10" s="1"/>
  <c r="G9" i="8"/>
  <c r="S9" i="8" s="1"/>
  <c r="J23" i="10" s="1"/>
  <c r="G10" i="8"/>
  <c r="S10" i="8" s="1"/>
  <c r="J24" i="10" s="1"/>
  <c r="G11" i="8"/>
  <c r="S11" i="8" s="1"/>
  <c r="J25" i="10" s="1"/>
  <c r="G12" i="8"/>
  <c r="S12" i="8" s="1"/>
  <c r="J26" i="10" s="1"/>
  <c r="G13" i="8"/>
  <c r="S13" i="8" s="1"/>
  <c r="J27" i="10" s="1"/>
  <c r="G14" i="8"/>
  <c r="S14" i="8" s="1"/>
  <c r="J28" i="10" s="1"/>
  <c r="G15" i="8"/>
  <c r="S15" i="8" s="1"/>
  <c r="J29" i="10" s="1"/>
  <c r="G16" i="8"/>
  <c r="S16" i="8" s="1"/>
  <c r="J30" i="10" s="1"/>
  <c r="G17" i="8"/>
  <c r="S17" i="8" s="1"/>
  <c r="J31" i="10" s="1"/>
  <c r="G18" i="8"/>
  <c r="S18" i="8" s="1"/>
  <c r="J32" i="10" s="1"/>
  <c r="G19" i="8"/>
  <c r="S19" i="8" s="1"/>
  <c r="J33" i="10" s="1"/>
  <c r="G20" i="8"/>
  <c r="S20" i="8" s="1"/>
  <c r="J34" i="10" s="1"/>
  <c r="G21" i="8"/>
  <c r="S21" i="8" s="1"/>
  <c r="J35" i="10" s="1"/>
  <c r="G22" i="8"/>
  <c r="S22" i="8" s="1"/>
  <c r="J36" i="10" s="1"/>
  <c r="G23" i="8"/>
  <c r="S23" i="8" s="1"/>
  <c r="J37" i="10" s="1"/>
  <c r="G24" i="8"/>
  <c r="S24" i="8" s="1"/>
  <c r="J38" i="10" s="1"/>
  <c r="G25" i="8"/>
  <c r="S25" i="8" s="1"/>
  <c r="J39" i="10" s="1"/>
  <c r="G26" i="8"/>
  <c r="S26" i="8" s="1"/>
  <c r="J40" i="10" s="1"/>
  <c r="G27" i="8"/>
  <c r="S27" i="8" s="1"/>
  <c r="J41" i="10" s="1"/>
  <c r="G28" i="8"/>
  <c r="S28" i="8" s="1"/>
  <c r="J42" i="10" s="1"/>
  <c r="G29" i="8"/>
  <c r="S29" i="8" s="1"/>
  <c r="J43" i="10" s="1"/>
  <c r="G30" i="8"/>
  <c r="S30" i="8" s="1"/>
  <c r="J44" i="10" s="1"/>
  <c r="G31" i="8"/>
  <c r="S31" i="8" s="1"/>
  <c r="J45" i="10" s="1"/>
  <c r="G32" i="8"/>
  <c r="S32" i="8" s="1"/>
  <c r="J46" i="10" s="1"/>
  <c r="G33" i="8"/>
  <c r="S33" i="8" s="1"/>
  <c r="J47" i="10" s="1"/>
  <c r="G34" i="8"/>
  <c r="S34" i="8" s="1"/>
  <c r="J48" i="10" s="1"/>
  <c r="G35" i="8"/>
  <c r="S35" i="8" s="1"/>
  <c r="J49" i="10" s="1"/>
  <c r="G36" i="8"/>
  <c r="S36" i="8" s="1"/>
  <c r="J50" i="10" s="1"/>
  <c r="G37" i="8"/>
  <c r="S37" i="8" s="1"/>
  <c r="J51" i="10" s="1"/>
  <c r="G38" i="8"/>
  <c r="S38" i="8" s="1"/>
  <c r="J52" i="10" s="1"/>
  <c r="G39" i="8"/>
  <c r="S39" i="8" s="1"/>
  <c r="J53" i="10" s="1"/>
  <c r="G40" i="8"/>
  <c r="S40" i="8" s="1"/>
  <c r="J54" i="10" s="1"/>
  <c r="G41" i="8"/>
  <c r="S41" i="8" s="1"/>
  <c r="J55" i="10" s="1"/>
  <c r="G42" i="8"/>
  <c r="S42" i="8" s="1"/>
  <c r="J56" i="10" s="1"/>
  <c r="G43" i="8"/>
  <c r="S43" i="8" s="1"/>
  <c r="J57" i="10" s="1"/>
  <c r="G44" i="8"/>
  <c r="S44" i="8" s="1"/>
  <c r="J58" i="10" s="1"/>
  <c r="G45" i="8"/>
  <c r="S45" i="8" s="1"/>
  <c r="J59" i="10" s="1"/>
  <c r="G46" i="8"/>
  <c r="S46" i="8" s="1"/>
  <c r="J60" i="10" s="1"/>
  <c r="G47" i="8"/>
  <c r="S47" i="8" s="1"/>
  <c r="J61" i="10" s="1"/>
  <c r="G48" i="8"/>
  <c r="S48" i="8" s="1"/>
  <c r="J62" i="10" s="1"/>
  <c r="G49" i="8"/>
  <c r="S49" i="8" s="1"/>
  <c r="J63" i="10" s="1"/>
  <c r="G50" i="8"/>
  <c r="S50" i="8" s="1"/>
  <c r="J64" i="10" s="1"/>
  <c r="G51" i="8"/>
  <c r="S51" i="8" s="1"/>
  <c r="J65" i="10" s="1"/>
  <c r="G52" i="8"/>
  <c r="S52" i="8" s="1"/>
  <c r="J66" i="10" s="1"/>
  <c r="G53" i="8"/>
  <c r="S53" i="8" s="1"/>
  <c r="J67" i="10" s="1"/>
  <c r="G54" i="8"/>
  <c r="S54" i="8" s="1"/>
  <c r="J68" i="10" s="1"/>
  <c r="G55" i="8"/>
  <c r="S55" i="8" s="1"/>
  <c r="J69" i="10" s="1"/>
  <c r="G56" i="8"/>
  <c r="S56" i="8" s="1"/>
  <c r="J70" i="10" s="1"/>
  <c r="G57" i="8"/>
  <c r="S57" i="8" s="1"/>
  <c r="J71" i="10" s="1"/>
  <c r="G58" i="8"/>
  <c r="S58" i="8" s="1"/>
  <c r="J72" i="10" s="1"/>
  <c r="G59" i="8"/>
  <c r="S59" i="8" s="1"/>
  <c r="J73" i="10" s="1"/>
  <c r="G60" i="8"/>
  <c r="S60" i="8" s="1"/>
  <c r="J74" i="10" s="1"/>
  <c r="G61" i="8"/>
  <c r="S61" i="8" s="1"/>
  <c r="J75" i="10" s="1"/>
  <c r="G62" i="8"/>
  <c r="S62" i="8" s="1"/>
  <c r="J76" i="10" s="1"/>
  <c r="G63" i="8"/>
  <c r="S63" i="8" s="1"/>
  <c r="J77" i="10" s="1"/>
  <c r="G64" i="8"/>
  <c r="S64" i="8" s="1"/>
  <c r="J78" i="10" s="1"/>
  <c r="G65" i="8"/>
  <c r="S65" i="8" s="1"/>
  <c r="J79" i="10" s="1"/>
  <c r="G66" i="8"/>
  <c r="S66" i="8" s="1"/>
  <c r="J80" i="10" s="1"/>
  <c r="G67" i="8"/>
  <c r="S67" i="8" s="1"/>
  <c r="J81" i="10" s="1"/>
  <c r="G68" i="8"/>
  <c r="S68" i="8" s="1"/>
  <c r="J82" i="10" s="1"/>
  <c r="G69" i="8"/>
  <c r="S69" i="8" s="1"/>
  <c r="J83" i="10" s="1"/>
  <c r="G70" i="8"/>
  <c r="S70" i="8" s="1"/>
  <c r="J84" i="10" s="1"/>
  <c r="G71" i="8"/>
  <c r="S71" i="8" s="1"/>
  <c r="J85" i="10" s="1"/>
  <c r="G72" i="8"/>
  <c r="S72" i="8" s="1"/>
  <c r="J86" i="10" s="1"/>
  <c r="G73" i="8"/>
  <c r="S73" i="8" s="1"/>
  <c r="J87" i="10" s="1"/>
  <c r="G74" i="8"/>
  <c r="S74" i="8" s="1"/>
  <c r="J88" i="10" s="1"/>
  <c r="G75" i="8"/>
  <c r="S75" i="8" s="1"/>
  <c r="J89" i="10" s="1"/>
  <c r="G76" i="8"/>
  <c r="S76" i="8" s="1"/>
  <c r="J90" i="10" s="1"/>
  <c r="G77" i="8"/>
  <c r="S77" i="8" s="1"/>
  <c r="J91" i="10" s="1"/>
  <c r="G78" i="8"/>
  <c r="S78" i="8" s="1"/>
  <c r="J92" i="10" s="1"/>
  <c r="G79" i="8"/>
  <c r="S79" i="8" s="1"/>
  <c r="J93" i="10" s="1"/>
  <c r="G80" i="8"/>
  <c r="S80" i="8" s="1"/>
  <c r="J94" i="10" s="1"/>
  <c r="G81" i="8"/>
  <c r="S81" i="8" s="1"/>
  <c r="J95" i="10" s="1"/>
  <c r="G82" i="8"/>
  <c r="S82" i="8" s="1"/>
  <c r="J96" i="10" s="1"/>
  <c r="G83" i="8"/>
  <c r="S83" i="8" s="1"/>
  <c r="J97" i="10" s="1"/>
  <c r="G84" i="8"/>
  <c r="S84" i="8" s="1"/>
  <c r="J98" i="10" s="1"/>
  <c r="G85" i="8"/>
  <c r="S85" i="8" s="1"/>
  <c r="J99" i="10" s="1"/>
  <c r="G86" i="8"/>
  <c r="S86" i="8" s="1"/>
  <c r="J100" i="10" s="1"/>
  <c r="G87" i="8"/>
  <c r="S87" i="8" s="1"/>
  <c r="J101" i="10" s="1"/>
  <c r="G88" i="8"/>
  <c r="S88" i="8" s="1"/>
  <c r="J102" i="10" s="1"/>
  <c r="G89" i="8"/>
  <c r="S89" i="8" s="1"/>
  <c r="J103" i="10" s="1"/>
  <c r="G90" i="8"/>
  <c r="S90" i="8" s="1"/>
  <c r="J104" i="10" s="1"/>
  <c r="G91" i="8"/>
  <c r="S91" i="8" s="1"/>
  <c r="J105" i="10" s="1"/>
  <c r="G92" i="8"/>
  <c r="S92" i="8" s="1"/>
  <c r="J106" i="10" s="1"/>
  <c r="G93" i="8"/>
  <c r="S93" i="8" s="1"/>
  <c r="J107" i="10" s="1"/>
  <c r="G94" i="8"/>
  <c r="S94" i="8" s="1"/>
  <c r="J108" i="10" s="1"/>
  <c r="G95" i="8"/>
  <c r="S95" i="8" s="1"/>
  <c r="J109" i="10" s="1"/>
  <c r="G96" i="8"/>
  <c r="S96" i="8" s="1"/>
  <c r="J110" i="10" s="1"/>
  <c r="G97" i="8"/>
  <c r="S97" i="8" s="1"/>
  <c r="J111" i="10" s="1"/>
  <c r="G98" i="8"/>
  <c r="S98" i="8" s="1"/>
  <c r="J112" i="10" s="1"/>
  <c r="G99" i="8"/>
  <c r="S99" i="8" s="1"/>
  <c r="J113" i="10" s="1"/>
  <c r="G100" i="8"/>
  <c r="S100" i="8" s="1"/>
  <c r="J114" i="10" s="1"/>
  <c r="G101" i="8"/>
  <c r="S101" i="8" s="1"/>
  <c r="J115" i="10" s="1"/>
  <c r="G102" i="8"/>
  <c r="S102" i="8" s="1"/>
  <c r="J116" i="10" s="1"/>
  <c r="G103" i="8"/>
  <c r="S103" i="8" s="1"/>
  <c r="J117" i="10" s="1"/>
  <c r="G104" i="8"/>
  <c r="S104" i="8" s="1"/>
  <c r="J118" i="10" s="1"/>
  <c r="G105" i="8"/>
  <c r="S105" i="8" s="1"/>
  <c r="J119" i="10" s="1"/>
  <c r="G106" i="8"/>
  <c r="S106" i="8" s="1"/>
  <c r="J120" i="10" s="1"/>
  <c r="G107" i="8"/>
  <c r="S107" i="8" s="1"/>
  <c r="J121" i="10" s="1"/>
  <c r="G108" i="8"/>
  <c r="S108" i="8" s="1"/>
  <c r="J122" i="10" s="1"/>
  <c r="G109" i="8"/>
  <c r="S109" i="8" s="1"/>
  <c r="J123" i="10" s="1"/>
  <c r="G110" i="8"/>
  <c r="S110" i="8" s="1"/>
  <c r="J124" i="10" s="1"/>
  <c r="G111" i="8"/>
  <c r="S111" i="8" s="1"/>
  <c r="J125" i="10" s="1"/>
  <c r="G112" i="8"/>
  <c r="S112" i="8" s="1"/>
  <c r="J126" i="10" s="1"/>
  <c r="G113" i="8"/>
  <c r="S113" i="8" s="1"/>
  <c r="J127" i="10" s="1"/>
  <c r="G114" i="8"/>
  <c r="S114" i="8" s="1"/>
  <c r="J128" i="10" s="1"/>
  <c r="G115" i="8"/>
  <c r="S115" i="8" s="1"/>
  <c r="J129" i="10" s="1"/>
  <c r="G116" i="8"/>
  <c r="S116" i="8" s="1"/>
  <c r="J130" i="10" s="1"/>
  <c r="G117" i="8"/>
  <c r="S117" i="8" s="1"/>
  <c r="J131" i="10" s="1"/>
  <c r="G118" i="8"/>
  <c r="S118" i="8" s="1"/>
  <c r="J132" i="10" s="1"/>
  <c r="G119" i="8"/>
  <c r="S119" i="8" s="1"/>
  <c r="J133" i="10" s="1"/>
  <c r="G120" i="8"/>
  <c r="S120" i="8" s="1"/>
  <c r="J134" i="10" s="1"/>
  <c r="G121" i="8"/>
  <c r="S121" i="8" s="1"/>
  <c r="J135" i="10" s="1"/>
  <c r="G122" i="8"/>
  <c r="S122" i="8" s="1"/>
  <c r="J136" i="10" s="1"/>
  <c r="G123" i="8"/>
  <c r="S123" i="8" s="1"/>
  <c r="J137" i="10" s="1"/>
  <c r="G124" i="8"/>
  <c r="S124" i="8" s="1"/>
  <c r="J138" i="10" s="1"/>
  <c r="G125" i="8"/>
  <c r="S125" i="8" s="1"/>
  <c r="J139" i="10" s="1"/>
  <c r="G126" i="8"/>
  <c r="S126" i="8" s="1"/>
  <c r="J140" i="10" s="1"/>
  <c r="G127" i="8"/>
  <c r="S127" i="8" s="1"/>
  <c r="J141" i="10" s="1"/>
  <c r="G128" i="8"/>
  <c r="S128" i="8" s="1"/>
  <c r="J142" i="10" s="1"/>
  <c r="G129" i="8"/>
  <c r="S129" i="8" s="1"/>
  <c r="J143" i="10" s="1"/>
  <c r="G130" i="8"/>
  <c r="S130" i="8" s="1"/>
  <c r="J144" i="10" s="1"/>
  <c r="G131" i="8"/>
  <c r="S131" i="8" s="1"/>
  <c r="J145" i="10" s="1"/>
  <c r="G132" i="8"/>
  <c r="S132" i="8" s="1"/>
  <c r="J146" i="10" s="1"/>
  <c r="G133" i="8"/>
  <c r="S133" i="8" s="1"/>
  <c r="J147" i="10" s="1"/>
  <c r="G134" i="8"/>
  <c r="S134" i="8" s="1"/>
  <c r="J148" i="10" s="1"/>
  <c r="G135" i="8"/>
  <c r="S135" i="8" s="1"/>
  <c r="J149" i="10" s="1"/>
  <c r="G136" i="8"/>
  <c r="S136" i="8" s="1"/>
  <c r="J150" i="10" s="1"/>
  <c r="G137" i="8"/>
  <c r="S137" i="8" s="1"/>
  <c r="J151" i="10" s="1"/>
  <c r="G138" i="8"/>
  <c r="S138" i="8" s="1"/>
  <c r="J152" i="10" s="1"/>
  <c r="G139" i="8"/>
  <c r="S139" i="8" s="1"/>
  <c r="J153" i="10" s="1"/>
  <c r="G140" i="8"/>
  <c r="S140" i="8" s="1"/>
  <c r="J154" i="10" s="1"/>
  <c r="G141" i="8"/>
  <c r="S141" i="8" s="1"/>
  <c r="J155" i="10" s="1"/>
  <c r="G142" i="8"/>
  <c r="S142" i="8" s="1"/>
  <c r="J156" i="10" s="1"/>
  <c r="G143" i="8"/>
  <c r="S143" i="8" s="1"/>
  <c r="J157" i="10" s="1"/>
  <c r="G144" i="8"/>
  <c r="S144" i="8" s="1"/>
  <c r="J158" i="10" s="1"/>
  <c r="G145" i="8"/>
  <c r="S145" i="8" s="1"/>
  <c r="J159" i="10" s="1"/>
  <c r="G146" i="8"/>
  <c r="S146" i="8" s="1"/>
  <c r="J160" i="10" s="1"/>
  <c r="G147" i="8"/>
  <c r="S147" i="8" s="1"/>
  <c r="J161" i="10" s="1"/>
  <c r="G148" i="8"/>
  <c r="S148" i="8" s="1"/>
  <c r="J162" i="10" s="1"/>
  <c r="G149" i="8"/>
  <c r="S149" i="8" s="1"/>
  <c r="J163" i="10" s="1"/>
  <c r="G150" i="8"/>
  <c r="S150" i="8" s="1"/>
  <c r="J164" i="10" s="1"/>
  <c r="G151" i="8"/>
  <c r="S151" i="8" s="1"/>
  <c r="J165" i="10" s="1"/>
  <c r="G152" i="8"/>
  <c r="S152" i="8" s="1"/>
  <c r="J166" i="10" s="1"/>
  <c r="G153" i="8"/>
  <c r="S153" i="8" s="1"/>
  <c r="J167" i="10" s="1"/>
  <c r="G154" i="8"/>
  <c r="S154" i="8" s="1"/>
  <c r="J168" i="10" s="1"/>
  <c r="G155" i="8"/>
  <c r="S155" i="8" s="1"/>
  <c r="J169" i="10" s="1"/>
  <c r="G156" i="8"/>
  <c r="S156" i="8" s="1"/>
  <c r="J170" i="10" s="1"/>
  <c r="G157" i="8"/>
  <c r="S157" i="8" s="1"/>
  <c r="J171" i="10" s="1"/>
  <c r="G158" i="8"/>
  <c r="S158" i="8" s="1"/>
  <c r="J172" i="10" s="1"/>
  <c r="G159" i="8"/>
  <c r="S159" i="8" s="1"/>
  <c r="J173" i="10" s="1"/>
  <c r="G160" i="8"/>
  <c r="S160" i="8" s="1"/>
  <c r="J174" i="10" s="1"/>
  <c r="G161" i="8"/>
  <c r="S161" i="8" s="1"/>
  <c r="J175" i="10" s="1"/>
  <c r="G162" i="8"/>
  <c r="S162" i="8" s="1"/>
  <c r="J176" i="10" s="1"/>
  <c r="G163" i="8"/>
  <c r="S163" i="8" s="1"/>
  <c r="J177" i="10" s="1"/>
  <c r="G164" i="8"/>
  <c r="S164" i="8" s="1"/>
  <c r="J178" i="10" s="1"/>
  <c r="G165" i="8"/>
  <c r="S165" i="8" s="1"/>
  <c r="J179" i="10" s="1"/>
  <c r="G166" i="8"/>
  <c r="S166" i="8" s="1"/>
  <c r="J180" i="10" s="1"/>
  <c r="G167" i="8"/>
  <c r="S167" i="8" s="1"/>
  <c r="J181" i="10" s="1"/>
  <c r="G168" i="8"/>
  <c r="S168" i="8" s="1"/>
  <c r="J182" i="10" s="1"/>
  <c r="G169" i="8"/>
  <c r="S169" i="8" s="1"/>
  <c r="J183" i="10" s="1"/>
  <c r="G170" i="8"/>
  <c r="S170" i="8" s="1"/>
  <c r="J184" i="10" s="1"/>
  <c r="G171" i="8"/>
  <c r="S171" i="8" s="1"/>
  <c r="J185" i="10" s="1"/>
  <c r="G172" i="8"/>
  <c r="S172" i="8" s="1"/>
  <c r="J186" i="10" s="1"/>
  <c r="G173" i="8"/>
  <c r="S173" i="8" s="1"/>
  <c r="J187" i="10" s="1"/>
  <c r="G174" i="8"/>
  <c r="S174" i="8" s="1"/>
  <c r="J188" i="10" s="1"/>
  <c r="G175" i="8"/>
  <c r="S175" i="8" s="1"/>
  <c r="J189" i="10" s="1"/>
  <c r="G176" i="8"/>
  <c r="S176" i="8" s="1"/>
  <c r="J190" i="10" s="1"/>
  <c r="G177" i="8"/>
  <c r="S177" i="8" s="1"/>
  <c r="J191" i="10" s="1"/>
  <c r="G178" i="8"/>
  <c r="S178" i="8" s="1"/>
  <c r="J192" i="10" s="1"/>
  <c r="G179" i="8"/>
  <c r="S179" i="8" s="1"/>
  <c r="J193" i="10" s="1"/>
  <c r="G180" i="8"/>
  <c r="S180" i="8" s="1"/>
  <c r="J194" i="10" s="1"/>
  <c r="G181" i="8"/>
  <c r="S181" i="8" s="1"/>
  <c r="J195" i="10" s="1"/>
  <c r="G182" i="8"/>
  <c r="S182" i="8" s="1"/>
  <c r="J196" i="10" s="1"/>
  <c r="G183" i="8"/>
  <c r="S183" i="8" s="1"/>
  <c r="J197" i="10" s="1"/>
  <c r="G184" i="8"/>
  <c r="S184" i="8" s="1"/>
  <c r="J198" i="10" s="1"/>
  <c r="G185" i="8"/>
  <c r="S185" i="8" s="1"/>
  <c r="J199" i="10" s="1"/>
  <c r="G186" i="8"/>
  <c r="S186" i="8" s="1"/>
  <c r="J200" i="10" s="1"/>
  <c r="G187" i="8"/>
  <c r="S187" i="8" s="1"/>
  <c r="J201" i="10" s="1"/>
  <c r="G188" i="8"/>
  <c r="S188" i="8" s="1"/>
  <c r="J202" i="10" s="1"/>
  <c r="G189" i="8"/>
  <c r="S189" i="8" s="1"/>
  <c r="J203" i="10" s="1"/>
  <c r="G190" i="8"/>
  <c r="S190" i="8" s="1"/>
  <c r="J204" i="10" s="1"/>
  <c r="G191" i="8"/>
  <c r="S191" i="8" s="1"/>
  <c r="J205" i="10" s="1"/>
  <c r="G192" i="8"/>
  <c r="S192" i="8" s="1"/>
  <c r="J206" i="10" s="1"/>
  <c r="G193" i="8"/>
  <c r="S193" i="8" s="1"/>
  <c r="J207" i="10" s="1"/>
  <c r="G194" i="8"/>
  <c r="S194" i="8" s="1"/>
  <c r="J208" i="10" s="1"/>
  <c r="G195" i="8"/>
  <c r="S195" i="8" s="1"/>
  <c r="J209" i="10" s="1"/>
  <c r="G196" i="8"/>
  <c r="S196" i="8" s="1"/>
  <c r="J210" i="10" s="1"/>
  <c r="G197" i="8"/>
  <c r="S197" i="8" s="1"/>
  <c r="J211" i="10" s="1"/>
  <c r="G198" i="8"/>
  <c r="S198" i="8" s="1"/>
  <c r="J212" i="10" s="1"/>
  <c r="G199" i="8"/>
  <c r="S199" i="8" s="1"/>
  <c r="J213" i="10" s="1"/>
  <c r="G200" i="8"/>
  <c r="S200" i="8" s="1"/>
  <c r="J214" i="10" s="1"/>
  <c r="G201" i="8"/>
  <c r="S201" i="8" s="1"/>
  <c r="J215" i="10" s="1"/>
  <c r="G202" i="8"/>
  <c r="S202" i="8" s="1"/>
  <c r="J216" i="10" s="1"/>
  <c r="G203" i="8"/>
  <c r="S203" i="8" s="1"/>
  <c r="J217" i="10" s="1"/>
  <c r="G204" i="8"/>
  <c r="S204" i="8" s="1"/>
  <c r="J218" i="10" s="1"/>
  <c r="G205" i="8"/>
  <c r="S205" i="8" s="1"/>
  <c r="J219" i="10" s="1"/>
  <c r="G206" i="8"/>
  <c r="S206" i="8" s="1"/>
  <c r="J220" i="10" s="1"/>
  <c r="G207" i="8"/>
  <c r="S207" i="8" s="1"/>
  <c r="J221" i="10" s="1"/>
  <c r="G208" i="8"/>
  <c r="S208" i="8" s="1"/>
  <c r="J222" i="10" s="1"/>
  <c r="G209" i="8"/>
  <c r="S209" i="8" s="1"/>
  <c r="J223" i="10" s="1"/>
  <c r="G210" i="8"/>
  <c r="S210" i="8" s="1"/>
  <c r="J224" i="10" s="1"/>
  <c r="G211" i="8"/>
  <c r="S211" i="8" s="1"/>
  <c r="J225" i="10" s="1"/>
  <c r="G212" i="8"/>
  <c r="S212" i="8" s="1"/>
  <c r="J226" i="10" s="1"/>
  <c r="G213" i="8"/>
  <c r="S213" i="8" s="1"/>
  <c r="J227" i="10" s="1"/>
  <c r="G214" i="8"/>
  <c r="S214" i="8" s="1"/>
  <c r="J228" i="10" s="1"/>
  <c r="G215" i="8"/>
  <c r="S215" i="8" s="1"/>
  <c r="J229" i="10" s="1"/>
  <c r="G216" i="8"/>
  <c r="S216" i="8" s="1"/>
  <c r="J230" i="10" s="1"/>
  <c r="G217" i="8"/>
  <c r="S217" i="8" s="1"/>
  <c r="J231" i="10" s="1"/>
  <c r="G218" i="8"/>
  <c r="S218" i="8" s="1"/>
  <c r="J232" i="10" s="1"/>
  <c r="G219" i="8"/>
  <c r="S219" i="8" s="1"/>
  <c r="J233" i="10" s="1"/>
  <c r="G220" i="8"/>
  <c r="S220" i="8" s="1"/>
  <c r="J234" i="10" s="1"/>
  <c r="G221" i="8"/>
  <c r="S221" i="8" s="1"/>
  <c r="J235" i="10" s="1"/>
  <c r="G222" i="8"/>
  <c r="S222" i="8" s="1"/>
  <c r="J236" i="10" s="1"/>
  <c r="G223" i="8"/>
  <c r="S223" i="8" s="1"/>
  <c r="J237" i="10" s="1"/>
  <c r="G224" i="8"/>
  <c r="S224" i="8" s="1"/>
  <c r="J238" i="10" s="1"/>
  <c r="G225" i="8"/>
  <c r="S225" i="8" s="1"/>
  <c r="J239" i="10" s="1"/>
  <c r="G226" i="8"/>
  <c r="S226" i="8" s="1"/>
  <c r="J240" i="10" s="1"/>
  <c r="G227" i="8"/>
  <c r="S227" i="8" s="1"/>
  <c r="J241" i="10" s="1"/>
  <c r="G228" i="8"/>
  <c r="S228" i="8" s="1"/>
  <c r="J242" i="10" s="1"/>
  <c r="G229" i="8"/>
  <c r="S229" i="8" s="1"/>
  <c r="J243" i="10" s="1"/>
  <c r="G230" i="8"/>
  <c r="S230" i="8" s="1"/>
  <c r="J244" i="10" s="1"/>
  <c r="G231" i="8"/>
  <c r="S231" i="8" s="1"/>
  <c r="J245" i="10" s="1"/>
  <c r="G232" i="8"/>
  <c r="S232" i="8" s="1"/>
  <c r="J246" i="10" s="1"/>
  <c r="G233" i="8"/>
  <c r="S233" i="8" s="1"/>
  <c r="J247" i="10" s="1"/>
  <c r="G234" i="8"/>
  <c r="S234" i="8" s="1"/>
  <c r="J248" i="10" s="1"/>
  <c r="G235" i="8"/>
  <c r="S235" i="8" s="1"/>
  <c r="J249" i="10" s="1"/>
  <c r="G236" i="8"/>
  <c r="S236" i="8" s="1"/>
  <c r="J250" i="10" s="1"/>
  <c r="G237" i="8"/>
  <c r="S237" i="8" s="1"/>
  <c r="J251" i="10" s="1"/>
  <c r="G238" i="8"/>
  <c r="S238" i="8" s="1"/>
  <c r="J252" i="10" s="1"/>
  <c r="G239" i="8"/>
  <c r="S239" i="8" s="1"/>
  <c r="J253" i="10" s="1"/>
  <c r="G240" i="8"/>
  <c r="S240" i="8" s="1"/>
  <c r="J254" i="10" s="1"/>
  <c r="G241" i="8"/>
  <c r="S241" i="8" s="1"/>
  <c r="J255" i="10" s="1"/>
  <c r="G242" i="8"/>
  <c r="S242" i="8" s="1"/>
  <c r="J256" i="10" s="1"/>
  <c r="G243" i="8"/>
  <c r="S243" i="8" s="1"/>
  <c r="J257" i="10" s="1"/>
  <c r="G244" i="8"/>
  <c r="S244" i="8" s="1"/>
  <c r="J258" i="10" s="1"/>
  <c r="G245" i="8"/>
  <c r="S245" i="8" s="1"/>
  <c r="J259" i="10" s="1"/>
  <c r="G246" i="8"/>
  <c r="S246" i="8" s="1"/>
  <c r="J260" i="10" s="1"/>
  <c r="G247" i="8"/>
  <c r="S247" i="8" s="1"/>
  <c r="J261" i="10" s="1"/>
  <c r="G248" i="8"/>
  <c r="S248" i="8" s="1"/>
  <c r="J262" i="10" s="1"/>
  <c r="G249" i="8"/>
  <c r="S249" i="8" s="1"/>
  <c r="J263" i="10" s="1"/>
  <c r="G250" i="8"/>
  <c r="S250" i="8" s="1"/>
  <c r="J264" i="10" s="1"/>
  <c r="G251" i="8"/>
  <c r="S251" i="8" s="1"/>
  <c r="J265" i="10" s="1"/>
  <c r="G252" i="8"/>
  <c r="S252" i="8" s="1"/>
  <c r="J266" i="10" s="1"/>
  <c r="G253" i="8"/>
  <c r="S253" i="8" s="1"/>
  <c r="J267" i="10" s="1"/>
  <c r="G254" i="8"/>
  <c r="S254" i="8" s="1"/>
  <c r="J268" i="10" s="1"/>
  <c r="G255" i="8"/>
  <c r="S255" i="8" s="1"/>
  <c r="J269" i="10" s="1"/>
  <c r="G256" i="8"/>
  <c r="S256" i="8" s="1"/>
  <c r="J270" i="10" s="1"/>
  <c r="G257" i="8"/>
  <c r="S257" i="8" s="1"/>
  <c r="J271" i="10" s="1"/>
  <c r="G258" i="8"/>
  <c r="S258" i="8" s="1"/>
  <c r="J272" i="10" s="1"/>
  <c r="G259" i="8"/>
  <c r="S259" i="8" s="1"/>
  <c r="J273" i="10" s="1"/>
  <c r="G260" i="8"/>
  <c r="S260" i="8" s="1"/>
  <c r="J274" i="10" s="1"/>
  <c r="G261" i="8"/>
  <c r="S261" i="8" s="1"/>
  <c r="J275" i="10" s="1"/>
  <c r="G262" i="8"/>
  <c r="S262" i="8" s="1"/>
  <c r="J276" i="10" s="1"/>
  <c r="G263" i="8"/>
  <c r="S263" i="8" s="1"/>
  <c r="J277" i="10" s="1"/>
  <c r="G264" i="8"/>
  <c r="S264" i="8" s="1"/>
  <c r="J278" i="10" s="1"/>
  <c r="G265" i="8"/>
  <c r="S265" i="8" s="1"/>
  <c r="J279" i="10" s="1"/>
  <c r="G266" i="8"/>
  <c r="S266" i="8" s="1"/>
  <c r="J280" i="10" s="1"/>
  <c r="G267" i="8"/>
  <c r="S267" i="8" s="1"/>
  <c r="J281" i="10" s="1"/>
  <c r="G268" i="8"/>
  <c r="S268" i="8" s="1"/>
  <c r="J282" i="10" s="1"/>
  <c r="G269" i="8"/>
  <c r="S269" i="8" s="1"/>
  <c r="J283" i="10" s="1"/>
  <c r="G270" i="8"/>
  <c r="S270" i="8" s="1"/>
  <c r="J284" i="10" s="1"/>
  <c r="G271" i="8"/>
  <c r="S271" i="8" s="1"/>
  <c r="J285" i="10" s="1"/>
  <c r="G272" i="8"/>
  <c r="S272" i="8" s="1"/>
  <c r="J286" i="10" s="1"/>
  <c r="G273" i="8"/>
  <c r="S273" i="8" s="1"/>
  <c r="J287" i="10" s="1"/>
  <c r="G274" i="8"/>
  <c r="S274" i="8" s="1"/>
  <c r="J288" i="10" s="1"/>
  <c r="G275" i="8"/>
  <c r="S275" i="8" s="1"/>
  <c r="J289" i="10" s="1"/>
  <c r="G276" i="8"/>
  <c r="S276" i="8" s="1"/>
  <c r="J290" i="10" s="1"/>
  <c r="G277" i="8"/>
  <c r="S277" i="8" s="1"/>
  <c r="J291" i="10" s="1"/>
  <c r="G278" i="8"/>
  <c r="S278" i="8" s="1"/>
  <c r="J292" i="10" s="1"/>
  <c r="G279" i="8"/>
  <c r="S279" i="8" s="1"/>
  <c r="J293" i="10" s="1"/>
  <c r="G280" i="8"/>
  <c r="S280" i="8" s="1"/>
  <c r="J294" i="10" s="1"/>
  <c r="G281" i="8"/>
  <c r="S281" i="8" s="1"/>
  <c r="J295" i="10" s="1"/>
  <c r="G282" i="8"/>
  <c r="S282" i="8" s="1"/>
  <c r="J296" i="10" s="1"/>
  <c r="G283" i="8"/>
  <c r="S283" i="8" s="1"/>
  <c r="J297" i="10" s="1"/>
  <c r="G284" i="8"/>
  <c r="S284" i="8" s="1"/>
  <c r="J298" i="10" s="1"/>
  <c r="G285" i="8"/>
  <c r="S285" i="8" s="1"/>
  <c r="J299" i="10" s="1"/>
  <c r="G286" i="8"/>
  <c r="S286" i="8" s="1"/>
  <c r="J300" i="10" s="1"/>
  <c r="G287" i="8"/>
  <c r="S287" i="8" s="1"/>
  <c r="J301" i="10" s="1"/>
  <c r="G288" i="8"/>
  <c r="S288" i="8" s="1"/>
  <c r="J302" i="10" s="1"/>
  <c r="G289" i="8"/>
  <c r="S289" i="8" s="1"/>
  <c r="J303" i="10" s="1"/>
  <c r="G290" i="8"/>
  <c r="S290" i="8" s="1"/>
  <c r="J304" i="10" s="1"/>
  <c r="G291" i="8"/>
  <c r="S291" i="8" s="1"/>
  <c r="J305" i="10" s="1"/>
  <c r="G292" i="8"/>
  <c r="S292" i="8" s="1"/>
  <c r="J306" i="10" s="1"/>
  <c r="G293" i="8"/>
  <c r="S293" i="8" s="1"/>
  <c r="J307" i="10" s="1"/>
  <c r="G294" i="8"/>
  <c r="S294" i="8" s="1"/>
  <c r="J308" i="10" s="1"/>
  <c r="G295" i="8"/>
  <c r="S295" i="8" s="1"/>
  <c r="J309" i="10" s="1"/>
  <c r="G296" i="8"/>
  <c r="S296" i="8" s="1"/>
  <c r="J310" i="10" s="1"/>
  <c r="G297" i="8"/>
  <c r="S297" i="8" s="1"/>
  <c r="J311" i="10" s="1"/>
  <c r="G298" i="8"/>
  <c r="S298" i="8" s="1"/>
  <c r="J312" i="10" s="1"/>
  <c r="G299" i="8"/>
  <c r="S299" i="8" s="1"/>
  <c r="J313" i="10" s="1"/>
  <c r="G300" i="8"/>
  <c r="S300" i="8" s="1"/>
  <c r="J314" i="10" s="1"/>
  <c r="G301" i="8"/>
  <c r="S301" i="8" s="1"/>
  <c r="J315" i="10" s="1"/>
  <c r="G302" i="8"/>
  <c r="S302" i="8" s="1"/>
  <c r="J316" i="10" s="1"/>
  <c r="G303" i="8"/>
  <c r="S303" i="8" s="1"/>
  <c r="J317" i="10" s="1"/>
  <c r="G304" i="8"/>
  <c r="S304" i="8" s="1"/>
  <c r="J318" i="10" s="1"/>
  <c r="G305" i="8"/>
  <c r="S305" i="8" s="1"/>
  <c r="J319" i="10" s="1"/>
  <c r="G306" i="8"/>
  <c r="S306" i="8" s="1"/>
  <c r="J320" i="10" s="1"/>
  <c r="G307" i="8"/>
  <c r="S307" i="8" s="1"/>
  <c r="J321" i="10" s="1"/>
  <c r="G308" i="8"/>
  <c r="S308" i="8" s="1"/>
  <c r="J322" i="10" s="1"/>
  <c r="G309" i="8"/>
  <c r="S309" i="8" s="1"/>
  <c r="J323" i="10" s="1"/>
  <c r="G310" i="8"/>
  <c r="S310" i="8" s="1"/>
  <c r="J324" i="10" s="1"/>
  <c r="G311" i="8"/>
  <c r="S311" i="8" s="1"/>
  <c r="J325" i="10" s="1"/>
  <c r="G312" i="8"/>
  <c r="S312" i="8" s="1"/>
  <c r="J326" i="10" s="1"/>
  <c r="G313" i="8"/>
  <c r="S313" i="8" s="1"/>
  <c r="J327" i="10" s="1"/>
  <c r="G314" i="8"/>
  <c r="S314" i="8" s="1"/>
  <c r="J328" i="10" s="1"/>
  <c r="G315" i="8"/>
  <c r="S315" i="8" s="1"/>
  <c r="J329" i="10" s="1"/>
  <c r="G316" i="8"/>
  <c r="S316" i="8" s="1"/>
  <c r="J330" i="10" s="1"/>
  <c r="G317" i="8"/>
  <c r="S317" i="8" s="1"/>
  <c r="J331" i="10" s="1"/>
  <c r="G318" i="8"/>
  <c r="S318" i="8" s="1"/>
  <c r="J332" i="10" s="1"/>
  <c r="G319" i="8"/>
  <c r="S319" i="8" s="1"/>
  <c r="J333" i="10" s="1"/>
  <c r="G320" i="8"/>
  <c r="S320" i="8" s="1"/>
  <c r="J334" i="10" s="1"/>
  <c r="G321" i="8"/>
  <c r="S321" i="8" s="1"/>
  <c r="J335" i="10" s="1"/>
  <c r="G322" i="8"/>
  <c r="S322" i="8" s="1"/>
  <c r="J336" i="10" s="1"/>
  <c r="G323" i="8"/>
  <c r="S323" i="8" s="1"/>
  <c r="J337" i="10" s="1"/>
  <c r="G324" i="8"/>
  <c r="S324" i="8" s="1"/>
  <c r="J338" i="10" s="1"/>
  <c r="G325" i="8"/>
  <c r="S325" i="8" s="1"/>
  <c r="J339" i="10" s="1"/>
  <c r="G326" i="8"/>
  <c r="S326" i="8" s="1"/>
  <c r="J340" i="10" s="1"/>
  <c r="G327" i="8"/>
  <c r="S327" i="8" s="1"/>
  <c r="J341" i="10" s="1"/>
  <c r="G328" i="8"/>
  <c r="S328" i="8" s="1"/>
  <c r="J342" i="10" s="1"/>
  <c r="G329" i="8"/>
  <c r="S329" i="8" s="1"/>
  <c r="J343" i="10" s="1"/>
  <c r="G330" i="8"/>
  <c r="S330" i="8" s="1"/>
  <c r="J344" i="10" s="1"/>
  <c r="G331" i="8"/>
  <c r="S331" i="8" s="1"/>
  <c r="J345" i="10" s="1"/>
  <c r="G332" i="8"/>
  <c r="S332" i="8" s="1"/>
  <c r="J346" i="10" s="1"/>
  <c r="G333" i="8"/>
  <c r="S333" i="8" s="1"/>
  <c r="J347" i="10" s="1"/>
  <c r="G334" i="8"/>
  <c r="S334" i="8" s="1"/>
  <c r="J348" i="10" s="1"/>
  <c r="G335" i="8"/>
  <c r="S335" i="8" s="1"/>
  <c r="J349" i="10" s="1"/>
  <c r="G336" i="8"/>
  <c r="S336" i="8" s="1"/>
  <c r="J350" i="10" s="1"/>
  <c r="G337" i="8"/>
  <c r="S337" i="8" s="1"/>
  <c r="J351" i="10" s="1"/>
  <c r="G338" i="8"/>
  <c r="S338" i="8" s="1"/>
  <c r="J352" i="10" s="1"/>
  <c r="G339" i="8"/>
  <c r="S339" i="8" s="1"/>
  <c r="J353" i="10" s="1"/>
  <c r="G340" i="8"/>
  <c r="S340" i="8" s="1"/>
  <c r="J354" i="10" s="1"/>
  <c r="G341" i="8"/>
  <c r="S341" i="8" s="1"/>
  <c r="J355" i="10" s="1"/>
  <c r="G342" i="8"/>
  <c r="S342" i="8" s="1"/>
  <c r="J356" i="10" s="1"/>
  <c r="G343" i="8"/>
  <c r="S343" i="8" s="1"/>
  <c r="J357" i="10" s="1"/>
  <c r="G344" i="8"/>
  <c r="S344" i="8" s="1"/>
  <c r="J358" i="10" s="1"/>
  <c r="G345" i="8"/>
  <c r="S345" i="8" s="1"/>
  <c r="J359" i="10" s="1"/>
  <c r="G346" i="8"/>
  <c r="S346" i="8" s="1"/>
  <c r="J360" i="10" s="1"/>
  <c r="G347" i="8"/>
  <c r="S347" i="8" s="1"/>
  <c r="J361" i="10" s="1"/>
  <c r="G348" i="8"/>
  <c r="S348" i="8" s="1"/>
  <c r="J362" i="10" s="1"/>
  <c r="G349" i="8"/>
  <c r="S349" i="8" s="1"/>
  <c r="J363" i="10" s="1"/>
  <c r="G350" i="8"/>
  <c r="S350" i="8" s="1"/>
  <c r="J364" i="10" s="1"/>
  <c r="G351" i="8"/>
  <c r="S351" i="8" s="1"/>
  <c r="J365" i="10" s="1"/>
  <c r="G352" i="8"/>
  <c r="S352" i="8" s="1"/>
  <c r="J366" i="10" s="1"/>
  <c r="G353" i="8"/>
  <c r="S353" i="8" s="1"/>
  <c r="J367" i="10" s="1"/>
  <c r="G354" i="8"/>
  <c r="S354" i="8" s="1"/>
  <c r="J368" i="10" s="1"/>
  <c r="G355" i="8"/>
  <c r="S355" i="8" s="1"/>
  <c r="J369" i="10" s="1"/>
  <c r="G356" i="8"/>
  <c r="S356" i="8" s="1"/>
  <c r="J370" i="10" s="1"/>
  <c r="G357" i="8"/>
  <c r="S357" i="8" s="1"/>
  <c r="J371" i="10" s="1"/>
  <c r="G358" i="8"/>
  <c r="S358" i="8" s="1"/>
  <c r="J372" i="10" s="1"/>
  <c r="G359" i="8"/>
  <c r="S359" i="8" s="1"/>
  <c r="J373" i="10" s="1"/>
  <c r="G360" i="8"/>
  <c r="S360" i="8" s="1"/>
  <c r="J374" i="10" s="1"/>
  <c r="G361" i="8"/>
  <c r="S361" i="8" s="1"/>
  <c r="J375" i="10" s="1"/>
  <c r="G362" i="8"/>
  <c r="S362" i="8" s="1"/>
  <c r="J376" i="10" s="1"/>
  <c r="G363" i="8"/>
  <c r="S363" i="8" s="1"/>
  <c r="J377" i="10" s="1"/>
  <c r="G364" i="8"/>
  <c r="S364" i="8" s="1"/>
  <c r="J378" i="10" s="1"/>
  <c r="G365" i="8"/>
  <c r="S365" i="8" s="1"/>
  <c r="J379" i="10" s="1"/>
  <c r="G366" i="8"/>
  <c r="S366" i="8" s="1"/>
  <c r="J380" i="10" s="1"/>
  <c r="G367" i="8"/>
  <c r="S367" i="8" s="1"/>
  <c r="J381" i="10" s="1"/>
  <c r="G368" i="8"/>
  <c r="S368" i="8" s="1"/>
  <c r="J382" i="10" s="1"/>
  <c r="G369" i="8"/>
  <c r="S369" i="8" s="1"/>
  <c r="J383" i="10" s="1"/>
  <c r="G370" i="8"/>
  <c r="S370" i="8" s="1"/>
  <c r="J384" i="10" s="1"/>
  <c r="G371" i="8"/>
  <c r="S371" i="8" s="1"/>
  <c r="J385" i="10" s="1"/>
  <c r="G372" i="8"/>
  <c r="S372" i="8" s="1"/>
  <c r="J386" i="10" s="1"/>
  <c r="G373" i="8"/>
  <c r="S373" i="8" s="1"/>
  <c r="J387" i="10" s="1"/>
  <c r="G374" i="8"/>
  <c r="S374" i="8" s="1"/>
  <c r="J388" i="10" s="1"/>
  <c r="G375" i="8"/>
  <c r="S375" i="8" s="1"/>
  <c r="J389" i="10" s="1"/>
  <c r="G376" i="8"/>
  <c r="S376" i="8" s="1"/>
  <c r="J390" i="10" s="1"/>
  <c r="G377" i="8"/>
  <c r="S377" i="8" s="1"/>
  <c r="J391" i="10" s="1"/>
  <c r="G378" i="8"/>
  <c r="S378" i="8" s="1"/>
  <c r="J392" i="10" s="1"/>
  <c r="G379" i="8"/>
  <c r="S379" i="8" s="1"/>
  <c r="J393" i="10" s="1"/>
  <c r="G380" i="8"/>
  <c r="S380" i="8" s="1"/>
  <c r="J394" i="10" s="1"/>
  <c r="G381" i="8"/>
  <c r="S381" i="8" s="1"/>
  <c r="J395" i="10" s="1"/>
  <c r="G382" i="8"/>
  <c r="S382" i="8" s="1"/>
  <c r="J396" i="10" s="1"/>
  <c r="G383" i="8"/>
  <c r="S383" i="8" s="1"/>
  <c r="J397" i="10" s="1"/>
  <c r="G384" i="8"/>
  <c r="S384" i="8" s="1"/>
  <c r="J398" i="10" s="1"/>
  <c r="G385" i="8"/>
  <c r="S385" i="8" s="1"/>
  <c r="J399" i="10" s="1"/>
  <c r="G386" i="8"/>
  <c r="S386" i="8" s="1"/>
  <c r="J400" i="10" s="1"/>
  <c r="G387" i="8"/>
  <c r="S387" i="8" s="1"/>
  <c r="J401" i="10" s="1"/>
  <c r="G388" i="8"/>
  <c r="S388" i="8" s="1"/>
  <c r="J402" i="10" s="1"/>
  <c r="G389" i="8"/>
  <c r="S389" i="8" s="1"/>
  <c r="J403" i="10" s="1"/>
  <c r="G390" i="8"/>
  <c r="S390" i="8" s="1"/>
  <c r="J404" i="10" s="1"/>
  <c r="G391" i="8"/>
  <c r="S391" i="8" s="1"/>
  <c r="J405" i="10" s="1"/>
  <c r="G392" i="8"/>
  <c r="S392" i="8" s="1"/>
  <c r="J406" i="10" s="1"/>
  <c r="G393" i="8"/>
  <c r="S393" i="8" s="1"/>
  <c r="J407" i="10" s="1"/>
  <c r="G394" i="8"/>
  <c r="S394" i="8" s="1"/>
  <c r="J408" i="10" s="1"/>
  <c r="G395" i="8"/>
  <c r="S395" i="8" s="1"/>
  <c r="J409" i="10" s="1"/>
  <c r="G396" i="8"/>
  <c r="S396" i="8" s="1"/>
  <c r="J410" i="10" s="1"/>
  <c r="G397" i="8"/>
  <c r="S397" i="8" s="1"/>
  <c r="J411" i="10" s="1"/>
  <c r="G398" i="8"/>
  <c r="S398" i="8" s="1"/>
  <c r="J412" i="10" s="1"/>
  <c r="G399" i="8"/>
  <c r="S399" i="8" s="1"/>
  <c r="J413" i="10" s="1"/>
  <c r="G400" i="8"/>
  <c r="S400" i="8" s="1"/>
  <c r="J414" i="10" s="1"/>
  <c r="G401" i="8"/>
  <c r="S401" i="8" s="1"/>
  <c r="J415" i="10" s="1"/>
  <c r="G402" i="8"/>
  <c r="S402" i="8" s="1"/>
  <c r="J416" i="10" s="1"/>
  <c r="G403" i="8"/>
  <c r="S403" i="8" s="1"/>
  <c r="J417" i="10" s="1"/>
  <c r="G404" i="8"/>
  <c r="S404" i="8" s="1"/>
  <c r="J418" i="10" s="1"/>
  <c r="G405" i="8"/>
  <c r="S405" i="8" s="1"/>
  <c r="J419" i="10" s="1"/>
  <c r="G406" i="8"/>
  <c r="S406" i="8" s="1"/>
  <c r="J420" i="10" s="1"/>
  <c r="G407" i="8"/>
  <c r="S407" i="8" s="1"/>
  <c r="J421" i="10" s="1"/>
  <c r="G408" i="8"/>
  <c r="S408" i="8" s="1"/>
  <c r="J422" i="10" s="1"/>
  <c r="G409" i="8"/>
  <c r="S409" i="8" s="1"/>
  <c r="J423" i="10" s="1"/>
  <c r="G410" i="8"/>
  <c r="S410" i="8" s="1"/>
  <c r="J424" i="10" s="1"/>
  <c r="G411" i="8"/>
  <c r="S411" i="8" s="1"/>
  <c r="J425" i="10" s="1"/>
  <c r="G412" i="8"/>
  <c r="S412" i="8" s="1"/>
  <c r="J426" i="10" s="1"/>
  <c r="G413" i="8"/>
  <c r="S413" i="8" s="1"/>
  <c r="J427" i="10" s="1"/>
  <c r="G414" i="8"/>
  <c r="S414" i="8" s="1"/>
  <c r="J428" i="10" s="1"/>
  <c r="G415" i="8"/>
  <c r="S415" i="8" s="1"/>
  <c r="J429" i="10" s="1"/>
  <c r="G416" i="8"/>
  <c r="S416" i="8" s="1"/>
  <c r="J430" i="10" s="1"/>
  <c r="G417" i="8"/>
  <c r="S417" i="8" s="1"/>
  <c r="J431" i="10" s="1"/>
  <c r="G418" i="8"/>
  <c r="S418" i="8" s="1"/>
  <c r="J432" i="10" s="1"/>
  <c r="G419" i="8"/>
  <c r="S419" i="8" s="1"/>
  <c r="J433" i="10" s="1"/>
  <c r="G420" i="8"/>
  <c r="S420" i="8" s="1"/>
  <c r="J434" i="10" s="1"/>
  <c r="G421" i="8"/>
  <c r="S421" i="8" s="1"/>
  <c r="J435" i="10" s="1"/>
  <c r="G422" i="8"/>
  <c r="S422" i="8" s="1"/>
  <c r="J436" i="10" s="1"/>
  <c r="G423" i="8"/>
  <c r="S423" i="8" s="1"/>
  <c r="J437" i="10" s="1"/>
  <c r="G424" i="8"/>
  <c r="S424" i="8" s="1"/>
  <c r="J438" i="10" s="1"/>
  <c r="G425" i="8"/>
  <c r="S425" i="8" s="1"/>
  <c r="J439" i="10" s="1"/>
  <c r="G426" i="8"/>
  <c r="S426" i="8" s="1"/>
  <c r="J440" i="10" s="1"/>
  <c r="G427" i="8"/>
  <c r="S427" i="8" s="1"/>
  <c r="J441" i="10" s="1"/>
  <c r="G428" i="8"/>
  <c r="S428" i="8" s="1"/>
  <c r="J442" i="10" s="1"/>
  <c r="G429" i="8"/>
  <c r="S429" i="8" s="1"/>
  <c r="J443" i="10" s="1"/>
  <c r="G430" i="8"/>
  <c r="S430" i="8" s="1"/>
  <c r="J444" i="10" s="1"/>
  <c r="G431" i="8"/>
  <c r="S431" i="8" s="1"/>
  <c r="J445" i="10" s="1"/>
  <c r="G432" i="8"/>
  <c r="S432" i="8" s="1"/>
  <c r="J446" i="10" s="1"/>
  <c r="G433" i="8"/>
  <c r="S433" i="8" s="1"/>
  <c r="J447" i="10" s="1"/>
  <c r="G434" i="8"/>
  <c r="S434" i="8" s="1"/>
  <c r="J448" i="10" s="1"/>
  <c r="G435" i="8"/>
  <c r="S435" i="8" s="1"/>
  <c r="J449" i="10" s="1"/>
  <c r="G436" i="8"/>
  <c r="S436" i="8" s="1"/>
  <c r="J450" i="10" s="1"/>
  <c r="G437" i="8"/>
  <c r="S437" i="8" s="1"/>
  <c r="J451" i="10" s="1"/>
  <c r="G438" i="8"/>
  <c r="S438" i="8" s="1"/>
  <c r="J452" i="10" s="1"/>
  <c r="G439" i="8"/>
  <c r="S439" i="8" s="1"/>
  <c r="J453" i="10" s="1"/>
  <c r="G440" i="8"/>
  <c r="S440" i="8" s="1"/>
  <c r="J454" i="10" s="1"/>
  <c r="G441" i="8"/>
  <c r="S441" i="8" s="1"/>
  <c r="J455" i="10" s="1"/>
  <c r="G442" i="8"/>
  <c r="S442" i="8" s="1"/>
  <c r="J456" i="10" s="1"/>
  <c r="G443" i="8"/>
  <c r="S443" i="8" s="1"/>
  <c r="J457" i="10" s="1"/>
  <c r="G444" i="8"/>
  <c r="S444" i="8" s="1"/>
  <c r="J458" i="10" s="1"/>
  <c r="G445" i="8"/>
  <c r="S445" i="8" s="1"/>
  <c r="J459" i="10" s="1"/>
  <c r="G446" i="8"/>
  <c r="S446" i="8" s="1"/>
  <c r="J460" i="10" s="1"/>
  <c r="G447" i="8"/>
  <c r="S447" i="8" s="1"/>
  <c r="J461" i="10" s="1"/>
  <c r="G448" i="8"/>
  <c r="S448" i="8" s="1"/>
  <c r="J462" i="10" s="1"/>
  <c r="G449" i="8"/>
  <c r="S449" i="8" s="1"/>
  <c r="J463" i="10" s="1"/>
  <c r="G450" i="8"/>
  <c r="S450" i="8" s="1"/>
  <c r="J464" i="10" s="1"/>
  <c r="G451" i="8"/>
  <c r="S451" i="8" s="1"/>
  <c r="J465" i="10" s="1"/>
  <c r="G452" i="8"/>
  <c r="S452" i="8" s="1"/>
  <c r="J466" i="10" s="1"/>
  <c r="G453" i="8"/>
  <c r="S453" i="8" s="1"/>
  <c r="J467" i="10" s="1"/>
  <c r="G454" i="8"/>
  <c r="S454" i="8" s="1"/>
  <c r="J468" i="10" s="1"/>
  <c r="G455" i="8"/>
  <c r="S455" i="8" s="1"/>
  <c r="J469" i="10" s="1"/>
  <c r="G456" i="8"/>
  <c r="S456" i="8" s="1"/>
  <c r="J470" i="10" s="1"/>
  <c r="G457" i="8"/>
  <c r="S457" i="8" s="1"/>
  <c r="J471" i="10" s="1"/>
  <c r="G458" i="8"/>
  <c r="S458" i="8" s="1"/>
  <c r="J472" i="10" s="1"/>
  <c r="G459" i="8"/>
  <c r="S459" i="8" s="1"/>
  <c r="J473" i="10" s="1"/>
  <c r="G460" i="8"/>
  <c r="S460" i="8" s="1"/>
  <c r="J474" i="10" s="1"/>
  <c r="G461" i="8"/>
  <c r="S461" i="8" s="1"/>
  <c r="J475" i="10" s="1"/>
  <c r="G462" i="8"/>
  <c r="S462" i="8" s="1"/>
  <c r="J476" i="10" s="1"/>
  <c r="G463" i="8"/>
  <c r="S463" i="8" s="1"/>
  <c r="J477" i="10" s="1"/>
  <c r="G464" i="8"/>
  <c r="S464" i="8" s="1"/>
  <c r="J478" i="10" s="1"/>
  <c r="G465" i="8"/>
  <c r="S465" i="8" s="1"/>
  <c r="J479" i="10" s="1"/>
  <c r="G466" i="8"/>
  <c r="S466" i="8" s="1"/>
  <c r="J480" i="10" s="1"/>
  <c r="G467" i="8"/>
  <c r="S467" i="8" s="1"/>
  <c r="J481" i="10" s="1"/>
  <c r="G468" i="8"/>
  <c r="S468" i="8" s="1"/>
  <c r="J482" i="10" s="1"/>
  <c r="G469" i="8"/>
  <c r="S469" i="8" s="1"/>
  <c r="J483" i="10" s="1"/>
  <c r="G470" i="8"/>
  <c r="S470" i="8" s="1"/>
  <c r="J484" i="10" s="1"/>
  <c r="G471" i="8"/>
  <c r="S471" i="8" s="1"/>
  <c r="J485" i="10" s="1"/>
  <c r="G472" i="8"/>
  <c r="S472" i="8" s="1"/>
  <c r="J486" i="10" s="1"/>
  <c r="G473" i="8"/>
  <c r="S473" i="8" s="1"/>
  <c r="J487" i="10" s="1"/>
  <c r="G474" i="8"/>
  <c r="S474" i="8" s="1"/>
  <c r="J488" i="10" s="1"/>
  <c r="G475" i="8"/>
  <c r="S475" i="8" s="1"/>
  <c r="J489" i="10" s="1"/>
  <c r="G476" i="8"/>
  <c r="S476" i="8" s="1"/>
  <c r="J490" i="10" s="1"/>
  <c r="G477" i="8"/>
  <c r="S477" i="8" s="1"/>
  <c r="J491" i="10" s="1"/>
  <c r="G478" i="8"/>
  <c r="S478" i="8" s="1"/>
  <c r="J492" i="10" s="1"/>
  <c r="G479" i="8"/>
  <c r="S479" i="8" s="1"/>
  <c r="J493" i="10" s="1"/>
  <c r="G480" i="8"/>
  <c r="S480" i="8" s="1"/>
  <c r="J494" i="10" s="1"/>
  <c r="G481" i="8"/>
  <c r="S481" i="8" s="1"/>
  <c r="J495" i="10" s="1"/>
  <c r="G482" i="8"/>
  <c r="S482" i="8" s="1"/>
  <c r="J496" i="10" s="1"/>
  <c r="G483" i="8"/>
  <c r="S483" i="8" s="1"/>
  <c r="J497" i="10" s="1"/>
  <c r="G484" i="8"/>
  <c r="S484" i="8" s="1"/>
  <c r="J498" i="10" s="1"/>
  <c r="G485" i="8"/>
  <c r="S485" i="8" s="1"/>
  <c r="J499" i="10" s="1"/>
  <c r="G486" i="8"/>
  <c r="S486" i="8" s="1"/>
  <c r="J500" i="10" s="1"/>
  <c r="G487" i="8"/>
  <c r="S487" i="8" s="1"/>
  <c r="J501" i="10" s="1"/>
  <c r="G488" i="8"/>
  <c r="S488" i="8" s="1"/>
  <c r="J502" i="10" s="1"/>
  <c r="G489" i="8"/>
  <c r="S489" i="8" s="1"/>
  <c r="J503" i="10" s="1"/>
  <c r="G490" i="8"/>
  <c r="S490" i="8" s="1"/>
  <c r="J504" i="10" s="1"/>
  <c r="G491" i="8"/>
  <c r="S491" i="8" s="1"/>
  <c r="J505" i="10" s="1"/>
  <c r="G492" i="8"/>
  <c r="S492" i="8" s="1"/>
  <c r="J506" i="10" s="1"/>
  <c r="G493" i="8"/>
  <c r="S493" i="8" s="1"/>
  <c r="J507" i="10" s="1"/>
  <c r="G494" i="8"/>
  <c r="S494" i="8" s="1"/>
  <c r="J508" i="10" s="1"/>
  <c r="G495" i="8"/>
  <c r="S495" i="8" s="1"/>
  <c r="J509" i="10" s="1"/>
  <c r="G496" i="8"/>
  <c r="S496" i="8" s="1"/>
  <c r="J510" i="10" s="1"/>
  <c r="G497" i="8"/>
  <c r="S497" i="8" s="1"/>
  <c r="J511" i="10" s="1"/>
  <c r="G498" i="8"/>
  <c r="S498" i="8" s="1"/>
  <c r="J512" i="10" s="1"/>
  <c r="G499" i="8"/>
  <c r="S499" i="8" s="1"/>
  <c r="J513" i="10" s="1"/>
  <c r="G500" i="8"/>
  <c r="S500" i="8" s="1"/>
  <c r="J514" i="10" s="1"/>
  <c r="G501" i="8"/>
  <c r="S501" i="8" s="1"/>
  <c r="J515" i="10" s="1"/>
  <c r="G502" i="8"/>
  <c r="S502" i="8" s="1"/>
  <c r="J516" i="10" s="1"/>
  <c r="G503" i="8"/>
  <c r="S503" i="8" s="1"/>
  <c r="J517" i="10" s="1"/>
  <c r="G504" i="8"/>
  <c r="S504" i="8" s="1"/>
  <c r="J518" i="10" s="1"/>
  <c r="G505" i="8"/>
  <c r="S505" i="8" s="1"/>
  <c r="J519" i="10" s="1"/>
  <c r="G506" i="8"/>
  <c r="S506" i="8" s="1"/>
  <c r="J520" i="10" s="1"/>
  <c r="G507" i="8"/>
  <c r="S507" i="8" s="1"/>
  <c r="J521" i="10" s="1"/>
  <c r="G508" i="8"/>
  <c r="S508" i="8" s="1"/>
  <c r="J522" i="10" s="1"/>
  <c r="G509" i="8"/>
  <c r="S509" i="8" s="1"/>
  <c r="J523" i="10" s="1"/>
  <c r="G510" i="8"/>
  <c r="S510" i="8" s="1"/>
  <c r="J524" i="10" s="1"/>
  <c r="G511" i="8"/>
  <c r="S511" i="8" s="1"/>
  <c r="J525" i="10" s="1"/>
  <c r="G512" i="8"/>
  <c r="S512" i="8" s="1"/>
  <c r="J526" i="10" s="1"/>
  <c r="G513" i="8"/>
  <c r="S513" i="8" s="1"/>
  <c r="J527" i="10" s="1"/>
  <c r="G514" i="8"/>
  <c r="S514" i="8" s="1"/>
  <c r="J528" i="10" s="1"/>
  <c r="G515" i="8"/>
  <c r="S515" i="8" s="1"/>
  <c r="J529" i="10" s="1"/>
  <c r="G516" i="8"/>
  <c r="S516" i="8" s="1"/>
  <c r="J530" i="10" s="1"/>
  <c r="G517" i="8"/>
  <c r="S517" i="8" s="1"/>
  <c r="J531" i="10" s="1"/>
  <c r="G518" i="8"/>
  <c r="S518" i="8" s="1"/>
  <c r="J532" i="10" s="1"/>
  <c r="G519" i="8"/>
  <c r="S519" i="8" s="1"/>
  <c r="J533" i="10" s="1"/>
  <c r="G520" i="8"/>
  <c r="S520" i="8" s="1"/>
  <c r="J534" i="10" s="1"/>
  <c r="G521" i="8"/>
  <c r="S521" i="8" s="1"/>
  <c r="J535" i="10" s="1"/>
  <c r="G522" i="8"/>
  <c r="S522" i="8" s="1"/>
  <c r="J536" i="10" s="1"/>
  <c r="G523" i="8"/>
  <c r="S523" i="8" s="1"/>
  <c r="J537" i="10" s="1"/>
  <c r="G524" i="8"/>
  <c r="S524" i="8" s="1"/>
  <c r="J538" i="10" s="1"/>
  <c r="G525" i="8"/>
  <c r="S525" i="8" s="1"/>
  <c r="J539" i="10" s="1"/>
  <c r="G526" i="8"/>
  <c r="S526" i="8" s="1"/>
  <c r="J540" i="10" s="1"/>
  <c r="G527" i="8"/>
  <c r="S527" i="8" s="1"/>
  <c r="J541" i="10" s="1"/>
  <c r="G528" i="8"/>
  <c r="S528" i="8" s="1"/>
  <c r="J542" i="10" s="1"/>
  <c r="G529" i="8"/>
  <c r="S529" i="8" s="1"/>
  <c r="J543" i="10" s="1"/>
  <c r="G530" i="8"/>
  <c r="S530" i="8" s="1"/>
  <c r="J544" i="10" s="1"/>
  <c r="G531" i="8"/>
  <c r="S531" i="8" s="1"/>
  <c r="J545" i="10" s="1"/>
  <c r="G532" i="8"/>
  <c r="S532" i="8" s="1"/>
  <c r="J546" i="10" s="1"/>
  <c r="G533" i="8"/>
  <c r="S533" i="8" s="1"/>
  <c r="J547" i="10" s="1"/>
  <c r="G534" i="8"/>
  <c r="S534" i="8" s="1"/>
  <c r="J548" i="10" s="1"/>
  <c r="G535" i="8"/>
  <c r="S535" i="8" s="1"/>
  <c r="J549" i="10" s="1"/>
  <c r="G536" i="8"/>
  <c r="S536" i="8" s="1"/>
  <c r="J550" i="10" s="1"/>
  <c r="G537" i="8"/>
  <c r="S537" i="8" s="1"/>
  <c r="J551" i="10" s="1"/>
  <c r="G538" i="8"/>
  <c r="S538" i="8" s="1"/>
  <c r="J552" i="10" s="1"/>
  <c r="G539" i="8"/>
  <c r="S539" i="8" s="1"/>
  <c r="J553" i="10" s="1"/>
  <c r="G540" i="8"/>
  <c r="S540" i="8" s="1"/>
  <c r="J554" i="10" s="1"/>
  <c r="G541" i="8"/>
  <c r="S541" i="8" s="1"/>
  <c r="J555" i="10" s="1"/>
  <c r="G542" i="8"/>
  <c r="S542" i="8" s="1"/>
  <c r="J556" i="10" s="1"/>
  <c r="G543" i="8"/>
  <c r="S543" i="8" s="1"/>
  <c r="J557" i="10" s="1"/>
  <c r="G544" i="8"/>
  <c r="S544" i="8" s="1"/>
  <c r="J558" i="10" s="1"/>
  <c r="G545" i="8"/>
  <c r="S545" i="8" s="1"/>
  <c r="J559" i="10" s="1"/>
  <c r="G546" i="8"/>
  <c r="S546" i="8" s="1"/>
  <c r="J560" i="10" s="1"/>
  <c r="G547" i="8"/>
  <c r="S547" i="8" s="1"/>
  <c r="J561" i="10" s="1"/>
  <c r="G548" i="8"/>
  <c r="S548" i="8" s="1"/>
  <c r="J562" i="10" s="1"/>
  <c r="G549" i="8"/>
  <c r="S549" i="8" s="1"/>
  <c r="J563" i="10" s="1"/>
  <c r="G550" i="8"/>
  <c r="S550" i="8" s="1"/>
  <c r="J564" i="10" s="1"/>
  <c r="G551" i="8"/>
  <c r="S551" i="8" s="1"/>
  <c r="J565" i="10" s="1"/>
  <c r="G552" i="8"/>
  <c r="S552" i="8" s="1"/>
  <c r="J566" i="10" s="1"/>
  <c r="G553" i="8"/>
  <c r="S553" i="8" s="1"/>
  <c r="J567" i="10" s="1"/>
  <c r="G554" i="8"/>
  <c r="S554" i="8" s="1"/>
  <c r="J568" i="10" s="1"/>
  <c r="G555" i="8"/>
  <c r="S555" i="8" s="1"/>
  <c r="J569" i="10" s="1"/>
  <c r="G556" i="8"/>
  <c r="S556" i="8" s="1"/>
  <c r="J570" i="10" s="1"/>
  <c r="G557" i="8"/>
  <c r="S557" i="8" s="1"/>
  <c r="J571" i="10" s="1"/>
  <c r="G558" i="8"/>
  <c r="S558" i="8" s="1"/>
  <c r="J572" i="10" s="1"/>
  <c r="G559" i="8"/>
  <c r="S559" i="8" s="1"/>
  <c r="J573" i="10" s="1"/>
  <c r="G560" i="8"/>
  <c r="S560" i="8" s="1"/>
  <c r="J574" i="10" s="1"/>
  <c r="G561" i="8"/>
  <c r="S561" i="8" s="1"/>
  <c r="J575" i="10" s="1"/>
  <c r="G562" i="8"/>
  <c r="S562" i="8" s="1"/>
  <c r="J576" i="10" s="1"/>
  <c r="G563" i="8"/>
  <c r="S563" i="8" s="1"/>
  <c r="J577" i="10" s="1"/>
  <c r="G564" i="8"/>
  <c r="S564" i="8" s="1"/>
  <c r="J578" i="10" s="1"/>
  <c r="G565" i="8"/>
  <c r="S565" i="8" s="1"/>
  <c r="J579" i="10" s="1"/>
  <c r="G566" i="8"/>
  <c r="S566" i="8" s="1"/>
  <c r="J580" i="10" s="1"/>
  <c r="G567" i="8"/>
  <c r="S567" i="8" s="1"/>
  <c r="J581" i="10" s="1"/>
  <c r="G568" i="8"/>
  <c r="S568" i="8" s="1"/>
  <c r="J582" i="10" s="1"/>
  <c r="G569" i="8"/>
  <c r="S569" i="8" s="1"/>
  <c r="J583" i="10" s="1"/>
  <c r="G570" i="8"/>
  <c r="S570" i="8" s="1"/>
  <c r="J584" i="10" s="1"/>
  <c r="G571" i="8"/>
  <c r="S571" i="8" s="1"/>
  <c r="J585" i="10" s="1"/>
  <c r="G572" i="8"/>
  <c r="S572" i="8" s="1"/>
  <c r="J586" i="10" s="1"/>
  <c r="G573" i="8"/>
  <c r="S573" i="8" s="1"/>
  <c r="J587" i="10" s="1"/>
  <c r="G574" i="8"/>
  <c r="S574" i="8" s="1"/>
  <c r="J588" i="10" s="1"/>
  <c r="G575" i="8"/>
  <c r="S575" i="8" s="1"/>
  <c r="J589" i="10" s="1"/>
  <c r="G576" i="8"/>
  <c r="S576" i="8" s="1"/>
  <c r="J590" i="10" s="1"/>
  <c r="G577" i="8"/>
  <c r="S577" i="8" s="1"/>
  <c r="J591" i="10" s="1"/>
  <c r="G578" i="8"/>
  <c r="S578" i="8" s="1"/>
  <c r="J592" i="10" s="1"/>
  <c r="G579" i="8"/>
  <c r="S579" i="8" s="1"/>
  <c r="J593" i="10" s="1"/>
  <c r="G580" i="8"/>
  <c r="S580" i="8" s="1"/>
  <c r="J594" i="10" s="1"/>
  <c r="G581" i="8"/>
  <c r="S581" i="8" s="1"/>
  <c r="J595" i="10" s="1"/>
  <c r="G582" i="8"/>
  <c r="S582" i="8" s="1"/>
  <c r="J596" i="10" s="1"/>
  <c r="G583" i="8"/>
  <c r="S583" i="8" s="1"/>
  <c r="J597" i="10" s="1"/>
  <c r="G584" i="8"/>
  <c r="S584" i="8" s="1"/>
  <c r="J598" i="10" s="1"/>
  <c r="G585" i="8"/>
  <c r="S585" i="8" s="1"/>
  <c r="J599" i="10" s="1"/>
  <c r="G586" i="8"/>
  <c r="S586" i="8" s="1"/>
  <c r="J600" i="10" s="1"/>
  <c r="G587" i="8"/>
  <c r="S587" i="8" s="1"/>
  <c r="J601" i="10" s="1"/>
  <c r="G588" i="8"/>
  <c r="S588" i="8" s="1"/>
  <c r="J602" i="10" s="1"/>
  <c r="G589" i="8"/>
  <c r="S589" i="8" s="1"/>
  <c r="J603" i="10" s="1"/>
  <c r="G590" i="8"/>
  <c r="S590" i="8" s="1"/>
  <c r="J604" i="10" s="1"/>
  <c r="G591" i="8"/>
  <c r="S591" i="8" s="1"/>
  <c r="J605" i="10" s="1"/>
  <c r="G592" i="8"/>
  <c r="S592" i="8" s="1"/>
  <c r="J606" i="10" s="1"/>
  <c r="G593" i="8"/>
  <c r="S593" i="8" s="1"/>
  <c r="J607" i="10" s="1"/>
  <c r="G594" i="8"/>
  <c r="S594" i="8" s="1"/>
  <c r="J608" i="10" s="1"/>
  <c r="G595" i="8"/>
  <c r="S595" i="8" s="1"/>
  <c r="J609" i="10" s="1"/>
  <c r="G596" i="8"/>
  <c r="S596" i="8" s="1"/>
  <c r="J610" i="10" s="1"/>
  <c r="G597" i="8"/>
  <c r="S597" i="8" s="1"/>
  <c r="J611" i="10" s="1"/>
  <c r="G598" i="8"/>
  <c r="S598" i="8" s="1"/>
  <c r="J612" i="10" s="1"/>
  <c r="G599" i="8"/>
  <c r="S599" i="8" s="1"/>
  <c r="J613" i="10" s="1"/>
  <c r="G600" i="8"/>
  <c r="S600" i="8" s="1"/>
  <c r="J614" i="10" s="1"/>
  <c r="G601" i="8"/>
  <c r="S601" i="8" s="1"/>
  <c r="J615" i="10" s="1"/>
  <c r="G602" i="8"/>
  <c r="S602" i="8" s="1"/>
  <c r="J616" i="10" s="1"/>
  <c r="G603" i="8"/>
  <c r="S603" i="8" s="1"/>
  <c r="J617" i="10" s="1"/>
  <c r="G604" i="8"/>
  <c r="S604" i="8" s="1"/>
  <c r="J618" i="10" s="1"/>
  <c r="G605" i="8"/>
  <c r="S605" i="8" s="1"/>
  <c r="J619" i="10" s="1"/>
  <c r="G606" i="8"/>
  <c r="S606" i="8" s="1"/>
  <c r="J620" i="10" s="1"/>
  <c r="G607" i="8"/>
  <c r="S607" i="8" s="1"/>
  <c r="J621" i="10" s="1"/>
  <c r="G608" i="8"/>
  <c r="S608" i="8" s="1"/>
  <c r="J622" i="10" s="1"/>
  <c r="G609" i="8"/>
  <c r="S609" i="8" s="1"/>
  <c r="J623" i="10" s="1"/>
  <c r="G610" i="8"/>
  <c r="S610" i="8" s="1"/>
  <c r="J624" i="10" s="1"/>
  <c r="G611" i="8"/>
  <c r="S611" i="8" s="1"/>
  <c r="J625" i="10" s="1"/>
  <c r="G612" i="8"/>
  <c r="S612" i="8" s="1"/>
  <c r="J626" i="10" s="1"/>
  <c r="G613" i="8"/>
  <c r="S613" i="8" s="1"/>
  <c r="J627" i="10" s="1"/>
  <c r="G614" i="8"/>
  <c r="S614" i="8" s="1"/>
  <c r="J628" i="10" s="1"/>
  <c r="G615" i="8"/>
  <c r="S615" i="8" s="1"/>
  <c r="J629" i="10" s="1"/>
  <c r="G616" i="8"/>
  <c r="S616" i="8" s="1"/>
  <c r="J630" i="10" s="1"/>
  <c r="G617" i="8"/>
  <c r="S617" i="8" s="1"/>
  <c r="J631" i="10" s="1"/>
  <c r="G618" i="8"/>
  <c r="S618" i="8" s="1"/>
  <c r="J632" i="10" s="1"/>
  <c r="G619" i="8"/>
  <c r="S619" i="8" s="1"/>
  <c r="J633" i="10" s="1"/>
  <c r="G620" i="8"/>
  <c r="S620" i="8" s="1"/>
  <c r="J634" i="10" s="1"/>
  <c r="G621" i="8"/>
  <c r="S621" i="8" s="1"/>
  <c r="J635" i="10" s="1"/>
  <c r="G622" i="8"/>
  <c r="S622" i="8" s="1"/>
  <c r="J636" i="10" s="1"/>
  <c r="G623" i="8"/>
  <c r="S623" i="8" s="1"/>
  <c r="J637" i="10" s="1"/>
  <c r="G624" i="8"/>
  <c r="S624" i="8" s="1"/>
  <c r="J638" i="10" s="1"/>
  <c r="G625" i="8"/>
  <c r="S625" i="8" s="1"/>
  <c r="J639" i="10" s="1"/>
  <c r="G626" i="8"/>
  <c r="S626" i="8" s="1"/>
  <c r="J640" i="10" s="1"/>
  <c r="G627" i="8"/>
  <c r="S627" i="8" s="1"/>
  <c r="J641" i="10" s="1"/>
  <c r="G628" i="8"/>
  <c r="S628" i="8" s="1"/>
  <c r="J642" i="10" s="1"/>
  <c r="G629" i="8"/>
  <c r="S629" i="8" s="1"/>
  <c r="J643" i="10" s="1"/>
  <c r="G630" i="8"/>
  <c r="S630" i="8" s="1"/>
  <c r="J644" i="10" s="1"/>
  <c r="G631" i="8"/>
  <c r="S631" i="8" s="1"/>
  <c r="J645" i="10" s="1"/>
  <c r="G632" i="8"/>
  <c r="S632" i="8" s="1"/>
  <c r="J646" i="10" s="1"/>
  <c r="G633" i="8"/>
  <c r="S633" i="8" s="1"/>
  <c r="J647" i="10" s="1"/>
  <c r="G634" i="8"/>
  <c r="S634" i="8" s="1"/>
  <c r="J648" i="10" s="1"/>
  <c r="G635" i="8"/>
  <c r="S635" i="8" s="1"/>
  <c r="J649" i="10" s="1"/>
  <c r="G636" i="8"/>
  <c r="S636" i="8" s="1"/>
  <c r="J650" i="10" s="1"/>
  <c r="G637" i="8"/>
  <c r="S637" i="8" s="1"/>
  <c r="J651" i="10" s="1"/>
  <c r="G638" i="8"/>
  <c r="S638" i="8" s="1"/>
  <c r="J652" i="10" s="1"/>
  <c r="G639" i="8"/>
  <c r="S639" i="8" s="1"/>
  <c r="J653" i="10" s="1"/>
  <c r="G640" i="8"/>
  <c r="S640" i="8" s="1"/>
  <c r="J654" i="10" s="1"/>
  <c r="G641" i="8"/>
  <c r="S641" i="8" s="1"/>
  <c r="J655" i="10" s="1"/>
  <c r="G642" i="8"/>
  <c r="S642" i="8" s="1"/>
  <c r="J656" i="10" s="1"/>
  <c r="G643" i="8"/>
  <c r="S643" i="8" s="1"/>
  <c r="J657" i="10" s="1"/>
  <c r="G644" i="8"/>
  <c r="S644" i="8" s="1"/>
  <c r="J658" i="10" s="1"/>
  <c r="G645" i="8"/>
  <c r="S645" i="8" s="1"/>
  <c r="J659" i="10" s="1"/>
  <c r="G646" i="8"/>
  <c r="S646" i="8" s="1"/>
  <c r="J660" i="10" s="1"/>
  <c r="G647" i="8"/>
  <c r="S647" i="8" s="1"/>
  <c r="J661" i="10" s="1"/>
  <c r="G648" i="8"/>
  <c r="S648" i="8" s="1"/>
  <c r="J662" i="10" s="1"/>
  <c r="G649" i="8"/>
  <c r="S649" i="8" s="1"/>
  <c r="J663" i="10" s="1"/>
  <c r="G650" i="8"/>
  <c r="S650" i="8" s="1"/>
  <c r="J664" i="10" s="1"/>
  <c r="G651" i="8"/>
  <c r="S651" i="8" s="1"/>
  <c r="J665" i="10" s="1"/>
  <c r="G652" i="8"/>
  <c r="S652" i="8" s="1"/>
  <c r="J666" i="10" s="1"/>
  <c r="G653" i="8"/>
  <c r="S653" i="8" s="1"/>
  <c r="J667" i="10" s="1"/>
  <c r="G654" i="8"/>
  <c r="S654" i="8" s="1"/>
  <c r="J668" i="10" s="1"/>
  <c r="G655" i="8"/>
  <c r="S655" i="8" s="1"/>
  <c r="J669" i="10" s="1"/>
  <c r="G656" i="8"/>
  <c r="S656" i="8" s="1"/>
  <c r="J670" i="10" s="1"/>
  <c r="G657" i="8"/>
  <c r="S657" i="8" s="1"/>
  <c r="J671" i="10" s="1"/>
  <c r="G658" i="8"/>
  <c r="S658" i="8" s="1"/>
  <c r="J672" i="10" s="1"/>
  <c r="G659" i="8"/>
  <c r="S659" i="8" s="1"/>
  <c r="J673" i="10" s="1"/>
  <c r="G660" i="8"/>
  <c r="S660" i="8" s="1"/>
  <c r="J674" i="10" s="1"/>
  <c r="G661" i="8"/>
  <c r="S661" i="8" s="1"/>
  <c r="J675" i="10" s="1"/>
  <c r="G662" i="8"/>
  <c r="S662" i="8" s="1"/>
  <c r="J676" i="10" s="1"/>
  <c r="G663" i="8"/>
  <c r="S663" i="8" s="1"/>
  <c r="J677" i="10" s="1"/>
  <c r="G664" i="8"/>
  <c r="S664" i="8" s="1"/>
  <c r="J678" i="10" s="1"/>
  <c r="G665" i="8"/>
  <c r="S665" i="8" s="1"/>
  <c r="J679" i="10" s="1"/>
  <c r="G666" i="8"/>
  <c r="S666" i="8" s="1"/>
  <c r="J680" i="10" s="1"/>
  <c r="G667" i="8"/>
  <c r="S667" i="8" s="1"/>
  <c r="J681" i="10" s="1"/>
  <c r="G668" i="8"/>
  <c r="S668" i="8" s="1"/>
  <c r="J682" i="10" s="1"/>
  <c r="G669" i="8"/>
  <c r="S669" i="8" s="1"/>
  <c r="J683" i="10" s="1"/>
  <c r="G670" i="8"/>
  <c r="S670" i="8" s="1"/>
  <c r="J684" i="10" s="1"/>
  <c r="G671" i="8"/>
  <c r="S671" i="8" s="1"/>
  <c r="J685" i="10" s="1"/>
  <c r="G672" i="8"/>
  <c r="S672" i="8" s="1"/>
  <c r="J686" i="10" s="1"/>
  <c r="G673" i="8"/>
  <c r="S673" i="8" s="1"/>
  <c r="J687" i="10" s="1"/>
  <c r="G674" i="8"/>
  <c r="S674" i="8" s="1"/>
  <c r="J688" i="10" s="1"/>
  <c r="G675" i="8"/>
  <c r="S675" i="8" s="1"/>
  <c r="J689" i="10" s="1"/>
  <c r="G676" i="8"/>
  <c r="S676" i="8" s="1"/>
  <c r="J690" i="10" s="1"/>
  <c r="G677" i="8"/>
  <c r="S677" i="8" s="1"/>
  <c r="J691" i="10" s="1"/>
  <c r="G678" i="8"/>
  <c r="S678" i="8" s="1"/>
  <c r="J692" i="10" s="1"/>
  <c r="G679" i="8"/>
  <c r="S679" i="8" s="1"/>
  <c r="J693" i="10" s="1"/>
  <c r="G680" i="8"/>
  <c r="S680" i="8" s="1"/>
  <c r="J694" i="10" s="1"/>
  <c r="G681" i="8"/>
  <c r="S681" i="8" s="1"/>
  <c r="J695" i="10" s="1"/>
  <c r="G682" i="8"/>
  <c r="S682" i="8" s="1"/>
  <c r="J696" i="10" s="1"/>
  <c r="G683" i="8"/>
  <c r="S683" i="8" s="1"/>
  <c r="J697" i="10" s="1"/>
  <c r="G684" i="8"/>
  <c r="S684" i="8" s="1"/>
  <c r="J698" i="10" s="1"/>
  <c r="G685" i="8"/>
  <c r="S685" i="8" s="1"/>
  <c r="J699" i="10" s="1"/>
  <c r="G686" i="8"/>
  <c r="S686" i="8" s="1"/>
  <c r="J700" i="10" s="1"/>
  <c r="G687" i="8"/>
  <c r="S687" i="8" s="1"/>
  <c r="J701" i="10" s="1"/>
  <c r="G688" i="8"/>
  <c r="S688" i="8" s="1"/>
  <c r="J702" i="10" s="1"/>
  <c r="G689" i="8"/>
  <c r="S689" i="8" s="1"/>
  <c r="J703" i="10" s="1"/>
  <c r="G690" i="8"/>
  <c r="S690" i="8" s="1"/>
  <c r="J704" i="10" s="1"/>
  <c r="G691" i="8"/>
  <c r="S691" i="8" s="1"/>
  <c r="J705" i="10" s="1"/>
  <c r="G692" i="8"/>
  <c r="S692" i="8" s="1"/>
  <c r="J706" i="10" s="1"/>
  <c r="G693" i="8"/>
  <c r="S693" i="8" s="1"/>
  <c r="J707" i="10" s="1"/>
  <c r="G694" i="8"/>
  <c r="S694" i="8" s="1"/>
  <c r="J708" i="10" s="1"/>
  <c r="G695" i="8"/>
  <c r="S695" i="8" s="1"/>
  <c r="J709" i="10" s="1"/>
  <c r="G696" i="8"/>
  <c r="S696" i="8" s="1"/>
  <c r="J710" i="10" s="1"/>
  <c r="G697" i="8"/>
  <c r="S697" i="8" s="1"/>
  <c r="J711" i="10" s="1"/>
  <c r="G698" i="8"/>
  <c r="S698" i="8" s="1"/>
  <c r="J712" i="10" s="1"/>
  <c r="G699" i="8"/>
  <c r="S699" i="8" s="1"/>
  <c r="J713" i="10" s="1"/>
  <c r="G700" i="8"/>
  <c r="S700" i="8" s="1"/>
  <c r="J714" i="10" s="1"/>
  <c r="G701" i="8"/>
  <c r="S701" i="8" s="1"/>
  <c r="J715" i="10" s="1"/>
  <c r="G702" i="8"/>
  <c r="S702" i="8" s="1"/>
  <c r="J716" i="10" s="1"/>
  <c r="G703" i="8"/>
  <c r="S703" i="8" s="1"/>
  <c r="J717" i="10" s="1"/>
  <c r="G704" i="8"/>
  <c r="S704" i="8" s="1"/>
  <c r="J718" i="10" s="1"/>
  <c r="G705" i="8"/>
  <c r="S705" i="8" s="1"/>
  <c r="J719" i="10" s="1"/>
  <c r="G706" i="8"/>
  <c r="S706" i="8" s="1"/>
  <c r="J720" i="10" s="1"/>
  <c r="G707" i="8"/>
  <c r="S707" i="8" s="1"/>
  <c r="J721" i="10" s="1"/>
  <c r="G708" i="8"/>
  <c r="S708" i="8" s="1"/>
  <c r="J722" i="10" s="1"/>
  <c r="G709" i="8"/>
  <c r="S709" i="8" s="1"/>
  <c r="J723" i="10" s="1"/>
  <c r="G710" i="8"/>
  <c r="S710" i="8" s="1"/>
  <c r="J724" i="10" s="1"/>
  <c r="G711" i="8"/>
  <c r="S711" i="8" s="1"/>
  <c r="J725" i="10" s="1"/>
  <c r="G712" i="8"/>
  <c r="S712" i="8" s="1"/>
  <c r="J726" i="10" s="1"/>
  <c r="G713" i="8"/>
  <c r="S713" i="8" s="1"/>
  <c r="J727" i="10" s="1"/>
  <c r="G714" i="8"/>
  <c r="S714" i="8" s="1"/>
  <c r="J728" i="10" s="1"/>
  <c r="G715" i="8"/>
  <c r="S715" i="8" s="1"/>
  <c r="J729" i="10" s="1"/>
  <c r="G716" i="8"/>
  <c r="S716" i="8" s="1"/>
  <c r="J730" i="10" s="1"/>
  <c r="G717" i="8"/>
  <c r="S717" i="8" s="1"/>
  <c r="J731" i="10" s="1"/>
  <c r="G718" i="8"/>
  <c r="S718" i="8" s="1"/>
  <c r="J732" i="10" s="1"/>
  <c r="G719" i="8"/>
  <c r="S719" i="8" s="1"/>
  <c r="J733" i="10" s="1"/>
  <c r="G720" i="8"/>
  <c r="S720" i="8" s="1"/>
  <c r="J734" i="10" s="1"/>
  <c r="G721" i="8"/>
  <c r="S721" i="8" s="1"/>
  <c r="J735" i="10" s="1"/>
  <c r="G722" i="8"/>
  <c r="S722" i="8" s="1"/>
  <c r="J736" i="10" s="1"/>
  <c r="G723" i="8"/>
  <c r="S723" i="8" s="1"/>
  <c r="J737" i="10" s="1"/>
  <c r="G724" i="8"/>
  <c r="S724" i="8" s="1"/>
  <c r="J738" i="10" s="1"/>
  <c r="G725" i="8"/>
  <c r="S725" i="8" s="1"/>
  <c r="J739" i="10" s="1"/>
  <c r="G726" i="8"/>
  <c r="S726" i="8" s="1"/>
  <c r="J740" i="10" s="1"/>
  <c r="G727" i="8"/>
  <c r="S727" i="8" s="1"/>
  <c r="J741" i="10" s="1"/>
  <c r="G728" i="8"/>
  <c r="S728" i="8" s="1"/>
  <c r="J742" i="10" s="1"/>
  <c r="G729" i="8"/>
  <c r="S729" i="8" s="1"/>
  <c r="J743" i="10" s="1"/>
  <c r="G730" i="8"/>
  <c r="S730" i="8" s="1"/>
  <c r="J744" i="10" s="1"/>
  <c r="G731" i="8"/>
  <c r="S731" i="8" s="1"/>
  <c r="J745" i="10" s="1"/>
  <c r="G732" i="8"/>
  <c r="S732" i="8" s="1"/>
  <c r="J746" i="10" s="1"/>
  <c r="G733" i="8"/>
  <c r="S733" i="8" s="1"/>
  <c r="J747" i="10" s="1"/>
  <c r="G734" i="8"/>
  <c r="S734" i="8" s="1"/>
  <c r="J748" i="10" s="1"/>
  <c r="G735" i="8"/>
  <c r="S735" i="8" s="1"/>
  <c r="J749" i="10" s="1"/>
  <c r="G736" i="8"/>
  <c r="S736" i="8" s="1"/>
  <c r="J750" i="10" s="1"/>
  <c r="G737" i="8"/>
  <c r="S737" i="8" s="1"/>
  <c r="J751" i="10" s="1"/>
  <c r="G738" i="8"/>
  <c r="S738" i="8" s="1"/>
  <c r="J752" i="10" s="1"/>
  <c r="G739" i="8"/>
  <c r="S739" i="8" s="1"/>
  <c r="J753" i="10" s="1"/>
  <c r="G740" i="8"/>
  <c r="S740" i="8" s="1"/>
  <c r="J754" i="10" s="1"/>
  <c r="G741" i="8"/>
  <c r="S741" i="8" s="1"/>
  <c r="J755" i="10" s="1"/>
  <c r="G742" i="8"/>
  <c r="S742" i="8" s="1"/>
  <c r="J756" i="10" s="1"/>
  <c r="G743" i="8"/>
  <c r="S743" i="8" s="1"/>
  <c r="J757" i="10" s="1"/>
  <c r="G744" i="8"/>
  <c r="S744" i="8" s="1"/>
  <c r="J758" i="10" s="1"/>
  <c r="G745" i="8"/>
  <c r="S745" i="8" s="1"/>
  <c r="J759" i="10" s="1"/>
  <c r="G746" i="8"/>
  <c r="S746" i="8" s="1"/>
  <c r="J760" i="10" s="1"/>
  <c r="G747" i="8"/>
  <c r="S747" i="8" s="1"/>
  <c r="J761" i="10" s="1"/>
  <c r="G748" i="8"/>
  <c r="S748" i="8" s="1"/>
  <c r="J762" i="10" s="1"/>
  <c r="G749" i="8"/>
  <c r="S749" i="8" s="1"/>
  <c r="J763" i="10" s="1"/>
  <c r="G750" i="8"/>
  <c r="S750" i="8" s="1"/>
  <c r="J764" i="10" s="1"/>
  <c r="G751" i="8"/>
  <c r="S751" i="8" s="1"/>
  <c r="J765" i="10" s="1"/>
  <c r="G752" i="8"/>
  <c r="S752" i="8" s="1"/>
  <c r="J766" i="10" s="1"/>
  <c r="G753" i="8"/>
  <c r="S753" i="8" s="1"/>
  <c r="J767" i="10" s="1"/>
  <c r="G754" i="8"/>
  <c r="S754" i="8" s="1"/>
  <c r="J768" i="10" s="1"/>
  <c r="G755" i="8"/>
  <c r="S755" i="8" s="1"/>
  <c r="J769" i="10" s="1"/>
  <c r="G756" i="8"/>
  <c r="S756" i="8" s="1"/>
  <c r="J770" i="10" s="1"/>
  <c r="G757" i="8"/>
  <c r="S757" i="8" s="1"/>
  <c r="J771" i="10" s="1"/>
  <c r="G758" i="8"/>
  <c r="S758" i="8" s="1"/>
  <c r="J772" i="10" s="1"/>
  <c r="G759" i="8"/>
  <c r="S759" i="8" s="1"/>
  <c r="J773" i="10" s="1"/>
  <c r="G760" i="8"/>
  <c r="S760" i="8" s="1"/>
  <c r="J774" i="10" s="1"/>
  <c r="G761" i="8"/>
  <c r="S761" i="8" s="1"/>
  <c r="J775" i="10" s="1"/>
  <c r="G762" i="8"/>
  <c r="S762" i="8" s="1"/>
  <c r="J776" i="10" s="1"/>
  <c r="G763" i="8"/>
  <c r="S763" i="8" s="1"/>
  <c r="J777" i="10" s="1"/>
  <c r="G764" i="8"/>
  <c r="S764" i="8" s="1"/>
  <c r="J778" i="10" s="1"/>
  <c r="G765" i="8"/>
  <c r="S765" i="8" s="1"/>
  <c r="J779" i="10" s="1"/>
  <c r="G766" i="8"/>
  <c r="S766" i="8" s="1"/>
  <c r="J780" i="10" s="1"/>
  <c r="G767" i="8"/>
  <c r="S767" i="8" s="1"/>
  <c r="J781" i="10" s="1"/>
  <c r="G768" i="8"/>
  <c r="S768" i="8" s="1"/>
  <c r="J782" i="10" s="1"/>
  <c r="G769" i="8"/>
  <c r="S769" i="8" s="1"/>
  <c r="J783" i="10" s="1"/>
  <c r="G770" i="8"/>
  <c r="S770" i="8" s="1"/>
  <c r="J784" i="10" s="1"/>
  <c r="G771" i="8"/>
  <c r="S771" i="8" s="1"/>
  <c r="J785" i="10" s="1"/>
  <c r="G772" i="8"/>
  <c r="S772" i="8" s="1"/>
  <c r="J786" i="10" s="1"/>
  <c r="G773" i="8"/>
  <c r="S773" i="8" s="1"/>
  <c r="J787" i="10" s="1"/>
  <c r="G774" i="8"/>
  <c r="S774" i="8" s="1"/>
  <c r="J788" i="10" s="1"/>
  <c r="G775" i="8"/>
  <c r="S775" i="8" s="1"/>
  <c r="J789" i="10" s="1"/>
  <c r="G776" i="8"/>
  <c r="S776" i="8" s="1"/>
  <c r="J790" i="10" s="1"/>
  <c r="G777" i="8"/>
  <c r="S777" i="8" s="1"/>
  <c r="J791" i="10" s="1"/>
  <c r="G778" i="8"/>
  <c r="S778" i="8" s="1"/>
  <c r="J792" i="10" s="1"/>
  <c r="G779" i="8"/>
  <c r="S779" i="8" s="1"/>
  <c r="J793" i="10" s="1"/>
  <c r="G780" i="8"/>
  <c r="S780" i="8" s="1"/>
  <c r="J794" i="10" s="1"/>
  <c r="G781" i="8"/>
  <c r="S781" i="8" s="1"/>
  <c r="J795" i="10" s="1"/>
  <c r="G782" i="8"/>
  <c r="S782" i="8" s="1"/>
  <c r="J796" i="10" s="1"/>
  <c r="G783" i="8"/>
  <c r="S783" i="8" s="1"/>
  <c r="J797" i="10" s="1"/>
  <c r="G784" i="8"/>
  <c r="S784" i="8" s="1"/>
  <c r="J798" i="10" s="1"/>
  <c r="G785" i="8"/>
  <c r="S785" i="8" s="1"/>
  <c r="J799" i="10" s="1"/>
  <c r="G786" i="8"/>
  <c r="S786" i="8" s="1"/>
  <c r="J800" i="10" s="1"/>
  <c r="G787" i="8"/>
  <c r="S787" i="8" s="1"/>
  <c r="J801" i="10" s="1"/>
  <c r="G788" i="8"/>
  <c r="S788" i="8" s="1"/>
  <c r="J802" i="10" s="1"/>
  <c r="G789" i="8"/>
  <c r="S789" i="8" s="1"/>
  <c r="J803" i="10" s="1"/>
  <c r="G790" i="8"/>
  <c r="S790" i="8" s="1"/>
  <c r="J804" i="10" s="1"/>
  <c r="G791" i="8"/>
  <c r="S791" i="8" s="1"/>
  <c r="J805" i="10" s="1"/>
  <c r="G792" i="8"/>
  <c r="S792" i="8" s="1"/>
  <c r="J806" i="10" s="1"/>
  <c r="G793" i="8"/>
  <c r="S793" i="8" s="1"/>
  <c r="J807" i="10" s="1"/>
  <c r="G794" i="8"/>
  <c r="S794" i="8" s="1"/>
  <c r="J808" i="10" s="1"/>
  <c r="G795" i="8"/>
  <c r="S795" i="8" s="1"/>
  <c r="J809" i="10" s="1"/>
  <c r="G796" i="8"/>
  <c r="S796" i="8" s="1"/>
  <c r="J810" i="10" s="1"/>
  <c r="G797" i="8"/>
  <c r="S797" i="8" s="1"/>
  <c r="J811" i="10" s="1"/>
  <c r="G798" i="8"/>
  <c r="S798" i="8" s="1"/>
  <c r="J812" i="10" s="1"/>
  <c r="G799" i="8"/>
  <c r="S799" i="8" s="1"/>
  <c r="J813" i="10" s="1"/>
  <c r="G800" i="8"/>
  <c r="S800" i="8" s="1"/>
  <c r="J814" i="10" s="1"/>
  <c r="G801" i="8"/>
  <c r="S801" i="8" s="1"/>
  <c r="J815" i="10" s="1"/>
  <c r="G802" i="8"/>
  <c r="S802" i="8" s="1"/>
  <c r="J816" i="10" s="1"/>
  <c r="G803" i="8"/>
  <c r="S803" i="8" s="1"/>
  <c r="J817" i="10" s="1"/>
  <c r="G804" i="8"/>
  <c r="S804" i="8" s="1"/>
  <c r="J818" i="10" s="1"/>
  <c r="G805" i="8"/>
  <c r="S805" i="8" s="1"/>
  <c r="J819" i="10" s="1"/>
  <c r="G806" i="8"/>
  <c r="S806" i="8" s="1"/>
  <c r="J820" i="10" s="1"/>
  <c r="G807" i="8"/>
  <c r="S807" i="8" s="1"/>
  <c r="J821" i="10" s="1"/>
  <c r="G808" i="8"/>
  <c r="S808" i="8" s="1"/>
  <c r="J822" i="10" s="1"/>
  <c r="G809" i="8"/>
  <c r="S809" i="8" s="1"/>
  <c r="J823" i="10" s="1"/>
  <c r="G810" i="8"/>
  <c r="S810" i="8" s="1"/>
  <c r="J824" i="10" s="1"/>
  <c r="G811" i="8"/>
  <c r="S811" i="8" s="1"/>
  <c r="J825" i="10" s="1"/>
  <c r="G812" i="8"/>
  <c r="S812" i="8" s="1"/>
  <c r="J826" i="10" s="1"/>
  <c r="G813" i="8"/>
  <c r="S813" i="8" s="1"/>
  <c r="J827" i="10" s="1"/>
  <c r="G814" i="8"/>
  <c r="S814" i="8" s="1"/>
  <c r="J828" i="10" s="1"/>
  <c r="G815" i="8"/>
  <c r="S815" i="8" s="1"/>
  <c r="J829" i="10" s="1"/>
  <c r="G816" i="8"/>
  <c r="S816" i="8" s="1"/>
  <c r="J830" i="10" s="1"/>
  <c r="G817" i="8"/>
  <c r="S817" i="8" s="1"/>
  <c r="J831" i="10" s="1"/>
  <c r="G818" i="8"/>
  <c r="S818" i="8" s="1"/>
  <c r="J832" i="10" s="1"/>
  <c r="G819" i="8"/>
  <c r="S819" i="8" s="1"/>
  <c r="J833" i="10" s="1"/>
  <c r="G820" i="8"/>
  <c r="S820" i="8" s="1"/>
  <c r="J834" i="10" s="1"/>
  <c r="G821" i="8"/>
  <c r="S821" i="8" s="1"/>
  <c r="J835" i="10" s="1"/>
  <c r="G822" i="8"/>
  <c r="S822" i="8" s="1"/>
  <c r="J836" i="10" s="1"/>
  <c r="G823" i="8"/>
  <c r="S823" i="8" s="1"/>
  <c r="J837" i="10" s="1"/>
  <c r="G824" i="8"/>
  <c r="S824" i="8" s="1"/>
  <c r="J838" i="10" s="1"/>
  <c r="G825" i="8"/>
  <c r="S825" i="8" s="1"/>
  <c r="J839" i="10" s="1"/>
  <c r="G826" i="8"/>
  <c r="S826" i="8" s="1"/>
  <c r="J840" i="10" s="1"/>
  <c r="G827" i="8"/>
  <c r="S827" i="8" s="1"/>
  <c r="J841" i="10" s="1"/>
  <c r="G828" i="8"/>
  <c r="S828" i="8" s="1"/>
  <c r="J842" i="10" s="1"/>
  <c r="G829" i="8"/>
  <c r="S829" i="8" s="1"/>
  <c r="J843" i="10" s="1"/>
  <c r="G830" i="8"/>
  <c r="S830" i="8" s="1"/>
  <c r="J844" i="10" s="1"/>
  <c r="G831" i="8"/>
  <c r="S831" i="8" s="1"/>
  <c r="J845" i="10" s="1"/>
  <c r="G832" i="8"/>
  <c r="S832" i="8" s="1"/>
  <c r="J846" i="10" s="1"/>
  <c r="G833" i="8"/>
  <c r="S833" i="8" s="1"/>
  <c r="J847" i="10" s="1"/>
  <c r="G834" i="8"/>
  <c r="S834" i="8" s="1"/>
  <c r="J848" i="10" s="1"/>
  <c r="G835" i="8"/>
  <c r="S835" i="8" s="1"/>
  <c r="J849" i="10" s="1"/>
  <c r="G836" i="8"/>
  <c r="S836" i="8" s="1"/>
  <c r="J850" i="10" s="1"/>
  <c r="G837" i="8"/>
  <c r="S837" i="8" s="1"/>
  <c r="J851" i="10" s="1"/>
  <c r="G838" i="8"/>
  <c r="S838" i="8" s="1"/>
  <c r="J852" i="10" s="1"/>
  <c r="G839" i="8"/>
  <c r="S839" i="8" s="1"/>
  <c r="J853" i="10" s="1"/>
  <c r="G840" i="8"/>
  <c r="S840" i="8" s="1"/>
  <c r="J854" i="10" s="1"/>
  <c r="G841" i="8"/>
  <c r="S841" i="8" s="1"/>
  <c r="J855" i="10" s="1"/>
  <c r="G842" i="8"/>
  <c r="S842" i="8" s="1"/>
  <c r="J856" i="10" s="1"/>
  <c r="G843" i="8"/>
  <c r="S843" i="8" s="1"/>
  <c r="J857" i="10" s="1"/>
  <c r="G844" i="8"/>
  <c r="S844" i="8" s="1"/>
  <c r="J858" i="10" s="1"/>
  <c r="G845" i="8"/>
  <c r="S845" i="8" s="1"/>
  <c r="J859" i="10" s="1"/>
  <c r="G846" i="8"/>
  <c r="S846" i="8" s="1"/>
  <c r="J860" i="10" s="1"/>
  <c r="G847" i="8"/>
  <c r="S847" i="8" s="1"/>
  <c r="J861" i="10" s="1"/>
  <c r="G848" i="8"/>
  <c r="S848" i="8" s="1"/>
  <c r="J862" i="10" s="1"/>
  <c r="G849" i="8"/>
  <c r="S849" i="8" s="1"/>
  <c r="J863" i="10" s="1"/>
  <c r="G850" i="8"/>
  <c r="S850" i="8" s="1"/>
  <c r="J864" i="10" s="1"/>
  <c r="G851" i="8"/>
  <c r="S851" i="8" s="1"/>
  <c r="J865" i="10" s="1"/>
  <c r="G852" i="8"/>
  <c r="S852" i="8" s="1"/>
  <c r="J866" i="10" s="1"/>
  <c r="G853" i="8"/>
  <c r="S853" i="8" s="1"/>
  <c r="J867" i="10" s="1"/>
  <c r="G854" i="8"/>
  <c r="S854" i="8" s="1"/>
  <c r="J868" i="10" s="1"/>
  <c r="G855" i="8"/>
  <c r="S855" i="8" s="1"/>
  <c r="J869" i="10" s="1"/>
  <c r="G856" i="8"/>
  <c r="S856" i="8" s="1"/>
  <c r="J870" i="10" s="1"/>
  <c r="G857" i="8"/>
  <c r="S857" i="8" s="1"/>
  <c r="J871" i="10" s="1"/>
  <c r="G858" i="8"/>
  <c r="S858" i="8" s="1"/>
  <c r="J872" i="10" s="1"/>
  <c r="G859" i="8"/>
  <c r="S859" i="8" s="1"/>
  <c r="J873" i="10" s="1"/>
  <c r="G860" i="8"/>
  <c r="S860" i="8" s="1"/>
  <c r="J874" i="10" s="1"/>
  <c r="G861" i="8"/>
  <c r="S861" i="8" s="1"/>
  <c r="J875" i="10" s="1"/>
  <c r="G862" i="8"/>
  <c r="S862" i="8" s="1"/>
  <c r="J876" i="10" s="1"/>
  <c r="G863" i="8"/>
  <c r="S863" i="8" s="1"/>
  <c r="J877" i="10" s="1"/>
  <c r="G864" i="8"/>
  <c r="S864" i="8" s="1"/>
  <c r="J878" i="10" s="1"/>
  <c r="G865" i="8"/>
  <c r="S865" i="8" s="1"/>
  <c r="J879" i="10" s="1"/>
  <c r="G866" i="8"/>
  <c r="S866" i="8" s="1"/>
  <c r="J880" i="10" s="1"/>
  <c r="G867" i="8"/>
  <c r="S867" i="8" s="1"/>
  <c r="J881" i="10" s="1"/>
  <c r="G868" i="8"/>
  <c r="S868" i="8" s="1"/>
  <c r="J882" i="10" s="1"/>
  <c r="G869" i="8"/>
  <c r="S869" i="8" s="1"/>
  <c r="J883" i="10" s="1"/>
  <c r="G870" i="8"/>
  <c r="S870" i="8" s="1"/>
  <c r="J884" i="10" s="1"/>
  <c r="G871" i="8"/>
  <c r="S871" i="8" s="1"/>
  <c r="J885" i="10" s="1"/>
  <c r="G872" i="8"/>
  <c r="S872" i="8" s="1"/>
  <c r="J886" i="10" s="1"/>
  <c r="G873" i="8"/>
  <c r="S873" i="8" s="1"/>
  <c r="J887" i="10" s="1"/>
  <c r="G874" i="8"/>
  <c r="S874" i="8" s="1"/>
  <c r="J888" i="10" s="1"/>
  <c r="G875" i="8"/>
  <c r="S875" i="8" s="1"/>
  <c r="J889" i="10" s="1"/>
  <c r="G876" i="8"/>
  <c r="S876" i="8" s="1"/>
  <c r="J890" i="10" s="1"/>
  <c r="G877" i="8"/>
  <c r="S877" i="8" s="1"/>
  <c r="J891" i="10" s="1"/>
  <c r="G878" i="8"/>
  <c r="S878" i="8" s="1"/>
  <c r="J892" i="10" s="1"/>
  <c r="G879" i="8"/>
  <c r="S879" i="8" s="1"/>
  <c r="J893" i="10" s="1"/>
  <c r="G880" i="8"/>
  <c r="S880" i="8" s="1"/>
  <c r="J894" i="10" s="1"/>
  <c r="G881" i="8"/>
  <c r="S881" i="8" s="1"/>
  <c r="J895" i="10" s="1"/>
  <c r="G882" i="8"/>
  <c r="S882" i="8" s="1"/>
  <c r="J896" i="10" s="1"/>
  <c r="G883" i="8"/>
  <c r="S883" i="8" s="1"/>
  <c r="J897" i="10" s="1"/>
  <c r="G884" i="8"/>
  <c r="S884" i="8" s="1"/>
  <c r="J898" i="10" s="1"/>
  <c r="G885" i="8"/>
  <c r="S885" i="8" s="1"/>
  <c r="J899" i="10" s="1"/>
  <c r="G886" i="8"/>
  <c r="S886" i="8" s="1"/>
  <c r="J900" i="10" s="1"/>
  <c r="G887" i="8"/>
  <c r="S887" i="8" s="1"/>
  <c r="J901" i="10" s="1"/>
  <c r="G888" i="8"/>
  <c r="S888" i="8" s="1"/>
  <c r="J902" i="10" s="1"/>
  <c r="G889" i="8"/>
  <c r="S889" i="8" s="1"/>
  <c r="J903" i="10" s="1"/>
  <c r="G890" i="8"/>
  <c r="S890" i="8" s="1"/>
  <c r="J904" i="10" s="1"/>
  <c r="G891" i="8"/>
  <c r="S891" i="8" s="1"/>
  <c r="J905" i="10" s="1"/>
  <c r="G892" i="8"/>
  <c r="S892" i="8" s="1"/>
  <c r="J906" i="10" s="1"/>
  <c r="G893" i="8"/>
  <c r="S893" i="8" s="1"/>
  <c r="J907" i="10" s="1"/>
  <c r="G894" i="8"/>
  <c r="S894" i="8" s="1"/>
  <c r="J908" i="10" s="1"/>
  <c r="G895" i="8"/>
  <c r="S895" i="8" s="1"/>
  <c r="J909" i="10" s="1"/>
  <c r="G896" i="8"/>
  <c r="S896" i="8" s="1"/>
  <c r="J910" i="10" s="1"/>
  <c r="G897" i="8"/>
  <c r="S897" i="8" s="1"/>
  <c r="J911" i="10" s="1"/>
  <c r="G898" i="8"/>
  <c r="S898" i="8" s="1"/>
  <c r="J912" i="10" s="1"/>
  <c r="G899" i="8"/>
  <c r="S899" i="8" s="1"/>
  <c r="J913" i="10" s="1"/>
  <c r="G900" i="8"/>
  <c r="S900" i="8" s="1"/>
  <c r="J914" i="10" s="1"/>
  <c r="G901" i="8"/>
  <c r="S901" i="8" s="1"/>
  <c r="J915" i="10" s="1"/>
  <c r="G902" i="8"/>
  <c r="S902" i="8" s="1"/>
  <c r="J916" i="10" s="1"/>
  <c r="G903" i="8"/>
  <c r="S903" i="8" s="1"/>
  <c r="J917" i="10" s="1"/>
  <c r="G904" i="8"/>
  <c r="S904" i="8" s="1"/>
  <c r="J918" i="10" s="1"/>
  <c r="G905" i="8"/>
  <c r="S905" i="8" s="1"/>
  <c r="J919" i="10" s="1"/>
  <c r="G906" i="8"/>
  <c r="S906" i="8" s="1"/>
  <c r="J920" i="10" s="1"/>
  <c r="G907" i="8"/>
  <c r="S907" i="8" s="1"/>
  <c r="J921" i="10" s="1"/>
  <c r="G908" i="8"/>
  <c r="S908" i="8" s="1"/>
  <c r="J922" i="10" s="1"/>
  <c r="G909" i="8"/>
  <c r="S909" i="8" s="1"/>
  <c r="J923" i="10" s="1"/>
  <c r="G910" i="8"/>
  <c r="S910" i="8" s="1"/>
  <c r="J924" i="10" s="1"/>
  <c r="G911" i="8"/>
  <c r="S911" i="8" s="1"/>
  <c r="J925" i="10" s="1"/>
  <c r="G912" i="8"/>
  <c r="S912" i="8" s="1"/>
  <c r="J926" i="10" s="1"/>
  <c r="G913" i="8"/>
  <c r="S913" i="8" s="1"/>
  <c r="J927" i="10" s="1"/>
  <c r="G914" i="8"/>
  <c r="S914" i="8" s="1"/>
  <c r="J928" i="10" s="1"/>
  <c r="G915" i="8"/>
  <c r="S915" i="8" s="1"/>
  <c r="J929" i="10" s="1"/>
  <c r="G916" i="8"/>
  <c r="S916" i="8" s="1"/>
  <c r="J930" i="10" s="1"/>
  <c r="G917" i="8"/>
  <c r="S917" i="8" s="1"/>
  <c r="J931" i="10" s="1"/>
  <c r="G918" i="8"/>
  <c r="S918" i="8" s="1"/>
  <c r="J932" i="10" s="1"/>
  <c r="G919" i="8"/>
  <c r="S919" i="8" s="1"/>
  <c r="J933" i="10" s="1"/>
  <c r="G920" i="8"/>
  <c r="S920" i="8" s="1"/>
  <c r="J934" i="10" s="1"/>
  <c r="G921" i="8"/>
  <c r="S921" i="8" s="1"/>
  <c r="J935" i="10" s="1"/>
  <c r="G922" i="8"/>
  <c r="S922" i="8" s="1"/>
  <c r="J936" i="10" s="1"/>
  <c r="G923" i="8"/>
  <c r="S923" i="8" s="1"/>
  <c r="J937" i="10" s="1"/>
  <c r="G924" i="8"/>
  <c r="S924" i="8" s="1"/>
  <c r="J938" i="10" s="1"/>
  <c r="G925" i="8"/>
  <c r="S925" i="8" s="1"/>
  <c r="J939" i="10" s="1"/>
  <c r="G926" i="8"/>
  <c r="S926" i="8" s="1"/>
  <c r="J940" i="10" s="1"/>
  <c r="G927" i="8"/>
  <c r="S927" i="8" s="1"/>
  <c r="J941" i="10" s="1"/>
  <c r="G928" i="8"/>
  <c r="S928" i="8" s="1"/>
  <c r="J942" i="10" s="1"/>
  <c r="G929" i="8"/>
  <c r="S929" i="8" s="1"/>
  <c r="J943" i="10" s="1"/>
  <c r="G930" i="8"/>
  <c r="S930" i="8" s="1"/>
  <c r="J944" i="10" s="1"/>
  <c r="G931" i="8"/>
  <c r="S931" i="8" s="1"/>
  <c r="J945" i="10" s="1"/>
  <c r="G932" i="8"/>
  <c r="S932" i="8" s="1"/>
  <c r="J946" i="10" s="1"/>
  <c r="G933" i="8"/>
  <c r="S933" i="8" s="1"/>
  <c r="J947" i="10" s="1"/>
  <c r="G934" i="8"/>
  <c r="S934" i="8" s="1"/>
  <c r="J948" i="10" s="1"/>
  <c r="G935" i="8"/>
  <c r="S935" i="8" s="1"/>
  <c r="J949" i="10" s="1"/>
  <c r="G936" i="8"/>
  <c r="S936" i="8" s="1"/>
  <c r="J950" i="10" s="1"/>
  <c r="G937" i="8"/>
  <c r="S937" i="8" s="1"/>
  <c r="J951" i="10" s="1"/>
  <c r="G938" i="8"/>
  <c r="S938" i="8" s="1"/>
  <c r="J952" i="10" s="1"/>
  <c r="G939" i="8"/>
  <c r="S939" i="8" s="1"/>
  <c r="J953" i="10" s="1"/>
  <c r="G940" i="8"/>
  <c r="S940" i="8" s="1"/>
  <c r="J954" i="10" s="1"/>
  <c r="G941" i="8"/>
  <c r="S941" i="8" s="1"/>
  <c r="J955" i="10" s="1"/>
  <c r="G942" i="8"/>
  <c r="S942" i="8" s="1"/>
  <c r="J956" i="10" s="1"/>
  <c r="G943" i="8"/>
  <c r="S943" i="8" s="1"/>
  <c r="J957" i="10" s="1"/>
  <c r="G944" i="8"/>
  <c r="S944" i="8" s="1"/>
  <c r="J958" i="10" s="1"/>
  <c r="G945" i="8"/>
  <c r="S945" i="8" s="1"/>
  <c r="J959" i="10" s="1"/>
  <c r="G946" i="8"/>
  <c r="S946" i="8" s="1"/>
  <c r="J960" i="10" s="1"/>
  <c r="G947" i="8"/>
  <c r="S947" i="8" s="1"/>
  <c r="J961" i="10" s="1"/>
  <c r="G948" i="8"/>
  <c r="S948" i="8" s="1"/>
  <c r="J962" i="10" s="1"/>
  <c r="G949" i="8"/>
  <c r="S949" i="8" s="1"/>
  <c r="J963" i="10" s="1"/>
  <c r="G950" i="8"/>
  <c r="S950" i="8" s="1"/>
  <c r="J964" i="10" s="1"/>
  <c r="G951" i="8"/>
  <c r="S951" i="8" s="1"/>
  <c r="J965" i="10" s="1"/>
  <c r="G952" i="8"/>
  <c r="S952" i="8" s="1"/>
  <c r="J966" i="10" s="1"/>
  <c r="G953" i="8"/>
  <c r="S953" i="8" s="1"/>
  <c r="J967" i="10" s="1"/>
  <c r="G954" i="8"/>
  <c r="S954" i="8" s="1"/>
  <c r="J968" i="10" s="1"/>
  <c r="G955" i="8"/>
  <c r="S955" i="8" s="1"/>
  <c r="J969" i="10" s="1"/>
  <c r="G956" i="8"/>
  <c r="S956" i="8" s="1"/>
  <c r="J970" i="10" s="1"/>
  <c r="G957" i="8"/>
  <c r="S957" i="8" s="1"/>
  <c r="J971" i="10" s="1"/>
  <c r="G958" i="8"/>
  <c r="S958" i="8" s="1"/>
  <c r="J972" i="10" s="1"/>
  <c r="G959" i="8"/>
  <c r="S959" i="8" s="1"/>
  <c r="J973" i="10" s="1"/>
  <c r="G960" i="8"/>
  <c r="S960" i="8" s="1"/>
  <c r="J974" i="10" s="1"/>
  <c r="G961" i="8"/>
  <c r="S961" i="8" s="1"/>
  <c r="J975" i="10" s="1"/>
  <c r="G962" i="8"/>
  <c r="S962" i="8" s="1"/>
  <c r="J976" i="10" s="1"/>
  <c r="G963" i="8"/>
  <c r="S963" i="8" s="1"/>
  <c r="J977" i="10" s="1"/>
  <c r="G964" i="8"/>
  <c r="S964" i="8" s="1"/>
  <c r="J978" i="10" s="1"/>
  <c r="G965" i="8"/>
  <c r="S965" i="8" s="1"/>
  <c r="J979" i="10" s="1"/>
  <c r="G966" i="8"/>
  <c r="S966" i="8" s="1"/>
  <c r="J980" i="10" s="1"/>
  <c r="G967" i="8"/>
  <c r="S967" i="8" s="1"/>
  <c r="J981" i="10" s="1"/>
  <c r="G968" i="8"/>
  <c r="S968" i="8" s="1"/>
  <c r="J982" i="10" s="1"/>
  <c r="G969" i="8"/>
  <c r="S969" i="8" s="1"/>
  <c r="J983" i="10" s="1"/>
  <c r="G970" i="8"/>
  <c r="S970" i="8" s="1"/>
  <c r="J984" i="10" s="1"/>
  <c r="G971" i="8"/>
  <c r="S971" i="8" s="1"/>
  <c r="J985" i="10" s="1"/>
  <c r="G972" i="8"/>
  <c r="S972" i="8" s="1"/>
  <c r="J986" i="10" s="1"/>
  <c r="G973" i="8"/>
  <c r="S973" i="8" s="1"/>
  <c r="J987" i="10" s="1"/>
  <c r="G974" i="8"/>
  <c r="S974" i="8" s="1"/>
  <c r="J988" i="10" s="1"/>
  <c r="G975" i="8"/>
  <c r="S975" i="8" s="1"/>
  <c r="J989" i="10" s="1"/>
  <c r="G976" i="8"/>
  <c r="S976" i="8" s="1"/>
  <c r="J990" i="10" s="1"/>
  <c r="G977" i="8"/>
  <c r="S977" i="8" s="1"/>
  <c r="J991" i="10" s="1"/>
  <c r="G978" i="8"/>
  <c r="S978" i="8" s="1"/>
  <c r="J992" i="10" s="1"/>
  <c r="G979" i="8"/>
  <c r="S979" i="8" s="1"/>
  <c r="J993" i="10" s="1"/>
  <c r="G980" i="8"/>
  <c r="S980" i="8" s="1"/>
  <c r="J994" i="10" s="1"/>
  <c r="G981" i="8"/>
  <c r="S981" i="8" s="1"/>
  <c r="J995" i="10" s="1"/>
  <c r="G982" i="8"/>
  <c r="S982" i="8" s="1"/>
  <c r="J996" i="10" s="1"/>
  <c r="G983" i="8"/>
  <c r="S983" i="8" s="1"/>
  <c r="J997" i="10" s="1"/>
  <c r="G984" i="8"/>
  <c r="S984" i="8" s="1"/>
  <c r="J998" i="10" s="1"/>
  <c r="G985" i="8"/>
  <c r="S985" i="8" s="1"/>
  <c r="J999" i="10" s="1"/>
  <c r="G986" i="8"/>
  <c r="S986" i="8" s="1"/>
  <c r="J1000" i="10" s="1"/>
  <c r="G987" i="8"/>
  <c r="S987" i="8" s="1"/>
  <c r="J1001" i="10" s="1"/>
  <c r="G988" i="8"/>
  <c r="S988" i="8" s="1"/>
  <c r="J1002" i="10" s="1"/>
  <c r="G989" i="8"/>
  <c r="S989" i="8" s="1"/>
  <c r="J1003" i="10" s="1"/>
  <c r="G990" i="8"/>
  <c r="S990" i="8" s="1"/>
  <c r="J1004" i="10" s="1"/>
  <c r="G991" i="8"/>
  <c r="S991" i="8" s="1"/>
  <c r="J1005" i="10" s="1"/>
  <c r="G992" i="8"/>
  <c r="S992" i="8" s="1"/>
  <c r="J1006" i="10" s="1"/>
  <c r="G993" i="8"/>
  <c r="S993" i="8" s="1"/>
  <c r="J1007" i="10" s="1"/>
  <c r="G994" i="8"/>
  <c r="S994" i="8" s="1"/>
  <c r="J1008" i="10" s="1"/>
  <c r="G995" i="8"/>
  <c r="S995" i="8" s="1"/>
  <c r="J1009" i="10" s="1"/>
  <c r="G996" i="8"/>
  <c r="S996" i="8" s="1"/>
  <c r="J1010" i="10" s="1"/>
  <c r="G997" i="8"/>
  <c r="S997" i="8" s="1"/>
  <c r="J1011" i="10" s="1"/>
  <c r="G998" i="8"/>
  <c r="S998" i="8" s="1"/>
  <c r="J1012" i="10" s="1"/>
  <c r="G999" i="8"/>
  <c r="S999" i="8" s="1"/>
  <c r="J1013" i="10" s="1"/>
  <c r="G1000" i="8"/>
  <c r="S1000" i="8" s="1"/>
  <c r="J1014" i="10" s="1"/>
  <c r="G1001" i="8"/>
  <c r="S1001" i="8" s="1"/>
  <c r="J1015" i="10" s="1"/>
  <c r="G1002" i="8"/>
  <c r="S1002" i="8" s="1"/>
  <c r="J1016" i="10" s="1"/>
  <c r="G1003" i="8"/>
  <c r="S1003" i="8" s="1"/>
  <c r="J1017" i="10" s="1"/>
  <c r="G1004" i="8"/>
  <c r="S1004" i="8" s="1"/>
  <c r="J1018" i="10" s="1"/>
  <c r="G1005" i="8"/>
  <c r="S1005" i="8" s="1"/>
  <c r="J1019" i="10" s="1"/>
  <c r="G1006" i="8"/>
  <c r="S1006" i="8" s="1"/>
  <c r="J1020" i="10" s="1"/>
  <c r="G1007" i="8"/>
  <c r="S1007" i="8" s="1"/>
  <c r="J1021" i="10" s="1"/>
  <c r="G1008" i="8"/>
  <c r="S1008" i="8" s="1"/>
  <c r="J1022" i="10" s="1"/>
  <c r="G1009" i="8"/>
  <c r="S1009" i="8" s="1"/>
  <c r="J1023" i="10" s="1"/>
  <c r="G1010" i="8"/>
  <c r="S1010" i="8" s="1"/>
  <c r="J1024" i="10" s="1"/>
  <c r="G1011" i="8"/>
  <c r="S1011" i="8" s="1"/>
  <c r="J1025" i="10" s="1"/>
  <c r="G1012" i="8"/>
  <c r="S1012" i="8" s="1"/>
  <c r="J1026" i="10" s="1"/>
  <c r="G1013" i="8"/>
  <c r="S1013" i="8" s="1"/>
  <c r="J1027" i="10" s="1"/>
  <c r="G1014" i="8"/>
  <c r="S1014" i="8" s="1"/>
  <c r="J1028" i="10" s="1"/>
  <c r="G1015" i="8"/>
  <c r="S1015" i="8" s="1"/>
  <c r="J1029" i="10" s="1"/>
  <c r="G1016" i="8"/>
  <c r="S1016" i="8" s="1"/>
  <c r="J1030" i="10" s="1"/>
  <c r="G1017" i="8"/>
  <c r="S1017" i="8" s="1"/>
  <c r="J1031" i="10" s="1"/>
  <c r="G1018" i="8"/>
  <c r="S1018" i="8" s="1"/>
  <c r="J1032" i="10" s="1"/>
  <c r="G1019" i="8"/>
  <c r="S1019" i="8" s="1"/>
  <c r="J1033" i="10" s="1"/>
  <c r="G1020" i="8"/>
  <c r="S1020" i="8" s="1"/>
  <c r="J1034" i="10" s="1"/>
  <c r="G1021" i="8"/>
  <c r="S1021" i="8" s="1"/>
  <c r="J1035" i="10" s="1"/>
  <c r="G1022" i="8"/>
  <c r="S1022" i="8" s="1"/>
  <c r="J1036" i="10" s="1"/>
  <c r="G1023" i="8"/>
  <c r="S1023" i="8" s="1"/>
  <c r="J1037" i="10" s="1"/>
  <c r="G1024" i="8"/>
  <c r="S1024" i="8" s="1"/>
  <c r="J1038" i="10" s="1"/>
  <c r="G1025" i="8"/>
  <c r="S1025" i="8" s="1"/>
  <c r="J1039" i="10" s="1"/>
  <c r="G1026" i="8"/>
  <c r="S1026" i="8" s="1"/>
  <c r="J1040" i="10" s="1"/>
  <c r="G1027" i="8"/>
  <c r="S1027" i="8" s="1"/>
  <c r="J1041" i="10" s="1"/>
  <c r="G1028" i="8"/>
  <c r="S1028" i="8" s="1"/>
  <c r="J1042" i="10" s="1"/>
  <c r="G1029" i="8"/>
  <c r="S1029" i="8" s="1"/>
  <c r="J1043" i="10" s="1"/>
  <c r="G1030" i="8"/>
  <c r="S1030" i="8" s="1"/>
  <c r="J1044" i="10" s="1"/>
  <c r="G1031" i="8"/>
  <c r="S1031" i="8" s="1"/>
  <c r="J1045" i="10" s="1"/>
  <c r="G1032" i="8"/>
  <c r="S1032" i="8" s="1"/>
  <c r="J1046" i="10" s="1"/>
  <c r="G1033" i="8"/>
  <c r="S1033" i="8" s="1"/>
  <c r="J1047" i="10" s="1"/>
  <c r="G1034" i="8"/>
  <c r="S1034" i="8" s="1"/>
  <c r="J1048" i="10" s="1"/>
  <c r="G1035" i="8"/>
  <c r="S1035" i="8" s="1"/>
  <c r="J1049" i="10" s="1"/>
  <c r="G1036" i="8"/>
  <c r="S1036" i="8" s="1"/>
  <c r="J1050" i="10" s="1"/>
  <c r="G1037" i="8"/>
  <c r="S1037" i="8" s="1"/>
  <c r="J1051" i="10" s="1"/>
  <c r="G1038" i="8"/>
  <c r="S1038" i="8" s="1"/>
  <c r="J1052" i="10" s="1"/>
  <c r="G1039" i="8"/>
  <c r="S1039" i="8" s="1"/>
  <c r="J1053" i="10" s="1"/>
  <c r="G1040" i="8"/>
  <c r="S1040" i="8" s="1"/>
  <c r="J1054" i="10" s="1"/>
  <c r="G1041" i="8"/>
  <c r="S1041" i="8" s="1"/>
  <c r="J1055" i="10" s="1"/>
  <c r="G1042" i="8"/>
  <c r="S1042" i="8" s="1"/>
  <c r="J1056" i="10" s="1"/>
  <c r="G1043" i="8"/>
  <c r="S1043" i="8" s="1"/>
  <c r="J1057" i="10" s="1"/>
  <c r="G1044" i="8"/>
  <c r="S1044" i="8" s="1"/>
  <c r="J1058" i="10" s="1"/>
  <c r="G1045" i="8"/>
  <c r="S1045" i="8" s="1"/>
  <c r="J1059" i="10" s="1"/>
  <c r="G1046" i="8"/>
  <c r="S1046" i="8" s="1"/>
  <c r="J1060" i="10" s="1"/>
  <c r="G1047" i="8"/>
  <c r="S1047" i="8" s="1"/>
  <c r="J1061" i="10" s="1"/>
  <c r="G1048" i="8"/>
  <c r="S1048" i="8" s="1"/>
  <c r="J1062" i="10" s="1"/>
  <c r="G1049" i="8"/>
  <c r="S1049" i="8" s="1"/>
  <c r="J1063" i="10" s="1"/>
  <c r="G1050" i="8"/>
  <c r="S1050" i="8" s="1"/>
  <c r="J1064" i="10" s="1"/>
  <c r="G1051" i="8"/>
  <c r="S1051" i="8" s="1"/>
  <c r="J1065" i="10" s="1"/>
  <c r="G1052" i="8"/>
  <c r="S1052" i="8" s="1"/>
  <c r="J1066" i="10" s="1"/>
  <c r="G1053" i="8"/>
  <c r="S1053" i="8" s="1"/>
  <c r="J1067" i="10" s="1"/>
  <c r="G1054" i="8"/>
  <c r="S1054" i="8" s="1"/>
  <c r="J1068" i="10" s="1"/>
  <c r="G1055" i="8"/>
  <c r="S1055" i="8" s="1"/>
  <c r="J1069" i="10" s="1"/>
  <c r="G1056" i="8"/>
  <c r="S1056" i="8" s="1"/>
  <c r="J1070" i="10" s="1"/>
  <c r="G1057" i="8"/>
  <c r="S1057" i="8" s="1"/>
  <c r="J1071" i="10" s="1"/>
  <c r="G1058" i="8"/>
  <c r="S1058" i="8" s="1"/>
  <c r="J1072" i="10" s="1"/>
  <c r="G1059" i="8"/>
  <c r="S1059" i="8" s="1"/>
  <c r="J1073" i="10" s="1"/>
  <c r="G1060" i="8"/>
  <c r="S1060" i="8" s="1"/>
  <c r="J1074" i="10" s="1"/>
  <c r="G1061" i="8"/>
  <c r="S1061" i="8" s="1"/>
  <c r="J1075" i="10" s="1"/>
  <c r="G1062" i="8"/>
  <c r="S1062" i="8" s="1"/>
  <c r="J1076" i="10" s="1"/>
  <c r="G1063" i="8"/>
  <c r="S1063" i="8" s="1"/>
  <c r="J1077" i="10" s="1"/>
  <c r="G1064" i="8"/>
  <c r="S1064" i="8" s="1"/>
  <c r="J1078" i="10" s="1"/>
  <c r="G1065" i="8"/>
  <c r="S1065" i="8" s="1"/>
  <c r="J1079" i="10" s="1"/>
  <c r="G1066" i="8"/>
  <c r="S1066" i="8" s="1"/>
  <c r="J1080" i="10" s="1"/>
  <c r="G1067" i="8"/>
  <c r="S1067" i="8" s="1"/>
  <c r="J1081" i="10" s="1"/>
  <c r="G1068" i="8"/>
  <c r="S1068" i="8" s="1"/>
  <c r="J1082" i="10" s="1"/>
  <c r="G1069" i="8"/>
  <c r="S1069" i="8" s="1"/>
  <c r="J1083" i="10" s="1"/>
  <c r="G1070" i="8"/>
  <c r="S1070" i="8" s="1"/>
  <c r="J1084" i="10" s="1"/>
  <c r="G1071" i="8"/>
  <c r="S1071" i="8" s="1"/>
  <c r="J1085" i="10" s="1"/>
  <c r="G1072" i="8"/>
  <c r="S1072" i="8" s="1"/>
  <c r="J1086" i="10" s="1"/>
  <c r="G1073" i="8"/>
  <c r="S1073" i="8" s="1"/>
  <c r="J1087" i="10" s="1"/>
  <c r="G1074" i="8"/>
  <c r="S1074" i="8" s="1"/>
  <c r="J1088" i="10" s="1"/>
  <c r="G1075" i="8"/>
  <c r="S1075" i="8" s="1"/>
  <c r="J1089" i="10" s="1"/>
  <c r="G1076" i="8"/>
  <c r="S1076" i="8" s="1"/>
  <c r="J1090" i="10" s="1"/>
  <c r="G1077" i="8"/>
  <c r="S1077" i="8" s="1"/>
  <c r="J1091" i="10" s="1"/>
  <c r="G1078" i="8"/>
  <c r="S1078" i="8" s="1"/>
  <c r="J1092" i="10" s="1"/>
  <c r="G1079" i="8"/>
  <c r="S1079" i="8" s="1"/>
  <c r="J1093" i="10" s="1"/>
  <c r="G1080" i="8"/>
  <c r="S1080" i="8" s="1"/>
  <c r="J1094" i="10" s="1"/>
  <c r="G1081" i="8"/>
  <c r="S1081" i="8" s="1"/>
  <c r="J1095" i="10" s="1"/>
  <c r="G1082" i="8"/>
  <c r="S1082" i="8" s="1"/>
  <c r="J1096" i="10" s="1"/>
  <c r="G1083" i="8"/>
  <c r="S1083" i="8" s="1"/>
  <c r="J1097" i="10" s="1"/>
  <c r="G1084" i="8"/>
  <c r="S1084" i="8" s="1"/>
  <c r="J1098" i="10" s="1"/>
  <c r="G1085" i="8"/>
  <c r="S1085" i="8" s="1"/>
  <c r="J1099" i="10" s="1"/>
  <c r="G1086" i="8"/>
  <c r="S1086" i="8" s="1"/>
  <c r="J1100" i="10" s="1"/>
  <c r="G1087" i="8"/>
  <c r="S1087" i="8" s="1"/>
  <c r="J1101" i="10" s="1"/>
  <c r="G1088" i="8"/>
  <c r="S1088" i="8" s="1"/>
  <c r="J1102" i="10" s="1"/>
  <c r="G1089" i="8"/>
  <c r="S1089" i="8" s="1"/>
  <c r="J1103" i="10" s="1"/>
  <c r="G1090" i="8"/>
  <c r="S1090" i="8" s="1"/>
  <c r="J1104" i="10" s="1"/>
  <c r="G1091" i="8"/>
  <c r="S1091" i="8" s="1"/>
  <c r="J1105" i="10" s="1"/>
  <c r="G1092" i="8"/>
  <c r="S1092" i="8" s="1"/>
  <c r="J1106" i="10" s="1"/>
  <c r="G1093" i="8"/>
  <c r="S1093" i="8" s="1"/>
  <c r="J1107" i="10" s="1"/>
  <c r="G1094" i="8"/>
  <c r="S1094" i="8" s="1"/>
  <c r="J1108" i="10" s="1"/>
  <c r="G1095" i="8"/>
  <c r="S1095" i="8" s="1"/>
  <c r="J1109" i="10" s="1"/>
  <c r="G1096" i="8"/>
  <c r="S1096" i="8" s="1"/>
  <c r="J1110" i="10" s="1"/>
  <c r="G1097" i="8"/>
  <c r="S1097" i="8" s="1"/>
  <c r="J1111" i="10" s="1"/>
  <c r="G1098" i="8"/>
  <c r="S1098" i="8" s="1"/>
  <c r="J1112" i="10" s="1"/>
  <c r="G1099" i="8"/>
  <c r="S1099" i="8" s="1"/>
  <c r="J1113" i="10" s="1"/>
  <c r="G1100" i="8"/>
  <c r="S1100" i="8" s="1"/>
  <c r="J1114" i="10" s="1"/>
  <c r="G1101" i="8"/>
  <c r="S1101" i="8" s="1"/>
  <c r="J1115" i="10" s="1"/>
  <c r="G1102" i="8"/>
  <c r="S1102" i="8" s="1"/>
  <c r="J1116" i="10" s="1"/>
  <c r="G1103" i="8"/>
  <c r="S1103" i="8" s="1"/>
  <c r="J1117" i="10" s="1"/>
  <c r="G1104" i="8"/>
  <c r="S1104" i="8" s="1"/>
  <c r="J1118" i="10" s="1"/>
  <c r="G1105" i="8"/>
  <c r="S1105" i="8" s="1"/>
  <c r="J1119" i="10" s="1"/>
  <c r="G1106" i="8"/>
  <c r="S1106" i="8" s="1"/>
  <c r="J1120" i="10" s="1"/>
  <c r="G1107" i="8"/>
  <c r="S1107" i="8" s="1"/>
  <c r="J1121" i="10" s="1"/>
  <c r="G1108" i="8"/>
  <c r="S1108" i="8" s="1"/>
  <c r="J1122" i="10" s="1"/>
  <c r="G1109" i="8"/>
  <c r="S1109" i="8" s="1"/>
  <c r="J1123" i="10" s="1"/>
  <c r="G1110" i="8"/>
  <c r="S1110" i="8" s="1"/>
  <c r="J1124" i="10" s="1"/>
  <c r="G1111" i="8"/>
  <c r="S1111" i="8" s="1"/>
  <c r="J1125" i="10" s="1"/>
  <c r="G1112" i="8"/>
  <c r="S1112" i="8" s="1"/>
  <c r="J1126" i="10" s="1"/>
  <c r="G1113" i="8"/>
  <c r="S1113" i="8" s="1"/>
  <c r="J1127" i="10" s="1"/>
  <c r="G1114" i="8"/>
  <c r="S1114" i="8" s="1"/>
  <c r="J1128" i="10" s="1"/>
  <c r="G1115" i="8"/>
  <c r="S1115" i="8" s="1"/>
  <c r="J1129" i="10" s="1"/>
  <c r="G1116" i="8"/>
  <c r="S1116" i="8" s="1"/>
  <c r="J1130" i="10" s="1"/>
  <c r="G1117" i="8"/>
  <c r="S1117" i="8" s="1"/>
  <c r="J1131" i="10" s="1"/>
  <c r="G1118" i="8"/>
  <c r="S1118" i="8" s="1"/>
  <c r="J1132" i="10" s="1"/>
  <c r="G1119" i="8"/>
  <c r="S1119" i="8" s="1"/>
  <c r="J1133" i="10" s="1"/>
  <c r="G1120" i="8"/>
  <c r="S1120" i="8" s="1"/>
  <c r="J1134" i="10" s="1"/>
  <c r="G1121" i="8"/>
  <c r="S1121" i="8" s="1"/>
  <c r="J1135" i="10" s="1"/>
  <c r="G1122" i="8"/>
  <c r="S1122" i="8" s="1"/>
  <c r="J1136" i="10" s="1"/>
  <c r="G1123" i="8"/>
  <c r="S1123" i="8" s="1"/>
  <c r="J1137" i="10" s="1"/>
  <c r="G1124" i="8"/>
  <c r="S1124" i="8" s="1"/>
  <c r="J1138" i="10" s="1"/>
  <c r="G1125" i="8"/>
  <c r="S1125" i="8" s="1"/>
  <c r="J1139" i="10" s="1"/>
  <c r="G1126" i="8"/>
  <c r="S1126" i="8" s="1"/>
  <c r="J1140" i="10" s="1"/>
  <c r="G1127" i="8"/>
  <c r="S1127" i="8" s="1"/>
  <c r="J1141" i="10" s="1"/>
  <c r="G1128" i="8"/>
  <c r="S1128" i="8" s="1"/>
  <c r="J1142" i="10" s="1"/>
  <c r="G1129" i="8"/>
  <c r="S1129" i="8" s="1"/>
  <c r="J1143" i="10" s="1"/>
  <c r="G1130" i="8"/>
  <c r="S1130" i="8" s="1"/>
  <c r="J1144" i="10" s="1"/>
  <c r="G1131" i="8"/>
  <c r="S1131" i="8" s="1"/>
  <c r="J1145" i="10" s="1"/>
  <c r="G1132" i="8"/>
  <c r="S1132" i="8" s="1"/>
  <c r="J1146" i="10" s="1"/>
  <c r="G1133" i="8"/>
  <c r="S1133" i="8" s="1"/>
  <c r="J1147" i="10" s="1"/>
  <c r="G1134" i="8"/>
  <c r="S1134" i="8" s="1"/>
  <c r="J1148" i="10" s="1"/>
  <c r="G1135" i="8"/>
  <c r="S1135" i="8" s="1"/>
  <c r="J1149" i="10" s="1"/>
  <c r="G1136" i="8"/>
  <c r="S1136" i="8" s="1"/>
  <c r="J1150" i="10" s="1"/>
  <c r="G1137" i="8"/>
  <c r="S1137" i="8" s="1"/>
  <c r="J1151" i="10" s="1"/>
  <c r="G1138" i="8"/>
  <c r="S1138" i="8" s="1"/>
  <c r="J1152" i="10" s="1"/>
  <c r="G1139" i="8"/>
  <c r="S1139" i="8" s="1"/>
  <c r="J1153" i="10" s="1"/>
  <c r="G1140" i="8"/>
  <c r="S1140" i="8" s="1"/>
  <c r="J1154" i="10" s="1"/>
  <c r="G1141" i="8"/>
  <c r="S1141" i="8" s="1"/>
  <c r="J1155" i="10" s="1"/>
  <c r="G1142" i="8"/>
  <c r="S1142" i="8" s="1"/>
  <c r="J1156" i="10" s="1"/>
  <c r="G1143" i="8"/>
  <c r="S1143" i="8" s="1"/>
  <c r="J1157" i="10" s="1"/>
  <c r="G1144" i="8"/>
  <c r="S1144" i="8" s="1"/>
  <c r="J1158" i="10" s="1"/>
  <c r="G1145" i="8"/>
  <c r="S1145" i="8" s="1"/>
  <c r="J1159" i="10" s="1"/>
  <c r="G1146" i="8"/>
  <c r="S1146" i="8" s="1"/>
  <c r="J1160" i="10" s="1"/>
  <c r="G1147" i="8"/>
  <c r="S1147" i="8" s="1"/>
  <c r="J1161" i="10" s="1"/>
  <c r="G1148" i="8"/>
  <c r="S1148" i="8" s="1"/>
  <c r="J1162" i="10" s="1"/>
  <c r="G1149" i="8"/>
  <c r="S1149" i="8" s="1"/>
  <c r="J1163" i="10" s="1"/>
  <c r="G1150" i="8"/>
  <c r="S1150" i="8" s="1"/>
  <c r="J1164" i="10" s="1"/>
  <c r="G1151" i="8"/>
  <c r="S1151" i="8" s="1"/>
  <c r="J1165" i="10" s="1"/>
  <c r="G1152" i="8"/>
  <c r="S1152" i="8" s="1"/>
  <c r="J1166" i="10" s="1"/>
  <c r="G1153" i="8"/>
  <c r="S1153" i="8" s="1"/>
  <c r="J1167" i="10" s="1"/>
  <c r="G1154" i="8"/>
  <c r="S1154" i="8" s="1"/>
  <c r="J1168" i="10" s="1"/>
  <c r="G1155" i="8"/>
  <c r="S1155" i="8" s="1"/>
  <c r="J1169" i="10" s="1"/>
  <c r="G1156" i="8"/>
  <c r="S1156" i="8" s="1"/>
  <c r="J1170" i="10" s="1"/>
  <c r="G1157" i="8"/>
  <c r="S1157" i="8" s="1"/>
  <c r="J1171" i="10" s="1"/>
  <c r="G1158" i="8"/>
  <c r="S1158" i="8" s="1"/>
  <c r="J1172" i="10" s="1"/>
  <c r="G1159" i="8"/>
  <c r="S1159" i="8" s="1"/>
  <c r="J1173" i="10" s="1"/>
  <c r="G1160" i="8"/>
  <c r="S1160" i="8" s="1"/>
  <c r="J1174" i="10" s="1"/>
  <c r="G1161" i="8"/>
  <c r="S1161" i="8" s="1"/>
  <c r="J1175" i="10" s="1"/>
  <c r="G1162" i="8"/>
  <c r="S1162" i="8" s="1"/>
  <c r="J1176" i="10" s="1"/>
  <c r="G1163" i="8"/>
  <c r="S1163" i="8" s="1"/>
  <c r="J1177" i="10" s="1"/>
  <c r="G1164" i="8"/>
  <c r="S1164" i="8" s="1"/>
  <c r="J1178" i="10" s="1"/>
  <c r="G1165" i="8"/>
  <c r="S1165" i="8" s="1"/>
  <c r="J1179" i="10" s="1"/>
  <c r="G1166" i="8"/>
  <c r="S1166" i="8" s="1"/>
  <c r="J1180" i="10" s="1"/>
  <c r="G1167" i="8"/>
  <c r="S1167" i="8" s="1"/>
  <c r="J1181" i="10" s="1"/>
  <c r="G1168" i="8"/>
  <c r="S1168" i="8" s="1"/>
  <c r="J1182" i="10" s="1"/>
  <c r="G1169" i="8"/>
  <c r="S1169" i="8" s="1"/>
  <c r="J1183" i="10" s="1"/>
  <c r="G1170" i="8"/>
  <c r="S1170" i="8" s="1"/>
  <c r="J1184" i="10" s="1"/>
  <c r="G1171" i="8"/>
  <c r="S1171" i="8" s="1"/>
  <c r="J1185" i="10" s="1"/>
  <c r="G1172" i="8"/>
  <c r="S1172" i="8" s="1"/>
  <c r="J1186" i="10" s="1"/>
  <c r="G1173" i="8"/>
  <c r="S1173" i="8" s="1"/>
  <c r="J1187" i="10" s="1"/>
  <c r="G1174" i="8"/>
  <c r="S1174" i="8" s="1"/>
  <c r="J1188" i="10" s="1"/>
  <c r="G1175" i="8"/>
  <c r="S1175" i="8" s="1"/>
  <c r="J1189" i="10" s="1"/>
  <c r="G1176" i="8"/>
  <c r="S1176" i="8" s="1"/>
  <c r="J1190" i="10" s="1"/>
  <c r="G1177" i="8"/>
  <c r="S1177" i="8" s="1"/>
  <c r="J1191" i="10" s="1"/>
  <c r="G1178" i="8"/>
  <c r="S1178" i="8" s="1"/>
  <c r="J1192" i="10" s="1"/>
  <c r="G1179" i="8"/>
  <c r="S1179" i="8" s="1"/>
  <c r="J1193" i="10" s="1"/>
  <c r="G1180" i="8"/>
  <c r="S1180" i="8" s="1"/>
  <c r="J1194" i="10" s="1"/>
  <c r="G1181" i="8"/>
  <c r="S1181" i="8" s="1"/>
  <c r="J1195" i="10" s="1"/>
  <c r="G1182" i="8"/>
  <c r="S1182" i="8" s="1"/>
  <c r="J1196" i="10" s="1"/>
  <c r="G1183" i="8"/>
  <c r="S1183" i="8" s="1"/>
  <c r="J1197" i="10" s="1"/>
  <c r="G1184" i="8"/>
  <c r="S1184" i="8" s="1"/>
  <c r="J1198" i="10" s="1"/>
  <c r="G1185" i="8"/>
  <c r="S1185" i="8" s="1"/>
  <c r="J1199" i="10" s="1"/>
  <c r="G1186" i="8"/>
  <c r="S1186" i="8" s="1"/>
  <c r="J1200" i="10" s="1"/>
  <c r="G1187" i="8"/>
  <c r="S1187" i="8" s="1"/>
  <c r="J1201" i="10" s="1"/>
  <c r="G1188" i="8"/>
  <c r="S1188" i="8" s="1"/>
  <c r="J1202" i="10" s="1"/>
  <c r="G1189" i="8"/>
  <c r="S1189" i="8" s="1"/>
  <c r="J1203" i="10" s="1"/>
  <c r="G1190" i="8"/>
  <c r="S1190" i="8" s="1"/>
  <c r="J1204" i="10" s="1"/>
  <c r="G1191" i="8"/>
  <c r="S1191" i="8" s="1"/>
  <c r="J1205" i="10" s="1"/>
  <c r="G1192" i="8"/>
  <c r="S1192" i="8" s="1"/>
  <c r="J1206" i="10" s="1"/>
  <c r="G1193" i="8"/>
  <c r="S1193" i="8" s="1"/>
  <c r="J1207" i="10" s="1"/>
  <c r="G1194" i="8"/>
  <c r="S1194" i="8" s="1"/>
  <c r="J1208" i="10" s="1"/>
  <c r="G1195" i="8"/>
  <c r="S1195" i="8" s="1"/>
  <c r="J1209" i="10" s="1"/>
  <c r="G1196" i="8"/>
  <c r="S1196" i="8" s="1"/>
  <c r="J1210" i="10" s="1"/>
  <c r="G1197" i="8"/>
  <c r="S1197" i="8" s="1"/>
  <c r="J1211" i="10" s="1"/>
  <c r="G1198" i="8"/>
  <c r="S1198" i="8" s="1"/>
  <c r="J1212" i="10" s="1"/>
  <c r="G1199" i="8"/>
  <c r="S1199" i="8" s="1"/>
  <c r="J1213" i="10" s="1"/>
  <c r="G1200" i="8"/>
  <c r="S1200" i="8" s="1"/>
  <c r="J1214" i="10" s="1"/>
  <c r="G1201" i="8"/>
  <c r="S1201" i="8" s="1"/>
  <c r="J1215" i="10" s="1"/>
  <c r="G1202" i="8"/>
  <c r="S1202" i="8" s="1"/>
  <c r="J1216" i="10" s="1"/>
  <c r="G1203" i="8"/>
  <c r="S1203" i="8" s="1"/>
  <c r="J1217" i="10" s="1"/>
  <c r="G1204" i="8"/>
  <c r="S1204" i="8" s="1"/>
  <c r="J1218" i="10" s="1"/>
  <c r="G1205" i="8"/>
  <c r="S1205" i="8" s="1"/>
  <c r="J1219" i="10" s="1"/>
  <c r="G1206" i="8"/>
  <c r="S1206" i="8" s="1"/>
  <c r="J1220" i="10" s="1"/>
  <c r="G1207" i="8"/>
  <c r="S1207" i="8" s="1"/>
  <c r="J1221" i="10" s="1"/>
  <c r="G1208" i="8"/>
  <c r="S1208" i="8" s="1"/>
  <c r="J1222" i="10" s="1"/>
  <c r="G1209" i="8"/>
  <c r="S1209" i="8" s="1"/>
  <c r="J1223" i="10" s="1"/>
  <c r="G1210" i="8"/>
  <c r="S1210" i="8" s="1"/>
  <c r="J1224" i="10" s="1"/>
  <c r="G1211" i="8"/>
  <c r="S1211" i="8" s="1"/>
  <c r="J1225" i="10" s="1"/>
  <c r="G1212" i="8"/>
  <c r="S1212" i="8" s="1"/>
  <c r="J1226" i="10" s="1"/>
  <c r="G1213" i="8"/>
  <c r="S1213" i="8" s="1"/>
  <c r="J1227" i="10" s="1"/>
  <c r="G1214" i="8"/>
  <c r="S1214" i="8" s="1"/>
  <c r="J1228" i="10" s="1"/>
  <c r="G1215" i="8"/>
  <c r="S1215" i="8" s="1"/>
  <c r="J1229" i="10" s="1"/>
  <c r="G1216" i="8"/>
  <c r="S1216" i="8" s="1"/>
  <c r="J1230" i="10" s="1"/>
  <c r="G1217" i="8"/>
  <c r="S1217" i="8" s="1"/>
  <c r="J1231" i="10" s="1"/>
  <c r="G1218" i="8"/>
  <c r="S1218" i="8" s="1"/>
  <c r="J1232" i="10" s="1"/>
  <c r="G1219" i="8"/>
  <c r="S1219" i="8" s="1"/>
  <c r="J1233" i="10" s="1"/>
  <c r="G1220" i="8"/>
  <c r="S1220" i="8" s="1"/>
  <c r="J1234" i="10" s="1"/>
  <c r="G1221" i="8"/>
  <c r="S1221" i="8" s="1"/>
  <c r="J1235" i="10" s="1"/>
  <c r="G1222" i="8"/>
  <c r="S1222" i="8" s="1"/>
  <c r="J1236" i="10" s="1"/>
  <c r="G1223" i="8"/>
  <c r="S1223" i="8" s="1"/>
  <c r="J1237" i="10" s="1"/>
  <c r="G1224" i="8"/>
  <c r="S1224" i="8" s="1"/>
  <c r="J1238" i="10" s="1"/>
  <c r="G1225" i="8"/>
  <c r="S1225" i="8" s="1"/>
  <c r="J1239" i="10" s="1"/>
  <c r="G1226" i="8"/>
  <c r="S1226" i="8" s="1"/>
  <c r="J1240" i="10" s="1"/>
  <c r="G1227" i="8"/>
  <c r="S1227" i="8" s="1"/>
  <c r="J1241" i="10" s="1"/>
  <c r="G1228" i="8"/>
  <c r="S1228" i="8" s="1"/>
  <c r="J1242" i="10" s="1"/>
  <c r="G1229" i="8"/>
  <c r="S1229" i="8" s="1"/>
  <c r="J1243" i="10" s="1"/>
  <c r="G1230" i="8"/>
  <c r="S1230" i="8" s="1"/>
  <c r="J1244" i="10" s="1"/>
  <c r="G1231" i="8"/>
  <c r="S1231" i="8" s="1"/>
  <c r="J1245" i="10" s="1"/>
  <c r="G1232" i="8"/>
  <c r="S1232" i="8" s="1"/>
  <c r="J1246" i="10" s="1"/>
  <c r="G1233" i="8"/>
  <c r="S1233" i="8" s="1"/>
  <c r="J1247" i="10" s="1"/>
  <c r="G1234" i="8"/>
  <c r="S1234" i="8" s="1"/>
  <c r="J1248" i="10" s="1"/>
  <c r="G1235" i="8"/>
  <c r="S1235" i="8" s="1"/>
  <c r="J1249" i="10" s="1"/>
  <c r="G1236" i="8"/>
  <c r="S1236" i="8" s="1"/>
  <c r="J1250" i="10" s="1"/>
  <c r="G1237" i="8"/>
  <c r="S1237" i="8" s="1"/>
  <c r="J1251" i="10" s="1"/>
  <c r="G1238" i="8"/>
  <c r="S1238" i="8" s="1"/>
  <c r="J1252" i="10" s="1"/>
  <c r="G1239" i="8"/>
  <c r="S1239" i="8" s="1"/>
  <c r="J1253" i="10" s="1"/>
  <c r="G1240" i="8"/>
  <c r="S1240" i="8" s="1"/>
  <c r="J1254" i="10" s="1"/>
  <c r="G1241" i="8"/>
  <c r="S1241" i="8" s="1"/>
  <c r="J1255" i="10" s="1"/>
  <c r="G1242" i="8"/>
  <c r="S1242" i="8" s="1"/>
  <c r="J1256" i="10" s="1"/>
  <c r="G1243" i="8"/>
  <c r="S1243" i="8" s="1"/>
  <c r="J1257" i="10" s="1"/>
  <c r="G1244" i="8"/>
  <c r="S1244" i="8" s="1"/>
  <c r="J1258" i="10" s="1"/>
  <c r="G1245" i="8"/>
  <c r="S1245" i="8" s="1"/>
  <c r="J1259" i="10" s="1"/>
  <c r="G1246" i="8"/>
  <c r="S1246" i="8" s="1"/>
  <c r="J1260" i="10" s="1"/>
  <c r="G1247" i="8"/>
  <c r="S1247" i="8" s="1"/>
  <c r="J1261" i="10" s="1"/>
  <c r="G1248" i="8"/>
  <c r="S1248" i="8" s="1"/>
  <c r="J1262" i="10" s="1"/>
  <c r="G1249" i="8"/>
  <c r="S1249" i="8" s="1"/>
  <c r="J1263" i="10" s="1"/>
  <c r="G1250" i="8"/>
  <c r="S1250" i="8" s="1"/>
  <c r="J1264" i="10" s="1"/>
  <c r="G1251" i="8"/>
  <c r="S1251" i="8" s="1"/>
  <c r="J1265" i="10" s="1"/>
  <c r="G1252" i="8"/>
  <c r="S1252" i="8" s="1"/>
  <c r="J1266" i="10" s="1"/>
  <c r="G1253" i="8"/>
  <c r="S1253" i="8" s="1"/>
  <c r="J1267" i="10" s="1"/>
  <c r="G1254" i="8"/>
  <c r="S1254" i="8" s="1"/>
  <c r="J1268" i="10" s="1"/>
  <c r="G1255" i="8"/>
  <c r="S1255" i="8" s="1"/>
  <c r="J1269" i="10" s="1"/>
  <c r="G1256" i="8"/>
  <c r="S1256" i="8" s="1"/>
  <c r="J1270" i="10" s="1"/>
  <c r="G1257" i="8"/>
  <c r="S1257" i="8" s="1"/>
  <c r="J1271" i="10" s="1"/>
  <c r="G1258" i="8"/>
  <c r="S1258" i="8" s="1"/>
  <c r="J1272" i="10" s="1"/>
  <c r="G1259" i="8"/>
  <c r="S1259" i="8" s="1"/>
  <c r="J1273" i="10" s="1"/>
  <c r="G1260" i="8"/>
  <c r="S1260" i="8" s="1"/>
  <c r="J1274" i="10" s="1"/>
  <c r="G1261" i="8"/>
  <c r="S1261" i="8" s="1"/>
  <c r="J1275" i="10" s="1"/>
  <c r="G1262" i="8"/>
  <c r="S1262" i="8" s="1"/>
  <c r="J1276" i="10" s="1"/>
  <c r="G1263" i="8"/>
  <c r="S1263" i="8" s="1"/>
  <c r="J1277" i="10" s="1"/>
  <c r="G1264" i="8"/>
  <c r="S1264" i="8" s="1"/>
  <c r="J1278" i="10" s="1"/>
  <c r="G1265" i="8"/>
  <c r="S1265" i="8" s="1"/>
  <c r="J1279" i="10" s="1"/>
  <c r="G1266" i="8"/>
  <c r="S1266" i="8" s="1"/>
  <c r="J1280" i="10" s="1"/>
  <c r="G1267" i="8"/>
  <c r="S1267" i="8" s="1"/>
  <c r="J1281" i="10" s="1"/>
  <c r="G1268" i="8"/>
  <c r="S1268" i="8" s="1"/>
  <c r="J1282" i="10" s="1"/>
  <c r="G1269" i="8"/>
  <c r="S1269" i="8" s="1"/>
  <c r="J1283" i="10" s="1"/>
  <c r="G1270" i="8"/>
  <c r="S1270" i="8" s="1"/>
  <c r="J1284" i="10" s="1"/>
  <c r="G1271" i="8"/>
  <c r="S1271" i="8" s="1"/>
  <c r="J1285" i="10" s="1"/>
  <c r="G1272" i="8"/>
  <c r="S1272" i="8" s="1"/>
  <c r="J1286" i="10" s="1"/>
  <c r="G1273" i="8"/>
  <c r="S1273" i="8" s="1"/>
  <c r="J1287" i="10" s="1"/>
  <c r="G1274" i="8"/>
  <c r="S1274" i="8" s="1"/>
  <c r="J1288" i="10" s="1"/>
  <c r="G1275" i="8"/>
  <c r="S1275" i="8" s="1"/>
  <c r="J1289" i="10" s="1"/>
  <c r="G1276" i="8"/>
  <c r="S1276" i="8" s="1"/>
  <c r="J1290" i="10" s="1"/>
  <c r="G1277" i="8"/>
  <c r="S1277" i="8" s="1"/>
  <c r="J1291" i="10" s="1"/>
  <c r="G1278" i="8"/>
  <c r="S1278" i="8" s="1"/>
  <c r="J1292" i="10" s="1"/>
  <c r="G1279" i="8"/>
  <c r="S1279" i="8" s="1"/>
  <c r="J1293" i="10" s="1"/>
  <c r="G1280" i="8"/>
  <c r="S1280" i="8" s="1"/>
  <c r="J1294" i="10" s="1"/>
  <c r="G1281" i="8"/>
  <c r="S1281" i="8" s="1"/>
  <c r="J1295" i="10" s="1"/>
  <c r="G1282" i="8"/>
  <c r="S1282" i="8" s="1"/>
  <c r="J1296" i="10" s="1"/>
  <c r="G1283" i="8"/>
  <c r="S1283" i="8" s="1"/>
  <c r="J1297" i="10" s="1"/>
  <c r="G1284" i="8"/>
  <c r="S1284" i="8" s="1"/>
  <c r="J1298" i="10" s="1"/>
  <c r="G1285" i="8"/>
  <c r="S1285" i="8" s="1"/>
  <c r="J1299" i="10" s="1"/>
  <c r="G1286" i="8"/>
  <c r="S1286" i="8" s="1"/>
  <c r="J1300" i="10" s="1"/>
  <c r="G1287" i="8"/>
  <c r="S1287" i="8" s="1"/>
  <c r="J1301" i="10" s="1"/>
  <c r="G1288" i="8"/>
  <c r="S1288" i="8" s="1"/>
  <c r="J1302" i="10" s="1"/>
  <c r="G1289" i="8"/>
  <c r="S1289" i="8" s="1"/>
  <c r="J1303" i="10" s="1"/>
  <c r="G1290" i="8"/>
  <c r="S1290" i="8" s="1"/>
  <c r="J1304" i="10" s="1"/>
  <c r="G1291" i="8"/>
  <c r="S1291" i="8" s="1"/>
  <c r="J1305" i="10" s="1"/>
  <c r="G1292" i="8"/>
  <c r="S1292" i="8" s="1"/>
  <c r="J1306" i="10" s="1"/>
  <c r="G1293" i="8"/>
  <c r="S1293" i="8" s="1"/>
  <c r="J1307" i="10" s="1"/>
  <c r="G1294" i="8"/>
  <c r="S1294" i="8" s="1"/>
  <c r="J1308" i="10" s="1"/>
  <c r="G1295" i="8"/>
  <c r="S1295" i="8" s="1"/>
  <c r="J1309" i="10" s="1"/>
  <c r="G1296" i="8"/>
  <c r="S1296" i="8" s="1"/>
  <c r="J1310" i="10" s="1"/>
  <c r="G1297" i="8"/>
  <c r="S1297" i="8" s="1"/>
  <c r="J1311" i="10" s="1"/>
  <c r="G1298" i="8"/>
  <c r="S1298" i="8" s="1"/>
  <c r="J1312" i="10" s="1"/>
  <c r="G1299" i="8"/>
  <c r="S1299" i="8" s="1"/>
  <c r="J1313" i="10" s="1"/>
  <c r="G1300" i="8"/>
  <c r="S1300" i="8" s="1"/>
  <c r="J1314" i="10" s="1"/>
  <c r="G1301" i="8"/>
  <c r="S1301" i="8" s="1"/>
  <c r="J1315" i="10" s="1"/>
  <c r="G1302" i="8"/>
  <c r="S1302" i="8" s="1"/>
  <c r="J1316" i="10" s="1"/>
  <c r="G1303" i="8"/>
  <c r="S1303" i="8" s="1"/>
  <c r="J1317" i="10" s="1"/>
  <c r="G1304" i="8"/>
  <c r="S1304" i="8" s="1"/>
  <c r="J1318" i="10" s="1"/>
  <c r="G1305" i="8"/>
  <c r="S1305" i="8" s="1"/>
  <c r="J1319" i="10" s="1"/>
  <c r="G1306" i="8"/>
  <c r="S1306" i="8" s="1"/>
  <c r="J1320" i="10" s="1"/>
  <c r="G1307" i="8"/>
  <c r="S1307" i="8" s="1"/>
  <c r="J1321" i="10" s="1"/>
  <c r="G1308" i="8"/>
  <c r="S1308" i="8" s="1"/>
  <c r="J1322" i="10" s="1"/>
  <c r="G1309" i="8"/>
  <c r="S1309" i="8" s="1"/>
  <c r="J1323" i="10" s="1"/>
  <c r="G1310" i="8"/>
  <c r="S1310" i="8" s="1"/>
  <c r="J1324" i="10" s="1"/>
  <c r="G1311" i="8"/>
  <c r="S1311" i="8" s="1"/>
  <c r="J1325" i="10" s="1"/>
  <c r="G1312" i="8"/>
  <c r="S1312" i="8" s="1"/>
  <c r="J1326" i="10" s="1"/>
  <c r="G1313" i="8"/>
  <c r="S1313" i="8" s="1"/>
  <c r="J1327" i="10" s="1"/>
  <c r="G1314" i="8"/>
  <c r="S1314" i="8" s="1"/>
  <c r="J1328" i="10" s="1"/>
  <c r="G1315" i="8"/>
  <c r="S1315" i="8" s="1"/>
  <c r="J1329" i="10" s="1"/>
  <c r="G1316" i="8"/>
  <c r="S1316" i="8" s="1"/>
  <c r="J1330" i="10" s="1"/>
  <c r="G1317" i="8"/>
  <c r="S1317" i="8" s="1"/>
  <c r="J1331" i="10" s="1"/>
  <c r="G1318" i="8"/>
  <c r="S1318" i="8" s="1"/>
  <c r="J1332" i="10" s="1"/>
  <c r="G1319" i="8"/>
  <c r="S1319" i="8" s="1"/>
  <c r="J1333" i="10" s="1"/>
  <c r="G1320" i="8"/>
  <c r="S1320" i="8" s="1"/>
  <c r="J1334" i="10" s="1"/>
  <c r="G1321" i="8"/>
  <c r="S1321" i="8" s="1"/>
  <c r="J1335" i="10" s="1"/>
  <c r="G1322" i="8"/>
  <c r="S1322" i="8" s="1"/>
  <c r="J1336" i="10" s="1"/>
  <c r="G1323" i="8"/>
  <c r="S1323" i="8" s="1"/>
  <c r="J1337" i="10" s="1"/>
  <c r="G1324" i="8"/>
  <c r="S1324" i="8" s="1"/>
  <c r="J1338" i="10" s="1"/>
  <c r="G1325" i="8"/>
  <c r="S1325" i="8" s="1"/>
  <c r="J1339" i="10" s="1"/>
  <c r="G1326" i="8"/>
  <c r="S1326" i="8" s="1"/>
  <c r="J1340" i="10" s="1"/>
  <c r="G1327" i="8"/>
  <c r="S1327" i="8" s="1"/>
  <c r="J1341" i="10" s="1"/>
  <c r="G1328" i="8"/>
  <c r="S1328" i="8" s="1"/>
  <c r="J1342" i="10" s="1"/>
  <c r="G1329" i="8"/>
  <c r="S1329" i="8" s="1"/>
  <c r="J1343" i="10" s="1"/>
  <c r="G1330" i="8"/>
  <c r="S1330" i="8" s="1"/>
  <c r="J1344" i="10" s="1"/>
  <c r="G1331" i="8"/>
  <c r="S1331" i="8" s="1"/>
  <c r="J1345" i="10" s="1"/>
  <c r="G1332" i="8"/>
  <c r="S1332" i="8" s="1"/>
  <c r="J1346" i="10" s="1"/>
  <c r="G1333" i="8"/>
  <c r="S1333" i="8" s="1"/>
  <c r="J1347" i="10" s="1"/>
  <c r="G1334" i="8"/>
  <c r="S1334" i="8" s="1"/>
  <c r="J1348" i="10" s="1"/>
  <c r="G1335" i="8"/>
  <c r="S1335" i="8" s="1"/>
  <c r="J1349" i="10" s="1"/>
  <c r="G1336" i="8"/>
  <c r="S1336" i="8" s="1"/>
  <c r="J1350" i="10" s="1"/>
  <c r="G1337" i="8"/>
  <c r="S1337" i="8" s="1"/>
  <c r="J1351" i="10" s="1"/>
  <c r="G1338" i="8"/>
  <c r="S1338" i="8" s="1"/>
  <c r="J1352" i="10" s="1"/>
  <c r="G1339" i="8"/>
  <c r="S1339" i="8" s="1"/>
  <c r="J1353" i="10" s="1"/>
  <c r="G1340" i="8"/>
  <c r="S1340" i="8" s="1"/>
  <c r="J1354" i="10" s="1"/>
  <c r="G1341" i="8"/>
  <c r="S1341" i="8" s="1"/>
  <c r="J1355" i="10" s="1"/>
  <c r="G1342" i="8"/>
  <c r="S1342" i="8" s="1"/>
  <c r="J1356" i="10" s="1"/>
  <c r="G1343" i="8"/>
  <c r="S1343" i="8" s="1"/>
  <c r="J1357" i="10" s="1"/>
  <c r="G1344" i="8"/>
  <c r="S1344" i="8" s="1"/>
  <c r="J1358" i="10" s="1"/>
  <c r="G1345" i="8"/>
  <c r="S1345" i="8" s="1"/>
  <c r="J1359" i="10" s="1"/>
  <c r="G1346" i="8"/>
  <c r="S1346" i="8" s="1"/>
  <c r="J1360" i="10" s="1"/>
  <c r="G1347" i="8"/>
  <c r="S1347" i="8" s="1"/>
  <c r="J1361" i="10" s="1"/>
  <c r="G1348" i="8"/>
  <c r="S1348" i="8" s="1"/>
  <c r="J1362" i="10" s="1"/>
  <c r="G1349" i="8"/>
  <c r="S1349" i="8" s="1"/>
  <c r="J1363" i="10" s="1"/>
  <c r="G1350" i="8"/>
  <c r="S1350" i="8" s="1"/>
  <c r="J1364" i="10" s="1"/>
  <c r="G1351" i="8"/>
  <c r="S1351" i="8" s="1"/>
  <c r="J1365" i="10" s="1"/>
  <c r="G1352" i="8"/>
  <c r="S1352" i="8" s="1"/>
  <c r="J1366" i="10" s="1"/>
  <c r="G1353" i="8"/>
  <c r="S1353" i="8" s="1"/>
  <c r="J1367" i="10" s="1"/>
  <c r="G1354" i="8"/>
  <c r="S1354" i="8" s="1"/>
  <c r="J1368" i="10" s="1"/>
  <c r="G1355" i="8"/>
  <c r="S1355" i="8" s="1"/>
  <c r="J1369" i="10" s="1"/>
  <c r="G1356" i="8"/>
  <c r="S1356" i="8" s="1"/>
  <c r="J1370" i="10" s="1"/>
  <c r="G1357" i="8"/>
  <c r="S1357" i="8" s="1"/>
  <c r="J1371" i="10" s="1"/>
  <c r="G1358" i="8"/>
  <c r="S1358" i="8" s="1"/>
  <c r="J1372" i="10" s="1"/>
  <c r="G1359" i="8"/>
  <c r="S1359" i="8" s="1"/>
  <c r="J1373" i="10" s="1"/>
  <c r="G1360" i="8"/>
  <c r="S1360" i="8" s="1"/>
  <c r="J1374" i="10" s="1"/>
  <c r="G1361" i="8"/>
  <c r="S1361" i="8" s="1"/>
  <c r="J1375" i="10" s="1"/>
  <c r="G1362" i="8"/>
  <c r="S1362" i="8" s="1"/>
  <c r="J1376" i="10" s="1"/>
  <c r="G1363" i="8"/>
  <c r="S1363" i="8" s="1"/>
  <c r="J1377" i="10" s="1"/>
  <c r="G1364" i="8"/>
  <c r="S1364" i="8" s="1"/>
  <c r="J1378" i="10" s="1"/>
  <c r="G1365" i="8"/>
  <c r="S1365" i="8" s="1"/>
  <c r="J1379" i="10" s="1"/>
  <c r="G1366" i="8"/>
  <c r="S1366" i="8" s="1"/>
  <c r="J1380" i="10" s="1"/>
  <c r="G1367" i="8"/>
  <c r="S1367" i="8" s="1"/>
  <c r="J1381" i="10" s="1"/>
  <c r="G1368" i="8"/>
  <c r="S1368" i="8" s="1"/>
  <c r="J1382" i="10" s="1"/>
  <c r="G1369" i="8"/>
  <c r="S1369" i="8" s="1"/>
  <c r="J1383" i="10" s="1"/>
  <c r="G1370" i="8"/>
  <c r="S1370" i="8" s="1"/>
  <c r="J1384" i="10" s="1"/>
  <c r="G1371" i="8"/>
  <c r="S1371" i="8" s="1"/>
  <c r="J1385" i="10" s="1"/>
  <c r="G1372" i="8"/>
  <c r="S1372" i="8" s="1"/>
  <c r="J1386" i="10" s="1"/>
  <c r="G1373" i="8"/>
  <c r="S1373" i="8" s="1"/>
  <c r="J1387" i="10" s="1"/>
  <c r="G1374" i="8"/>
  <c r="S1374" i="8" s="1"/>
  <c r="J1388" i="10" s="1"/>
  <c r="G1375" i="8"/>
  <c r="S1375" i="8" s="1"/>
  <c r="J1389" i="10" s="1"/>
  <c r="G1376" i="8"/>
  <c r="S1376" i="8" s="1"/>
  <c r="J1390" i="10" s="1"/>
  <c r="G1377" i="8"/>
  <c r="S1377" i="8" s="1"/>
  <c r="J1391" i="10" s="1"/>
  <c r="G1378" i="8"/>
  <c r="S1378" i="8" s="1"/>
  <c r="J1392" i="10" s="1"/>
  <c r="G1379" i="8"/>
  <c r="S1379" i="8" s="1"/>
  <c r="J1393" i="10" s="1"/>
  <c r="G1380" i="8"/>
  <c r="S1380" i="8" s="1"/>
  <c r="J1394" i="10" s="1"/>
  <c r="G1381" i="8"/>
  <c r="S1381" i="8" s="1"/>
  <c r="J1395" i="10" s="1"/>
  <c r="G1382" i="8"/>
  <c r="S1382" i="8" s="1"/>
  <c r="J1396" i="10" s="1"/>
  <c r="G1383" i="8"/>
  <c r="S1383" i="8" s="1"/>
  <c r="J1397" i="10" s="1"/>
  <c r="G1384" i="8"/>
  <c r="S1384" i="8" s="1"/>
  <c r="J1398" i="10" s="1"/>
  <c r="G1385" i="8"/>
  <c r="S1385" i="8" s="1"/>
  <c r="J1399" i="10" s="1"/>
  <c r="G1386" i="8"/>
  <c r="S1386" i="8" s="1"/>
  <c r="J1400" i="10" s="1"/>
  <c r="G1387" i="8"/>
  <c r="S1387" i="8" s="1"/>
  <c r="J1401" i="10" s="1"/>
  <c r="G1388" i="8"/>
  <c r="S1388" i="8" s="1"/>
  <c r="J1402" i="10" s="1"/>
  <c r="G1389" i="8"/>
  <c r="S1389" i="8" s="1"/>
  <c r="J1403" i="10" s="1"/>
  <c r="G1390" i="8"/>
  <c r="S1390" i="8" s="1"/>
  <c r="J1404" i="10" s="1"/>
  <c r="G1391" i="8"/>
  <c r="S1391" i="8" s="1"/>
  <c r="J1405" i="10" s="1"/>
  <c r="G1392" i="8"/>
  <c r="S1392" i="8" s="1"/>
  <c r="J1406" i="10" s="1"/>
  <c r="G1393" i="8"/>
  <c r="S1393" i="8" s="1"/>
  <c r="J1407" i="10" s="1"/>
  <c r="G1394" i="8"/>
  <c r="S1394" i="8" s="1"/>
  <c r="J1408" i="10" s="1"/>
  <c r="G1395" i="8"/>
  <c r="S1395" i="8" s="1"/>
  <c r="J1409" i="10" s="1"/>
  <c r="G1396" i="8"/>
  <c r="S1396" i="8" s="1"/>
  <c r="J1410" i="10" s="1"/>
  <c r="G1397" i="8"/>
  <c r="S1397" i="8" s="1"/>
  <c r="J1411" i="10" s="1"/>
  <c r="G1398" i="8"/>
  <c r="S1398" i="8" s="1"/>
  <c r="J1412" i="10" s="1"/>
  <c r="G1399" i="8"/>
  <c r="S1399" i="8" s="1"/>
  <c r="J1413" i="10" s="1"/>
  <c r="G1400" i="8"/>
  <c r="S1400" i="8" s="1"/>
  <c r="J1414" i="10" s="1"/>
  <c r="G1401" i="8"/>
  <c r="S1401" i="8" s="1"/>
  <c r="J1415" i="10" s="1"/>
  <c r="G1402" i="8"/>
  <c r="S1402" i="8" s="1"/>
  <c r="J1416" i="10" s="1"/>
  <c r="G1403" i="8"/>
  <c r="S1403" i="8" s="1"/>
  <c r="J1417" i="10" s="1"/>
  <c r="G1404" i="8"/>
  <c r="S1404" i="8" s="1"/>
  <c r="J1418" i="10" s="1"/>
  <c r="G1405" i="8"/>
  <c r="S1405" i="8" s="1"/>
  <c r="J1419" i="10" s="1"/>
  <c r="G1406" i="8"/>
  <c r="S1406" i="8" s="1"/>
  <c r="J1420" i="10" s="1"/>
  <c r="G1407" i="8"/>
  <c r="S1407" i="8" s="1"/>
  <c r="J1421" i="10" s="1"/>
  <c r="G1408" i="8"/>
  <c r="S1408" i="8" s="1"/>
  <c r="J1422" i="10" s="1"/>
  <c r="G1409" i="8"/>
  <c r="S1409" i="8" s="1"/>
  <c r="J1423" i="10" s="1"/>
  <c r="G1410" i="8"/>
  <c r="S1410" i="8" s="1"/>
  <c r="J1424" i="10" s="1"/>
  <c r="G1411" i="8"/>
  <c r="S1411" i="8" s="1"/>
  <c r="J1425" i="10" s="1"/>
  <c r="G1412" i="8"/>
  <c r="S1412" i="8" s="1"/>
  <c r="J1426" i="10" s="1"/>
  <c r="G1413" i="8"/>
  <c r="S1413" i="8" s="1"/>
  <c r="J1427" i="10" s="1"/>
  <c r="G1414" i="8"/>
  <c r="S1414" i="8" s="1"/>
  <c r="J1428" i="10" s="1"/>
  <c r="G1415" i="8"/>
  <c r="S1415" i="8" s="1"/>
  <c r="J1429" i="10" s="1"/>
  <c r="G1416" i="8"/>
  <c r="S1416" i="8" s="1"/>
  <c r="J1430" i="10" s="1"/>
  <c r="G1417" i="8"/>
  <c r="S1417" i="8" s="1"/>
  <c r="J1431" i="10" s="1"/>
  <c r="G1418" i="8"/>
  <c r="S1418" i="8" s="1"/>
  <c r="J1432" i="10" s="1"/>
  <c r="G1419" i="8"/>
  <c r="S1419" i="8" s="1"/>
  <c r="J1433" i="10" s="1"/>
  <c r="G1420" i="8"/>
  <c r="S1420" i="8" s="1"/>
  <c r="J1434" i="10" s="1"/>
  <c r="G1421" i="8"/>
  <c r="S1421" i="8" s="1"/>
  <c r="J1435" i="10" s="1"/>
  <c r="G1422" i="8"/>
  <c r="S1422" i="8" s="1"/>
  <c r="J1436" i="10" s="1"/>
  <c r="G1423" i="8"/>
  <c r="S1423" i="8" s="1"/>
  <c r="J1437" i="10" s="1"/>
  <c r="G1424" i="8"/>
  <c r="S1424" i="8" s="1"/>
  <c r="J1438" i="10" s="1"/>
  <c r="G1425" i="8"/>
  <c r="S1425" i="8" s="1"/>
  <c r="J1439" i="10" s="1"/>
  <c r="G1426" i="8"/>
  <c r="S1426" i="8" s="1"/>
  <c r="J1440" i="10" s="1"/>
  <c r="G1427" i="8"/>
  <c r="S1427" i="8" s="1"/>
  <c r="J1441" i="10" s="1"/>
  <c r="G1428" i="8"/>
  <c r="S1428" i="8" s="1"/>
  <c r="J1442" i="10" s="1"/>
  <c r="G1429" i="8"/>
  <c r="S1429" i="8" s="1"/>
  <c r="J1443" i="10" s="1"/>
  <c r="G1430" i="8"/>
  <c r="S1430" i="8" s="1"/>
  <c r="J1444" i="10" s="1"/>
  <c r="G1431" i="8"/>
  <c r="S1431" i="8" s="1"/>
  <c r="J1445" i="10" s="1"/>
  <c r="G1432" i="8"/>
  <c r="S1432" i="8" s="1"/>
  <c r="J1446" i="10" s="1"/>
  <c r="G1433" i="8"/>
  <c r="S1433" i="8" s="1"/>
  <c r="J1447" i="10" s="1"/>
  <c r="G1434" i="8"/>
  <c r="S1434" i="8" s="1"/>
  <c r="J1448" i="10" s="1"/>
  <c r="G1435" i="8"/>
  <c r="S1435" i="8" s="1"/>
  <c r="J1449" i="10" s="1"/>
  <c r="G1436" i="8"/>
  <c r="S1436" i="8" s="1"/>
  <c r="J1450" i="10" s="1"/>
  <c r="G1437" i="8"/>
  <c r="S1437" i="8" s="1"/>
  <c r="J1451" i="10" s="1"/>
  <c r="G1438" i="8"/>
  <c r="S1438" i="8" s="1"/>
  <c r="J1452" i="10" s="1"/>
  <c r="G1439" i="8"/>
  <c r="S1439" i="8" s="1"/>
  <c r="J1453" i="10" s="1"/>
  <c r="G1440" i="8"/>
  <c r="S1440" i="8" s="1"/>
  <c r="J1454" i="10" s="1"/>
  <c r="G1441" i="8"/>
  <c r="S1441" i="8" s="1"/>
  <c r="J1455" i="10" s="1"/>
  <c r="G1442" i="8"/>
  <c r="S1442" i="8" s="1"/>
  <c r="J1456" i="10" s="1"/>
  <c r="G1443" i="8"/>
  <c r="S1443" i="8" s="1"/>
  <c r="J1457" i="10" s="1"/>
  <c r="G1444" i="8"/>
  <c r="S1444" i="8" s="1"/>
  <c r="J1458" i="10" s="1"/>
  <c r="G1445" i="8"/>
  <c r="S1445" i="8" s="1"/>
  <c r="J1459" i="10" s="1"/>
  <c r="G1446" i="8"/>
  <c r="S1446" i="8" s="1"/>
  <c r="J1460" i="10" s="1"/>
  <c r="G1447" i="8"/>
  <c r="S1447" i="8" s="1"/>
  <c r="J1461" i="10" s="1"/>
  <c r="G1448" i="8"/>
  <c r="S1448" i="8" s="1"/>
  <c r="J1462" i="10" s="1"/>
  <c r="G1449" i="8"/>
  <c r="S1449" i="8" s="1"/>
  <c r="J1463" i="10" s="1"/>
  <c r="G1450" i="8"/>
  <c r="S1450" i="8" s="1"/>
  <c r="J1464" i="10" s="1"/>
  <c r="G1451" i="8"/>
  <c r="S1451" i="8" s="1"/>
  <c r="J1465" i="10" s="1"/>
  <c r="G1452" i="8"/>
  <c r="S1452" i="8" s="1"/>
  <c r="J1466" i="10" s="1"/>
  <c r="G1453" i="8"/>
  <c r="S1453" i="8" s="1"/>
  <c r="J1467" i="10" s="1"/>
  <c r="G1454" i="8"/>
  <c r="S1454" i="8" s="1"/>
  <c r="J1468" i="10" s="1"/>
  <c r="G1455" i="8"/>
  <c r="S1455" i="8" s="1"/>
  <c r="J1469" i="10" s="1"/>
  <c r="G1456" i="8"/>
  <c r="S1456" i="8" s="1"/>
  <c r="J1470" i="10" s="1"/>
  <c r="G1457" i="8"/>
  <c r="S1457" i="8" s="1"/>
  <c r="J1471" i="10" s="1"/>
  <c r="G1458" i="8"/>
  <c r="S1458" i="8" s="1"/>
  <c r="J1472" i="10" s="1"/>
  <c r="G1459" i="8"/>
  <c r="S1459" i="8" s="1"/>
  <c r="J1473" i="10" s="1"/>
  <c r="G1460" i="8"/>
  <c r="S1460" i="8" s="1"/>
  <c r="J1474" i="10" s="1"/>
  <c r="G1461" i="8"/>
  <c r="S1461" i="8" s="1"/>
  <c r="J1475" i="10" s="1"/>
  <c r="G1462" i="8"/>
  <c r="S1462" i="8" s="1"/>
  <c r="J1476" i="10" s="1"/>
  <c r="G1463" i="8"/>
  <c r="S1463" i="8" s="1"/>
  <c r="J1477" i="10" s="1"/>
  <c r="G1464" i="8"/>
  <c r="S1464" i="8" s="1"/>
  <c r="J1478" i="10" s="1"/>
  <c r="G1465" i="8"/>
  <c r="S1465" i="8" s="1"/>
  <c r="J1479" i="10" s="1"/>
  <c r="G1466" i="8"/>
  <c r="S1466" i="8" s="1"/>
  <c r="J1480" i="10" s="1"/>
  <c r="G1467" i="8"/>
  <c r="S1467" i="8" s="1"/>
  <c r="J1481" i="10" s="1"/>
  <c r="G1468" i="8"/>
  <c r="S1468" i="8" s="1"/>
  <c r="J1482" i="10" s="1"/>
  <c r="G1469" i="8"/>
  <c r="S1469" i="8" s="1"/>
  <c r="J1483" i="10" s="1"/>
  <c r="G1470" i="8"/>
  <c r="S1470" i="8" s="1"/>
  <c r="J1484" i="10" s="1"/>
  <c r="G1471" i="8"/>
  <c r="S1471" i="8" s="1"/>
  <c r="J1485" i="10" s="1"/>
  <c r="G1472" i="8"/>
  <c r="S1472" i="8" s="1"/>
  <c r="J1486" i="10" s="1"/>
  <c r="G1473" i="8"/>
  <c r="S1473" i="8" s="1"/>
  <c r="J1487" i="10" s="1"/>
  <c r="G1474" i="8"/>
  <c r="S1474" i="8" s="1"/>
  <c r="J1488" i="10" s="1"/>
  <c r="G1475" i="8"/>
  <c r="S1475" i="8" s="1"/>
  <c r="J1489" i="10" s="1"/>
  <c r="G1476" i="8"/>
  <c r="S1476" i="8" s="1"/>
  <c r="J1490" i="10" s="1"/>
  <c r="G1477" i="8"/>
  <c r="S1477" i="8" s="1"/>
  <c r="J1491" i="10" s="1"/>
  <c r="G1478" i="8"/>
  <c r="S1478" i="8" s="1"/>
  <c r="J1492" i="10" s="1"/>
  <c r="G1479" i="8"/>
  <c r="S1479" i="8" s="1"/>
  <c r="J1493" i="10" s="1"/>
  <c r="G1480" i="8"/>
  <c r="S1480" i="8" s="1"/>
  <c r="J1494" i="10" s="1"/>
  <c r="G1481" i="8"/>
  <c r="S1481" i="8" s="1"/>
  <c r="J1495" i="10" s="1"/>
  <c r="G1482" i="8"/>
  <c r="S1482" i="8" s="1"/>
  <c r="J1496" i="10" s="1"/>
  <c r="G1483" i="8"/>
  <c r="S1483" i="8" s="1"/>
  <c r="J1497" i="10" s="1"/>
  <c r="G1484" i="8"/>
  <c r="S1484" i="8" s="1"/>
  <c r="J1498" i="10" s="1"/>
  <c r="G1485" i="8"/>
  <c r="S1485" i="8" s="1"/>
  <c r="J1499" i="10" s="1"/>
  <c r="G1486" i="8"/>
  <c r="S1486" i="8" s="1"/>
  <c r="J1500" i="10" s="1"/>
  <c r="G1487" i="8"/>
  <c r="S1487" i="8" s="1"/>
  <c r="J1501" i="10" s="1"/>
  <c r="G1488" i="8"/>
  <c r="S1488" i="8" s="1"/>
  <c r="J1502" i="10" s="1"/>
  <c r="G1489" i="8"/>
  <c r="S1489" i="8" s="1"/>
  <c r="J1503" i="10" s="1"/>
  <c r="G1490" i="8"/>
  <c r="S1490" i="8" s="1"/>
  <c r="J1504" i="10" s="1"/>
  <c r="G1491" i="8"/>
  <c r="S1491" i="8" s="1"/>
  <c r="J1505" i="10" s="1"/>
  <c r="G1492" i="8"/>
  <c r="S1492" i="8" s="1"/>
  <c r="J1506" i="10" s="1"/>
  <c r="G1493" i="8"/>
  <c r="S1493" i="8" s="1"/>
  <c r="J1507" i="10" s="1"/>
  <c r="G1494" i="8"/>
  <c r="S1494" i="8" s="1"/>
  <c r="J1508" i="10" s="1"/>
  <c r="G1495" i="8"/>
  <c r="S1495" i="8" s="1"/>
  <c r="J1509" i="10" s="1"/>
  <c r="G1496" i="8"/>
  <c r="S1496" i="8" s="1"/>
  <c r="J1510" i="10" s="1"/>
  <c r="G1497" i="8"/>
  <c r="S1497" i="8" s="1"/>
  <c r="J1511" i="10" s="1"/>
  <c r="G1498" i="8"/>
  <c r="S1498" i="8" s="1"/>
  <c r="J1512" i="10" s="1"/>
  <c r="G1499" i="8"/>
  <c r="S1499" i="8" s="1"/>
  <c r="J1513" i="10" s="1"/>
  <c r="G1500" i="8"/>
  <c r="S1500" i="8" s="1"/>
  <c r="J1514" i="10" s="1"/>
  <c r="G1501" i="8"/>
  <c r="S1501" i="8" s="1"/>
  <c r="J1515" i="10" s="1"/>
  <c r="G1502" i="8"/>
  <c r="S1502" i="8" s="1"/>
  <c r="J1516" i="10" s="1"/>
  <c r="G1503" i="8"/>
  <c r="S1503" i="8" s="1"/>
  <c r="J1517" i="10" s="1"/>
  <c r="G1504" i="8"/>
  <c r="S1504" i="8" s="1"/>
  <c r="J1518" i="10" s="1"/>
  <c r="G1505" i="8"/>
  <c r="S1505" i="8" s="1"/>
  <c r="J1519" i="10" s="1"/>
  <c r="G1506" i="8"/>
  <c r="S1506" i="8" s="1"/>
  <c r="J1520" i="10" s="1"/>
  <c r="G1507" i="8"/>
  <c r="S1507" i="8" s="1"/>
  <c r="J1521" i="10" s="1"/>
  <c r="G1508" i="8"/>
  <c r="S1508" i="8" s="1"/>
  <c r="J1522" i="10" s="1"/>
  <c r="G1509" i="8"/>
  <c r="S1509" i="8" s="1"/>
  <c r="J1523" i="10" s="1"/>
  <c r="G1510" i="8"/>
  <c r="S1510" i="8" s="1"/>
  <c r="J1524" i="10" s="1"/>
  <c r="G1511" i="8"/>
  <c r="S1511" i="8" s="1"/>
  <c r="J1525" i="10" s="1"/>
  <c r="G1512" i="8"/>
  <c r="S1512" i="8" s="1"/>
  <c r="J1526" i="10" s="1"/>
  <c r="G1513" i="8"/>
  <c r="S1513" i="8" s="1"/>
  <c r="J1527" i="10" s="1"/>
  <c r="G1514" i="8"/>
  <c r="S1514" i="8" s="1"/>
  <c r="J1528" i="10" s="1"/>
  <c r="G1515" i="8"/>
  <c r="S1515" i="8" s="1"/>
  <c r="J1529" i="10" s="1"/>
  <c r="G1516" i="8"/>
  <c r="S1516" i="8" s="1"/>
  <c r="J1530" i="10" s="1"/>
  <c r="G1517" i="8"/>
  <c r="S1517" i="8" s="1"/>
  <c r="J1531" i="10" s="1"/>
  <c r="G1518" i="8"/>
  <c r="S1518" i="8" s="1"/>
  <c r="J1532" i="10" s="1"/>
  <c r="G1519" i="8"/>
  <c r="S1519" i="8" s="1"/>
  <c r="J1533" i="10" s="1"/>
  <c r="G1520" i="8"/>
  <c r="S1520" i="8" s="1"/>
  <c r="J1534" i="10" s="1"/>
  <c r="G1521" i="8"/>
  <c r="S1521" i="8" s="1"/>
  <c r="J1535" i="10" s="1"/>
  <c r="G1522" i="8"/>
  <c r="S1522" i="8" s="1"/>
  <c r="J1536" i="10" s="1"/>
  <c r="G1523" i="8"/>
  <c r="S1523" i="8" s="1"/>
  <c r="J1537" i="10" s="1"/>
  <c r="G1524" i="8"/>
  <c r="S1524" i="8" s="1"/>
  <c r="J1538" i="10" s="1"/>
  <c r="G1525" i="8"/>
  <c r="S1525" i="8" s="1"/>
  <c r="J1539" i="10" s="1"/>
  <c r="G1526" i="8"/>
  <c r="S1526" i="8" s="1"/>
  <c r="J1540" i="10" s="1"/>
  <c r="G1527" i="8"/>
  <c r="S1527" i="8" s="1"/>
  <c r="J1541" i="10" s="1"/>
  <c r="G1528" i="8"/>
  <c r="S1528" i="8" s="1"/>
  <c r="J1542" i="10" s="1"/>
  <c r="G1529" i="8"/>
  <c r="S1529" i="8" s="1"/>
  <c r="J1543" i="10" s="1"/>
  <c r="G1530" i="8"/>
  <c r="S1530" i="8" s="1"/>
  <c r="J1544" i="10" s="1"/>
  <c r="G1531" i="8"/>
  <c r="S1531" i="8" s="1"/>
  <c r="J1545" i="10" s="1"/>
  <c r="G1532" i="8"/>
  <c r="S1532" i="8" s="1"/>
  <c r="J1546" i="10" s="1"/>
  <c r="G1533" i="8"/>
  <c r="S1533" i="8" s="1"/>
  <c r="J1547" i="10" s="1"/>
  <c r="G1534" i="8"/>
  <c r="S1534" i="8" s="1"/>
  <c r="J1548" i="10" s="1"/>
  <c r="G1535" i="8"/>
  <c r="S1535" i="8" s="1"/>
  <c r="J1549" i="10" s="1"/>
  <c r="G1536" i="8"/>
  <c r="S1536" i="8" s="1"/>
  <c r="J1550" i="10" s="1"/>
  <c r="G1537" i="8"/>
  <c r="S1537" i="8" s="1"/>
  <c r="J1551" i="10" s="1"/>
  <c r="G1538" i="8"/>
  <c r="S1538" i="8" s="1"/>
  <c r="J1552" i="10" s="1"/>
  <c r="G1539" i="8"/>
  <c r="S1539" i="8" s="1"/>
  <c r="J1553" i="10" s="1"/>
  <c r="G1540" i="8"/>
  <c r="S1540" i="8" s="1"/>
  <c r="J1554" i="10" s="1"/>
  <c r="G1541" i="8"/>
  <c r="S1541" i="8" s="1"/>
  <c r="J1555" i="10" s="1"/>
  <c r="G1542" i="8"/>
  <c r="S1542" i="8" s="1"/>
  <c r="J1556" i="10" s="1"/>
  <c r="G1543" i="8"/>
  <c r="S1543" i="8" s="1"/>
  <c r="J1557" i="10" s="1"/>
  <c r="G1544" i="8"/>
  <c r="S1544" i="8" s="1"/>
  <c r="J1558" i="10" s="1"/>
  <c r="G1545" i="8"/>
  <c r="S1545" i="8" s="1"/>
  <c r="J1559" i="10" s="1"/>
  <c r="G1546" i="8"/>
  <c r="S1546" i="8" s="1"/>
  <c r="J1560" i="10" s="1"/>
  <c r="G1547" i="8"/>
  <c r="S1547" i="8" s="1"/>
  <c r="J1561" i="10" s="1"/>
  <c r="G1548" i="8"/>
  <c r="S1548" i="8" s="1"/>
  <c r="J1562" i="10" s="1"/>
  <c r="G1549" i="8"/>
  <c r="S1549" i="8" s="1"/>
  <c r="J1563" i="10" s="1"/>
  <c r="G1550" i="8"/>
  <c r="S1550" i="8" s="1"/>
  <c r="J1564" i="10" s="1"/>
  <c r="G1551" i="8"/>
  <c r="S1551" i="8" s="1"/>
  <c r="J1565" i="10" s="1"/>
  <c r="G1552" i="8"/>
  <c r="S1552" i="8" s="1"/>
  <c r="J1566" i="10" s="1"/>
  <c r="G1553" i="8"/>
  <c r="S1553" i="8" s="1"/>
  <c r="J1567" i="10" s="1"/>
  <c r="G1554" i="8"/>
  <c r="S1554" i="8" s="1"/>
  <c r="J1568" i="10" s="1"/>
  <c r="G1555" i="8"/>
  <c r="S1555" i="8" s="1"/>
  <c r="J1569" i="10" s="1"/>
  <c r="G1556" i="8"/>
  <c r="S1556" i="8" s="1"/>
  <c r="J1570" i="10" s="1"/>
  <c r="G1557" i="8"/>
  <c r="S1557" i="8" s="1"/>
  <c r="J1571" i="10" s="1"/>
  <c r="G1558" i="8"/>
  <c r="S1558" i="8" s="1"/>
  <c r="J1572" i="10" s="1"/>
  <c r="G1559" i="8"/>
  <c r="S1559" i="8" s="1"/>
  <c r="J1573" i="10" s="1"/>
  <c r="G1560" i="8"/>
  <c r="S1560" i="8" s="1"/>
  <c r="J1574" i="10" s="1"/>
  <c r="G1561" i="8"/>
  <c r="S1561" i="8" s="1"/>
  <c r="J1575" i="10" s="1"/>
  <c r="G1562" i="8"/>
  <c r="S1562" i="8" s="1"/>
  <c r="J1576" i="10" s="1"/>
  <c r="G1563" i="8"/>
  <c r="S1563" i="8" s="1"/>
  <c r="J1577" i="10" s="1"/>
  <c r="G1564" i="8"/>
  <c r="S1564" i="8" s="1"/>
  <c r="J1578" i="10" s="1"/>
  <c r="G1565" i="8"/>
  <c r="S1565" i="8" s="1"/>
  <c r="J1579" i="10" s="1"/>
  <c r="G1566" i="8"/>
  <c r="S1566" i="8" s="1"/>
  <c r="J1580" i="10" s="1"/>
  <c r="G1567" i="8"/>
  <c r="S1567" i="8" s="1"/>
  <c r="J1581" i="10" s="1"/>
  <c r="G1568" i="8"/>
  <c r="S1568" i="8" s="1"/>
  <c r="J1582" i="10" s="1"/>
  <c r="G1569" i="8"/>
  <c r="S1569" i="8" s="1"/>
  <c r="J1583" i="10" s="1"/>
  <c r="G1570" i="8"/>
  <c r="S1570" i="8" s="1"/>
  <c r="J1584" i="10" s="1"/>
  <c r="G1571" i="8"/>
  <c r="S1571" i="8" s="1"/>
  <c r="J1585" i="10" s="1"/>
  <c r="G1572" i="8"/>
  <c r="S1572" i="8" s="1"/>
  <c r="J1586" i="10" s="1"/>
  <c r="G1573" i="8"/>
  <c r="S1573" i="8" s="1"/>
  <c r="J1587" i="10" s="1"/>
  <c r="G1574" i="8"/>
  <c r="S1574" i="8" s="1"/>
  <c r="J1588" i="10" s="1"/>
  <c r="G1575" i="8"/>
  <c r="S1575" i="8" s="1"/>
  <c r="J1589" i="10" s="1"/>
  <c r="G1576" i="8"/>
  <c r="S1576" i="8" s="1"/>
  <c r="J1590" i="10" s="1"/>
  <c r="G1577" i="8"/>
  <c r="S1577" i="8" s="1"/>
  <c r="J1591" i="10" s="1"/>
  <c r="G1578" i="8"/>
  <c r="S1578" i="8" s="1"/>
  <c r="J1592" i="10" s="1"/>
  <c r="G1579" i="8"/>
  <c r="S1579" i="8" s="1"/>
  <c r="J1593" i="10" s="1"/>
  <c r="G1580" i="8"/>
  <c r="S1580" i="8" s="1"/>
  <c r="J1594" i="10" s="1"/>
  <c r="G1581" i="8"/>
  <c r="S1581" i="8" s="1"/>
  <c r="J1595" i="10" s="1"/>
  <c r="G1582" i="8"/>
  <c r="S1582" i="8" s="1"/>
  <c r="J1596" i="10" s="1"/>
  <c r="G1583" i="8"/>
  <c r="S1583" i="8" s="1"/>
  <c r="J1597" i="10" s="1"/>
  <c r="G1584" i="8"/>
  <c r="S1584" i="8" s="1"/>
  <c r="J1598" i="10" s="1"/>
  <c r="G1585" i="8"/>
  <c r="S1585" i="8" s="1"/>
  <c r="J1599" i="10" s="1"/>
  <c r="G1586" i="8"/>
  <c r="S1586" i="8" s="1"/>
  <c r="J1600" i="10" s="1"/>
  <c r="G1587" i="8"/>
  <c r="S1587" i="8" s="1"/>
  <c r="J1601" i="10" s="1"/>
  <c r="G1588" i="8"/>
  <c r="S1588" i="8" s="1"/>
  <c r="J1602" i="10" s="1"/>
  <c r="G1589" i="8"/>
  <c r="S1589" i="8" s="1"/>
  <c r="J1603" i="10" s="1"/>
  <c r="G1590" i="8"/>
  <c r="S1590" i="8" s="1"/>
  <c r="J1604" i="10" s="1"/>
  <c r="G1591" i="8"/>
  <c r="S1591" i="8" s="1"/>
  <c r="J1605" i="10" s="1"/>
  <c r="G1592" i="8"/>
  <c r="S1592" i="8" s="1"/>
  <c r="J1606" i="10" s="1"/>
  <c r="G1593" i="8"/>
  <c r="S1593" i="8" s="1"/>
  <c r="J1607" i="10" s="1"/>
  <c r="G1594" i="8"/>
  <c r="S1594" i="8" s="1"/>
  <c r="J1608" i="10" s="1"/>
  <c r="G1595" i="8"/>
  <c r="S1595" i="8" s="1"/>
  <c r="J1609" i="10" s="1"/>
  <c r="G1596" i="8"/>
  <c r="S1596" i="8" s="1"/>
  <c r="J1610" i="10" s="1"/>
  <c r="G1597" i="8"/>
  <c r="S1597" i="8" s="1"/>
  <c r="J1611" i="10" s="1"/>
  <c r="G1598" i="8"/>
  <c r="S1598" i="8" s="1"/>
  <c r="J1612" i="10" s="1"/>
  <c r="G1599" i="8"/>
  <c r="S1599" i="8" s="1"/>
  <c r="J1613" i="10" s="1"/>
  <c r="G1600" i="8"/>
  <c r="S1600" i="8" s="1"/>
  <c r="J1614" i="10" s="1"/>
  <c r="G1601" i="8"/>
  <c r="S1601" i="8" s="1"/>
  <c r="J1615" i="10" s="1"/>
  <c r="G1602" i="8"/>
  <c r="S1602" i="8" s="1"/>
  <c r="J1616" i="10" s="1"/>
  <c r="G1603" i="8"/>
  <c r="S1603" i="8" s="1"/>
  <c r="J1617" i="10" s="1"/>
  <c r="G1604" i="8"/>
  <c r="S1604" i="8" s="1"/>
  <c r="J1618" i="10" s="1"/>
  <c r="G1605" i="8"/>
  <c r="S1605" i="8" s="1"/>
  <c r="J1619" i="10" s="1"/>
  <c r="G1606" i="8"/>
  <c r="S1606" i="8" s="1"/>
  <c r="J1620" i="10" s="1"/>
  <c r="G1607" i="8"/>
  <c r="S1607" i="8" s="1"/>
  <c r="J1621" i="10" s="1"/>
  <c r="G1608" i="8"/>
  <c r="S1608" i="8" s="1"/>
  <c r="J1622" i="10" s="1"/>
  <c r="G1609" i="8"/>
  <c r="S1609" i="8" s="1"/>
  <c r="J1623" i="10" s="1"/>
  <c r="G1610" i="8"/>
  <c r="S1610" i="8" s="1"/>
  <c r="J1624" i="10" s="1"/>
  <c r="G1611" i="8"/>
  <c r="S1611" i="8" s="1"/>
  <c r="J1625" i="10" s="1"/>
  <c r="G1612" i="8"/>
  <c r="S1612" i="8" s="1"/>
  <c r="J1626" i="10" s="1"/>
  <c r="G1613" i="8"/>
  <c r="S1613" i="8" s="1"/>
  <c r="J1627" i="10" s="1"/>
  <c r="G1614" i="8"/>
  <c r="S1614" i="8" s="1"/>
  <c r="J1628" i="10" s="1"/>
  <c r="G1615" i="8"/>
  <c r="S1615" i="8" s="1"/>
  <c r="J1629" i="10" s="1"/>
  <c r="G1616" i="8"/>
  <c r="S1616" i="8" s="1"/>
  <c r="J1630" i="10" s="1"/>
  <c r="G1617" i="8"/>
  <c r="S1617" i="8" s="1"/>
  <c r="J1631" i="10" s="1"/>
  <c r="G1618" i="8"/>
  <c r="S1618" i="8" s="1"/>
  <c r="J1632" i="10" s="1"/>
  <c r="G1619" i="8"/>
  <c r="S1619" i="8" s="1"/>
  <c r="J1633" i="10" s="1"/>
  <c r="G1620" i="8"/>
  <c r="S1620" i="8" s="1"/>
  <c r="J1634" i="10" s="1"/>
  <c r="G1621" i="8"/>
  <c r="S1621" i="8" s="1"/>
  <c r="J1635" i="10" s="1"/>
  <c r="G1622" i="8"/>
  <c r="S1622" i="8" s="1"/>
  <c r="J1636" i="10" s="1"/>
  <c r="G1623" i="8"/>
  <c r="S1623" i="8" s="1"/>
  <c r="J1637" i="10" s="1"/>
  <c r="G1624" i="8"/>
  <c r="S1624" i="8" s="1"/>
  <c r="J1638" i="10" s="1"/>
  <c r="G1625" i="8"/>
  <c r="S1625" i="8" s="1"/>
  <c r="J1639" i="10" s="1"/>
  <c r="G1626" i="8"/>
  <c r="S1626" i="8" s="1"/>
  <c r="J1640" i="10" s="1"/>
  <c r="G1627" i="8"/>
  <c r="S1627" i="8" s="1"/>
  <c r="J1641" i="10" s="1"/>
  <c r="G1628" i="8"/>
  <c r="S1628" i="8" s="1"/>
  <c r="J1642" i="10" s="1"/>
  <c r="G1629" i="8"/>
  <c r="S1629" i="8" s="1"/>
  <c r="J1643" i="10" s="1"/>
  <c r="G1630" i="8"/>
  <c r="S1630" i="8" s="1"/>
  <c r="J1644" i="10" s="1"/>
  <c r="G1631" i="8"/>
  <c r="S1631" i="8" s="1"/>
  <c r="J1645" i="10" s="1"/>
  <c r="G1632" i="8"/>
  <c r="S1632" i="8" s="1"/>
  <c r="J1646" i="10" s="1"/>
  <c r="G1633" i="8"/>
  <c r="S1633" i="8" s="1"/>
  <c r="J1647" i="10" s="1"/>
  <c r="G1634" i="8"/>
  <c r="S1634" i="8" s="1"/>
  <c r="J1648" i="10" s="1"/>
  <c r="G1635" i="8"/>
  <c r="S1635" i="8" s="1"/>
  <c r="J1649" i="10" s="1"/>
  <c r="G1636" i="8"/>
  <c r="S1636" i="8" s="1"/>
  <c r="J1650" i="10" s="1"/>
  <c r="G1637" i="8"/>
  <c r="S1637" i="8" s="1"/>
  <c r="J1651" i="10" s="1"/>
  <c r="G1638" i="8"/>
  <c r="S1638" i="8" s="1"/>
  <c r="J1652" i="10" s="1"/>
  <c r="G1639" i="8"/>
  <c r="S1639" i="8" s="1"/>
  <c r="J1653" i="10" s="1"/>
  <c r="G1640" i="8"/>
  <c r="S1640" i="8" s="1"/>
  <c r="J1654" i="10" s="1"/>
  <c r="G1641" i="8"/>
  <c r="S1641" i="8" s="1"/>
  <c r="J1655" i="10" s="1"/>
  <c r="G1642" i="8"/>
  <c r="S1642" i="8" s="1"/>
  <c r="J1656" i="10" s="1"/>
  <c r="G1643" i="8"/>
  <c r="S1643" i="8" s="1"/>
  <c r="J1657" i="10" s="1"/>
  <c r="G1644" i="8"/>
  <c r="S1644" i="8" s="1"/>
  <c r="J1658" i="10" s="1"/>
  <c r="G1645" i="8"/>
  <c r="S1645" i="8" s="1"/>
  <c r="J1659" i="10" s="1"/>
  <c r="G1646" i="8"/>
  <c r="S1646" i="8" s="1"/>
  <c r="J1660" i="10" s="1"/>
  <c r="G1647" i="8"/>
  <c r="S1647" i="8" s="1"/>
  <c r="J1661" i="10" s="1"/>
  <c r="G1648" i="8"/>
  <c r="S1648" i="8" s="1"/>
  <c r="J1662" i="10" s="1"/>
  <c r="G1649" i="8"/>
  <c r="S1649" i="8" s="1"/>
  <c r="J1663" i="10" s="1"/>
  <c r="G1650" i="8"/>
  <c r="S1650" i="8" s="1"/>
  <c r="J1664" i="10" s="1"/>
  <c r="G1651" i="8"/>
  <c r="S1651" i="8" s="1"/>
  <c r="J1665" i="10" s="1"/>
  <c r="G1652" i="8"/>
  <c r="S1652" i="8" s="1"/>
  <c r="J1666" i="10" s="1"/>
  <c r="G1653" i="8"/>
  <c r="S1653" i="8" s="1"/>
  <c r="J1667" i="10" s="1"/>
  <c r="G1654" i="8"/>
  <c r="S1654" i="8" s="1"/>
  <c r="J1668" i="10" s="1"/>
  <c r="G1655" i="8"/>
  <c r="S1655" i="8" s="1"/>
  <c r="J1669" i="10" s="1"/>
  <c r="G1656" i="8"/>
  <c r="S1656" i="8" s="1"/>
  <c r="J1670" i="10" s="1"/>
  <c r="G1657" i="8"/>
  <c r="S1657" i="8" s="1"/>
  <c r="J1671" i="10" s="1"/>
  <c r="G1658" i="8"/>
  <c r="S1658" i="8" s="1"/>
  <c r="J1672" i="10" s="1"/>
  <c r="G1659" i="8"/>
  <c r="S1659" i="8" s="1"/>
  <c r="J1673" i="10" s="1"/>
  <c r="G1660" i="8"/>
  <c r="S1660" i="8" s="1"/>
  <c r="J1674" i="10" s="1"/>
  <c r="G1661" i="8"/>
  <c r="S1661" i="8" s="1"/>
  <c r="J1675" i="10" s="1"/>
  <c r="G1662" i="8"/>
  <c r="S1662" i="8" s="1"/>
  <c r="J1676" i="10" s="1"/>
  <c r="G1663" i="8"/>
  <c r="S1663" i="8" s="1"/>
  <c r="J1677" i="10" s="1"/>
  <c r="G1664" i="8"/>
  <c r="S1664" i="8" s="1"/>
  <c r="J1678" i="10" s="1"/>
  <c r="G1665" i="8"/>
  <c r="S1665" i="8" s="1"/>
  <c r="J1679" i="10" s="1"/>
  <c r="G1666" i="8"/>
  <c r="S1666" i="8" s="1"/>
  <c r="J1680" i="10" s="1"/>
  <c r="G1667" i="8"/>
  <c r="S1667" i="8" s="1"/>
  <c r="J1681" i="10" s="1"/>
  <c r="G1668" i="8"/>
  <c r="S1668" i="8" s="1"/>
  <c r="J1682" i="10" s="1"/>
  <c r="G1669" i="8"/>
  <c r="S1669" i="8" s="1"/>
  <c r="J1683" i="10" s="1"/>
  <c r="G1670" i="8"/>
  <c r="S1670" i="8" s="1"/>
  <c r="J1684" i="10" s="1"/>
  <c r="G1671" i="8"/>
  <c r="S1671" i="8" s="1"/>
  <c r="J1685" i="10" s="1"/>
  <c r="G1672" i="8"/>
  <c r="S1672" i="8" s="1"/>
  <c r="J1686" i="10" s="1"/>
  <c r="G1673" i="8"/>
  <c r="S1673" i="8" s="1"/>
  <c r="J1687" i="10" s="1"/>
  <c r="G1674" i="8"/>
  <c r="S1674" i="8" s="1"/>
  <c r="J1688" i="10" s="1"/>
  <c r="G1675" i="8"/>
  <c r="S1675" i="8" s="1"/>
  <c r="J1689" i="10" s="1"/>
  <c r="G1676" i="8"/>
  <c r="S1676" i="8" s="1"/>
  <c r="J1690" i="10" s="1"/>
  <c r="G1677" i="8"/>
  <c r="S1677" i="8" s="1"/>
  <c r="J1691" i="10" s="1"/>
  <c r="G1678" i="8"/>
  <c r="S1678" i="8" s="1"/>
  <c r="J1692" i="10" s="1"/>
  <c r="G1679" i="8"/>
  <c r="S1679" i="8" s="1"/>
  <c r="J1693" i="10" s="1"/>
  <c r="G1680" i="8"/>
  <c r="S1680" i="8" s="1"/>
  <c r="J1694" i="10" s="1"/>
  <c r="G1681" i="8"/>
  <c r="S1681" i="8" s="1"/>
  <c r="J1695" i="10" s="1"/>
  <c r="G1682" i="8"/>
  <c r="S1682" i="8" s="1"/>
  <c r="J1696" i="10" s="1"/>
  <c r="G1683" i="8"/>
  <c r="S1683" i="8" s="1"/>
  <c r="J1697" i="10" s="1"/>
  <c r="G1684" i="8"/>
  <c r="S1684" i="8" s="1"/>
  <c r="J1698" i="10" s="1"/>
  <c r="G1685" i="8"/>
  <c r="S1685" i="8" s="1"/>
  <c r="J1699" i="10" s="1"/>
  <c r="G1686" i="8"/>
  <c r="S1686" i="8" s="1"/>
  <c r="J1700" i="10" s="1"/>
  <c r="G1687" i="8"/>
  <c r="S1687" i="8" s="1"/>
  <c r="J1701" i="10" s="1"/>
  <c r="G1688" i="8"/>
  <c r="S1688" i="8" s="1"/>
  <c r="J1702" i="10" s="1"/>
  <c r="G1689" i="8"/>
  <c r="S1689" i="8" s="1"/>
  <c r="J1703" i="10" s="1"/>
  <c r="G1690" i="8"/>
  <c r="S1690" i="8" s="1"/>
  <c r="J1704" i="10" s="1"/>
  <c r="G1691" i="8"/>
  <c r="S1691" i="8" s="1"/>
  <c r="J1705" i="10" s="1"/>
  <c r="G1692" i="8"/>
  <c r="S1692" i="8" s="1"/>
  <c r="J1706" i="10" s="1"/>
  <c r="G1693" i="8"/>
  <c r="S1693" i="8" s="1"/>
  <c r="J1707" i="10" s="1"/>
  <c r="G1694" i="8"/>
  <c r="S1694" i="8" s="1"/>
  <c r="J1708" i="10" s="1"/>
  <c r="G1695" i="8"/>
  <c r="S1695" i="8" s="1"/>
  <c r="J1709" i="10" s="1"/>
  <c r="G1696" i="8"/>
  <c r="S1696" i="8" s="1"/>
  <c r="J1710" i="10" s="1"/>
  <c r="G1697" i="8"/>
  <c r="S1697" i="8" s="1"/>
  <c r="J1711" i="10" s="1"/>
  <c r="G1698" i="8"/>
  <c r="S1698" i="8" s="1"/>
  <c r="J1712" i="10" s="1"/>
  <c r="G1699" i="8"/>
  <c r="S1699" i="8" s="1"/>
  <c r="J1713" i="10" s="1"/>
  <c r="G1700" i="8"/>
  <c r="S1700" i="8" s="1"/>
  <c r="J1714" i="10" s="1"/>
  <c r="G1701" i="8"/>
  <c r="S1701" i="8" s="1"/>
  <c r="J1715" i="10" s="1"/>
  <c r="G1702" i="8"/>
  <c r="S1702" i="8" s="1"/>
  <c r="J1716" i="10" s="1"/>
  <c r="G1703" i="8"/>
  <c r="S1703" i="8" s="1"/>
  <c r="J1717" i="10" s="1"/>
  <c r="G1704" i="8"/>
  <c r="S1704" i="8" s="1"/>
  <c r="J1718" i="10" s="1"/>
  <c r="G1705" i="8"/>
  <c r="S1705" i="8" s="1"/>
  <c r="J1719" i="10" s="1"/>
  <c r="G1706" i="8"/>
  <c r="S1706" i="8" s="1"/>
  <c r="J1720" i="10" s="1"/>
  <c r="G1707" i="8"/>
  <c r="S1707" i="8" s="1"/>
  <c r="J1721" i="10" s="1"/>
  <c r="G1708" i="8"/>
  <c r="S1708" i="8" s="1"/>
  <c r="J1722" i="10" s="1"/>
  <c r="G1709" i="8"/>
  <c r="S1709" i="8" s="1"/>
  <c r="J1723" i="10" s="1"/>
  <c r="G1710" i="8"/>
  <c r="S1710" i="8" s="1"/>
  <c r="J1724" i="10" s="1"/>
  <c r="G1711" i="8"/>
  <c r="S1711" i="8" s="1"/>
  <c r="J1725" i="10" s="1"/>
  <c r="G1712" i="8"/>
  <c r="S1712" i="8" s="1"/>
  <c r="J1726" i="10" s="1"/>
  <c r="G1713" i="8"/>
  <c r="S1713" i="8" s="1"/>
  <c r="J1727" i="10" s="1"/>
  <c r="G1714" i="8"/>
  <c r="S1714" i="8" s="1"/>
  <c r="J1728" i="10" s="1"/>
  <c r="G1715" i="8"/>
  <c r="S1715" i="8" s="1"/>
  <c r="J1729" i="10" s="1"/>
  <c r="G1716" i="8"/>
  <c r="S1716" i="8" s="1"/>
  <c r="J1730" i="10" s="1"/>
  <c r="G1717" i="8"/>
  <c r="S1717" i="8" s="1"/>
  <c r="J1731" i="10" s="1"/>
  <c r="G1718" i="8"/>
  <c r="S1718" i="8" s="1"/>
  <c r="J1732" i="10" s="1"/>
  <c r="G1719" i="8"/>
  <c r="S1719" i="8" s="1"/>
  <c r="J1733" i="10" s="1"/>
  <c r="G1720" i="8"/>
  <c r="S1720" i="8" s="1"/>
  <c r="J1734" i="10" s="1"/>
  <c r="G1721" i="8"/>
  <c r="S1721" i="8" s="1"/>
  <c r="J1735" i="10" s="1"/>
  <c r="G1722" i="8"/>
  <c r="S1722" i="8" s="1"/>
  <c r="J1736" i="10" s="1"/>
  <c r="G1723" i="8"/>
  <c r="S1723" i="8" s="1"/>
  <c r="J1737" i="10" s="1"/>
  <c r="G1724" i="8"/>
  <c r="S1724" i="8" s="1"/>
  <c r="J1738" i="10" s="1"/>
  <c r="G1725" i="8"/>
  <c r="S1725" i="8" s="1"/>
  <c r="J1739" i="10" s="1"/>
  <c r="G1726" i="8"/>
  <c r="S1726" i="8" s="1"/>
  <c r="J1740" i="10" s="1"/>
  <c r="G1727" i="8"/>
  <c r="S1727" i="8" s="1"/>
  <c r="J1741" i="10" s="1"/>
  <c r="G1728" i="8"/>
  <c r="S1728" i="8" s="1"/>
  <c r="J1742" i="10" s="1"/>
  <c r="G1729" i="8"/>
  <c r="S1729" i="8" s="1"/>
  <c r="J1743" i="10" s="1"/>
  <c r="G1730" i="8"/>
  <c r="S1730" i="8" s="1"/>
  <c r="J1744" i="10" s="1"/>
  <c r="G1731" i="8"/>
  <c r="S1731" i="8" s="1"/>
  <c r="J1745" i="10" s="1"/>
  <c r="G1732" i="8"/>
  <c r="S1732" i="8" s="1"/>
  <c r="J1746" i="10" s="1"/>
  <c r="G1733" i="8"/>
  <c r="S1733" i="8" s="1"/>
  <c r="J1747" i="10" s="1"/>
  <c r="G1734" i="8"/>
  <c r="S1734" i="8" s="1"/>
  <c r="J1748" i="10" s="1"/>
  <c r="G1735" i="8"/>
  <c r="S1735" i="8" s="1"/>
  <c r="J1749" i="10" s="1"/>
  <c r="G1736" i="8"/>
  <c r="S1736" i="8" s="1"/>
  <c r="J1750" i="10" s="1"/>
  <c r="G1737" i="8"/>
  <c r="S1737" i="8" s="1"/>
  <c r="J1751" i="10" s="1"/>
  <c r="G1738" i="8"/>
  <c r="S1738" i="8" s="1"/>
  <c r="J1752" i="10" s="1"/>
  <c r="G1739" i="8"/>
  <c r="S1739" i="8" s="1"/>
  <c r="J1753" i="10" s="1"/>
  <c r="G1740" i="8"/>
  <c r="S1740" i="8" s="1"/>
  <c r="J1754" i="10" s="1"/>
  <c r="G1741" i="8"/>
  <c r="S1741" i="8" s="1"/>
  <c r="J1755" i="10" s="1"/>
  <c r="G1742" i="8"/>
  <c r="S1742" i="8" s="1"/>
  <c r="J1756" i="10" s="1"/>
  <c r="G1743" i="8"/>
  <c r="S1743" i="8" s="1"/>
  <c r="J1757" i="10" s="1"/>
  <c r="G1744" i="8"/>
  <c r="S1744" i="8" s="1"/>
  <c r="J1758" i="10" s="1"/>
  <c r="G1745" i="8"/>
  <c r="S1745" i="8" s="1"/>
  <c r="J1759" i="10" s="1"/>
  <c r="G1746" i="8"/>
  <c r="S1746" i="8" s="1"/>
  <c r="J1760" i="10" s="1"/>
  <c r="G1747" i="8"/>
  <c r="S1747" i="8" s="1"/>
  <c r="J1761" i="10" s="1"/>
  <c r="G1748" i="8"/>
  <c r="S1748" i="8" s="1"/>
  <c r="J1762" i="10" s="1"/>
  <c r="G1749" i="8"/>
  <c r="S1749" i="8" s="1"/>
  <c r="J1763" i="10" s="1"/>
  <c r="G1750" i="8"/>
  <c r="S1750" i="8" s="1"/>
  <c r="J1764" i="10" s="1"/>
  <c r="G1751" i="8"/>
  <c r="S1751" i="8" s="1"/>
  <c r="J1765" i="10" s="1"/>
  <c r="G1752" i="8"/>
  <c r="S1752" i="8" s="1"/>
  <c r="J1766" i="10" s="1"/>
  <c r="G1753" i="8"/>
  <c r="S1753" i="8" s="1"/>
  <c r="J1767" i="10" s="1"/>
  <c r="G1754" i="8"/>
  <c r="S1754" i="8" s="1"/>
  <c r="J1768" i="10" s="1"/>
  <c r="G1755" i="8"/>
  <c r="S1755" i="8" s="1"/>
  <c r="J1769" i="10" s="1"/>
  <c r="G1756" i="8"/>
  <c r="S1756" i="8" s="1"/>
  <c r="J1770" i="10" s="1"/>
  <c r="G1757" i="8"/>
  <c r="S1757" i="8" s="1"/>
  <c r="J1771" i="10" s="1"/>
  <c r="G1758" i="8"/>
  <c r="S1758" i="8" s="1"/>
  <c r="J1772" i="10" s="1"/>
  <c r="G1759" i="8"/>
  <c r="S1759" i="8" s="1"/>
  <c r="J1773" i="10" s="1"/>
  <c r="G1760" i="8"/>
  <c r="S1760" i="8" s="1"/>
  <c r="J1774" i="10" s="1"/>
  <c r="G1761" i="8"/>
  <c r="S1761" i="8" s="1"/>
  <c r="J1775" i="10" s="1"/>
  <c r="G1762" i="8"/>
  <c r="S1762" i="8" s="1"/>
  <c r="J1776" i="10" s="1"/>
  <c r="G1763" i="8"/>
  <c r="S1763" i="8" s="1"/>
  <c r="J1777" i="10" s="1"/>
  <c r="G1764" i="8"/>
  <c r="S1764" i="8" s="1"/>
  <c r="J1778" i="10" s="1"/>
  <c r="G1765" i="8"/>
  <c r="S1765" i="8" s="1"/>
  <c r="J1779" i="10" s="1"/>
  <c r="G1766" i="8"/>
  <c r="S1766" i="8" s="1"/>
  <c r="J1780" i="10" s="1"/>
  <c r="G1767" i="8"/>
  <c r="S1767" i="8" s="1"/>
  <c r="J1781" i="10" s="1"/>
  <c r="G1768" i="8"/>
  <c r="S1768" i="8" s="1"/>
  <c r="J1782" i="10" s="1"/>
  <c r="G1769" i="8"/>
  <c r="S1769" i="8" s="1"/>
  <c r="J1783" i="10" s="1"/>
  <c r="G1770" i="8"/>
  <c r="S1770" i="8" s="1"/>
  <c r="J1784" i="10" s="1"/>
  <c r="G1771" i="8"/>
  <c r="S1771" i="8" s="1"/>
  <c r="J1785" i="10" s="1"/>
  <c r="G1772" i="8"/>
  <c r="S1772" i="8" s="1"/>
  <c r="J1786" i="10" s="1"/>
  <c r="G1773" i="8"/>
  <c r="S1773" i="8" s="1"/>
  <c r="J1787" i="10" s="1"/>
  <c r="G1774" i="8"/>
  <c r="S1774" i="8" s="1"/>
  <c r="J1788" i="10" s="1"/>
  <c r="G1775" i="8"/>
  <c r="S1775" i="8" s="1"/>
  <c r="J1789" i="10" s="1"/>
  <c r="G1776" i="8"/>
  <c r="S1776" i="8" s="1"/>
  <c r="J1790" i="10" s="1"/>
  <c r="G1777" i="8"/>
  <c r="S1777" i="8" s="1"/>
  <c r="J1791" i="10" s="1"/>
  <c r="G1778" i="8"/>
  <c r="S1778" i="8" s="1"/>
  <c r="J1792" i="10" s="1"/>
  <c r="G1779" i="8"/>
  <c r="S1779" i="8" s="1"/>
  <c r="J1793" i="10" s="1"/>
  <c r="G1780" i="8"/>
  <c r="S1780" i="8" s="1"/>
  <c r="J1794" i="10" s="1"/>
  <c r="G1781" i="8"/>
  <c r="S1781" i="8" s="1"/>
  <c r="J1795" i="10" s="1"/>
  <c r="G1782" i="8"/>
  <c r="S1782" i="8" s="1"/>
  <c r="J1796" i="10" s="1"/>
  <c r="G1783" i="8"/>
  <c r="S1783" i="8" s="1"/>
  <c r="J1797" i="10" s="1"/>
  <c r="G1784" i="8"/>
  <c r="S1784" i="8" s="1"/>
  <c r="J1798" i="10" s="1"/>
  <c r="G1785" i="8"/>
  <c r="S1785" i="8" s="1"/>
  <c r="J1799" i="10" s="1"/>
  <c r="G1786" i="8"/>
  <c r="S1786" i="8" s="1"/>
  <c r="J1800" i="10" s="1"/>
  <c r="G1787" i="8"/>
  <c r="S1787" i="8" s="1"/>
  <c r="J1801" i="10" s="1"/>
  <c r="G1788" i="8"/>
  <c r="S1788" i="8" s="1"/>
  <c r="J1802" i="10" s="1"/>
  <c r="G1789" i="8"/>
  <c r="S1789" i="8" s="1"/>
  <c r="J1803" i="10" s="1"/>
  <c r="G1790" i="8"/>
  <c r="S1790" i="8" s="1"/>
  <c r="J1804" i="10" s="1"/>
  <c r="G1791" i="8"/>
  <c r="S1791" i="8" s="1"/>
  <c r="J1805" i="10" s="1"/>
  <c r="G1792" i="8"/>
  <c r="S1792" i="8" s="1"/>
  <c r="J1806" i="10" s="1"/>
  <c r="G1793" i="8"/>
  <c r="S1793" i="8" s="1"/>
  <c r="J1807" i="10" s="1"/>
  <c r="G1794" i="8"/>
  <c r="S1794" i="8" s="1"/>
  <c r="J1808" i="10" s="1"/>
  <c r="G1795" i="8"/>
  <c r="S1795" i="8" s="1"/>
  <c r="J1809" i="10" s="1"/>
  <c r="G1796" i="8"/>
  <c r="S1796" i="8" s="1"/>
  <c r="J1810" i="10" s="1"/>
  <c r="G1797" i="8"/>
  <c r="S1797" i="8" s="1"/>
  <c r="J1811" i="10" s="1"/>
  <c r="G1798" i="8"/>
  <c r="S1798" i="8" s="1"/>
  <c r="J1812" i="10" s="1"/>
  <c r="G1799" i="8"/>
  <c r="S1799" i="8" s="1"/>
  <c r="J1813" i="10" s="1"/>
  <c r="G1800" i="8"/>
  <c r="S1800" i="8" s="1"/>
  <c r="J1814" i="10" s="1"/>
  <c r="G1801" i="8"/>
  <c r="S1801" i="8" s="1"/>
  <c r="J1815" i="10" s="1"/>
  <c r="G1802" i="8"/>
  <c r="S1802" i="8" s="1"/>
  <c r="J1816" i="10" s="1"/>
  <c r="G1803" i="8"/>
  <c r="S1803" i="8" s="1"/>
  <c r="J1817" i="10" s="1"/>
  <c r="G1804" i="8"/>
  <c r="S1804" i="8" s="1"/>
  <c r="J1818" i="10" s="1"/>
  <c r="G1805" i="8"/>
  <c r="S1805" i="8" s="1"/>
  <c r="J1819" i="10" s="1"/>
  <c r="G1806" i="8"/>
  <c r="S1806" i="8" s="1"/>
  <c r="J1820" i="10" s="1"/>
  <c r="G1807" i="8"/>
  <c r="S1807" i="8" s="1"/>
  <c r="J1821" i="10" s="1"/>
  <c r="G1808" i="8"/>
  <c r="S1808" i="8" s="1"/>
  <c r="J1822" i="10" s="1"/>
  <c r="G1809" i="8"/>
  <c r="S1809" i="8" s="1"/>
  <c r="J1823" i="10" s="1"/>
  <c r="G1810" i="8"/>
  <c r="S1810" i="8" s="1"/>
  <c r="J1824" i="10" s="1"/>
  <c r="G1811" i="8"/>
  <c r="S1811" i="8" s="1"/>
  <c r="J1825" i="10" s="1"/>
  <c r="G1812" i="8"/>
  <c r="S1812" i="8" s="1"/>
  <c r="J1826" i="10" s="1"/>
  <c r="G1813" i="8"/>
  <c r="S1813" i="8" s="1"/>
  <c r="J1827" i="10" s="1"/>
  <c r="G1814" i="8"/>
  <c r="S1814" i="8" s="1"/>
  <c r="J1828" i="10" s="1"/>
  <c r="G1815" i="8"/>
  <c r="S1815" i="8" s="1"/>
  <c r="J1829" i="10" s="1"/>
  <c r="G1816" i="8"/>
  <c r="S1816" i="8" s="1"/>
  <c r="J1830" i="10" s="1"/>
  <c r="G1817" i="8"/>
  <c r="S1817" i="8" s="1"/>
  <c r="J1831" i="10" s="1"/>
  <c r="G1818" i="8"/>
  <c r="S1818" i="8" s="1"/>
  <c r="J1832" i="10" s="1"/>
  <c r="G1819" i="8"/>
  <c r="S1819" i="8" s="1"/>
  <c r="J1833" i="10" s="1"/>
  <c r="G1820" i="8"/>
  <c r="S1820" i="8" s="1"/>
  <c r="J1834" i="10" s="1"/>
  <c r="G1821" i="8"/>
  <c r="S1821" i="8" s="1"/>
  <c r="J1835" i="10" s="1"/>
  <c r="G1822" i="8"/>
  <c r="S1822" i="8" s="1"/>
  <c r="J1836" i="10" s="1"/>
  <c r="G1823" i="8"/>
  <c r="S1823" i="8" s="1"/>
  <c r="J1837" i="10" s="1"/>
  <c r="G1824" i="8"/>
  <c r="S1824" i="8" s="1"/>
  <c r="J1838" i="10" s="1"/>
  <c r="G1825" i="8"/>
  <c r="S1825" i="8" s="1"/>
  <c r="J1839" i="10" s="1"/>
  <c r="G1826" i="8"/>
  <c r="S1826" i="8" s="1"/>
  <c r="J1840" i="10" s="1"/>
  <c r="G1827" i="8"/>
  <c r="S1827" i="8" s="1"/>
  <c r="J1841" i="10" s="1"/>
  <c r="G1828" i="8"/>
  <c r="S1828" i="8" s="1"/>
  <c r="J1842" i="10" s="1"/>
  <c r="G1829" i="8"/>
  <c r="S1829" i="8" s="1"/>
  <c r="J1843" i="10" s="1"/>
  <c r="G1830" i="8"/>
  <c r="S1830" i="8" s="1"/>
  <c r="J1844" i="10" s="1"/>
  <c r="G1831" i="8"/>
  <c r="S1831" i="8" s="1"/>
  <c r="J1845" i="10" s="1"/>
  <c r="G1832" i="8"/>
  <c r="S1832" i="8" s="1"/>
  <c r="J1846" i="10" s="1"/>
  <c r="G1833" i="8"/>
  <c r="S1833" i="8" s="1"/>
  <c r="J1847" i="10" s="1"/>
  <c r="G1834" i="8"/>
  <c r="S1834" i="8" s="1"/>
  <c r="J1848" i="10" s="1"/>
  <c r="G1835" i="8"/>
  <c r="S1835" i="8" s="1"/>
  <c r="J1849" i="10" s="1"/>
  <c r="G1836" i="8"/>
  <c r="S1836" i="8" s="1"/>
  <c r="J1850" i="10" s="1"/>
  <c r="G1837" i="8"/>
  <c r="S1837" i="8" s="1"/>
  <c r="J1851" i="10" s="1"/>
  <c r="G1838" i="8"/>
  <c r="S1838" i="8" s="1"/>
  <c r="J1852" i="10" s="1"/>
  <c r="G1839" i="8"/>
  <c r="S1839" i="8" s="1"/>
  <c r="J1853" i="10" s="1"/>
  <c r="G1840" i="8"/>
  <c r="S1840" i="8" s="1"/>
  <c r="J1854" i="10" s="1"/>
  <c r="G1841" i="8"/>
  <c r="S1841" i="8" s="1"/>
  <c r="J1855" i="10" s="1"/>
  <c r="G1842" i="8"/>
  <c r="S1842" i="8" s="1"/>
  <c r="J1856" i="10" s="1"/>
  <c r="G1843" i="8"/>
  <c r="S1843" i="8" s="1"/>
  <c r="J1857" i="10" s="1"/>
  <c r="G1844" i="8"/>
  <c r="S1844" i="8" s="1"/>
  <c r="J1858" i="10" s="1"/>
  <c r="G1845" i="8"/>
  <c r="S1845" i="8" s="1"/>
  <c r="J1859" i="10" s="1"/>
  <c r="G1846" i="8"/>
  <c r="S1846" i="8" s="1"/>
  <c r="J1860" i="10" s="1"/>
  <c r="G1847" i="8"/>
  <c r="S1847" i="8" s="1"/>
  <c r="J1861" i="10" s="1"/>
  <c r="G1848" i="8"/>
  <c r="S1848" i="8" s="1"/>
  <c r="J1862" i="10" s="1"/>
  <c r="G1849" i="8"/>
  <c r="S1849" i="8" s="1"/>
  <c r="J1863" i="10" s="1"/>
  <c r="G1850" i="8"/>
  <c r="S1850" i="8" s="1"/>
  <c r="J1864" i="10" s="1"/>
  <c r="G1851" i="8"/>
  <c r="S1851" i="8" s="1"/>
  <c r="J1865" i="10" s="1"/>
  <c r="G1852" i="8"/>
  <c r="S1852" i="8" s="1"/>
  <c r="J1866" i="10" s="1"/>
  <c r="G1853" i="8"/>
  <c r="S1853" i="8" s="1"/>
  <c r="J1867" i="10" s="1"/>
  <c r="G1854" i="8"/>
  <c r="S1854" i="8" s="1"/>
  <c r="J1868" i="10" s="1"/>
  <c r="G1855" i="8"/>
  <c r="S1855" i="8" s="1"/>
  <c r="J1869" i="10" s="1"/>
  <c r="G1856" i="8"/>
  <c r="S1856" i="8" s="1"/>
  <c r="J1870" i="10" s="1"/>
  <c r="G1857" i="8"/>
  <c r="S1857" i="8" s="1"/>
  <c r="J1871" i="10" s="1"/>
  <c r="G1858" i="8"/>
  <c r="S1858" i="8" s="1"/>
  <c r="J1872" i="10" s="1"/>
  <c r="G1859" i="8"/>
  <c r="S1859" i="8" s="1"/>
  <c r="J1873" i="10" s="1"/>
  <c r="G1860" i="8"/>
  <c r="S1860" i="8" s="1"/>
  <c r="J1874" i="10" s="1"/>
  <c r="G1861" i="8"/>
  <c r="S1861" i="8" s="1"/>
  <c r="J1875" i="10" s="1"/>
  <c r="G1862" i="8"/>
  <c r="S1862" i="8" s="1"/>
  <c r="J1876" i="10" s="1"/>
  <c r="G1863" i="8"/>
  <c r="S1863" i="8" s="1"/>
  <c r="J1877" i="10" s="1"/>
  <c r="G1864" i="8"/>
  <c r="S1864" i="8" s="1"/>
  <c r="J1878" i="10" s="1"/>
  <c r="G1865" i="8"/>
  <c r="S1865" i="8" s="1"/>
  <c r="J1879" i="10" s="1"/>
  <c r="G1866" i="8"/>
  <c r="S1866" i="8" s="1"/>
  <c r="J1880" i="10" s="1"/>
  <c r="G1867" i="8"/>
  <c r="S1867" i="8" s="1"/>
  <c r="J1881" i="10" s="1"/>
  <c r="G1868" i="8"/>
  <c r="S1868" i="8" s="1"/>
  <c r="J1882" i="10" s="1"/>
  <c r="G1869" i="8"/>
  <c r="S1869" i="8" s="1"/>
  <c r="J1883" i="10" s="1"/>
  <c r="G1870" i="8"/>
  <c r="S1870" i="8" s="1"/>
  <c r="J1884" i="10" s="1"/>
  <c r="G1871" i="8"/>
  <c r="S1871" i="8" s="1"/>
  <c r="J1885" i="10" s="1"/>
  <c r="G1872" i="8"/>
  <c r="S1872" i="8" s="1"/>
  <c r="J1886" i="10" s="1"/>
  <c r="G1873" i="8"/>
  <c r="S1873" i="8" s="1"/>
  <c r="J1887" i="10" s="1"/>
  <c r="G1874" i="8"/>
  <c r="S1874" i="8" s="1"/>
  <c r="J1888" i="10" s="1"/>
  <c r="G1875" i="8"/>
  <c r="S1875" i="8" s="1"/>
  <c r="J1889" i="10" s="1"/>
  <c r="G1876" i="8"/>
  <c r="S1876" i="8" s="1"/>
  <c r="J1890" i="10" s="1"/>
  <c r="G1877" i="8"/>
  <c r="S1877" i="8" s="1"/>
  <c r="J1891" i="10" s="1"/>
  <c r="G1878" i="8"/>
  <c r="S1878" i="8" s="1"/>
  <c r="J1892" i="10" s="1"/>
  <c r="G1879" i="8"/>
  <c r="S1879" i="8" s="1"/>
  <c r="J1893" i="10" s="1"/>
  <c r="G1880" i="8"/>
  <c r="S1880" i="8" s="1"/>
  <c r="J1894" i="10" s="1"/>
  <c r="G1881" i="8"/>
  <c r="S1881" i="8" s="1"/>
  <c r="J1895" i="10" s="1"/>
  <c r="G1882" i="8"/>
  <c r="S1882" i="8" s="1"/>
  <c r="J1896" i="10" s="1"/>
  <c r="G1883" i="8"/>
  <c r="S1883" i="8" s="1"/>
  <c r="J1897" i="10" s="1"/>
  <c r="G1884" i="8"/>
  <c r="S1884" i="8" s="1"/>
  <c r="J1898" i="10" s="1"/>
  <c r="G1885" i="8"/>
  <c r="S1885" i="8" s="1"/>
  <c r="J1899" i="10" s="1"/>
  <c r="G1886" i="8"/>
  <c r="S1886" i="8" s="1"/>
  <c r="J1900" i="10" s="1"/>
  <c r="G1887" i="8"/>
  <c r="S1887" i="8" s="1"/>
  <c r="J1901" i="10" s="1"/>
  <c r="G1888" i="8"/>
  <c r="S1888" i="8" s="1"/>
  <c r="J1902" i="10" s="1"/>
  <c r="G1889" i="8"/>
  <c r="S1889" i="8" s="1"/>
  <c r="J1903" i="10" s="1"/>
  <c r="G1890" i="8"/>
  <c r="S1890" i="8" s="1"/>
  <c r="J1904" i="10" s="1"/>
  <c r="G1891" i="8"/>
  <c r="S1891" i="8" s="1"/>
  <c r="J1905" i="10" s="1"/>
  <c r="G1892" i="8"/>
  <c r="S1892" i="8" s="1"/>
  <c r="J1906" i="10" s="1"/>
  <c r="G1893" i="8"/>
  <c r="S1893" i="8" s="1"/>
  <c r="J1907" i="10" s="1"/>
  <c r="G1894" i="8"/>
  <c r="S1894" i="8" s="1"/>
  <c r="J1908" i="10" s="1"/>
  <c r="G1895" i="8"/>
  <c r="S1895" i="8" s="1"/>
  <c r="J1909" i="10" s="1"/>
  <c r="G1896" i="8"/>
  <c r="S1896" i="8" s="1"/>
  <c r="J1910" i="10" s="1"/>
  <c r="G1897" i="8"/>
  <c r="S1897" i="8" s="1"/>
  <c r="J1911" i="10" s="1"/>
  <c r="G1898" i="8"/>
  <c r="S1898" i="8" s="1"/>
  <c r="J1912" i="10" s="1"/>
  <c r="G1899" i="8"/>
  <c r="S1899" i="8" s="1"/>
  <c r="J1913" i="10" s="1"/>
  <c r="G1900" i="8"/>
  <c r="S1900" i="8" s="1"/>
  <c r="J1914" i="10" s="1"/>
  <c r="G1901" i="8"/>
  <c r="S1901" i="8" s="1"/>
  <c r="J1915" i="10" s="1"/>
  <c r="G1902" i="8"/>
  <c r="S1902" i="8" s="1"/>
  <c r="J1916" i="10" s="1"/>
  <c r="G1903" i="8"/>
  <c r="S1903" i="8" s="1"/>
  <c r="J1917" i="10" s="1"/>
  <c r="G1904" i="8"/>
  <c r="S1904" i="8" s="1"/>
  <c r="J1918" i="10" s="1"/>
  <c r="G1905" i="8"/>
  <c r="S1905" i="8" s="1"/>
  <c r="J1919" i="10" s="1"/>
  <c r="G1906" i="8"/>
  <c r="S1906" i="8" s="1"/>
  <c r="J1920" i="10" s="1"/>
  <c r="G1907" i="8"/>
  <c r="S1907" i="8" s="1"/>
  <c r="J1921" i="10" s="1"/>
  <c r="G1908" i="8"/>
  <c r="S1908" i="8" s="1"/>
  <c r="J1922" i="10" s="1"/>
  <c r="G1909" i="8"/>
  <c r="S1909" i="8" s="1"/>
  <c r="J1923" i="10" s="1"/>
  <c r="G1910" i="8"/>
  <c r="S1910" i="8" s="1"/>
  <c r="J1924" i="10" s="1"/>
  <c r="G1911" i="8"/>
  <c r="S1911" i="8" s="1"/>
  <c r="J1925" i="10" s="1"/>
  <c r="G1912" i="8"/>
  <c r="S1912" i="8" s="1"/>
  <c r="J1926" i="10" s="1"/>
  <c r="G1913" i="8"/>
  <c r="S1913" i="8" s="1"/>
  <c r="J1927" i="10" s="1"/>
  <c r="G1914" i="8"/>
  <c r="S1914" i="8" s="1"/>
  <c r="J1928" i="10" s="1"/>
  <c r="G1915" i="8"/>
  <c r="S1915" i="8" s="1"/>
  <c r="J1929" i="10" s="1"/>
  <c r="G1916" i="8"/>
  <c r="S1916" i="8" s="1"/>
  <c r="J1930" i="10" s="1"/>
  <c r="G1917" i="8"/>
  <c r="S1917" i="8" s="1"/>
  <c r="J1931" i="10" s="1"/>
  <c r="G1918" i="8"/>
  <c r="S1918" i="8" s="1"/>
  <c r="J1932" i="10" s="1"/>
  <c r="G1919" i="8"/>
  <c r="S1919" i="8" s="1"/>
  <c r="J1933" i="10" s="1"/>
  <c r="G1920" i="8"/>
  <c r="S1920" i="8" s="1"/>
  <c r="J1934" i="10" s="1"/>
  <c r="G1921" i="8"/>
  <c r="S1921" i="8" s="1"/>
  <c r="J1935" i="10" s="1"/>
  <c r="G1922" i="8"/>
  <c r="S1922" i="8" s="1"/>
  <c r="J1936" i="10" s="1"/>
  <c r="G1923" i="8"/>
  <c r="S1923" i="8" s="1"/>
  <c r="J1937" i="10" s="1"/>
  <c r="G1924" i="8"/>
  <c r="S1924" i="8" s="1"/>
  <c r="J1938" i="10" s="1"/>
  <c r="G1925" i="8"/>
  <c r="S1925" i="8" s="1"/>
  <c r="J1939" i="10" s="1"/>
  <c r="G1926" i="8"/>
  <c r="S1926" i="8" s="1"/>
  <c r="J1940" i="10" s="1"/>
  <c r="G1927" i="8"/>
  <c r="S1927" i="8" s="1"/>
  <c r="J1941" i="10" s="1"/>
  <c r="G1928" i="8"/>
  <c r="S1928" i="8" s="1"/>
  <c r="J1942" i="10" s="1"/>
  <c r="G1929" i="8"/>
  <c r="S1929" i="8" s="1"/>
  <c r="J1943" i="10" s="1"/>
  <c r="G1930" i="8"/>
  <c r="S1930" i="8" s="1"/>
  <c r="J1944" i="10" s="1"/>
  <c r="G1931" i="8"/>
  <c r="S1931" i="8" s="1"/>
  <c r="J1945" i="10" s="1"/>
  <c r="G1932" i="8"/>
  <c r="S1932" i="8" s="1"/>
  <c r="J1946" i="10" s="1"/>
  <c r="G1933" i="8"/>
  <c r="S1933" i="8" s="1"/>
  <c r="J1947" i="10" s="1"/>
  <c r="G1934" i="8"/>
  <c r="S1934" i="8" s="1"/>
  <c r="J1948" i="10" s="1"/>
  <c r="G1935" i="8"/>
  <c r="S1935" i="8" s="1"/>
  <c r="J1949" i="10" s="1"/>
  <c r="G1936" i="8"/>
  <c r="S1936" i="8" s="1"/>
  <c r="J1950" i="10" s="1"/>
  <c r="G1937" i="8"/>
  <c r="S1937" i="8" s="1"/>
  <c r="J1951" i="10" s="1"/>
  <c r="G1938" i="8"/>
  <c r="S1938" i="8" s="1"/>
  <c r="J1952" i="10" s="1"/>
  <c r="G1939" i="8"/>
  <c r="S1939" i="8" s="1"/>
  <c r="J1953" i="10" s="1"/>
  <c r="G1940" i="8"/>
  <c r="S1940" i="8" s="1"/>
  <c r="J1954" i="10" s="1"/>
  <c r="G1941" i="8"/>
  <c r="S1941" i="8" s="1"/>
  <c r="J1955" i="10" s="1"/>
  <c r="G1942" i="8"/>
  <c r="S1942" i="8" s="1"/>
  <c r="J1956" i="10" s="1"/>
  <c r="G1943" i="8"/>
  <c r="S1943" i="8" s="1"/>
  <c r="J1957" i="10" s="1"/>
  <c r="G1944" i="8"/>
  <c r="S1944" i="8" s="1"/>
  <c r="J1958" i="10" s="1"/>
  <c r="G1945" i="8"/>
  <c r="S1945" i="8" s="1"/>
  <c r="J1959" i="10" s="1"/>
  <c r="G1946" i="8"/>
  <c r="S1946" i="8" s="1"/>
  <c r="J1960" i="10" s="1"/>
  <c r="G1947" i="8"/>
  <c r="S1947" i="8" s="1"/>
  <c r="J1961" i="10" s="1"/>
  <c r="G1948" i="8"/>
  <c r="S1948" i="8" s="1"/>
  <c r="J1962" i="10" s="1"/>
  <c r="G1949" i="8"/>
  <c r="S1949" i="8" s="1"/>
  <c r="J1963" i="10" s="1"/>
  <c r="G1950" i="8"/>
  <c r="S1950" i="8" s="1"/>
  <c r="J1964" i="10" s="1"/>
  <c r="G1951" i="8"/>
  <c r="S1951" i="8" s="1"/>
  <c r="J1965" i="10" s="1"/>
  <c r="G1952" i="8"/>
  <c r="S1952" i="8" s="1"/>
  <c r="J1966" i="10" s="1"/>
  <c r="G1953" i="8"/>
  <c r="S1953" i="8" s="1"/>
  <c r="J1967" i="10" s="1"/>
  <c r="G1954" i="8"/>
  <c r="S1954" i="8" s="1"/>
  <c r="J1968" i="10" s="1"/>
  <c r="G1955" i="8"/>
  <c r="S1955" i="8" s="1"/>
  <c r="J1969" i="10" s="1"/>
  <c r="G1956" i="8"/>
  <c r="S1956" i="8" s="1"/>
  <c r="J1970" i="10" s="1"/>
  <c r="G1957" i="8"/>
  <c r="S1957" i="8" s="1"/>
  <c r="J1971" i="10" s="1"/>
  <c r="G1958" i="8"/>
  <c r="S1958" i="8" s="1"/>
  <c r="J1972" i="10" s="1"/>
  <c r="G1959" i="8"/>
  <c r="S1959" i="8" s="1"/>
  <c r="J1973" i="10" s="1"/>
  <c r="G1960" i="8"/>
  <c r="S1960" i="8" s="1"/>
  <c r="J1974" i="10" s="1"/>
  <c r="G1961" i="8"/>
  <c r="S1961" i="8" s="1"/>
  <c r="J1975" i="10" s="1"/>
  <c r="G1962" i="8"/>
  <c r="S1962" i="8" s="1"/>
  <c r="J1976" i="10" s="1"/>
  <c r="G1963" i="8"/>
  <c r="S1963" i="8" s="1"/>
  <c r="J1977" i="10" s="1"/>
  <c r="G1964" i="8"/>
  <c r="S1964" i="8" s="1"/>
  <c r="J1978" i="10" s="1"/>
  <c r="G1965" i="8"/>
  <c r="S1965" i="8" s="1"/>
  <c r="J1979" i="10" s="1"/>
  <c r="G1966" i="8"/>
  <c r="S1966" i="8" s="1"/>
  <c r="J1980" i="10" s="1"/>
  <c r="G1967" i="8"/>
  <c r="S1967" i="8" s="1"/>
  <c r="J1981" i="10" s="1"/>
  <c r="G1968" i="8"/>
  <c r="S1968" i="8" s="1"/>
  <c r="J1982" i="10" s="1"/>
  <c r="G1969" i="8"/>
  <c r="S1969" i="8" s="1"/>
  <c r="J1983" i="10" s="1"/>
  <c r="G1970" i="8"/>
  <c r="S1970" i="8" s="1"/>
  <c r="J1984" i="10" s="1"/>
  <c r="G1971" i="8"/>
  <c r="S1971" i="8" s="1"/>
  <c r="J1985" i="10" s="1"/>
  <c r="G1972" i="8"/>
  <c r="S1972" i="8" s="1"/>
  <c r="J1986" i="10" s="1"/>
  <c r="G1973" i="8"/>
  <c r="S1973" i="8" s="1"/>
  <c r="J1987" i="10" s="1"/>
  <c r="G1974" i="8"/>
  <c r="S1974" i="8" s="1"/>
  <c r="J1988" i="10" s="1"/>
  <c r="G1975" i="8"/>
  <c r="S1975" i="8" s="1"/>
  <c r="J1989" i="10" s="1"/>
  <c r="G1976" i="8"/>
  <c r="S1976" i="8" s="1"/>
  <c r="J1990" i="10" s="1"/>
  <c r="G1977" i="8"/>
  <c r="S1977" i="8" s="1"/>
  <c r="J1991" i="10" s="1"/>
  <c r="G1978" i="8"/>
  <c r="S1978" i="8" s="1"/>
  <c r="J1992" i="10" s="1"/>
  <c r="G1979" i="8"/>
  <c r="S1979" i="8" s="1"/>
  <c r="J1993" i="10" s="1"/>
  <c r="G1980" i="8"/>
  <c r="S1980" i="8" s="1"/>
  <c r="J1994" i="10" s="1"/>
  <c r="G1981" i="8"/>
  <c r="S1981" i="8" s="1"/>
  <c r="J1995" i="10" s="1"/>
  <c r="G1982" i="8"/>
  <c r="S1982" i="8" s="1"/>
  <c r="J1996" i="10" s="1"/>
  <c r="G1983" i="8"/>
  <c r="S1983" i="8" s="1"/>
  <c r="J1997" i="10" s="1"/>
  <c r="G1984" i="8"/>
  <c r="S1984" i="8" s="1"/>
  <c r="J1998" i="10" s="1"/>
  <c r="G1985" i="8"/>
  <c r="S1985" i="8" s="1"/>
  <c r="J1999" i="10" s="1"/>
  <c r="G1986" i="8"/>
  <c r="S1986" i="8" s="1"/>
  <c r="J2000" i="10" s="1"/>
  <c r="G1987" i="8"/>
  <c r="S1987" i="8" s="1"/>
  <c r="J2001" i="10" s="1"/>
  <c r="G1988" i="8"/>
  <c r="S1988" i="8" s="1"/>
  <c r="J2002" i="10" s="1"/>
  <c r="G1989" i="8"/>
  <c r="S1989" i="8" s="1"/>
  <c r="J2003" i="10" s="1"/>
  <c r="G1990" i="8"/>
  <c r="S1990" i="8" s="1"/>
  <c r="J2004" i="10" s="1"/>
  <c r="G1991" i="8"/>
  <c r="S1991" i="8" s="1"/>
  <c r="J2005" i="10" s="1"/>
  <c r="G1992" i="8"/>
  <c r="S1992" i="8" s="1"/>
  <c r="J2006" i="10" s="1"/>
  <c r="G1993" i="8"/>
  <c r="S1993" i="8" s="1"/>
  <c r="J2007" i="10" s="1"/>
  <c r="G1994" i="8"/>
  <c r="S1994" i="8" s="1"/>
  <c r="J2008" i="10" s="1"/>
  <c r="G1995" i="8"/>
  <c r="S1995" i="8" s="1"/>
  <c r="J2009" i="10" s="1"/>
  <c r="G1996" i="8"/>
  <c r="S1996" i="8" s="1"/>
  <c r="J2010" i="10" s="1"/>
  <c r="G1997" i="8"/>
  <c r="S1997" i="8" s="1"/>
  <c r="J2011" i="10" s="1"/>
  <c r="G1998" i="8"/>
  <c r="S1998" i="8" s="1"/>
  <c r="J2012" i="10" s="1"/>
  <c r="G1999" i="8"/>
  <c r="S1999" i="8" s="1"/>
  <c r="J2013" i="10" s="1"/>
  <c r="G2000" i="8"/>
  <c r="S2000" i="8" s="1"/>
  <c r="J2014" i="10" s="1"/>
  <c r="G2001" i="8"/>
  <c r="S2001" i="8" s="1"/>
  <c r="J2015" i="10" s="1"/>
  <c r="G2002" i="8"/>
  <c r="S2002" i="8" s="1"/>
  <c r="J2016" i="10" s="1"/>
  <c r="G2003" i="8"/>
  <c r="S2003" i="8" s="1"/>
  <c r="J2017" i="10" s="1"/>
  <c r="G2004" i="8"/>
  <c r="S2004" i="8" s="1"/>
  <c r="J2018" i="10" s="1"/>
  <c r="G2005" i="8"/>
  <c r="S2005" i="8" s="1"/>
  <c r="J2019" i="10" s="1"/>
  <c r="G2006" i="8"/>
  <c r="S2006" i="8" s="1"/>
  <c r="J2020" i="10" s="1"/>
  <c r="G2007" i="8"/>
  <c r="S2007" i="8" s="1"/>
  <c r="J2021" i="10" s="1"/>
  <c r="G2008" i="8"/>
  <c r="S2008" i="8" s="1"/>
  <c r="J2022" i="10" s="1"/>
  <c r="G2009" i="8"/>
  <c r="S2009" i="8" s="1"/>
  <c r="J2023" i="10" s="1"/>
  <c r="G2010" i="8"/>
  <c r="S2010" i="8" s="1"/>
  <c r="J2024" i="10" s="1"/>
  <c r="G2011" i="8"/>
  <c r="S2011" i="8" s="1"/>
  <c r="J2025" i="10" s="1"/>
  <c r="G2012" i="8"/>
  <c r="S2012" i="8" s="1"/>
  <c r="J2026" i="10" s="1"/>
  <c r="G2013" i="8"/>
  <c r="S2013" i="8" s="1"/>
  <c r="J2027" i="10" s="1"/>
  <c r="G2014" i="8"/>
  <c r="S2014" i="8" s="1"/>
  <c r="J2028" i="10" s="1"/>
  <c r="G2015" i="8"/>
  <c r="S2015" i="8" s="1"/>
  <c r="J2029" i="10" s="1"/>
  <c r="G2016" i="8"/>
  <c r="S2016" i="8" s="1"/>
  <c r="J2030" i="10" s="1"/>
  <c r="G2017" i="8"/>
  <c r="S2017" i="8" s="1"/>
  <c r="J2031" i="10" s="1"/>
  <c r="G2018" i="8"/>
  <c r="S2018" i="8" s="1"/>
  <c r="J2032" i="10" s="1"/>
  <c r="G2019" i="8"/>
  <c r="S2019" i="8" s="1"/>
  <c r="J2033" i="10" s="1"/>
  <c r="G2020" i="8"/>
  <c r="S2020" i="8" s="1"/>
  <c r="J2034" i="10" s="1"/>
  <c r="G2021" i="8"/>
  <c r="S2021" i="8" s="1"/>
  <c r="J2035" i="10" s="1"/>
  <c r="G2022" i="8"/>
  <c r="S2022" i="8" s="1"/>
  <c r="J2036" i="10" s="1"/>
  <c r="G2023" i="8"/>
  <c r="S2023" i="8" s="1"/>
  <c r="J2037" i="10" s="1"/>
  <c r="G2024" i="8"/>
  <c r="S2024" i="8" s="1"/>
  <c r="J2038" i="10" s="1"/>
  <c r="G2025" i="8"/>
  <c r="S2025" i="8" s="1"/>
  <c r="J2039" i="10" s="1"/>
  <c r="G2026" i="8"/>
  <c r="S2026" i="8" s="1"/>
  <c r="J2040" i="10" s="1"/>
  <c r="G2027" i="8"/>
  <c r="S2027" i="8" s="1"/>
  <c r="J2041" i="10" s="1"/>
  <c r="G2028" i="8"/>
  <c r="S2028" i="8" s="1"/>
  <c r="J2042" i="10" s="1"/>
  <c r="G2029" i="8"/>
  <c r="S2029" i="8" s="1"/>
  <c r="J2043" i="10" s="1"/>
  <c r="G2030" i="8"/>
  <c r="S2030" i="8" s="1"/>
  <c r="J2044" i="10" s="1"/>
  <c r="G2031" i="8"/>
  <c r="S2031" i="8" s="1"/>
  <c r="J2045" i="10" s="1"/>
  <c r="G2032" i="8"/>
  <c r="S2032" i="8" s="1"/>
  <c r="J2046" i="10" s="1"/>
  <c r="G2033" i="8"/>
  <c r="S2033" i="8" s="1"/>
  <c r="J2047" i="10" s="1"/>
  <c r="G2034" i="8"/>
  <c r="S2034" i="8" s="1"/>
  <c r="J2048" i="10" s="1"/>
  <c r="G2035" i="8"/>
  <c r="S2035" i="8" s="1"/>
  <c r="J2049" i="10" s="1"/>
  <c r="G2036" i="8"/>
  <c r="S2036" i="8" s="1"/>
  <c r="J2050" i="10" s="1"/>
  <c r="G2037" i="8"/>
  <c r="S2037" i="8" s="1"/>
  <c r="J2051" i="10" s="1"/>
  <c r="G2038" i="8"/>
  <c r="S2038" i="8" s="1"/>
  <c r="J2052" i="10" s="1"/>
  <c r="G2039" i="8"/>
  <c r="S2039" i="8" s="1"/>
  <c r="J2053" i="10" s="1"/>
  <c r="G2040" i="8"/>
  <c r="S2040" i="8" s="1"/>
  <c r="J2054" i="10" s="1"/>
  <c r="G2041" i="8"/>
  <c r="S2041" i="8" s="1"/>
  <c r="J2055" i="10" s="1"/>
  <c r="G2042" i="8"/>
  <c r="S2042" i="8" s="1"/>
  <c r="J2056" i="10" s="1"/>
  <c r="G2043" i="8"/>
  <c r="S2043" i="8" s="1"/>
  <c r="J2057" i="10" s="1"/>
  <c r="G2044" i="8"/>
  <c r="S2044" i="8" s="1"/>
  <c r="J2058" i="10" s="1"/>
  <c r="G2045" i="8"/>
  <c r="S2045" i="8" s="1"/>
  <c r="J2059" i="10" s="1"/>
  <c r="G2046" i="8"/>
  <c r="S2046" i="8" s="1"/>
  <c r="J2060" i="10" s="1"/>
  <c r="G2047" i="8"/>
  <c r="S2047" i="8" s="1"/>
  <c r="J2061" i="10" s="1"/>
  <c r="G2048" i="8"/>
  <c r="S2048" i="8" s="1"/>
  <c r="J2062" i="10" s="1"/>
  <c r="G2049" i="8"/>
  <c r="S2049" i="8" s="1"/>
  <c r="J2063" i="10" s="1"/>
  <c r="G2050" i="8"/>
  <c r="S2050" i="8" s="1"/>
  <c r="J2064" i="10" s="1"/>
  <c r="G2051" i="8"/>
  <c r="S2051" i="8" s="1"/>
  <c r="J2065" i="10" s="1"/>
  <c r="G2052" i="8"/>
  <c r="S2052" i="8" s="1"/>
  <c r="J2066" i="10" s="1"/>
  <c r="G2053" i="8"/>
  <c r="S2053" i="8" s="1"/>
  <c r="J2067" i="10" s="1"/>
  <c r="G2054" i="8"/>
  <c r="S2054" i="8" s="1"/>
  <c r="J2068" i="10" s="1"/>
  <c r="G2055" i="8"/>
  <c r="S2055" i="8" s="1"/>
  <c r="J2069" i="10" s="1"/>
  <c r="G2056" i="8"/>
  <c r="S2056" i="8" s="1"/>
  <c r="J2070" i="10" s="1"/>
  <c r="G2057" i="8"/>
  <c r="S2057" i="8" s="1"/>
  <c r="J2071" i="10" s="1"/>
  <c r="G2058" i="8"/>
  <c r="S2058" i="8" s="1"/>
  <c r="J2072" i="10" s="1"/>
  <c r="G2059" i="8"/>
  <c r="S2059" i="8" s="1"/>
  <c r="J2073" i="10" s="1"/>
  <c r="G2060" i="8"/>
  <c r="S2060" i="8" s="1"/>
  <c r="J2074" i="10" s="1"/>
  <c r="G2061" i="8"/>
  <c r="S2061" i="8" s="1"/>
  <c r="J2075" i="10" s="1"/>
  <c r="G2062" i="8"/>
  <c r="S2062" i="8" s="1"/>
  <c r="J2076" i="10" s="1"/>
  <c r="G2063" i="8"/>
  <c r="S2063" i="8" s="1"/>
  <c r="J2077" i="10" s="1"/>
  <c r="G2064" i="8"/>
  <c r="S2064" i="8" s="1"/>
  <c r="J2078" i="10" s="1"/>
  <c r="G2065" i="8"/>
  <c r="S2065" i="8" s="1"/>
  <c r="J2079" i="10" s="1"/>
  <c r="G2066" i="8"/>
  <c r="S2066" i="8" s="1"/>
  <c r="J2080" i="10" s="1"/>
  <c r="G2067" i="8"/>
  <c r="S2067" i="8" s="1"/>
  <c r="J2081" i="10" s="1"/>
  <c r="G2068" i="8"/>
  <c r="S2068" i="8" s="1"/>
  <c r="J2082" i="10" s="1"/>
  <c r="G2069" i="8"/>
  <c r="S2069" i="8" s="1"/>
  <c r="J2083" i="10" s="1"/>
  <c r="G2070" i="8"/>
  <c r="S2070" i="8" s="1"/>
  <c r="J2084" i="10" s="1"/>
  <c r="G2071" i="8"/>
  <c r="S2071" i="8" s="1"/>
  <c r="J2085" i="10" s="1"/>
  <c r="G2072" i="8"/>
  <c r="S2072" i="8" s="1"/>
  <c r="J2086" i="10" s="1"/>
  <c r="G2073" i="8"/>
  <c r="S2073" i="8" s="1"/>
  <c r="J2087" i="10" s="1"/>
  <c r="G2074" i="8"/>
  <c r="S2074" i="8" s="1"/>
  <c r="J2088" i="10" s="1"/>
  <c r="G2075" i="8"/>
  <c r="S2075" i="8" s="1"/>
  <c r="J2089" i="10" s="1"/>
  <c r="G2076" i="8"/>
  <c r="S2076" i="8" s="1"/>
  <c r="J2090" i="10" s="1"/>
  <c r="G2077" i="8"/>
  <c r="S2077" i="8" s="1"/>
  <c r="J2091" i="10" s="1"/>
  <c r="G2078" i="8"/>
  <c r="S2078" i="8" s="1"/>
  <c r="J2092" i="10" s="1"/>
  <c r="G2079" i="8"/>
  <c r="S2079" i="8" s="1"/>
  <c r="J2093" i="10" s="1"/>
  <c r="G2080" i="8"/>
  <c r="S2080" i="8" s="1"/>
  <c r="J2094" i="10" s="1"/>
  <c r="G2081" i="8"/>
  <c r="S2081" i="8" s="1"/>
  <c r="J2095" i="10" s="1"/>
  <c r="G2082" i="8"/>
  <c r="S2082" i="8" s="1"/>
  <c r="J2096" i="10" s="1"/>
  <c r="G2083" i="8"/>
  <c r="S2083" i="8" s="1"/>
  <c r="J2097" i="10" s="1"/>
  <c r="G2084" i="8"/>
  <c r="S2084" i="8" s="1"/>
  <c r="J2098" i="10" s="1"/>
  <c r="G2085" i="8"/>
  <c r="S2085" i="8" s="1"/>
  <c r="J2099" i="10" s="1"/>
  <c r="G2086" i="8"/>
  <c r="S2086" i="8" s="1"/>
  <c r="J2100" i="10" s="1"/>
  <c r="G2087" i="8"/>
  <c r="S2087" i="8" s="1"/>
  <c r="J2101" i="10" s="1"/>
  <c r="G2088" i="8"/>
  <c r="S2088" i="8" s="1"/>
  <c r="J2102" i="10" s="1"/>
  <c r="G2089" i="8"/>
  <c r="S2089" i="8" s="1"/>
  <c r="J2103" i="10" s="1"/>
  <c r="G2090" i="8"/>
  <c r="S2090" i="8" s="1"/>
  <c r="J2104" i="10" s="1"/>
  <c r="G2091" i="8"/>
  <c r="S2091" i="8" s="1"/>
  <c r="J2105" i="10" s="1"/>
  <c r="G2092" i="8"/>
  <c r="S2092" i="8" s="1"/>
  <c r="J2106" i="10" s="1"/>
  <c r="G2093" i="8"/>
  <c r="S2093" i="8" s="1"/>
  <c r="J2107" i="10" s="1"/>
  <c r="G2094" i="8"/>
  <c r="S2094" i="8" s="1"/>
  <c r="J2108" i="10" s="1"/>
  <c r="G2095" i="8"/>
  <c r="S2095" i="8" s="1"/>
  <c r="J2109" i="10" s="1"/>
  <c r="G2096" i="8"/>
  <c r="S2096" i="8" s="1"/>
  <c r="J2110" i="10" s="1"/>
  <c r="G2097" i="8"/>
  <c r="S2097" i="8" s="1"/>
  <c r="J2111" i="10" s="1"/>
  <c r="G2098" i="8"/>
  <c r="S2098" i="8" s="1"/>
  <c r="J2112" i="10" s="1"/>
  <c r="G2099" i="8"/>
  <c r="S2099" i="8" s="1"/>
  <c r="J2113" i="10" s="1"/>
  <c r="G2100" i="8"/>
  <c r="S2100" i="8" s="1"/>
  <c r="J2114" i="10" s="1"/>
  <c r="G2101" i="8"/>
  <c r="S2101" i="8" s="1"/>
  <c r="J2115" i="10" s="1"/>
  <c r="G2102" i="8"/>
  <c r="S2102" i="8" s="1"/>
  <c r="J2116" i="10" s="1"/>
  <c r="G2103" i="8"/>
  <c r="S2103" i="8" s="1"/>
  <c r="J2117" i="10" s="1"/>
  <c r="G2104" i="8"/>
  <c r="S2104" i="8" s="1"/>
  <c r="J2118" i="10" s="1"/>
  <c r="G2105" i="8"/>
  <c r="S2105" i="8" s="1"/>
  <c r="J2119" i="10" s="1"/>
  <c r="G2106" i="8"/>
  <c r="S2106" i="8" s="1"/>
  <c r="J2120" i="10" s="1"/>
  <c r="G2107" i="8"/>
  <c r="S2107" i="8" s="1"/>
  <c r="J2121" i="10" s="1"/>
  <c r="G2108" i="8"/>
  <c r="S2108" i="8" s="1"/>
  <c r="J2122" i="10" s="1"/>
  <c r="G2109" i="8"/>
  <c r="S2109" i="8" s="1"/>
  <c r="J2123" i="10" s="1"/>
  <c r="G2110" i="8"/>
  <c r="S2110" i="8" s="1"/>
  <c r="J2124" i="10" s="1"/>
  <c r="G2111" i="8"/>
  <c r="S2111" i="8" s="1"/>
  <c r="J2125" i="10" s="1"/>
  <c r="G2112" i="8"/>
  <c r="S2112" i="8" s="1"/>
  <c r="J2126" i="10" s="1"/>
  <c r="G2113" i="8"/>
  <c r="S2113" i="8" s="1"/>
  <c r="J2127" i="10" s="1"/>
  <c r="G2114" i="8"/>
  <c r="S2114" i="8" s="1"/>
  <c r="J2128" i="10" s="1"/>
  <c r="G2115" i="8"/>
  <c r="S2115" i="8" s="1"/>
  <c r="J2129" i="10" s="1"/>
  <c r="G2116" i="8"/>
  <c r="S2116" i="8" s="1"/>
  <c r="J2130" i="10" s="1"/>
  <c r="G2117" i="8"/>
  <c r="S2117" i="8" s="1"/>
  <c r="J2131" i="10" s="1"/>
  <c r="G2118" i="8"/>
  <c r="S2118" i="8" s="1"/>
  <c r="J2132" i="10" s="1"/>
  <c r="G2119" i="8"/>
  <c r="S2119" i="8" s="1"/>
  <c r="J2133" i="10" s="1"/>
  <c r="G2120" i="8"/>
  <c r="S2120" i="8" s="1"/>
  <c r="J2134" i="10" s="1"/>
  <c r="G2121" i="8"/>
  <c r="S2121" i="8" s="1"/>
  <c r="J2135" i="10" s="1"/>
  <c r="G2122" i="8"/>
  <c r="S2122" i="8" s="1"/>
  <c r="J2136" i="10" s="1"/>
  <c r="G2123" i="8"/>
  <c r="S2123" i="8" s="1"/>
  <c r="J2137" i="10" s="1"/>
  <c r="G2124" i="8"/>
  <c r="S2124" i="8" s="1"/>
  <c r="J2138" i="10" s="1"/>
  <c r="G2125" i="8"/>
  <c r="S2125" i="8" s="1"/>
  <c r="J2139" i="10" s="1"/>
  <c r="G2126" i="8"/>
  <c r="S2126" i="8" s="1"/>
  <c r="J2140" i="10" s="1"/>
  <c r="G2127" i="8"/>
  <c r="S2127" i="8" s="1"/>
  <c r="J2141" i="10" s="1"/>
  <c r="G2128" i="8"/>
  <c r="S2128" i="8" s="1"/>
  <c r="J2142" i="10" s="1"/>
  <c r="G2129" i="8"/>
  <c r="S2129" i="8" s="1"/>
  <c r="J2143" i="10" s="1"/>
  <c r="G2130" i="8"/>
  <c r="S2130" i="8" s="1"/>
  <c r="J2144" i="10" s="1"/>
  <c r="G2131" i="8"/>
  <c r="S2131" i="8" s="1"/>
  <c r="J2145" i="10" s="1"/>
  <c r="G2132" i="8"/>
  <c r="S2132" i="8" s="1"/>
  <c r="J2146" i="10" s="1"/>
  <c r="G2133" i="8"/>
  <c r="S2133" i="8" s="1"/>
  <c r="J2147" i="10" s="1"/>
  <c r="G2134" i="8"/>
  <c r="S2134" i="8" s="1"/>
  <c r="J2148" i="10" s="1"/>
  <c r="G2135" i="8"/>
  <c r="S2135" i="8" s="1"/>
  <c r="J2149" i="10" s="1"/>
  <c r="G2136" i="8"/>
  <c r="S2136" i="8" s="1"/>
  <c r="J2150" i="10" s="1"/>
  <c r="G2137" i="8"/>
  <c r="S2137" i="8" s="1"/>
  <c r="J2151" i="10" s="1"/>
  <c r="G2138" i="8"/>
  <c r="S2138" i="8" s="1"/>
  <c r="J2152" i="10" s="1"/>
  <c r="G2139" i="8"/>
  <c r="S2139" i="8" s="1"/>
  <c r="J2153" i="10" s="1"/>
  <c r="G2140" i="8"/>
  <c r="S2140" i="8" s="1"/>
  <c r="J2154" i="10" s="1"/>
  <c r="G2141" i="8"/>
  <c r="S2141" i="8" s="1"/>
  <c r="J2155" i="10" s="1"/>
  <c r="G2142" i="8"/>
  <c r="S2142" i="8" s="1"/>
  <c r="J2156" i="10" s="1"/>
  <c r="G2143" i="8"/>
  <c r="S2143" i="8" s="1"/>
  <c r="J2157" i="10" s="1"/>
  <c r="G2144" i="8"/>
  <c r="S2144" i="8" s="1"/>
  <c r="J2158" i="10" s="1"/>
  <c r="G2145" i="8"/>
  <c r="S2145" i="8" s="1"/>
  <c r="J2159" i="10" s="1"/>
  <c r="G2146" i="8"/>
  <c r="S2146" i="8" s="1"/>
  <c r="J2160" i="10" s="1"/>
  <c r="G2147" i="8"/>
  <c r="S2147" i="8" s="1"/>
  <c r="J2161" i="10" s="1"/>
  <c r="G2148" i="8"/>
  <c r="S2148" i="8" s="1"/>
  <c r="J2162" i="10" s="1"/>
  <c r="G2149" i="8"/>
  <c r="S2149" i="8" s="1"/>
  <c r="J2163" i="10" s="1"/>
  <c r="G2150" i="8"/>
  <c r="S2150" i="8" s="1"/>
  <c r="J2164" i="10" s="1"/>
  <c r="G2151" i="8"/>
  <c r="S2151" i="8" s="1"/>
  <c r="J2165" i="10" s="1"/>
  <c r="G2152" i="8"/>
  <c r="S2152" i="8" s="1"/>
  <c r="J2166" i="10" s="1"/>
  <c r="G2153" i="8"/>
  <c r="S2153" i="8" s="1"/>
  <c r="J2167" i="10" s="1"/>
  <c r="G2154" i="8"/>
  <c r="S2154" i="8" s="1"/>
  <c r="J2168" i="10" s="1"/>
  <c r="G2155" i="8"/>
  <c r="S2155" i="8" s="1"/>
  <c r="J2169" i="10" s="1"/>
  <c r="G2156" i="8"/>
  <c r="S2156" i="8" s="1"/>
  <c r="J2170" i="10" s="1"/>
  <c r="G2157" i="8"/>
  <c r="S2157" i="8" s="1"/>
  <c r="J2171" i="10" s="1"/>
  <c r="G2158" i="8"/>
  <c r="S2158" i="8" s="1"/>
  <c r="J2172" i="10" s="1"/>
  <c r="G2159" i="8"/>
  <c r="S2159" i="8" s="1"/>
  <c r="J2173" i="10" s="1"/>
  <c r="G2160" i="8"/>
  <c r="S2160" i="8" s="1"/>
  <c r="J2174" i="10" s="1"/>
  <c r="G2161" i="8"/>
  <c r="S2161" i="8" s="1"/>
  <c r="J2175" i="10" s="1"/>
  <c r="G2162" i="8"/>
  <c r="S2162" i="8" s="1"/>
  <c r="J2176" i="10" s="1"/>
  <c r="G2163" i="8"/>
  <c r="S2163" i="8" s="1"/>
  <c r="J2177" i="10" s="1"/>
  <c r="G2164" i="8"/>
  <c r="S2164" i="8" s="1"/>
  <c r="J2178" i="10" s="1"/>
  <c r="G2165" i="8"/>
  <c r="S2165" i="8" s="1"/>
  <c r="J2179" i="10" s="1"/>
  <c r="G2166" i="8"/>
  <c r="S2166" i="8" s="1"/>
  <c r="J2180" i="10" s="1"/>
  <c r="G2167" i="8"/>
  <c r="S2167" i="8" s="1"/>
  <c r="J2181" i="10" s="1"/>
  <c r="G2168" i="8"/>
  <c r="S2168" i="8" s="1"/>
  <c r="J2182" i="10" s="1"/>
  <c r="G2169" i="8"/>
  <c r="S2169" i="8" s="1"/>
  <c r="J2183" i="10" s="1"/>
  <c r="G2170" i="8"/>
  <c r="S2170" i="8" s="1"/>
  <c r="J2184" i="10" s="1"/>
  <c r="G2171" i="8"/>
  <c r="S2171" i="8" s="1"/>
  <c r="J2185" i="10" s="1"/>
  <c r="G2172" i="8"/>
  <c r="S2172" i="8" s="1"/>
  <c r="J2186" i="10" s="1"/>
  <c r="G2173" i="8"/>
  <c r="S2173" i="8" s="1"/>
  <c r="J2187" i="10" s="1"/>
  <c r="G2174" i="8"/>
  <c r="S2174" i="8" s="1"/>
  <c r="J2188" i="10" s="1"/>
  <c r="G2175" i="8"/>
  <c r="S2175" i="8" s="1"/>
  <c r="J2189" i="10" s="1"/>
  <c r="G2176" i="8"/>
  <c r="S2176" i="8" s="1"/>
  <c r="J2190" i="10" s="1"/>
  <c r="G2177" i="8"/>
  <c r="S2177" i="8" s="1"/>
  <c r="J2191" i="10" s="1"/>
  <c r="G2178" i="8"/>
  <c r="S2178" i="8" s="1"/>
  <c r="J2192" i="10" s="1"/>
  <c r="G2179" i="8"/>
  <c r="S2179" i="8" s="1"/>
  <c r="J2193" i="10" s="1"/>
  <c r="G2180" i="8"/>
  <c r="S2180" i="8" s="1"/>
  <c r="J2194" i="10" s="1"/>
  <c r="G2181" i="8"/>
  <c r="S2181" i="8" s="1"/>
  <c r="J2195" i="10" s="1"/>
  <c r="G2182" i="8"/>
  <c r="S2182" i="8" s="1"/>
  <c r="J2196" i="10" s="1"/>
  <c r="G2183" i="8"/>
  <c r="S2183" i="8" s="1"/>
  <c r="J2197" i="10" s="1"/>
  <c r="G2184" i="8"/>
  <c r="S2184" i="8" s="1"/>
  <c r="J2198" i="10" s="1"/>
  <c r="G2185" i="8"/>
  <c r="S2185" i="8" s="1"/>
  <c r="J2199" i="10" s="1"/>
  <c r="G2186" i="8"/>
  <c r="S2186" i="8" s="1"/>
  <c r="J2200" i="10" s="1"/>
  <c r="G2187" i="8"/>
  <c r="S2187" i="8" s="1"/>
  <c r="J2201" i="10" s="1"/>
  <c r="G2188" i="8"/>
  <c r="S2188" i="8" s="1"/>
  <c r="J2202" i="10" s="1"/>
  <c r="G2189" i="8"/>
  <c r="S2189" i="8" s="1"/>
  <c r="J2203" i="10" s="1"/>
  <c r="G2190" i="8"/>
  <c r="S2190" i="8" s="1"/>
  <c r="J2204" i="10" s="1"/>
  <c r="G2191" i="8"/>
  <c r="S2191" i="8" s="1"/>
  <c r="J2205" i="10" s="1"/>
  <c r="G2192" i="8"/>
  <c r="S2192" i="8" s="1"/>
  <c r="J2206" i="10" s="1"/>
  <c r="G2193" i="8"/>
  <c r="S2193" i="8" s="1"/>
  <c r="J2207" i="10" s="1"/>
  <c r="G2194" i="8"/>
  <c r="S2194" i="8" s="1"/>
  <c r="J2208" i="10" s="1"/>
  <c r="G2195" i="8"/>
  <c r="S2195" i="8" s="1"/>
  <c r="J2209" i="10" s="1"/>
  <c r="G2196" i="8"/>
  <c r="S2196" i="8" s="1"/>
  <c r="J2210" i="10" s="1"/>
  <c r="G2197" i="8"/>
  <c r="S2197" i="8" s="1"/>
  <c r="J2211" i="10" s="1"/>
  <c r="G2198" i="8"/>
  <c r="S2198" i="8" s="1"/>
  <c r="J2212" i="10" s="1"/>
  <c r="G2199" i="8"/>
  <c r="S2199" i="8" s="1"/>
  <c r="J2213" i="10" s="1"/>
  <c r="G2200" i="8"/>
  <c r="S2200" i="8" s="1"/>
  <c r="J2214" i="10" s="1"/>
  <c r="G2201" i="8"/>
  <c r="S2201" i="8" s="1"/>
  <c r="J2215" i="10" s="1"/>
  <c r="G2202" i="8"/>
  <c r="S2202" i="8" s="1"/>
  <c r="J2216" i="10" s="1"/>
  <c r="G2203" i="8"/>
  <c r="S2203" i="8" s="1"/>
  <c r="J2217" i="10" s="1"/>
  <c r="G2204" i="8"/>
  <c r="S2204" i="8" s="1"/>
  <c r="J2218" i="10" s="1"/>
  <c r="G2205" i="8"/>
  <c r="S2205" i="8" s="1"/>
  <c r="J2219" i="10" s="1"/>
  <c r="G2206" i="8"/>
  <c r="S2206" i="8" s="1"/>
  <c r="J2220" i="10" s="1"/>
  <c r="G2207" i="8"/>
  <c r="S2207" i="8" s="1"/>
  <c r="J2221" i="10" s="1"/>
  <c r="G2208" i="8"/>
  <c r="S2208" i="8" s="1"/>
  <c r="J2222" i="10" s="1"/>
  <c r="G2209" i="8"/>
  <c r="S2209" i="8" s="1"/>
  <c r="J2223" i="10" s="1"/>
  <c r="G2210" i="8"/>
  <c r="S2210" i="8" s="1"/>
  <c r="J2224" i="10" s="1"/>
  <c r="G2211" i="8"/>
  <c r="S2211" i="8" s="1"/>
  <c r="J2225" i="10" s="1"/>
  <c r="G2212" i="8"/>
  <c r="S2212" i="8" s="1"/>
  <c r="J2226" i="10" s="1"/>
  <c r="G2213" i="8"/>
  <c r="S2213" i="8" s="1"/>
  <c r="J2227" i="10" s="1"/>
  <c r="G2214" i="8"/>
  <c r="S2214" i="8" s="1"/>
  <c r="J2228" i="10" s="1"/>
  <c r="G2215" i="8"/>
  <c r="S2215" i="8" s="1"/>
  <c r="J2229" i="10" s="1"/>
  <c r="G2216" i="8"/>
  <c r="S2216" i="8" s="1"/>
  <c r="J2230" i="10" s="1"/>
  <c r="G2217" i="8"/>
  <c r="S2217" i="8" s="1"/>
  <c r="J2231" i="10" s="1"/>
  <c r="G2218" i="8"/>
  <c r="S2218" i="8" s="1"/>
  <c r="J2232" i="10" s="1"/>
  <c r="G2219" i="8"/>
  <c r="S2219" i="8" s="1"/>
  <c r="J2233" i="10" s="1"/>
  <c r="G2220" i="8"/>
  <c r="S2220" i="8" s="1"/>
  <c r="J2234" i="10" s="1"/>
  <c r="G2221" i="8"/>
  <c r="S2221" i="8" s="1"/>
  <c r="J2235" i="10" s="1"/>
  <c r="G2222" i="8"/>
  <c r="S2222" i="8" s="1"/>
  <c r="J2236" i="10" s="1"/>
  <c r="G2223" i="8"/>
  <c r="S2223" i="8" s="1"/>
  <c r="J2237" i="10" s="1"/>
  <c r="G2224" i="8"/>
  <c r="S2224" i="8" s="1"/>
  <c r="J2238" i="10" s="1"/>
  <c r="G2225" i="8"/>
  <c r="S2225" i="8" s="1"/>
  <c r="J2239" i="10" s="1"/>
  <c r="G2226" i="8"/>
  <c r="S2226" i="8" s="1"/>
  <c r="J2240" i="10" s="1"/>
  <c r="G2227" i="8"/>
  <c r="S2227" i="8" s="1"/>
  <c r="J2241" i="10" s="1"/>
  <c r="G2228" i="8"/>
  <c r="S2228" i="8" s="1"/>
  <c r="J2242" i="10" s="1"/>
  <c r="G2229" i="8"/>
  <c r="S2229" i="8" s="1"/>
  <c r="J2243" i="10" s="1"/>
  <c r="G2230" i="8"/>
  <c r="S2230" i="8" s="1"/>
  <c r="J2244" i="10" s="1"/>
  <c r="G2231" i="8"/>
  <c r="S2231" i="8" s="1"/>
  <c r="J2245" i="10" s="1"/>
  <c r="G2232" i="8"/>
  <c r="S2232" i="8" s="1"/>
  <c r="J2246" i="10" s="1"/>
  <c r="G2233" i="8"/>
  <c r="S2233" i="8" s="1"/>
  <c r="J2247" i="10" s="1"/>
  <c r="G2234" i="8"/>
  <c r="S2234" i="8" s="1"/>
  <c r="J2248" i="10" s="1"/>
  <c r="G2235" i="8"/>
  <c r="S2235" i="8" s="1"/>
  <c r="J2249" i="10" s="1"/>
  <c r="G2236" i="8"/>
  <c r="S2236" i="8" s="1"/>
  <c r="J2250" i="10" s="1"/>
  <c r="G2237" i="8"/>
  <c r="S2237" i="8" s="1"/>
  <c r="J2251" i="10" s="1"/>
  <c r="G2238" i="8"/>
  <c r="S2238" i="8" s="1"/>
  <c r="J2252" i="10" s="1"/>
  <c r="G2239" i="8"/>
  <c r="S2239" i="8" s="1"/>
  <c r="J2253" i="10" s="1"/>
  <c r="G2240" i="8"/>
  <c r="S2240" i="8" s="1"/>
  <c r="J2254" i="10" s="1"/>
  <c r="G2241" i="8"/>
  <c r="S2241" i="8" s="1"/>
  <c r="J2255" i="10" s="1"/>
  <c r="G2242" i="8"/>
  <c r="S2242" i="8" s="1"/>
  <c r="J2256" i="10" s="1"/>
  <c r="G2243" i="8"/>
  <c r="S2243" i="8" s="1"/>
  <c r="J2257" i="10" s="1"/>
  <c r="G2244" i="8"/>
  <c r="S2244" i="8" s="1"/>
  <c r="J2258" i="10" s="1"/>
  <c r="G2245" i="8"/>
  <c r="S2245" i="8" s="1"/>
  <c r="J2259" i="10" s="1"/>
  <c r="G2246" i="8"/>
  <c r="S2246" i="8" s="1"/>
  <c r="J2260" i="10" s="1"/>
  <c r="G2247" i="8"/>
  <c r="S2247" i="8" s="1"/>
  <c r="J2261" i="10" s="1"/>
  <c r="G2248" i="8"/>
  <c r="S2248" i="8" s="1"/>
  <c r="J2262" i="10" s="1"/>
  <c r="G2249" i="8"/>
  <c r="S2249" i="8" s="1"/>
  <c r="J2263" i="10" s="1"/>
  <c r="G2250" i="8"/>
  <c r="S2250" i="8" s="1"/>
  <c r="J2264" i="10" s="1"/>
  <c r="G2251" i="8"/>
  <c r="S2251" i="8" s="1"/>
  <c r="J2265" i="10" s="1"/>
  <c r="G2252" i="8"/>
  <c r="S2252" i="8" s="1"/>
  <c r="J2266" i="10" s="1"/>
  <c r="G2253" i="8"/>
  <c r="S2253" i="8" s="1"/>
  <c r="J2267" i="10" s="1"/>
  <c r="G2254" i="8"/>
  <c r="S2254" i="8" s="1"/>
  <c r="J2268" i="10" s="1"/>
  <c r="G2255" i="8"/>
  <c r="S2255" i="8" s="1"/>
  <c r="J2269" i="10" s="1"/>
  <c r="G2256" i="8"/>
  <c r="S2256" i="8" s="1"/>
  <c r="J2270" i="10" s="1"/>
  <c r="G2257" i="8"/>
  <c r="S2257" i="8" s="1"/>
  <c r="J2271" i="10" s="1"/>
  <c r="G2258" i="8"/>
  <c r="S2258" i="8" s="1"/>
  <c r="J2272" i="10" s="1"/>
  <c r="G2259" i="8"/>
  <c r="S2259" i="8" s="1"/>
  <c r="J2273" i="10" s="1"/>
  <c r="G2260" i="8"/>
  <c r="S2260" i="8" s="1"/>
  <c r="J2274" i="10" s="1"/>
  <c r="G2261" i="8"/>
  <c r="S2261" i="8" s="1"/>
  <c r="J2275" i="10" s="1"/>
  <c r="G2262" i="8"/>
  <c r="S2262" i="8" s="1"/>
  <c r="J2276" i="10" s="1"/>
  <c r="G2263" i="8"/>
  <c r="S2263" i="8" s="1"/>
  <c r="J2277" i="10" s="1"/>
  <c r="G2264" i="8"/>
  <c r="S2264" i="8" s="1"/>
  <c r="J2278" i="10" s="1"/>
  <c r="G2265" i="8"/>
  <c r="S2265" i="8" s="1"/>
  <c r="J2279" i="10" s="1"/>
  <c r="G2266" i="8"/>
  <c r="S2266" i="8" s="1"/>
  <c r="J2280" i="10" s="1"/>
  <c r="G2267" i="8"/>
  <c r="S2267" i="8" s="1"/>
  <c r="J2281" i="10" s="1"/>
  <c r="G2268" i="8"/>
  <c r="S2268" i="8" s="1"/>
  <c r="J2282" i="10" s="1"/>
  <c r="G2269" i="8"/>
  <c r="S2269" i="8" s="1"/>
  <c r="J2283" i="10" s="1"/>
  <c r="G2270" i="8"/>
  <c r="S2270" i="8" s="1"/>
  <c r="J2284" i="10" s="1"/>
  <c r="G2271" i="8"/>
  <c r="S2271" i="8" s="1"/>
  <c r="J2285" i="10" s="1"/>
  <c r="G2272" i="8"/>
  <c r="S2272" i="8" s="1"/>
  <c r="J2286" i="10" s="1"/>
  <c r="G2273" i="8"/>
  <c r="S2273" i="8" s="1"/>
  <c r="J2287" i="10" s="1"/>
  <c r="G2274" i="8"/>
  <c r="S2274" i="8" s="1"/>
  <c r="J2288" i="10" s="1"/>
  <c r="G2275" i="8"/>
  <c r="S2275" i="8" s="1"/>
  <c r="J2289" i="10" s="1"/>
  <c r="G2276" i="8"/>
  <c r="S2276" i="8" s="1"/>
  <c r="J2290" i="10" s="1"/>
  <c r="G2277" i="8"/>
  <c r="S2277" i="8" s="1"/>
  <c r="J2291" i="10" s="1"/>
  <c r="G2278" i="8"/>
  <c r="S2278" i="8" s="1"/>
  <c r="J2292" i="10" s="1"/>
  <c r="G2279" i="8"/>
  <c r="S2279" i="8" s="1"/>
  <c r="J2293" i="10" s="1"/>
  <c r="G2280" i="8"/>
  <c r="S2280" i="8" s="1"/>
  <c r="J2294" i="10" s="1"/>
  <c r="G2281" i="8"/>
  <c r="S2281" i="8" s="1"/>
  <c r="J2295" i="10" s="1"/>
  <c r="G2282" i="8"/>
  <c r="S2282" i="8" s="1"/>
  <c r="J2296" i="10" s="1"/>
  <c r="G2283" i="8"/>
  <c r="S2283" i="8" s="1"/>
  <c r="J2297" i="10" s="1"/>
  <c r="G2284" i="8"/>
  <c r="S2284" i="8" s="1"/>
  <c r="J2298" i="10" s="1"/>
  <c r="G2285" i="8"/>
  <c r="S2285" i="8" s="1"/>
  <c r="J2299" i="10" s="1"/>
  <c r="G2286" i="8"/>
  <c r="S2286" i="8" s="1"/>
  <c r="J2300" i="10" s="1"/>
  <c r="G2287" i="8"/>
  <c r="S2287" i="8" s="1"/>
  <c r="J2301" i="10" s="1"/>
  <c r="G2288" i="8"/>
  <c r="S2288" i="8" s="1"/>
  <c r="J2302" i="10" s="1"/>
  <c r="G2289" i="8"/>
  <c r="S2289" i="8" s="1"/>
  <c r="J2303" i="10" s="1"/>
  <c r="G2290" i="8"/>
  <c r="S2290" i="8" s="1"/>
  <c r="J2304" i="10" s="1"/>
  <c r="G2291" i="8"/>
  <c r="S2291" i="8" s="1"/>
  <c r="J2305" i="10" s="1"/>
  <c r="G2292" i="8"/>
  <c r="S2292" i="8" s="1"/>
  <c r="J2306" i="10" s="1"/>
  <c r="G2293" i="8"/>
  <c r="S2293" i="8" s="1"/>
  <c r="J2307" i="10" s="1"/>
  <c r="G2294" i="8"/>
  <c r="S2294" i="8" s="1"/>
  <c r="J2308" i="10" s="1"/>
  <c r="G2295" i="8"/>
  <c r="S2295" i="8" s="1"/>
  <c r="J2309" i="10" s="1"/>
  <c r="G2296" i="8"/>
  <c r="S2296" i="8" s="1"/>
  <c r="J2310" i="10" s="1"/>
  <c r="G2297" i="8"/>
  <c r="S2297" i="8" s="1"/>
  <c r="J2311" i="10" s="1"/>
  <c r="G2298" i="8"/>
  <c r="S2298" i="8" s="1"/>
  <c r="J2312" i="10" s="1"/>
  <c r="G2299" i="8"/>
  <c r="S2299" i="8" s="1"/>
  <c r="J2313" i="10" s="1"/>
  <c r="G2300" i="8"/>
  <c r="S2300" i="8" s="1"/>
  <c r="J2314" i="10" s="1"/>
  <c r="G2301" i="8"/>
  <c r="S2301" i="8" s="1"/>
  <c r="J2315" i="10" s="1"/>
  <c r="G2302" i="8"/>
  <c r="S2302" i="8" s="1"/>
  <c r="J2316" i="10" s="1"/>
  <c r="G2303" i="8"/>
  <c r="S2303" i="8" s="1"/>
  <c r="J2317" i="10" s="1"/>
  <c r="G2304" i="8"/>
  <c r="S2304" i="8" s="1"/>
  <c r="J2318" i="10" s="1"/>
  <c r="G2305" i="8"/>
  <c r="S2305" i="8" s="1"/>
  <c r="J2319" i="10" s="1"/>
  <c r="G2306" i="8"/>
  <c r="S2306" i="8" s="1"/>
  <c r="J2320" i="10" s="1"/>
  <c r="G2307" i="8"/>
  <c r="S2307" i="8" s="1"/>
  <c r="J2321" i="10" s="1"/>
  <c r="G2308" i="8"/>
  <c r="S2308" i="8" s="1"/>
  <c r="J2322" i="10" s="1"/>
  <c r="G2309" i="8"/>
  <c r="S2309" i="8" s="1"/>
  <c r="J2323" i="10" s="1"/>
  <c r="G2310" i="8"/>
  <c r="S2310" i="8" s="1"/>
  <c r="J2324" i="10" s="1"/>
  <c r="G2311" i="8"/>
  <c r="S2311" i="8" s="1"/>
  <c r="J2325" i="10" s="1"/>
  <c r="G2312" i="8"/>
  <c r="S2312" i="8" s="1"/>
  <c r="J2326" i="10" s="1"/>
  <c r="G2313" i="8"/>
  <c r="S2313" i="8" s="1"/>
  <c r="J2327" i="10" s="1"/>
  <c r="G2314" i="8"/>
  <c r="S2314" i="8" s="1"/>
  <c r="J2328" i="10" s="1"/>
  <c r="G2315" i="8"/>
  <c r="S2315" i="8" s="1"/>
  <c r="J2329" i="10" s="1"/>
  <c r="G2316" i="8"/>
  <c r="S2316" i="8" s="1"/>
  <c r="J2330" i="10" s="1"/>
  <c r="G2317" i="8"/>
  <c r="S2317" i="8" s="1"/>
  <c r="J2331" i="10" s="1"/>
  <c r="G2318" i="8"/>
  <c r="S2318" i="8" s="1"/>
  <c r="J2332" i="10" s="1"/>
  <c r="G2319" i="8"/>
  <c r="S2319" i="8" s="1"/>
  <c r="J2333" i="10" s="1"/>
  <c r="G2320" i="8"/>
  <c r="S2320" i="8" s="1"/>
  <c r="J2334" i="10" s="1"/>
  <c r="G2321" i="8"/>
  <c r="S2321" i="8" s="1"/>
  <c r="J2335" i="10" s="1"/>
  <c r="G2322" i="8"/>
  <c r="S2322" i="8" s="1"/>
  <c r="J2336" i="10" s="1"/>
  <c r="G2323" i="8"/>
  <c r="S2323" i="8" s="1"/>
  <c r="J2337" i="10" s="1"/>
  <c r="G2324" i="8"/>
  <c r="S2324" i="8" s="1"/>
  <c r="J2338" i="10" s="1"/>
  <c r="G2325" i="8"/>
  <c r="S2325" i="8" s="1"/>
  <c r="J2339" i="10" s="1"/>
  <c r="G2326" i="8"/>
  <c r="S2326" i="8" s="1"/>
  <c r="J2340" i="10" s="1"/>
  <c r="G2327" i="8"/>
  <c r="S2327" i="8" s="1"/>
  <c r="J2341" i="10" s="1"/>
  <c r="G2328" i="8"/>
  <c r="S2328" i="8" s="1"/>
  <c r="J2342" i="10" s="1"/>
  <c r="G2329" i="8"/>
  <c r="S2329" i="8" s="1"/>
  <c r="J2343" i="10" s="1"/>
  <c r="G2330" i="8"/>
  <c r="S2330" i="8" s="1"/>
  <c r="J2344" i="10" s="1"/>
  <c r="G2331" i="8"/>
  <c r="S2331" i="8" s="1"/>
  <c r="J2345" i="10" s="1"/>
  <c r="G2332" i="8"/>
  <c r="S2332" i="8" s="1"/>
  <c r="J2346" i="10" s="1"/>
  <c r="G2333" i="8"/>
  <c r="S2333" i="8" s="1"/>
  <c r="J2347" i="10" s="1"/>
  <c r="G2334" i="8"/>
  <c r="S2334" i="8" s="1"/>
  <c r="J2348" i="10" s="1"/>
  <c r="G2335" i="8"/>
  <c r="S2335" i="8" s="1"/>
  <c r="J2349" i="10" s="1"/>
  <c r="G2336" i="8"/>
  <c r="S2336" i="8" s="1"/>
  <c r="J2350" i="10" s="1"/>
  <c r="G2337" i="8"/>
  <c r="S2337" i="8" s="1"/>
  <c r="J2351" i="10" s="1"/>
  <c r="G2338" i="8"/>
  <c r="S2338" i="8" s="1"/>
  <c r="J2352" i="10" s="1"/>
  <c r="G2339" i="8"/>
  <c r="S2339" i="8" s="1"/>
  <c r="J2353" i="10" s="1"/>
  <c r="G2340" i="8"/>
  <c r="S2340" i="8" s="1"/>
  <c r="J2354" i="10" s="1"/>
  <c r="G2341" i="8"/>
  <c r="S2341" i="8" s="1"/>
  <c r="J2355" i="10" s="1"/>
  <c r="G2342" i="8"/>
  <c r="S2342" i="8" s="1"/>
  <c r="J2356" i="10" s="1"/>
  <c r="G2343" i="8"/>
  <c r="S2343" i="8" s="1"/>
  <c r="J2357" i="10" s="1"/>
  <c r="G2344" i="8"/>
  <c r="S2344" i="8" s="1"/>
  <c r="J2358" i="10" s="1"/>
  <c r="G2345" i="8"/>
  <c r="S2345" i="8" s="1"/>
  <c r="J2359" i="10" s="1"/>
  <c r="G2346" i="8"/>
  <c r="S2346" i="8" s="1"/>
  <c r="J2360" i="10" s="1"/>
  <c r="G2347" i="8"/>
  <c r="S2347" i="8" s="1"/>
  <c r="J2361" i="10" s="1"/>
  <c r="G2348" i="8"/>
  <c r="S2348" i="8" s="1"/>
  <c r="J2362" i="10" s="1"/>
  <c r="G2349" i="8"/>
  <c r="S2349" i="8" s="1"/>
  <c r="J2363" i="10" s="1"/>
  <c r="G2350" i="8"/>
  <c r="S2350" i="8" s="1"/>
  <c r="J2364" i="10" s="1"/>
  <c r="G2351" i="8"/>
  <c r="S2351" i="8" s="1"/>
  <c r="J2365" i="10" s="1"/>
  <c r="G2352" i="8"/>
  <c r="S2352" i="8" s="1"/>
  <c r="J2366" i="10" s="1"/>
  <c r="G2353" i="8"/>
  <c r="S2353" i="8" s="1"/>
  <c r="J2367" i="10" s="1"/>
  <c r="G2354" i="8"/>
  <c r="S2354" i="8" s="1"/>
  <c r="J2368" i="10" s="1"/>
  <c r="G2355" i="8"/>
  <c r="S2355" i="8" s="1"/>
  <c r="J2369" i="10" s="1"/>
  <c r="G2356" i="8"/>
  <c r="S2356" i="8" s="1"/>
  <c r="J2370" i="10" s="1"/>
  <c r="G2357" i="8"/>
  <c r="S2357" i="8" s="1"/>
  <c r="J2371" i="10" s="1"/>
  <c r="G2358" i="8"/>
  <c r="S2358" i="8" s="1"/>
  <c r="J2372" i="10" s="1"/>
  <c r="G2359" i="8"/>
  <c r="S2359" i="8" s="1"/>
  <c r="J2373" i="10" s="1"/>
  <c r="G2360" i="8"/>
  <c r="S2360" i="8" s="1"/>
  <c r="J2374" i="10" s="1"/>
  <c r="G2361" i="8"/>
  <c r="S2361" i="8" s="1"/>
  <c r="J2375" i="10" s="1"/>
  <c r="G2362" i="8"/>
  <c r="S2362" i="8" s="1"/>
  <c r="J2376" i="10" s="1"/>
  <c r="G2363" i="8"/>
  <c r="S2363" i="8" s="1"/>
  <c r="J2377" i="10" s="1"/>
  <c r="G2364" i="8"/>
  <c r="S2364" i="8" s="1"/>
  <c r="J2378" i="10" s="1"/>
  <c r="G2365" i="8"/>
  <c r="S2365" i="8" s="1"/>
  <c r="J2379" i="10" s="1"/>
  <c r="G2366" i="8"/>
  <c r="S2366" i="8" s="1"/>
  <c r="J2380" i="10" s="1"/>
  <c r="G2367" i="8"/>
  <c r="S2367" i="8" s="1"/>
  <c r="J2381" i="10" s="1"/>
  <c r="G2368" i="8"/>
  <c r="S2368" i="8" s="1"/>
  <c r="J2382" i="10" s="1"/>
  <c r="G2369" i="8"/>
  <c r="S2369" i="8" s="1"/>
  <c r="J2383" i="10" s="1"/>
  <c r="G2370" i="8"/>
  <c r="S2370" i="8" s="1"/>
  <c r="J2384" i="10" s="1"/>
  <c r="G2371" i="8"/>
  <c r="S2371" i="8" s="1"/>
  <c r="J2385" i="10" s="1"/>
  <c r="G2372" i="8"/>
  <c r="S2372" i="8" s="1"/>
  <c r="J2386" i="10" s="1"/>
  <c r="G2373" i="8"/>
  <c r="S2373" i="8" s="1"/>
  <c r="J2387" i="10" s="1"/>
  <c r="G2374" i="8"/>
  <c r="S2374" i="8" s="1"/>
  <c r="J2388" i="10" s="1"/>
  <c r="G2375" i="8"/>
  <c r="S2375" i="8" s="1"/>
  <c r="J2389" i="10" s="1"/>
  <c r="G2376" i="8"/>
  <c r="S2376" i="8" s="1"/>
  <c r="J2390" i="10" s="1"/>
  <c r="G2377" i="8"/>
  <c r="S2377" i="8" s="1"/>
  <c r="J2391" i="10" s="1"/>
  <c r="G2378" i="8"/>
  <c r="S2378" i="8" s="1"/>
  <c r="J2392" i="10" s="1"/>
  <c r="G2379" i="8"/>
  <c r="S2379" i="8" s="1"/>
  <c r="J2393" i="10" s="1"/>
  <c r="G2380" i="8"/>
  <c r="S2380" i="8" s="1"/>
  <c r="J2394" i="10" s="1"/>
  <c r="G2381" i="8"/>
  <c r="S2381" i="8" s="1"/>
  <c r="J2395" i="10" s="1"/>
  <c r="G2382" i="8"/>
  <c r="S2382" i="8" s="1"/>
  <c r="J2396" i="10" s="1"/>
  <c r="G2383" i="8"/>
  <c r="S2383" i="8" s="1"/>
  <c r="J2397" i="10" s="1"/>
  <c r="G2384" i="8"/>
  <c r="S2384" i="8" s="1"/>
  <c r="J2398" i="10" s="1"/>
  <c r="G2385" i="8"/>
  <c r="S2385" i="8" s="1"/>
  <c r="J2399" i="10" s="1"/>
  <c r="G2386" i="8"/>
  <c r="S2386" i="8" s="1"/>
  <c r="J2400" i="10" s="1"/>
  <c r="G2387" i="8"/>
  <c r="S2387" i="8" s="1"/>
  <c r="J2401" i="10" s="1"/>
  <c r="G2388" i="8"/>
  <c r="S2388" i="8" s="1"/>
  <c r="J2402" i="10" s="1"/>
  <c r="G2389" i="8"/>
  <c r="S2389" i="8" s="1"/>
  <c r="J2403" i="10" s="1"/>
  <c r="G2390" i="8"/>
  <c r="S2390" i="8" s="1"/>
  <c r="J2404" i="10" s="1"/>
  <c r="G2391" i="8"/>
  <c r="S2391" i="8" s="1"/>
  <c r="J2405" i="10" s="1"/>
  <c r="G2392" i="8"/>
  <c r="S2392" i="8" s="1"/>
  <c r="J2406" i="10" s="1"/>
  <c r="G2393" i="8"/>
  <c r="S2393" i="8" s="1"/>
  <c r="J2407" i="10" s="1"/>
  <c r="G2394" i="8"/>
  <c r="S2394" i="8" s="1"/>
  <c r="J2408" i="10" s="1"/>
  <c r="G2395" i="8"/>
  <c r="S2395" i="8" s="1"/>
  <c r="J2409" i="10" s="1"/>
  <c r="G2396" i="8"/>
  <c r="S2396" i="8" s="1"/>
  <c r="J2410" i="10" s="1"/>
  <c r="G2397" i="8"/>
  <c r="S2397" i="8" s="1"/>
  <c r="J2411" i="10" s="1"/>
  <c r="G2398" i="8"/>
  <c r="S2398" i="8" s="1"/>
  <c r="J2412" i="10" s="1"/>
  <c r="G2399" i="8"/>
  <c r="S2399" i="8" s="1"/>
  <c r="J2413" i="10" s="1"/>
  <c r="G2400" i="8"/>
  <c r="S2400" i="8" s="1"/>
  <c r="J2414" i="10" s="1"/>
  <c r="G2401" i="8"/>
  <c r="S2401" i="8" s="1"/>
  <c r="J2415" i="10" s="1"/>
  <c r="G2402" i="8"/>
  <c r="S2402" i="8" s="1"/>
  <c r="J2416" i="10" s="1"/>
  <c r="G2403" i="8"/>
  <c r="S2403" i="8" s="1"/>
  <c r="J2417" i="10" s="1"/>
  <c r="G2404" i="8"/>
  <c r="S2404" i="8" s="1"/>
  <c r="J2418" i="10" s="1"/>
  <c r="G2405" i="8"/>
  <c r="S2405" i="8" s="1"/>
  <c r="J2419" i="10" s="1"/>
  <c r="G2406" i="8"/>
  <c r="S2406" i="8" s="1"/>
  <c r="J2420" i="10" s="1"/>
  <c r="G2407" i="8"/>
  <c r="S2407" i="8" s="1"/>
  <c r="J2421" i="10" s="1"/>
  <c r="G2408" i="8"/>
  <c r="S2408" i="8" s="1"/>
  <c r="J2422" i="10" s="1"/>
  <c r="G2409" i="8"/>
  <c r="S2409" i="8" s="1"/>
  <c r="J2423" i="10" s="1"/>
  <c r="G2410" i="8"/>
  <c r="S2410" i="8" s="1"/>
  <c r="J2424" i="10" s="1"/>
  <c r="G2411" i="8"/>
  <c r="S2411" i="8" s="1"/>
  <c r="J2425" i="10" s="1"/>
  <c r="G2412" i="8"/>
  <c r="S2412" i="8" s="1"/>
  <c r="J2426" i="10" s="1"/>
  <c r="G2413" i="8"/>
  <c r="S2413" i="8" s="1"/>
  <c r="J2427" i="10" s="1"/>
  <c r="G2414" i="8"/>
  <c r="S2414" i="8" s="1"/>
  <c r="J2428" i="10" s="1"/>
  <c r="G2415" i="8"/>
  <c r="S2415" i="8" s="1"/>
  <c r="J2429" i="10" s="1"/>
  <c r="G2416" i="8"/>
  <c r="S2416" i="8" s="1"/>
  <c r="J2430" i="10" s="1"/>
  <c r="G2417" i="8"/>
  <c r="S2417" i="8" s="1"/>
  <c r="J2431" i="10" s="1"/>
  <c r="G2418" i="8"/>
  <c r="S2418" i="8" s="1"/>
  <c r="J2432" i="10" s="1"/>
  <c r="G2419" i="8"/>
  <c r="S2419" i="8" s="1"/>
  <c r="J2433" i="10" s="1"/>
  <c r="G2420" i="8"/>
  <c r="S2420" i="8" s="1"/>
  <c r="J2434" i="10" s="1"/>
  <c r="G2421" i="8"/>
  <c r="S2421" i="8" s="1"/>
  <c r="J2435" i="10" s="1"/>
  <c r="G2422" i="8"/>
  <c r="S2422" i="8" s="1"/>
  <c r="J2436" i="10" s="1"/>
  <c r="G2423" i="8"/>
  <c r="S2423" i="8" s="1"/>
  <c r="J2437" i="10" s="1"/>
  <c r="G2424" i="8"/>
  <c r="S2424" i="8" s="1"/>
  <c r="J2438" i="10" s="1"/>
  <c r="G2425" i="8"/>
  <c r="S2425" i="8" s="1"/>
  <c r="J2439" i="10" s="1"/>
  <c r="G2426" i="8"/>
  <c r="S2426" i="8" s="1"/>
  <c r="J2440" i="10" s="1"/>
  <c r="G2427" i="8"/>
  <c r="S2427" i="8" s="1"/>
  <c r="J2441" i="10" s="1"/>
  <c r="G2428" i="8"/>
  <c r="S2428" i="8" s="1"/>
  <c r="J2442" i="10" s="1"/>
  <c r="G2429" i="8"/>
  <c r="S2429" i="8" s="1"/>
  <c r="J2443" i="10" s="1"/>
  <c r="G2430" i="8"/>
  <c r="S2430" i="8" s="1"/>
  <c r="J2444" i="10" s="1"/>
  <c r="G2431" i="8"/>
  <c r="S2431" i="8" s="1"/>
  <c r="J2445" i="10" s="1"/>
  <c r="G2432" i="8"/>
  <c r="S2432" i="8" s="1"/>
  <c r="J2446" i="10" s="1"/>
  <c r="G2433" i="8"/>
  <c r="S2433" i="8" s="1"/>
  <c r="J2447" i="10" s="1"/>
  <c r="G2434" i="8"/>
  <c r="S2434" i="8" s="1"/>
  <c r="J2448" i="10" s="1"/>
  <c r="G2435" i="8"/>
  <c r="S2435" i="8" s="1"/>
  <c r="J2449" i="10" s="1"/>
  <c r="G2436" i="8"/>
  <c r="S2436" i="8" s="1"/>
  <c r="J2450" i="10" s="1"/>
  <c r="G2437" i="8"/>
  <c r="S2437" i="8" s="1"/>
  <c r="J2451" i="10" s="1"/>
  <c r="G2438" i="8"/>
  <c r="S2438" i="8" s="1"/>
  <c r="J2452" i="10" s="1"/>
  <c r="G2439" i="8"/>
  <c r="S2439" i="8" s="1"/>
  <c r="J2453" i="10" s="1"/>
  <c r="G2440" i="8"/>
  <c r="S2440" i="8" s="1"/>
  <c r="J2454" i="10" s="1"/>
  <c r="G2441" i="8"/>
  <c r="S2441" i="8" s="1"/>
  <c r="J2455" i="10" s="1"/>
  <c r="G2442" i="8"/>
  <c r="S2442" i="8" s="1"/>
  <c r="J2456" i="10" s="1"/>
  <c r="G2443" i="8"/>
  <c r="S2443" i="8" s="1"/>
  <c r="J2457" i="10" s="1"/>
  <c r="G2444" i="8"/>
  <c r="S2444" i="8" s="1"/>
  <c r="J2458" i="10" s="1"/>
  <c r="G2445" i="8"/>
  <c r="S2445" i="8" s="1"/>
  <c r="J2459" i="10" s="1"/>
  <c r="G2446" i="8"/>
  <c r="S2446" i="8" s="1"/>
  <c r="J2460" i="10" s="1"/>
  <c r="G2447" i="8"/>
  <c r="S2447" i="8" s="1"/>
  <c r="J2461" i="10" s="1"/>
  <c r="G2448" i="8"/>
  <c r="S2448" i="8" s="1"/>
  <c r="J2462" i="10" s="1"/>
  <c r="G2449" i="8"/>
  <c r="S2449" i="8" s="1"/>
  <c r="J2463" i="10" s="1"/>
  <c r="G2450" i="8"/>
  <c r="S2450" i="8" s="1"/>
  <c r="J2464" i="10" s="1"/>
  <c r="G2451" i="8"/>
  <c r="S2451" i="8" s="1"/>
  <c r="J2465" i="10" s="1"/>
  <c r="G2452" i="8"/>
  <c r="S2452" i="8" s="1"/>
  <c r="J2466" i="10" s="1"/>
  <c r="G2453" i="8"/>
  <c r="S2453" i="8" s="1"/>
  <c r="J2467" i="10" s="1"/>
  <c r="G2454" i="8"/>
  <c r="S2454" i="8" s="1"/>
  <c r="J2468" i="10" s="1"/>
  <c r="G2455" i="8"/>
  <c r="S2455" i="8" s="1"/>
  <c r="J2469" i="10" s="1"/>
  <c r="G2456" i="8"/>
  <c r="S2456" i="8" s="1"/>
  <c r="J2470" i="10" s="1"/>
  <c r="G2457" i="8"/>
  <c r="S2457" i="8" s="1"/>
  <c r="J2471" i="10" s="1"/>
  <c r="G2458" i="8"/>
  <c r="S2458" i="8" s="1"/>
  <c r="J2472" i="10" s="1"/>
  <c r="G2459" i="8"/>
  <c r="S2459" i="8" s="1"/>
  <c r="J2473" i="10" s="1"/>
  <c r="G2460" i="8"/>
  <c r="S2460" i="8" s="1"/>
  <c r="J2474" i="10" s="1"/>
  <c r="G2461" i="8"/>
  <c r="S2461" i="8" s="1"/>
  <c r="J2475" i="10" s="1"/>
  <c r="G2462" i="8"/>
  <c r="S2462" i="8" s="1"/>
  <c r="J2476" i="10" s="1"/>
  <c r="G2463" i="8"/>
  <c r="S2463" i="8" s="1"/>
  <c r="J2477" i="10" s="1"/>
  <c r="G2464" i="8"/>
  <c r="S2464" i="8" s="1"/>
  <c r="J2478" i="10" s="1"/>
  <c r="G2465" i="8"/>
  <c r="S2465" i="8" s="1"/>
  <c r="J2479" i="10" s="1"/>
  <c r="G2466" i="8"/>
  <c r="S2466" i="8" s="1"/>
  <c r="J2480" i="10" s="1"/>
  <c r="G2467" i="8"/>
  <c r="S2467" i="8" s="1"/>
  <c r="J2481" i="10" s="1"/>
  <c r="G2468" i="8"/>
  <c r="S2468" i="8" s="1"/>
  <c r="J2482" i="10" s="1"/>
  <c r="G2469" i="8"/>
  <c r="S2469" i="8" s="1"/>
  <c r="J2483" i="10" s="1"/>
  <c r="G2470" i="8"/>
  <c r="S2470" i="8" s="1"/>
  <c r="J2484" i="10" s="1"/>
  <c r="G2471" i="8"/>
  <c r="S2471" i="8" s="1"/>
  <c r="J2485" i="10" s="1"/>
  <c r="G2472" i="8"/>
  <c r="S2472" i="8" s="1"/>
  <c r="J2486" i="10" s="1"/>
  <c r="G2473" i="8"/>
  <c r="S2473" i="8" s="1"/>
  <c r="J2487" i="10" s="1"/>
  <c r="G2474" i="8"/>
  <c r="S2474" i="8" s="1"/>
  <c r="J2488" i="10" s="1"/>
  <c r="G2475" i="8"/>
  <c r="S2475" i="8" s="1"/>
  <c r="J2489" i="10" s="1"/>
  <c r="G2476" i="8"/>
  <c r="S2476" i="8" s="1"/>
  <c r="J2490" i="10" s="1"/>
  <c r="G2477" i="8"/>
  <c r="S2477" i="8" s="1"/>
  <c r="J2491" i="10" s="1"/>
  <c r="G2478" i="8"/>
  <c r="S2478" i="8" s="1"/>
  <c r="J2492" i="10" s="1"/>
  <c r="G2479" i="8"/>
  <c r="S2479" i="8" s="1"/>
  <c r="J2493" i="10" s="1"/>
  <c r="G2480" i="8"/>
  <c r="S2480" i="8" s="1"/>
  <c r="J2494" i="10" s="1"/>
  <c r="G2481" i="8"/>
  <c r="S2481" i="8" s="1"/>
  <c r="J2495" i="10" s="1"/>
  <c r="G2482" i="8"/>
  <c r="S2482" i="8" s="1"/>
  <c r="J2496" i="10" s="1"/>
  <c r="G2483" i="8"/>
  <c r="S2483" i="8" s="1"/>
  <c r="J2497" i="10" s="1"/>
  <c r="G2484" i="8"/>
  <c r="S2484" i="8" s="1"/>
  <c r="J2498" i="10" s="1"/>
  <c r="G2485" i="8"/>
  <c r="S2485" i="8" s="1"/>
  <c r="J2499" i="10" s="1"/>
  <c r="G2486" i="8"/>
  <c r="S2486" i="8" s="1"/>
  <c r="J2500" i="10" s="1"/>
  <c r="G2487" i="8"/>
  <c r="S2487" i="8" s="1"/>
  <c r="J2501" i="10" s="1"/>
  <c r="G2488" i="8"/>
  <c r="S2488" i="8" s="1"/>
  <c r="J2502" i="10" s="1"/>
  <c r="G2489" i="8"/>
  <c r="S2489" i="8" s="1"/>
  <c r="J2503" i="10" s="1"/>
  <c r="G2490" i="8"/>
  <c r="S2490" i="8" s="1"/>
  <c r="J2504" i="10" s="1"/>
  <c r="G2491" i="8"/>
  <c r="S2491" i="8" s="1"/>
  <c r="J2505" i="10" s="1"/>
  <c r="G2492" i="8"/>
  <c r="S2492" i="8" s="1"/>
  <c r="J2506" i="10" s="1"/>
  <c r="G2493" i="8"/>
  <c r="S2493" i="8" s="1"/>
  <c r="J2507" i="10" s="1"/>
  <c r="G2494" i="8"/>
  <c r="S2494" i="8" s="1"/>
  <c r="J2508" i="10" s="1"/>
  <c r="G2495" i="8"/>
  <c r="S2495" i="8" s="1"/>
  <c r="J2509" i="10" s="1"/>
  <c r="G2496" i="8"/>
  <c r="S2496" i="8" s="1"/>
  <c r="J2510" i="10" s="1"/>
  <c r="G2497" i="8"/>
  <c r="S2497" i="8" s="1"/>
  <c r="J2511" i="10" s="1"/>
  <c r="G2498" i="8"/>
  <c r="S2498" i="8" s="1"/>
  <c r="J2512" i="10" s="1"/>
  <c r="G2499" i="8"/>
  <c r="S2499" i="8" s="1"/>
  <c r="J2513" i="10" s="1"/>
  <c r="G2500" i="8"/>
  <c r="S2500" i="8" s="1"/>
  <c r="J2514" i="10" s="1"/>
  <c r="G2501" i="8"/>
  <c r="S2501" i="8" s="1"/>
  <c r="J2515" i="10" s="1"/>
  <c r="G2502" i="8"/>
  <c r="S2502" i="8" s="1"/>
  <c r="J2516" i="10" s="1"/>
  <c r="G2503" i="8"/>
  <c r="S2503" i="8" s="1"/>
  <c r="J2517" i="10" s="1"/>
  <c r="G2504" i="8"/>
  <c r="S2504" i="8" s="1"/>
  <c r="J2518" i="10" s="1"/>
  <c r="G2505" i="8"/>
  <c r="S2505" i="8" s="1"/>
  <c r="J2519" i="10" s="1"/>
  <c r="G2506" i="8"/>
  <c r="S2506" i="8" s="1"/>
  <c r="J2520" i="10" s="1"/>
  <c r="G2507" i="8"/>
  <c r="S2507" i="8" s="1"/>
  <c r="J2521" i="10" s="1"/>
  <c r="G2508" i="8"/>
  <c r="S2508" i="8" s="1"/>
  <c r="J2522" i="10" s="1"/>
  <c r="G2509" i="8"/>
  <c r="S2509" i="8" s="1"/>
  <c r="J2523" i="10" s="1"/>
  <c r="G2510" i="8"/>
  <c r="S2510" i="8" s="1"/>
  <c r="J2524" i="10" s="1"/>
  <c r="G2511" i="8"/>
  <c r="S2511" i="8" s="1"/>
  <c r="J2525" i="10" s="1"/>
  <c r="G2512" i="8"/>
  <c r="S2512" i="8" s="1"/>
  <c r="J2526" i="10" s="1"/>
  <c r="G2513" i="8"/>
  <c r="S2513" i="8" s="1"/>
  <c r="J2527" i="10" s="1"/>
  <c r="G2514" i="8"/>
  <c r="S2514" i="8" s="1"/>
  <c r="J2528" i="10" s="1"/>
  <c r="G2515" i="8"/>
  <c r="S2515" i="8" s="1"/>
  <c r="J2529" i="10" s="1"/>
  <c r="G2516" i="8"/>
  <c r="S2516" i="8" s="1"/>
  <c r="J2530" i="10" s="1"/>
  <c r="G2517" i="8"/>
  <c r="S2517" i="8" s="1"/>
  <c r="J2531" i="10" s="1"/>
  <c r="G2518" i="8"/>
  <c r="S2518" i="8" s="1"/>
  <c r="J2532" i="10" s="1"/>
  <c r="G2519" i="8"/>
  <c r="S2519" i="8" s="1"/>
  <c r="J2533" i="10" s="1"/>
  <c r="G2520" i="8"/>
  <c r="S2520" i="8" s="1"/>
  <c r="J2534" i="10" s="1"/>
  <c r="G2521" i="8"/>
  <c r="S2521" i="8" s="1"/>
  <c r="J2535" i="10" s="1"/>
  <c r="G2522" i="8"/>
  <c r="S2522" i="8" s="1"/>
  <c r="J2536" i="10" s="1"/>
  <c r="G2523" i="8"/>
  <c r="S2523" i="8" s="1"/>
  <c r="J2537" i="10" s="1"/>
  <c r="G2524" i="8"/>
  <c r="S2524" i="8" s="1"/>
  <c r="J2538" i="10" s="1"/>
  <c r="G2525" i="8"/>
  <c r="S2525" i="8" s="1"/>
  <c r="J2539" i="10" s="1"/>
  <c r="G2526" i="8"/>
  <c r="S2526" i="8" s="1"/>
  <c r="J2540" i="10" s="1"/>
  <c r="G2527" i="8"/>
  <c r="S2527" i="8" s="1"/>
  <c r="J2541" i="10" s="1"/>
  <c r="G2528" i="8"/>
  <c r="S2528" i="8" s="1"/>
  <c r="J2542" i="10" s="1"/>
  <c r="G2529" i="8"/>
  <c r="S2529" i="8" s="1"/>
  <c r="J2543" i="10" s="1"/>
  <c r="G2530" i="8"/>
  <c r="S2530" i="8" s="1"/>
  <c r="J2544" i="10" s="1"/>
  <c r="G2531" i="8"/>
  <c r="S2531" i="8" s="1"/>
  <c r="J2545" i="10" s="1"/>
  <c r="G2532" i="8"/>
  <c r="S2532" i="8" s="1"/>
  <c r="J2546" i="10" s="1"/>
  <c r="G2533" i="8"/>
  <c r="S2533" i="8" s="1"/>
  <c r="J2547" i="10" s="1"/>
  <c r="G2534" i="8"/>
  <c r="S2534" i="8" s="1"/>
  <c r="J2548" i="10" s="1"/>
  <c r="G2535" i="8"/>
  <c r="S2535" i="8" s="1"/>
  <c r="J2549" i="10" s="1"/>
  <c r="G2536" i="8"/>
  <c r="S2536" i="8" s="1"/>
  <c r="J2550" i="10" s="1"/>
  <c r="G2537" i="8"/>
  <c r="S2537" i="8" s="1"/>
  <c r="J2551" i="10" s="1"/>
  <c r="G2538" i="8"/>
  <c r="S2538" i="8" s="1"/>
  <c r="J2552" i="10" s="1"/>
  <c r="G2539" i="8"/>
  <c r="S2539" i="8" s="1"/>
  <c r="J2553" i="10" s="1"/>
  <c r="G2540" i="8"/>
  <c r="S2540" i="8" s="1"/>
  <c r="J2554" i="10" s="1"/>
  <c r="G2541" i="8"/>
  <c r="S2541" i="8" s="1"/>
  <c r="J2555" i="10" s="1"/>
  <c r="G2542" i="8"/>
  <c r="S2542" i="8" s="1"/>
  <c r="J2556" i="10" s="1"/>
  <c r="G2543" i="8"/>
  <c r="S2543" i="8" s="1"/>
  <c r="J2557" i="10" s="1"/>
  <c r="G2544" i="8"/>
  <c r="S2544" i="8" s="1"/>
  <c r="J2558" i="10" s="1"/>
  <c r="G2545" i="8"/>
  <c r="S2545" i="8" s="1"/>
  <c r="J2559" i="10" s="1"/>
  <c r="G2546" i="8"/>
  <c r="S2546" i="8" s="1"/>
  <c r="J2560" i="10" s="1"/>
  <c r="G2547" i="8"/>
  <c r="S2547" i="8" s="1"/>
  <c r="J2561" i="10" s="1"/>
  <c r="G2548" i="8"/>
  <c r="S2548" i="8" s="1"/>
  <c r="J2562" i="10" s="1"/>
  <c r="G2549" i="8"/>
  <c r="S2549" i="8" s="1"/>
  <c r="J2563" i="10" s="1"/>
  <c r="G2550" i="8"/>
  <c r="S2550" i="8" s="1"/>
  <c r="J2564" i="10" s="1"/>
  <c r="G2551" i="8"/>
  <c r="S2551" i="8" s="1"/>
  <c r="J2565" i="10" s="1"/>
  <c r="G2552" i="8"/>
  <c r="S2552" i="8" s="1"/>
  <c r="J2566" i="10" s="1"/>
  <c r="G2553" i="8"/>
  <c r="S2553" i="8" s="1"/>
  <c r="J2567" i="10" s="1"/>
  <c r="G2554" i="8"/>
  <c r="S2554" i="8" s="1"/>
  <c r="J2568" i="10" s="1"/>
  <c r="G2555" i="8"/>
  <c r="S2555" i="8" s="1"/>
  <c r="J2569" i="10" s="1"/>
  <c r="G2556" i="8"/>
  <c r="S2556" i="8" s="1"/>
  <c r="J2570" i="10" s="1"/>
  <c r="G2557" i="8"/>
  <c r="S2557" i="8" s="1"/>
  <c r="J2571" i="10" s="1"/>
  <c r="G2558" i="8"/>
  <c r="S2558" i="8" s="1"/>
  <c r="J2572" i="10" s="1"/>
  <c r="G2559" i="8"/>
  <c r="S2559" i="8" s="1"/>
  <c r="J2573" i="10" s="1"/>
  <c r="G2560" i="8"/>
  <c r="S2560" i="8" s="1"/>
  <c r="J2574" i="10" s="1"/>
  <c r="G2561" i="8"/>
  <c r="S2561" i="8" s="1"/>
  <c r="J2575" i="10" s="1"/>
  <c r="G2562" i="8"/>
  <c r="S2562" i="8" s="1"/>
  <c r="J2576" i="10" s="1"/>
  <c r="G2563" i="8"/>
  <c r="S2563" i="8" s="1"/>
  <c r="J2577" i="10" s="1"/>
  <c r="G2564" i="8"/>
  <c r="S2564" i="8" s="1"/>
  <c r="J2578" i="10" s="1"/>
  <c r="G2565" i="8"/>
  <c r="S2565" i="8" s="1"/>
  <c r="J2579" i="10" s="1"/>
  <c r="G2566" i="8"/>
  <c r="S2566" i="8" s="1"/>
  <c r="J2580" i="10" s="1"/>
  <c r="G2567" i="8"/>
  <c r="S2567" i="8" s="1"/>
  <c r="J2581" i="10" s="1"/>
  <c r="G2568" i="8"/>
  <c r="S2568" i="8" s="1"/>
  <c r="J2582" i="10" s="1"/>
  <c r="G2569" i="8"/>
  <c r="S2569" i="8" s="1"/>
  <c r="J2583" i="10" s="1"/>
  <c r="G2570" i="8"/>
  <c r="S2570" i="8" s="1"/>
  <c r="J2584" i="10" s="1"/>
  <c r="G2571" i="8"/>
  <c r="S2571" i="8" s="1"/>
  <c r="J2585" i="10" s="1"/>
  <c r="G2572" i="8"/>
  <c r="S2572" i="8" s="1"/>
  <c r="J2586" i="10" s="1"/>
  <c r="G2573" i="8"/>
  <c r="S2573" i="8" s="1"/>
  <c r="J2587" i="10" s="1"/>
  <c r="G2574" i="8"/>
  <c r="S2574" i="8" s="1"/>
  <c r="J2588" i="10" s="1"/>
  <c r="G2575" i="8"/>
  <c r="S2575" i="8" s="1"/>
  <c r="J2589" i="10" s="1"/>
  <c r="G2576" i="8"/>
  <c r="S2576" i="8" s="1"/>
  <c r="J2590" i="10" s="1"/>
  <c r="G2577" i="8"/>
  <c r="S2577" i="8" s="1"/>
  <c r="J2591" i="10" s="1"/>
  <c r="G2578" i="8"/>
  <c r="S2578" i="8" s="1"/>
  <c r="J2592" i="10" s="1"/>
  <c r="G2579" i="8"/>
  <c r="S2579" i="8" s="1"/>
  <c r="J2593" i="10" s="1"/>
  <c r="G2580" i="8"/>
  <c r="S2580" i="8" s="1"/>
  <c r="J2594" i="10" s="1"/>
  <c r="G2581" i="8"/>
  <c r="S2581" i="8" s="1"/>
  <c r="J2595" i="10" s="1"/>
  <c r="G2582" i="8"/>
  <c r="S2582" i="8" s="1"/>
  <c r="J2596" i="10" s="1"/>
  <c r="G2583" i="8"/>
  <c r="S2583" i="8" s="1"/>
  <c r="J2597" i="10" s="1"/>
  <c r="G2584" i="8"/>
  <c r="S2584" i="8" s="1"/>
  <c r="J2598" i="10" s="1"/>
  <c r="G2585" i="8"/>
  <c r="S2585" i="8" s="1"/>
  <c r="J2599" i="10" s="1"/>
  <c r="G2586" i="8"/>
  <c r="S2586" i="8" s="1"/>
  <c r="J2600" i="10" s="1"/>
  <c r="G2587" i="8"/>
  <c r="S2587" i="8" s="1"/>
  <c r="J2601" i="10" s="1"/>
  <c r="G2588" i="8"/>
  <c r="S2588" i="8" s="1"/>
  <c r="J2602" i="10" s="1"/>
  <c r="G2589" i="8"/>
  <c r="S2589" i="8" s="1"/>
  <c r="J2603" i="10" s="1"/>
  <c r="G2590" i="8"/>
  <c r="S2590" i="8" s="1"/>
  <c r="J2604" i="10" s="1"/>
  <c r="G2591" i="8"/>
  <c r="S2591" i="8" s="1"/>
  <c r="J2605" i="10" s="1"/>
  <c r="G2592" i="8"/>
  <c r="S2592" i="8" s="1"/>
  <c r="J2606" i="10" s="1"/>
  <c r="G2593" i="8"/>
  <c r="S2593" i="8" s="1"/>
  <c r="J2607" i="10" s="1"/>
  <c r="G2594" i="8"/>
  <c r="S2594" i="8" s="1"/>
  <c r="J2608" i="10" s="1"/>
  <c r="G2595" i="8"/>
  <c r="S2595" i="8" s="1"/>
  <c r="J2609" i="10" s="1"/>
  <c r="G2596" i="8"/>
  <c r="S2596" i="8" s="1"/>
  <c r="J2610" i="10" s="1"/>
  <c r="G2597" i="8"/>
  <c r="S2597" i="8" s="1"/>
  <c r="J2611" i="10" s="1"/>
  <c r="G2598" i="8"/>
  <c r="S2598" i="8" s="1"/>
  <c r="J2612" i="10" s="1"/>
  <c r="G2599" i="8"/>
  <c r="S2599" i="8" s="1"/>
  <c r="J2613" i="10" s="1"/>
  <c r="G2600" i="8"/>
  <c r="S2600" i="8" s="1"/>
  <c r="J2614" i="10" s="1"/>
  <c r="G2601" i="8"/>
  <c r="S2601" i="8" s="1"/>
  <c r="J2615" i="10" s="1"/>
  <c r="G2602" i="8"/>
  <c r="S2602" i="8" s="1"/>
  <c r="J2616" i="10" s="1"/>
  <c r="G2603" i="8"/>
  <c r="S2603" i="8" s="1"/>
  <c r="J2617" i="10" s="1"/>
  <c r="G2604" i="8"/>
  <c r="S2604" i="8" s="1"/>
  <c r="J2618" i="10" s="1"/>
  <c r="G2605" i="8"/>
  <c r="S2605" i="8" s="1"/>
  <c r="J2619" i="10" s="1"/>
  <c r="G2606" i="8"/>
  <c r="S2606" i="8" s="1"/>
  <c r="J2620" i="10" s="1"/>
  <c r="G2607" i="8"/>
  <c r="S2607" i="8" s="1"/>
  <c r="J2621" i="10" s="1"/>
  <c r="G2608" i="8"/>
  <c r="S2608" i="8" s="1"/>
  <c r="J2622" i="10" s="1"/>
  <c r="G2609" i="8"/>
  <c r="S2609" i="8" s="1"/>
  <c r="J2623" i="10" s="1"/>
  <c r="G2610" i="8"/>
  <c r="S2610" i="8" s="1"/>
  <c r="J2624" i="10" s="1"/>
  <c r="G2611" i="8"/>
  <c r="S2611" i="8" s="1"/>
  <c r="J2625" i="10" s="1"/>
  <c r="G2612" i="8"/>
  <c r="S2612" i="8" s="1"/>
  <c r="J2626" i="10" s="1"/>
  <c r="G2613" i="8"/>
  <c r="S2613" i="8" s="1"/>
  <c r="J2627" i="10" s="1"/>
  <c r="G2614" i="8"/>
  <c r="S2614" i="8" s="1"/>
  <c r="J2628" i="10" s="1"/>
  <c r="G2615" i="8"/>
  <c r="S2615" i="8" s="1"/>
  <c r="J2629" i="10" s="1"/>
  <c r="G2616" i="8"/>
  <c r="S2616" i="8" s="1"/>
  <c r="J2630" i="10" s="1"/>
  <c r="G2617" i="8"/>
  <c r="S2617" i="8" s="1"/>
  <c r="J2631" i="10" s="1"/>
  <c r="G2618" i="8"/>
  <c r="S2618" i="8" s="1"/>
  <c r="J2632" i="10" s="1"/>
  <c r="G2619" i="8"/>
  <c r="S2619" i="8" s="1"/>
  <c r="J2633" i="10" s="1"/>
  <c r="G2620" i="8"/>
  <c r="S2620" i="8" s="1"/>
  <c r="J2634" i="10" s="1"/>
  <c r="G2621" i="8"/>
  <c r="S2621" i="8" s="1"/>
  <c r="J2635" i="10" s="1"/>
  <c r="G2622" i="8"/>
  <c r="S2622" i="8" s="1"/>
  <c r="J2636" i="10" s="1"/>
  <c r="G2623" i="8"/>
  <c r="S2623" i="8" s="1"/>
  <c r="J2637" i="10" s="1"/>
  <c r="G2624" i="8"/>
  <c r="S2624" i="8" s="1"/>
  <c r="J2638" i="10" s="1"/>
  <c r="G2625" i="8"/>
  <c r="S2625" i="8" s="1"/>
  <c r="J2639" i="10" s="1"/>
  <c r="G2626" i="8"/>
  <c r="S2626" i="8" s="1"/>
  <c r="J2640" i="10" s="1"/>
  <c r="G2627" i="8"/>
  <c r="S2627" i="8" s="1"/>
  <c r="J2641" i="10" s="1"/>
  <c r="G2628" i="8"/>
  <c r="S2628" i="8" s="1"/>
  <c r="J2642" i="10" s="1"/>
  <c r="G2629" i="8"/>
  <c r="S2629" i="8" s="1"/>
  <c r="J2643" i="10" s="1"/>
  <c r="G2630" i="8"/>
  <c r="S2630" i="8" s="1"/>
  <c r="J2644" i="10" s="1"/>
  <c r="G2631" i="8"/>
  <c r="S2631" i="8" s="1"/>
  <c r="J2645" i="10" s="1"/>
  <c r="G2632" i="8"/>
  <c r="S2632" i="8" s="1"/>
  <c r="J2646" i="10" s="1"/>
  <c r="G3" i="8"/>
  <c r="S3" i="8" s="1"/>
  <c r="J17" i="10" s="1"/>
  <c r="X11" i="7"/>
  <c r="AA36" i="7"/>
  <c r="Z29" i="7"/>
  <c r="AA29" i="7"/>
  <c r="AB29" i="7"/>
  <c r="Y29" i="7"/>
  <c r="Y30" i="7"/>
  <c r="Z30" i="7"/>
  <c r="AA30" i="7"/>
  <c r="AB30" i="7"/>
  <c r="Y31" i="7"/>
  <c r="Z31" i="7"/>
  <c r="AA31" i="7"/>
  <c r="AB31" i="7"/>
  <c r="Y32" i="7"/>
  <c r="Z32" i="7"/>
  <c r="AA32" i="7"/>
  <c r="AB32" i="7"/>
  <c r="Y33" i="7"/>
  <c r="Z33" i="7"/>
  <c r="AA33" i="7"/>
  <c r="AB33" i="7"/>
  <c r="Y34" i="7"/>
  <c r="Z34" i="7"/>
  <c r="AA34" i="7"/>
  <c r="AB34" i="7"/>
  <c r="AK23" i="1"/>
  <c r="AL23" i="1"/>
  <c r="AA9" i="1"/>
  <c r="Z38" i="1"/>
  <c r="AA38" i="1"/>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2337" i="8"/>
  <c r="H2338" i="8"/>
  <c r="H2339" i="8"/>
  <c r="H2340" i="8"/>
  <c r="H2341" i="8"/>
  <c r="H2342" i="8"/>
  <c r="H2343" i="8"/>
  <c r="H2344" i="8"/>
  <c r="H2345" i="8"/>
  <c r="H2346" i="8"/>
  <c r="H2347" i="8"/>
  <c r="H2348" i="8"/>
  <c r="H2349" i="8"/>
  <c r="H2350" i="8"/>
  <c r="H2351" i="8"/>
  <c r="H2352" i="8"/>
  <c r="H2353" i="8"/>
  <c r="H2354" i="8"/>
  <c r="H2355" i="8"/>
  <c r="H2356" i="8"/>
  <c r="H2357" i="8"/>
  <c r="H2358" i="8"/>
  <c r="H2359" i="8"/>
  <c r="H2360" i="8"/>
  <c r="H2361" i="8"/>
  <c r="H2362" i="8"/>
  <c r="H2363" i="8"/>
  <c r="H2364" i="8"/>
  <c r="H2365" i="8"/>
  <c r="H2366" i="8"/>
  <c r="H2367" i="8"/>
  <c r="H2368" i="8"/>
  <c r="H2369" i="8"/>
  <c r="H2370" i="8"/>
  <c r="H2371" i="8"/>
  <c r="H2372" i="8"/>
  <c r="H2373" i="8"/>
  <c r="H2374" i="8"/>
  <c r="H2375" i="8"/>
  <c r="H2376" i="8"/>
  <c r="H2377" i="8"/>
  <c r="H2378" i="8"/>
  <c r="H2379" i="8"/>
  <c r="H2380" i="8"/>
  <c r="H2381" i="8"/>
  <c r="H2382" i="8"/>
  <c r="H2383" i="8"/>
  <c r="H2384" i="8"/>
  <c r="H2385" i="8"/>
  <c r="H2386" i="8"/>
  <c r="H2387" i="8"/>
  <c r="H2388" i="8"/>
  <c r="H2389" i="8"/>
  <c r="H2390" i="8"/>
  <c r="H2391" i="8"/>
  <c r="H2392" i="8"/>
  <c r="H2393" i="8"/>
  <c r="H2394" i="8"/>
  <c r="H2395" i="8"/>
  <c r="H2396" i="8"/>
  <c r="H2397" i="8"/>
  <c r="H2398" i="8"/>
  <c r="H2399" i="8"/>
  <c r="H2400" i="8"/>
  <c r="H2401" i="8"/>
  <c r="H2402" i="8"/>
  <c r="H2403" i="8"/>
  <c r="H2404" i="8"/>
  <c r="H2405" i="8"/>
  <c r="H2406" i="8"/>
  <c r="H2407" i="8"/>
  <c r="H2408" i="8"/>
  <c r="H2409" i="8"/>
  <c r="H2410" i="8"/>
  <c r="H2411" i="8"/>
  <c r="H2412" i="8"/>
  <c r="H2413" i="8"/>
  <c r="H2414" i="8"/>
  <c r="H2415" i="8"/>
  <c r="H2416" i="8"/>
  <c r="H2417" i="8"/>
  <c r="H2418" i="8"/>
  <c r="H2419" i="8"/>
  <c r="H2420" i="8"/>
  <c r="H2421" i="8"/>
  <c r="H2422" i="8"/>
  <c r="H2423" i="8"/>
  <c r="H2424" i="8"/>
  <c r="H2425" i="8"/>
  <c r="H2426" i="8"/>
  <c r="H2427" i="8"/>
  <c r="H2428" i="8"/>
  <c r="H2429" i="8"/>
  <c r="H2430" i="8"/>
  <c r="H2431" i="8"/>
  <c r="H2432" i="8"/>
  <c r="H2433" i="8"/>
  <c r="H2434" i="8"/>
  <c r="H2435" i="8"/>
  <c r="H2436" i="8"/>
  <c r="H2437" i="8"/>
  <c r="H2438" i="8"/>
  <c r="H2439" i="8"/>
  <c r="H2440" i="8"/>
  <c r="H2441" i="8"/>
  <c r="H2442" i="8"/>
  <c r="H2443" i="8"/>
  <c r="H2444" i="8"/>
  <c r="H2445" i="8"/>
  <c r="H2446" i="8"/>
  <c r="H2447" i="8"/>
  <c r="H2448" i="8"/>
  <c r="H2449" i="8"/>
  <c r="H2450" i="8"/>
  <c r="H2451" i="8"/>
  <c r="H2452" i="8"/>
  <c r="H2453" i="8"/>
  <c r="H2454" i="8"/>
  <c r="H2455" i="8"/>
  <c r="H2456" i="8"/>
  <c r="H2457" i="8"/>
  <c r="H2458" i="8"/>
  <c r="H2459" i="8"/>
  <c r="H2460" i="8"/>
  <c r="H2461" i="8"/>
  <c r="H2462" i="8"/>
  <c r="H2463" i="8"/>
  <c r="H2464" i="8"/>
  <c r="H2465" i="8"/>
  <c r="H2466" i="8"/>
  <c r="H2467" i="8"/>
  <c r="H2468" i="8"/>
  <c r="H2469" i="8"/>
  <c r="H2470" i="8"/>
  <c r="H2471" i="8"/>
  <c r="H2472" i="8"/>
  <c r="H2473" i="8"/>
  <c r="H2474" i="8"/>
  <c r="H2475" i="8"/>
  <c r="H2476" i="8"/>
  <c r="H2477" i="8"/>
  <c r="H2478" i="8"/>
  <c r="H2479" i="8"/>
  <c r="H2480" i="8"/>
  <c r="H2481" i="8"/>
  <c r="H2482" i="8"/>
  <c r="H2483" i="8"/>
  <c r="H2484" i="8"/>
  <c r="H2485" i="8"/>
  <c r="H2486" i="8"/>
  <c r="H2487" i="8"/>
  <c r="H2488" i="8"/>
  <c r="H2489" i="8"/>
  <c r="H2490" i="8"/>
  <c r="H2491" i="8"/>
  <c r="H2492" i="8"/>
  <c r="H2493" i="8"/>
  <c r="H2494" i="8"/>
  <c r="H2495" i="8"/>
  <c r="H2496" i="8"/>
  <c r="H2497" i="8"/>
  <c r="H2498" i="8"/>
  <c r="H2499" i="8"/>
  <c r="H2500" i="8"/>
  <c r="H2501" i="8"/>
  <c r="H2502" i="8"/>
  <c r="H2503" i="8"/>
  <c r="H2504" i="8"/>
  <c r="H2505" i="8"/>
  <c r="H2506" i="8"/>
  <c r="H2507" i="8"/>
  <c r="H2508" i="8"/>
  <c r="H2509" i="8"/>
  <c r="H2510" i="8"/>
  <c r="H2511" i="8"/>
  <c r="H2512" i="8"/>
  <c r="H2513" i="8"/>
  <c r="H2514" i="8"/>
  <c r="H2515" i="8"/>
  <c r="H2516" i="8"/>
  <c r="H2517" i="8"/>
  <c r="H2518" i="8"/>
  <c r="H2519" i="8"/>
  <c r="H2520" i="8"/>
  <c r="H2521" i="8"/>
  <c r="H2522" i="8"/>
  <c r="H2523" i="8"/>
  <c r="H2524" i="8"/>
  <c r="H2525" i="8"/>
  <c r="H2526" i="8"/>
  <c r="H2527" i="8"/>
  <c r="H2528" i="8"/>
  <c r="H2529" i="8"/>
  <c r="H2530" i="8"/>
  <c r="H2531" i="8"/>
  <c r="H2532" i="8"/>
  <c r="H2533" i="8"/>
  <c r="H2534" i="8"/>
  <c r="H2535" i="8"/>
  <c r="H2536" i="8"/>
  <c r="H2537" i="8"/>
  <c r="H2538" i="8"/>
  <c r="H2539" i="8"/>
  <c r="H2540" i="8"/>
  <c r="H2541" i="8"/>
  <c r="H2542" i="8"/>
  <c r="H2543" i="8"/>
  <c r="H2544" i="8"/>
  <c r="H2545" i="8"/>
  <c r="H2546" i="8"/>
  <c r="H2547" i="8"/>
  <c r="H2548" i="8"/>
  <c r="H2549" i="8"/>
  <c r="H2550" i="8"/>
  <c r="H2551" i="8"/>
  <c r="H2552" i="8"/>
  <c r="H2553" i="8"/>
  <c r="H2554" i="8"/>
  <c r="H2555" i="8"/>
  <c r="H2556" i="8"/>
  <c r="H2557" i="8"/>
  <c r="H2558" i="8"/>
  <c r="H2559" i="8"/>
  <c r="H2560" i="8"/>
  <c r="H2561" i="8"/>
  <c r="H2562" i="8"/>
  <c r="H2563" i="8"/>
  <c r="H2564" i="8"/>
  <c r="H2565" i="8"/>
  <c r="H2566" i="8"/>
  <c r="H2567" i="8"/>
  <c r="H2568" i="8"/>
  <c r="H2569" i="8"/>
  <c r="H2570" i="8"/>
  <c r="H2571" i="8"/>
  <c r="H2572" i="8"/>
  <c r="H2573" i="8"/>
  <c r="H2574" i="8"/>
  <c r="H2575" i="8"/>
  <c r="H2576" i="8"/>
  <c r="H2577" i="8"/>
  <c r="H2578" i="8"/>
  <c r="H2579" i="8"/>
  <c r="H2580" i="8"/>
  <c r="H2581" i="8"/>
  <c r="H2582" i="8"/>
  <c r="H2583" i="8"/>
  <c r="H2584" i="8"/>
  <c r="H2585" i="8"/>
  <c r="H2586" i="8"/>
  <c r="H2587" i="8"/>
  <c r="H2588" i="8"/>
  <c r="H2589" i="8"/>
  <c r="H2590" i="8"/>
  <c r="H2591" i="8"/>
  <c r="H2592" i="8"/>
  <c r="H2593" i="8"/>
  <c r="H2594" i="8"/>
  <c r="H2595" i="8"/>
  <c r="H2596" i="8"/>
  <c r="H2597" i="8"/>
  <c r="H2598" i="8"/>
  <c r="H2599" i="8"/>
  <c r="H2600" i="8"/>
  <c r="H2601" i="8"/>
  <c r="H2602" i="8"/>
  <c r="H2603" i="8"/>
  <c r="H2604" i="8"/>
  <c r="H2605" i="8"/>
  <c r="H2606" i="8"/>
  <c r="H2607" i="8"/>
  <c r="H2608" i="8"/>
  <c r="H2609" i="8"/>
  <c r="H2610" i="8"/>
  <c r="H2611" i="8"/>
  <c r="H2612" i="8"/>
  <c r="H2613" i="8"/>
  <c r="H2614" i="8"/>
  <c r="H2615" i="8"/>
  <c r="H2616" i="8"/>
  <c r="H2617" i="8"/>
  <c r="H2618" i="8"/>
  <c r="H2619" i="8"/>
  <c r="H2620" i="8"/>
  <c r="H2621" i="8"/>
  <c r="H2622" i="8"/>
  <c r="H2623" i="8"/>
  <c r="H2624" i="8"/>
  <c r="H2625" i="8"/>
  <c r="H2626" i="8"/>
  <c r="H2627" i="8"/>
  <c r="H2628" i="8"/>
  <c r="H2629" i="8"/>
  <c r="H2630" i="8"/>
  <c r="H2631" i="8"/>
  <c r="H2632" i="8"/>
  <c r="I739" i="8"/>
  <c r="J739" i="8"/>
  <c r="I740" i="8"/>
  <c r="J740" i="8"/>
  <c r="I741" i="8"/>
  <c r="J741" i="8"/>
  <c r="I742" i="8"/>
  <c r="J742" i="8"/>
  <c r="I743" i="8"/>
  <c r="J743" i="8"/>
  <c r="I744" i="8"/>
  <c r="J744" i="8"/>
  <c r="I745" i="8"/>
  <c r="J745" i="8"/>
  <c r="I746" i="8"/>
  <c r="J746" i="8"/>
  <c r="I747" i="8"/>
  <c r="J747" i="8"/>
  <c r="I748" i="8"/>
  <c r="J748" i="8"/>
  <c r="I749" i="8"/>
  <c r="J749" i="8"/>
  <c r="I750" i="8"/>
  <c r="J750" i="8"/>
  <c r="I751" i="8"/>
  <c r="J751" i="8"/>
  <c r="I752" i="8"/>
  <c r="J752" i="8"/>
  <c r="I753" i="8"/>
  <c r="J753" i="8"/>
  <c r="I754" i="8"/>
  <c r="J754" i="8"/>
  <c r="I755" i="8"/>
  <c r="J755" i="8"/>
  <c r="I756" i="8"/>
  <c r="J756" i="8"/>
  <c r="I757" i="8"/>
  <c r="J757" i="8"/>
  <c r="I758" i="8"/>
  <c r="J758" i="8"/>
  <c r="I759" i="8"/>
  <c r="J759" i="8"/>
  <c r="I760" i="8"/>
  <c r="J760" i="8"/>
  <c r="I761" i="8"/>
  <c r="J761" i="8"/>
  <c r="I762" i="8"/>
  <c r="J762" i="8"/>
  <c r="I763" i="8"/>
  <c r="J763" i="8"/>
  <c r="I764" i="8"/>
  <c r="J764" i="8"/>
  <c r="I765" i="8"/>
  <c r="J765" i="8"/>
  <c r="I766" i="8"/>
  <c r="J766" i="8"/>
  <c r="I767" i="8"/>
  <c r="J767" i="8"/>
  <c r="I768" i="8"/>
  <c r="J768" i="8"/>
  <c r="I769" i="8"/>
  <c r="J769" i="8"/>
  <c r="I770" i="8"/>
  <c r="J770" i="8"/>
  <c r="I771" i="8"/>
  <c r="J771" i="8"/>
  <c r="I772" i="8"/>
  <c r="J772" i="8"/>
  <c r="I773" i="8"/>
  <c r="J773" i="8"/>
  <c r="I774" i="8"/>
  <c r="J774" i="8"/>
  <c r="I775" i="8"/>
  <c r="J775" i="8"/>
  <c r="I776" i="8"/>
  <c r="J776" i="8"/>
  <c r="I777" i="8"/>
  <c r="J777" i="8"/>
  <c r="I778" i="8"/>
  <c r="J778" i="8"/>
  <c r="I779" i="8"/>
  <c r="J779" i="8"/>
  <c r="I780" i="8"/>
  <c r="J780" i="8"/>
  <c r="I781" i="8"/>
  <c r="J781" i="8"/>
  <c r="I782" i="8"/>
  <c r="J782" i="8"/>
  <c r="I783" i="8"/>
  <c r="J783" i="8"/>
  <c r="I784" i="8"/>
  <c r="J784" i="8"/>
  <c r="I785" i="8"/>
  <c r="J785" i="8"/>
  <c r="I786" i="8"/>
  <c r="J786" i="8"/>
  <c r="I787" i="8"/>
  <c r="J787" i="8"/>
  <c r="I788" i="8"/>
  <c r="J788" i="8"/>
  <c r="I789" i="8"/>
  <c r="J789" i="8"/>
  <c r="I790" i="8"/>
  <c r="J790" i="8"/>
  <c r="I791" i="8"/>
  <c r="J791" i="8"/>
  <c r="I792" i="8"/>
  <c r="J792" i="8"/>
  <c r="I793" i="8"/>
  <c r="J793" i="8"/>
  <c r="I794" i="8"/>
  <c r="J794" i="8"/>
  <c r="I795" i="8"/>
  <c r="J795" i="8"/>
  <c r="I796" i="8"/>
  <c r="J796" i="8"/>
  <c r="I797" i="8"/>
  <c r="J797" i="8"/>
  <c r="I798" i="8"/>
  <c r="J798" i="8"/>
  <c r="I799" i="8"/>
  <c r="J799" i="8"/>
  <c r="I800" i="8"/>
  <c r="J800" i="8"/>
  <c r="I801" i="8"/>
  <c r="J801" i="8"/>
  <c r="I802" i="8"/>
  <c r="J802" i="8"/>
  <c r="I803" i="8"/>
  <c r="J803" i="8"/>
  <c r="I804" i="8"/>
  <c r="J804" i="8"/>
  <c r="I805" i="8"/>
  <c r="J805" i="8"/>
  <c r="I806" i="8"/>
  <c r="J806" i="8"/>
  <c r="I807" i="8"/>
  <c r="J807" i="8"/>
  <c r="I808" i="8"/>
  <c r="J808" i="8"/>
  <c r="I809" i="8"/>
  <c r="J809" i="8"/>
  <c r="I810" i="8"/>
  <c r="J810" i="8"/>
  <c r="I811" i="8"/>
  <c r="J811" i="8"/>
  <c r="I812" i="8"/>
  <c r="J812" i="8"/>
  <c r="I813" i="8"/>
  <c r="J813" i="8"/>
  <c r="I814" i="8"/>
  <c r="J814" i="8"/>
  <c r="I815" i="8"/>
  <c r="J815" i="8"/>
  <c r="I816" i="8"/>
  <c r="J816" i="8"/>
  <c r="I817" i="8"/>
  <c r="J817" i="8"/>
  <c r="I818" i="8"/>
  <c r="J818" i="8"/>
  <c r="I819" i="8"/>
  <c r="J819" i="8"/>
  <c r="I820" i="8"/>
  <c r="J820" i="8"/>
  <c r="I821" i="8"/>
  <c r="J821" i="8"/>
  <c r="I822" i="8"/>
  <c r="J822" i="8"/>
  <c r="I823" i="8"/>
  <c r="J823" i="8"/>
  <c r="I824" i="8"/>
  <c r="J824" i="8"/>
  <c r="I825" i="8"/>
  <c r="J825" i="8"/>
  <c r="I826" i="8"/>
  <c r="J826" i="8"/>
  <c r="I827" i="8"/>
  <c r="J827" i="8"/>
  <c r="I828" i="8"/>
  <c r="J828" i="8"/>
  <c r="I829" i="8"/>
  <c r="J829" i="8"/>
  <c r="I830" i="8"/>
  <c r="J830" i="8"/>
  <c r="I831" i="8"/>
  <c r="J831" i="8"/>
  <c r="I832" i="8"/>
  <c r="J832" i="8"/>
  <c r="I833" i="8"/>
  <c r="J833" i="8"/>
  <c r="I834" i="8"/>
  <c r="J834" i="8"/>
  <c r="I835" i="8"/>
  <c r="J835" i="8"/>
  <c r="I836" i="8"/>
  <c r="J836" i="8"/>
  <c r="I837" i="8"/>
  <c r="J837" i="8"/>
  <c r="I838" i="8"/>
  <c r="J838" i="8"/>
  <c r="I839" i="8"/>
  <c r="J839" i="8"/>
  <c r="I840" i="8"/>
  <c r="J840" i="8"/>
  <c r="I841" i="8"/>
  <c r="J841" i="8"/>
  <c r="I842" i="8"/>
  <c r="J842" i="8"/>
  <c r="I843" i="8"/>
  <c r="J843" i="8"/>
  <c r="I844" i="8"/>
  <c r="J844" i="8"/>
  <c r="I845" i="8"/>
  <c r="J845" i="8"/>
  <c r="I846" i="8"/>
  <c r="J846" i="8"/>
  <c r="I847" i="8"/>
  <c r="J847" i="8"/>
  <c r="I848" i="8"/>
  <c r="J848" i="8"/>
  <c r="I849" i="8"/>
  <c r="J849" i="8"/>
  <c r="I850" i="8"/>
  <c r="J850" i="8"/>
  <c r="I851" i="8"/>
  <c r="J851" i="8"/>
  <c r="I852" i="8"/>
  <c r="J852" i="8"/>
  <c r="I853" i="8"/>
  <c r="J853" i="8"/>
  <c r="I854" i="8"/>
  <c r="J854" i="8"/>
  <c r="I855" i="8"/>
  <c r="J855" i="8"/>
  <c r="I856" i="8"/>
  <c r="J856" i="8"/>
  <c r="I857" i="8"/>
  <c r="J857" i="8"/>
  <c r="I858" i="8"/>
  <c r="J858" i="8"/>
  <c r="I859" i="8"/>
  <c r="J859" i="8"/>
  <c r="I860" i="8"/>
  <c r="J860" i="8"/>
  <c r="I861" i="8"/>
  <c r="J861" i="8"/>
  <c r="I862" i="8"/>
  <c r="J862" i="8"/>
  <c r="I863" i="8"/>
  <c r="J863" i="8"/>
  <c r="I864" i="8"/>
  <c r="J864" i="8"/>
  <c r="I865" i="8"/>
  <c r="J865" i="8"/>
  <c r="I866" i="8"/>
  <c r="J866" i="8"/>
  <c r="I867" i="8"/>
  <c r="J867" i="8"/>
  <c r="I868" i="8"/>
  <c r="J868" i="8"/>
  <c r="I869" i="8"/>
  <c r="J869" i="8"/>
  <c r="I870" i="8"/>
  <c r="J870" i="8"/>
  <c r="I871" i="8"/>
  <c r="J871" i="8"/>
  <c r="I872" i="8"/>
  <c r="J872" i="8"/>
  <c r="I873" i="8"/>
  <c r="J873" i="8"/>
  <c r="I874" i="8"/>
  <c r="J874" i="8"/>
  <c r="I875" i="8"/>
  <c r="J875" i="8"/>
  <c r="I876" i="8"/>
  <c r="J876" i="8"/>
  <c r="I877" i="8"/>
  <c r="J877" i="8"/>
  <c r="I878" i="8"/>
  <c r="J878" i="8"/>
  <c r="I879" i="8"/>
  <c r="J879" i="8"/>
  <c r="I880" i="8"/>
  <c r="J880" i="8"/>
  <c r="I881" i="8"/>
  <c r="J881" i="8"/>
  <c r="I882" i="8"/>
  <c r="J882" i="8"/>
  <c r="I883" i="8"/>
  <c r="J883" i="8"/>
  <c r="I884" i="8"/>
  <c r="J884" i="8"/>
  <c r="I885" i="8"/>
  <c r="J885" i="8"/>
  <c r="I886" i="8"/>
  <c r="J886" i="8"/>
  <c r="I887" i="8"/>
  <c r="J887" i="8"/>
  <c r="I888" i="8"/>
  <c r="J888" i="8"/>
  <c r="I889" i="8"/>
  <c r="J889" i="8"/>
  <c r="I890" i="8"/>
  <c r="J890" i="8"/>
  <c r="I891" i="8"/>
  <c r="J891" i="8"/>
  <c r="I892" i="8"/>
  <c r="J892" i="8"/>
  <c r="I893" i="8"/>
  <c r="J893" i="8"/>
  <c r="I894" i="8"/>
  <c r="J894" i="8"/>
  <c r="I895" i="8"/>
  <c r="J895" i="8"/>
  <c r="I896" i="8"/>
  <c r="J896" i="8"/>
  <c r="I897" i="8"/>
  <c r="J897" i="8"/>
  <c r="I898" i="8"/>
  <c r="J898" i="8"/>
  <c r="I899" i="8"/>
  <c r="J899" i="8"/>
  <c r="I900" i="8"/>
  <c r="J900" i="8"/>
  <c r="I901" i="8"/>
  <c r="J901" i="8"/>
  <c r="I902" i="8"/>
  <c r="J902" i="8"/>
  <c r="I903" i="8"/>
  <c r="J903" i="8"/>
  <c r="I904" i="8"/>
  <c r="J904" i="8"/>
  <c r="I905" i="8"/>
  <c r="J905" i="8"/>
  <c r="I906" i="8"/>
  <c r="J906" i="8"/>
  <c r="I907" i="8"/>
  <c r="J907" i="8"/>
  <c r="I908" i="8"/>
  <c r="J908" i="8"/>
  <c r="I909" i="8"/>
  <c r="J909" i="8"/>
  <c r="I910" i="8"/>
  <c r="J910" i="8"/>
  <c r="I911" i="8"/>
  <c r="J911" i="8"/>
  <c r="I912" i="8"/>
  <c r="J912" i="8"/>
  <c r="I913" i="8"/>
  <c r="J913" i="8"/>
  <c r="I914" i="8"/>
  <c r="J914" i="8"/>
  <c r="I915" i="8"/>
  <c r="J915" i="8"/>
  <c r="I916" i="8"/>
  <c r="J916" i="8"/>
  <c r="I917" i="8"/>
  <c r="J917" i="8"/>
  <c r="I918" i="8"/>
  <c r="J918" i="8"/>
  <c r="I919" i="8"/>
  <c r="J919" i="8"/>
  <c r="I920" i="8"/>
  <c r="J920" i="8"/>
  <c r="I921" i="8"/>
  <c r="J921" i="8"/>
  <c r="I922" i="8"/>
  <c r="J922" i="8"/>
  <c r="I923" i="8"/>
  <c r="J923" i="8"/>
  <c r="I924" i="8"/>
  <c r="J924" i="8"/>
  <c r="I925" i="8"/>
  <c r="J925" i="8"/>
  <c r="I926" i="8"/>
  <c r="J926" i="8"/>
  <c r="I927" i="8"/>
  <c r="J927" i="8"/>
  <c r="I928" i="8"/>
  <c r="J928" i="8"/>
  <c r="I929" i="8"/>
  <c r="J929" i="8"/>
  <c r="I930" i="8"/>
  <c r="J930" i="8"/>
  <c r="I931" i="8"/>
  <c r="J931" i="8"/>
  <c r="I932" i="8"/>
  <c r="J932" i="8"/>
  <c r="I933" i="8"/>
  <c r="J933" i="8"/>
  <c r="I934" i="8"/>
  <c r="J934" i="8"/>
  <c r="I935" i="8"/>
  <c r="J935" i="8"/>
  <c r="I936" i="8"/>
  <c r="J936" i="8"/>
  <c r="I937" i="8"/>
  <c r="J937" i="8"/>
  <c r="I938" i="8"/>
  <c r="J938" i="8"/>
  <c r="I939" i="8"/>
  <c r="J939" i="8"/>
  <c r="I940" i="8"/>
  <c r="J940" i="8"/>
  <c r="I941" i="8"/>
  <c r="J941" i="8"/>
  <c r="I942" i="8"/>
  <c r="J942" i="8"/>
  <c r="I943" i="8"/>
  <c r="J943" i="8"/>
  <c r="I944" i="8"/>
  <c r="J944" i="8"/>
  <c r="I945" i="8"/>
  <c r="J945" i="8"/>
  <c r="I946" i="8"/>
  <c r="J946" i="8"/>
  <c r="I947" i="8"/>
  <c r="J947" i="8"/>
  <c r="I948" i="8"/>
  <c r="J948" i="8"/>
  <c r="I949" i="8"/>
  <c r="J949" i="8"/>
  <c r="I950" i="8"/>
  <c r="J950" i="8"/>
  <c r="I951" i="8"/>
  <c r="J951" i="8"/>
  <c r="I952" i="8"/>
  <c r="J952" i="8"/>
  <c r="I953" i="8"/>
  <c r="J953" i="8"/>
  <c r="I954" i="8"/>
  <c r="J954" i="8"/>
  <c r="I955" i="8"/>
  <c r="J955" i="8"/>
  <c r="I956" i="8"/>
  <c r="J956" i="8"/>
  <c r="I957" i="8"/>
  <c r="J957" i="8"/>
  <c r="I958" i="8"/>
  <c r="J958" i="8"/>
  <c r="I959" i="8"/>
  <c r="J959" i="8"/>
  <c r="I960" i="8"/>
  <c r="J960" i="8"/>
  <c r="I961" i="8"/>
  <c r="J961" i="8"/>
  <c r="I962" i="8"/>
  <c r="J962" i="8"/>
  <c r="I963" i="8"/>
  <c r="J963" i="8"/>
  <c r="I964" i="8"/>
  <c r="J964" i="8"/>
  <c r="I965" i="8"/>
  <c r="J965" i="8"/>
  <c r="I966" i="8"/>
  <c r="J966" i="8"/>
  <c r="I967" i="8"/>
  <c r="J967" i="8"/>
  <c r="I968" i="8"/>
  <c r="J968" i="8"/>
  <c r="I969" i="8"/>
  <c r="J969" i="8"/>
  <c r="I970" i="8"/>
  <c r="J970" i="8"/>
  <c r="I971" i="8"/>
  <c r="J971" i="8"/>
  <c r="I972" i="8"/>
  <c r="J972" i="8"/>
  <c r="I973" i="8"/>
  <c r="J973" i="8"/>
  <c r="I974" i="8"/>
  <c r="J974" i="8"/>
  <c r="I975" i="8"/>
  <c r="J975" i="8"/>
  <c r="I976" i="8"/>
  <c r="J976" i="8"/>
  <c r="I977" i="8"/>
  <c r="J977" i="8"/>
  <c r="I978" i="8"/>
  <c r="J978" i="8"/>
  <c r="I979" i="8"/>
  <c r="J979" i="8"/>
  <c r="I980" i="8"/>
  <c r="J980" i="8"/>
  <c r="I981" i="8"/>
  <c r="J981" i="8"/>
  <c r="I982" i="8"/>
  <c r="J982" i="8"/>
  <c r="I983" i="8"/>
  <c r="J983" i="8"/>
  <c r="I984" i="8"/>
  <c r="J984" i="8"/>
  <c r="I985" i="8"/>
  <c r="J985" i="8"/>
  <c r="I986" i="8"/>
  <c r="J986" i="8"/>
  <c r="I987" i="8"/>
  <c r="J987" i="8"/>
  <c r="I988" i="8"/>
  <c r="J988" i="8"/>
  <c r="I989" i="8"/>
  <c r="J989" i="8"/>
  <c r="I990" i="8"/>
  <c r="J990" i="8"/>
  <c r="I991" i="8"/>
  <c r="J991" i="8"/>
  <c r="I992" i="8"/>
  <c r="J992" i="8"/>
  <c r="I993" i="8"/>
  <c r="J993" i="8"/>
  <c r="I994" i="8"/>
  <c r="J994" i="8"/>
  <c r="I995" i="8"/>
  <c r="J995" i="8"/>
  <c r="I996" i="8"/>
  <c r="J996" i="8"/>
  <c r="I997" i="8"/>
  <c r="J997" i="8"/>
  <c r="I998" i="8"/>
  <c r="J998" i="8"/>
  <c r="I999" i="8"/>
  <c r="J999" i="8"/>
  <c r="I1000" i="8"/>
  <c r="J1000" i="8"/>
  <c r="I1001" i="8"/>
  <c r="J1001" i="8"/>
  <c r="I1002" i="8"/>
  <c r="J1002" i="8"/>
  <c r="I1003" i="8"/>
  <c r="J1003" i="8"/>
  <c r="I1004" i="8"/>
  <c r="J1004" i="8"/>
  <c r="I1005" i="8"/>
  <c r="J1005" i="8"/>
  <c r="I1006" i="8"/>
  <c r="J1006" i="8"/>
  <c r="I1007" i="8"/>
  <c r="J1007" i="8"/>
  <c r="I1008" i="8"/>
  <c r="J1008" i="8"/>
  <c r="I1009" i="8"/>
  <c r="J1009" i="8"/>
  <c r="I1010" i="8"/>
  <c r="J1010" i="8"/>
  <c r="I1011" i="8"/>
  <c r="J1011" i="8"/>
  <c r="I1012" i="8"/>
  <c r="J1012" i="8"/>
  <c r="I1013" i="8"/>
  <c r="J1013" i="8"/>
  <c r="I1014" i="8"/>
  <c r="J1014" i="8"/>
  <c r="I1015" i="8"/>
  <c r="J1015" i="8"/>
  <c r="I1016" i="8"/>
  <c r="J1016" i="8"/>
  <c r="I1017" i="8"/>
  <c r="J1017" i="8"/>
  <c r="I1018" i="8"/>
  <c r="J1018" i="8"/>
  <c r="I1019" i="8"/>
  <c r="J1019" i="8"/>
  <c r="I1020" i="8"/>
  <c r="J1020" i="8"/>
  <c r="I1021" i="8"/>
  <c r="J1021" i="8"/>
  <c r="I1022" i="8"/>
  <c r="J1022" i="8"/>
  <c r="I1023" i="8"/>
  <c r="J1023" i="8"/>
  <c r="I1024" i="8"/>
  <c r="J1024" i="8"/>
  <c r="I1025" i="8"/>
  <c r="J1025" i="8"/>
  <c r="I1026" i="8"/>
  <c r="J1026" i="8"/>
  <c r="I1027" i="8"/>
  <c r="J1027" i="8"/>
  <c r="I1028" i="8"/>
  <c r="J1028" i="8"/>
  <c r="I1029" i="8"/>
  <c r="J1029" i="8"/>
  <c r="I1030" i="8"/>
  <c r="J1030" i="8"/>
  <c r="I1031" i="8"/>
  <c r="J1031" i="8"/>
  <c r="I1032" i="8"/>
  <c r="J1032" i="8"/>
  <c r="I1033" i="8"/>
  <c r="J1033" i="8"/>
  <c r="I1034" i="8"/>
  <c r="J1034" i="8"/>
  <c r="I1035" i="8"/>
  <c r="J1035" i="8"/>
  <c r="I1036" i="8"/>
  <c r="J1036" i="8"/>
  <c r="I1037" i="8"/>
  <c r="J1037" i="8"/>
  <c r="I1038" i="8"/>
  <c r="J1038" i="8"/>
  <c r="I1039" i="8"/>
  <c r="J1039" i="8"/>
  <c r="I1040" i="8"/>
  <c r="J1040" i="8"/>
  <c r="I1041" i="8"/>
  <c r="J1041" i="8"/>
  <c r="I1042" i="8"/>
  <c r="J1042" i="8"/>
  <c r="I1043" i="8"/>
  <c r="J1043" i="8"/>
  <c r="I1044" i="8"/>
  <c r="J1044" i="8"/>
  <c r="I1045" i="8"/>
  <c r="J1045" i="8"/>
  <c r="I1046" i="8"/>
  <c r="J1046" i="8"/>
  <c r="I1047" i="8"/>
  <c r="J1047" i="8"/>
  <c r="I1048" i="8"/>
  <c r="J1048" i="8"/>
  <c r="I1049" i="8"/>
  <c r="J1049" i="8"/>
  <c r="I1050" i="8"/>
  <c r="J1050" i="8"/>
  <c r="I1051" i="8"/>
  <c r="J1051" i="8"/>
  <c r="I1052" i="8"/>
  <c r="J1052" i="8"/>
  <c r="I1053" i="8"/>
  <c r="J1053" i="8"/>
  <c r="I1054" i="8"/>
  <c r="J1054" i="8"/>
  <c r="I1055" i="8"/>
  <c r="J1055" i="8"/>
  <c r="I1056" i="8"/>
  <c r="J1056" i="8"/>
  <c r="I1057" i="8"/>
  <c r="J1057" i="8"/>
  <c r="I1058" i="8"/>
  <c r="J1058" i="8"/>
  <c r="I1059" i="8"/>
  <c r="J1059" i="8"/>
  <c r="I1060" i="8"/>
  <c r="J1060" i="8"/>
  <c r="I1061" i="8"/>
  <c r="J1061" i="8"/>
  <c r="I1062" i="8"/>
  <c r="J1062" i="8"/>
  <c r="I1063" i="8"/>
  <c r="J1063" i="8"/>
  <c r="I1064" i="8"/>
  <c r="J1064" i="8"/>
  <c r="I1065" i="8"/>
  <c r="J1065" i="8"/>
  <c r="I1066" i="8"/>
  <c r="J1066" i="8"/>
  <c r="I1067" i="8"/>
  <c r="J1067" i="8"/>
  <c r="I1068" i="8"/>
  <c r="J1068" i="8"/>
  <c r="I1069" i="8"/>
  <c r="J1069" i="8"/>
  <c r="I1070" i="8"/>
  <c r="J1070" i="8"/>
  <c r="I1071" i="8"/>
  <c r="J1071" i="8"/>
  <c r="I1072" i="8"/>
  <c r="J1072" i="8"/>
  <c r="I1073" i="8"/>
  <c r="J1073" i="8"/>
  <c r="I1074" i="8"/>
  <c r="J1074" i="8"/>
  <c r="I1075" i="8"/>
  <c r="J1075" i="8"/>
  <c r="I1076" i="8"/>
  <c r="J1076" i="8"/>
  <c r="I1077" i="8"/>
  <c r="J1077" i="8"/>
  <c r="I1078" i="8"/>
  <c r="J1078" i="8"/>
  <c r="I1079" i="8"/>
  <c r="J1079" i="8"/>
  <c r="I1080" i="8"/>
  <c r="J1080" i="8"/>
  <c r="I1081" i="8"/>
  <c r="J1081" i="8"/>
  <c r="I1082" i="8"/>
  <c r="J1082" i="8"/>
  <c r="I1083" i="8"/>
  <c r="J1083" i="8"/>
  <c r="I1084" i="8"/>
  <c r="J1084" i="8"/>
  <c r="I1085" i="8"/>
  <c r="J1085" i="8"/>
  <c r="I1086" i="8"/>
  <c r="J1086" i="8"/>
  <c r="I1087" i="8"/>
  <c r="J1087" i="8"/>
  <c r="I1088" i="8"/>
  <c r="J1088" i="8"/>
  <c r="I1089" i="8"/>
  <c r="J1089" i="8"/>
  <c r="I1090" i="8"/>
  <c r="J1090" i="8"/>
  <c r="I1091" i="8"/>
  <c r="J1091" i="8"/>
  <c r="I1092" i="8"/>
  <c r="J1092" i="8"/>
  <c r="I1093" i="8"/>
  <c r="J1093" i="8"/>
  <c r="I1094" i="8"/>
  <c r="J1094" i="8"/>
  <c r="I1095" i="8"/>
  <c r="J1095" i="8"/>
  <c r="I1096" i="8"/>
  <c r="J1096" i="8"/>
  <c r="I1097" i="8"/>
  <c r="J1097" i="8"/>
  <c r="I1098" i="8"/>
  <c r="J1098" i="8"/>
  <c r="I1099" i="8"/>
  <c r="J1099" i="8"/>
  <c r="I1100" i="8"/>
  <c r="J1100" i="8"/>
  <c r="I1101" i="8"/>
  <c r="J1101" i="8"/>
  <c r="I1102" i="8"/>
  <c r="J1102" i="8"/>
  <c r="I1103" i="8"/>
  <c r="J1103" i="8"/>
  <c r="I1104" i="8"/>
  <c r="J1104" i="8"/>
  <c r="I1105" i="8"/>
  <c r="J1105" i="8"/>
  <c r="I1106" i="8"/>
  <c r="J1106" i="8"/>
  <c r="I1107" i="8"/>
  <c r="J1107" i="8"/>
  <c r="I1108" i="8"/>
  <c r="J1108" i="8"/>
  <c r="I1109" i="8"/>
  <c r="J1109" i="8"/>
  <c r="I1110" i="8"/>
  <c r="J1110" i="8"/>
  <c r="I1111" i="8"/>
  <c r="J1111" i="8"/>
  <c r="I1112" i="8"/>
  <c r="J1112" i="8"/>
  <c r="I1113" i="8"/>
  <c r="J1113" i="8"/>
  <c r="I1114" i="8"/>
  <c r="J1114" i="8"/>
  <c r="I1115" i="8"/>
  <c r="J1115" i="8"/>
  <c r="I1116" i="8"/>
  <c r="J1116" i="8"/>
  <c r="I1117" i="8"/>
  <c r="J1117" i="8"/>
  <c r="I1118" i="8"/>
  <c r="J1118" i="8"/>
  <c r="I1119" i="8"/>
  <c r="J1119" i="8"/>
  <c r="I1120" i="8"/>
  <c r="J1120" i="8"/>
  <c r="I1121" i="8"/>
  <c r="J1121" i="8"/>
  <c r="I1122" i="8"/>
  <c r="J1122" i="8"/>
  <c r="I1123" i="8"/>
  <c r="J1123" i="8"/>
  <c r="I1124" i="8"/>
  <c r="J1124" i="8"/>
  <c r="I1125" i="8"/>
  <c r="J1125" i="8"/>
  <c r="I1126" i="8"/>
  <c r="J1126" i="8"/>
  <c r="I1127" i="8"/>
  <c r="J1127" i="8"/>
  <c r="I1128" i="8"/>
  <c r="J1128" i="8"/>
  <c r="I1129" i="8"/>
  <c r="J1129" i="8"/>
  <c r="I1130" i="8"/>
  <c r="J1130" i="8"/>
  <c r="I1131" i="8"/>
  <c r="J1131" i="8"/>
  <c r="I1132" i="8"/>
  <c r="J1132" i="8"/>
  <c r="I1133" i="8"/>
  <c r="J1133" i="8"/>
  <c r="I1134" i="8"/>
  <c r="J1134" i="8"/>
  <c r="I1135" i="8"/>
  <c r="J1135" i="8"/>
  <c r="I1136" i="8"/>
  <c r="J1136" i="8"/>
  <c r="I1137" i="8"/>
  <c r="J1137" i="8"/>
  <c r="I1138" i="8"/>
  <c r="J1138" i="8"/>
  <c r="I1139" i="8"/>
  <c r="J1139" i="8"/>
  <c r="I1140" i="8"/>
  <c r="J1140" i="8"/>
  <c r="I1141" i="8"/>
  <c r="J1141" i="8"/>
  <c r="I1142" i="8"/>
  <c r="J1142" i="8"/>
  <c r="I1143" i="8"/>
  <c r="J1143" i="8"/>
  <c r="I1144" i="8"/>
  <c r="J1144" i="8"/>
  <c r="I1145" i="8"/>
  <c r="J1145" i="8"/>
  <c r="I1146" i="8"/>
  <c r="J1146" i="8"/>
  <c r="I1147" i="8"/>
  <c r="J1147" i="8"/>
  <c r="I1148" i="8"/>
  <c r="J1148" i="8"/>
  <c r="I1149" i="8"/>
  <c r="J1149" i="8"/>
  <c r="I1150" i="8"/>
  <c r="J1150" i="8"/>
  <c r="I1151" i="8"/>
  <c r="J1151" i="8"/>
  <c r="I1152" i="8"/>
  <c r="J1152" i="8"/>
  <c r="I1153" i="8"/>
  <c r="J1153" i="8"/>
  <c r="I1154" i="8"/>
  <c r="J1154" i="8"/>
  <c r="I1155" i="8"/>
  <c r="J1155" i="8"/>
  <c r="I1156" i="8"/>
  <c r="J1156" i="8"/>
  <c r="I1157" i="8"/>
  <c r="J1157" i="8"/>
  <c r="I1158" i="8"/>
  <c r="J1158" i="8"/>
  <c r="I1159" i="8"/>
  <c r="J1159" i="8"/>
  <c r="I1160" i="8"/>
  <c r="J1160" i="8"/>
  <c r="I1161" i="8"/>
  <c r="J1161" i="8"/>
  <c r="I1162" i="8"/>
  <c r="J1162" i="8"/>
  <c r="I1163" i="8"/>
  <c r="J1163" i="8"/>
  <c r="I1164" i="8"/>
  <c r="J1164" i="8"/>
  <c r="I1165" i="8"/>
  <c r="J1165" i="8"/>
  <c r="I1166" i="8"/>
  <c r="J1166" i="8"/>
  <c r="I1167" i="8"/>
  <c r="J1167" i="8"/>
  <c r="I1168" i="8"/>
  <c r="J1168" i="8"/>
  <c r="I1169" i="8"/>
  <c r="J1169" i="8"/>
  <c r="I1170" i="8"/>
  <c r="J1170" i="8"/>
  <c r="I1171" i="8"/>
  <c r="J1171" i="8"/>
  <c r="I1172" i="8"/>
  <c r="J1172" i="8"/>
  <c r="I1173" i="8"/>
  <c r="J1173" i="8"/>
  <c r="I1174" i="8"/>
  <c r="J1174" i="8"/>
  <c r="I1175" i="8"/>
  <c r="J1175" i="8"/>
  <c r="I1176" i="8"/>
  <c r="J1176" i="8"/>
  <c r="I1177" i="8"/>
  <c r="J1177" i="8"/>
  <c r="I1178" i="8"/>
  <c r="J1178" i="8"/>
  <c r="I1179" i="8"/>
  <c r="J1179" i="8"/>
  <c r="I1180" i="8"/>
  <c r="J1180" i="8"/>
  <c r="I1181" i="8"/>
  <c r="J1181" i="8"/>
  <c r="I1182" i="8"/>
  <c r="J1182" i="8"/>
  <c r="I1183" i="8"/>
  <c r="J1183" i="8"/>
  <c r="I1184" i="8"/>
  <c r="J1184" i="8"/>
  <c r="I1185" i="8"/>
  <c r="J1185" i="8"/>
  <c r="I1186" i="8"/>
  <c r="J1186" i="8"/>
  <c r="I1187" i="8"/>
  <c r="J1187" i="8"/>
  <c r="I1188" i="8"/>
  <c r="J1188" i="8"/>
  <c r="I1189" i="8"/>
  <c r="J1189" i="8"/>
  <c r="I1190" i="8"/>
  <c r="J1190" i="8"/>
  <c r="I1191" i="8"/>
  <c r="J1191" i="8"/>
  <c r="I1192" i="8"/>
  <c r="J1192" i="8"/>
  <c r="I1193" i="8"/>
  <c r="J1193" i="8"/>
  <c r="I1194" i="8"/>
  <c r="J1194" i="8"/>
  <c r="I1195" i="8"/>
  <c r="J1195" i="8"/>
  <c r="I1196" i="8"/>
  <c r="J1196" i="8"/>
  <c r="I1197" i="8"/>
  <c r="J1197" i="8"/>
  <c r="I1198" i="8"/>
  <c r="J1198" i="8"/>
  <c r="I1199" i="8"/>
  <c r="J1199" i="8"/>
  <c r="I1200" i="8"/>
  <c r="J1200" i="8"/>
  <c r="I1201" i="8"/>
  <c r="J1201" i="8"/>
  <c r="I1202" i="8"/>
  <c r="J1202" i="8"/>
  <c r="I1203" i="8"/>
  <c r="J1203" i="8"/>
  <c r="I1204" i="8"/>
  <c r="J1204" i="8"/>
  <c r="I1205" i="8"/>
  <c r="J1205" i="8"/>
  <c r="I1206" i="8"/>
  <c r="J1206" i="8"/>
  <c r="I1207" i="8"/>
  <c r="J1207" i="8"/>
  <c r="I1208" i="8"/>
  <c r="J1208" i="8"/>
  <c r="I1209" i="8"/>
  <c r="J1209" i="8"/>
  <c r="I1210" i="8"/>
  <c r="J1210" i="8"/>
  <c r="I1211" i="8"/>
  <c r="J1211" i="8"/>
  <c r="I1212" i="8"/>
  <c r="J1212" i="8"/>
  <c r="I1213" i="8"/>
  <c r="J1213" i="8"/>
  <c r="I1214" i="8"/>
  <c r="J1214" i="8"/>
  <c r="I1215" i="8"/>
  <c r="J1215" i="8"/>
  <c r="I1216" i="8"/>
  <c r="J1216" i="8"/>
  <c r="I1217" i="8"/>
  <c r="J1217" i="8"/>
  <c r="I1218" i="8"/>
  <c r="J1218" i="8"/>
  <c r="I1219" i="8"/>
  <c r="J1219" i="8"/>
  <c r="I1220" i="8"/>
  <c r="J1220" i="8"/>
  <c r="I1221" i="8"/>
  <c r="J1221" i="8"/>
  <c r="I1222" i="8"/>
  <c r="J1222" i="8"/>
  <c r="I1223" i="8"/>
  <c r="J1223" i="8"/>
  <c r="I1224" i="8"/>
  <c r="J1224" i="8"/>
  <c r="I1225" i="8"/>
  <c r="J1225" i="8"/>
  <c r="I1226" i="8"/>
  <c r="J1226" i="8"/>
  <c r="I1227" i="8"/>
  <c r="J1227" i="8"/>
  <c r="I1228" i="8"/>
  <c r="J1228" i="8"/>
  <c r="I1229" i="8"/>
  <c r="J1229" i="8"/>
  <c r="I1230" i="8"/>
  <c r="J1230" i="8"/>
  <c r="I1231" i="8"/>
  <c r="J1231" i="8"/>
  <c r="I1232" i="8"/>
  <c r="J1232" i="8"/>
  <c r="I1233" i="8"/>
  <c r="J1233" i="8"/>
  <c r="I1234" i="8"/>
  <c r="J1234" i="8"/>
  <c r="I1235" i="8"/>
  <c r="J1235" i="8"/>
  <c r="I1236" i="8"/>
  <c r="J1236" i="8"/>
  <c r="I1237" i="8"/>
  <c r="J1237" i="8"/>
  <c r="I1238" i="8"/>
  <c r="J1238" i="8"/>
  <c r="I1239" i="8"/>
  <c r="J1239" i="8"/>
  <c r="I1240" i="8"/>
  <c r="J1240" i="8"/>
  <c r="I1241" i="8"/>
  <c r="J1241" i="8"/>
  <c r="I1242" i="8"/>
  <c r="J1242" i="8"/>
  <c r="I1243" i="8"/>
  <c r="J1243" i="8"/>
  <c r="I1244" i="8"/>
  <c r="J1244" i="8"/>
  <c r="I1245" i="8"/>
  <c r="J1245" i="8"/>
  <c r="I1246" i="8"/>
  <c r="J1246" i="8"/>
  <c r="I1247" i="8"/>
  <c r="J1247" i="8"/>
  <c r="I1248" i="8"/>
  <c r="J1248" i="8"/>
  <c r="I1249" i="8"/>
  <c r="J1249" i="8"/>
  <c r="I1250" i="8"/>
  <c r="J1250" i="8"/>
  <c r="I1251" i="8"/>
  <c r="J1251" i="8"/>
  <c r="I1252" i="8"/>
  <c r="J1252" i="8"/>
  <c r="I1253" i="8"/>
  <c r="J1253" i="8"/>
  <c r="I1254" i="8"/>
  <c r="J1254" i="8"/>
  <c r="I1255" i="8"/>
  <c r="J1255" i="8"/>
  <c r="I1256" i="8"/>
  <c r="J1256" i="8"/>
  <c r="I1257" i="8"/>
  <c r="J1257" i="8"/>
  <c r="I1258" i="8"/>
  <c r="J1258" i="8"/>
  <c r="I1259" i="8"/>
  <c r="J1259" i="8"/>
  <c r="I1260" i="8"/>
  <c r="J1260" i="8"/>
  <c r="I1261" i="8"/>
  <c r="J1261" i="8"/>
  <c r="I1262" i="8"/>
  <c r="J1262" i="8"/>
  <c r="I1263" i="8"/>
  <c r="J1263" i="8"/>
  <c r="I1264" i="8"/>
  <c r="J1264" i="8"/>
  <c r="I1265" i="8"/>
  <c r="J1265" i="8"/>
  <c r="I1266" i="8"/>
  <c r="J1266" i="8"/>
  <c r="I1267" i="8"/>
  <c r="J1267" i="8"/>
  <c r="I1268" i="8"/>
  <c r="J1268" i="8"/>
  <c r="I1269" i="8"/>
  <c r="J1269" i="8"/>
  <c r="I1270" i="8"/>
  <c r="J1270" i="8"/>
  <c r="I1271" i="8"/>
  <c r="J1271" i="8"/>
  <c r="I1272" i="8"/>
  <c r="J1272" i="8"/>
  <c r="I1273" i="8"/>
  <c r="J1273" i="8"/>
  <c r="I1274" i="8"/>
  <c r="J1274" i="8"/>
  <c r="I1275" i="8"/>
  <c r="J1275" i="8"/>
  <c r="I1276" i="8"/>
  <c r="J1276" i="8"/>
  <c r="I1277" i="8"/>
  <c r="J1277" i="8"/>
  <c r="I1278" i="8"/>
  <c r="J1278" i="8"/>
  <c r="I1279" i="8"/>
  <c r="J1279" i="8"/>
  <c r="I1280" i="8"/>
  <c r="J1280" i="8"/>
  <c r="I1281" i="8"/>
  <c r="J1281" i="8"/>
  <c r="I1282" i="8"/>
  <c r="J1282" i="8"/>
  <c r="I1283" i="8"/>
  <c r="J1283" i="8"/>
  <c r="I1284" i="8"/>
  <c r="J1284" i="8"/>
  <c r="I1285" i="8"/>
  <c r="J1285" i="8"/>
  <c r="I1286" i="8"/>
  <c r="J1286" i="8"/>
  <c r="I1287" i="8"/>
  <c r="J1287" i="8"/>
  <c r="I1288" i="8"/>
  <c r="J1288" i="8"/>
  <c r="I1289" i="8"/>
  <c r="J1289" i="8"/>
  <c r="I1290" i="8"/>
  <c r="J1290" i="8"/>
  <c r="I1291" i="8"/>
  <c r="J1291" i="8"/>
  <c r="I1292" i="8"/>
  <c r="J1292" i="8"/>
  <c r="I1293" i="8"/>
  <c r="J1293" i="8"/>
  <c r="I1294" i="8"/>
  <c r="J1294" i="8"/>
  <c r="I1295" i="8"/>
  <c r="J1295" i="8"/>
  <c r="I1296" i="8"/>
  <c r="J1296" i="8"/>
  <c r="I1297" i="8"/>
  <c r="J1297" i="8"/>
  <c r="I1298" i="8"/>
  <c r="J1298" i="8"/>
  <c r="I1299" i="8"/>
  <c r="J1299" i="8"/>
  <c r="I1300" i="8"/>
  <c r="J1300" i="8"/>
  <c r="I1301" i="8"/>
  <c r="J1301" i="8"/>
  <c r="I1302" i="8"/>
  <c r="J1302" i="8"/>
  <c r="I1303" i="8"/>
  <c r="J1303" i="8"/>
  <c r="I1304" i="8"/>
  <c r="J1304" i="8"/>
  <c r="I1305" i="8"/>
  <c r="J1305" i="8"/>
  <c r="I1306" i="8"/>
  <c r="J1306" i="8"/>
  <c r="I1307" i="8"/>
  <c r="J1307" i="8"/>
  <c r="I1308" i="8"/>
  <c r="J1308" i="8"/>
  <c r="I1309" i="8"/>
  <c r="J1309" i="8"/>
  <c r="I1310" i="8"/>
  <c r="J1310" i="8"/>
  <c r="I1311" i="8"/>
  <c r="J1311" i="8"/>
  <c r="I1312" i="8"/>
  <c r="J1312" i="8"/>
  <c r="I1313" i="8"/>
  <c r="J1313" i="8"/>
  <c r="I1314" i="8"/>
  <c r="J1314" i="8"/>
  <c r="I1315" i="8"/>
  <c r="J1315" i="8"/>
  <c r="I1316" i="8"/>
  <c r="J1316" i="8"/>
  <c r="I1317" i="8"/>
  <c r="J1317" i="8"/>
  <c r="I1318" i="8"/>
  <c r="J1318" i="8"/>
  <c r="I1319" i="8"/>
  <c r="J1319" i="8"/>
  <c r="I1320" i="8"/>
  <c r="J1320" i="8"/>
  <c r="I1321" i="8"/>
  <c r="J1321" i="8"/>
  <c r="I1322" i="8"/>
  <c r="J1322" i="8"/>
  <c r="I1323" i="8"/>
  <c r="J1323" i="8"/>
  <c r="I1324" i="8"/>
  <c r="J1324" i="8"/>
  <c r="I1325" i="8"/>
  <c r="J1325" i="8"/>
  <c r="I1326" i="8"/>
  <c r="J1326" i="8"/>
  <c r="I1327" i="8"/>
  <c r="J1327" i="8"/>
  <c r="I1328" i="8"/>
  <c r="J1328" i="8"/>
  <c r="I1329" i="8"/>
  <c r="J1329" i="8"/>
  <c r="I1330" i="8"/>
  <c r="J1330" i="8"/>
  <c r="I1331" i="8"/>
  <c r="J1331" i="8"/>
  <c r="I1332" i="8"/>
  <c r="J1332" i="8"/>
  <c r="I1333" i="8"/>
  <c r="J1333" i="8"/>
  <c r="I1334" i="8"/>
  <c r="J1334" i="8"/>
  <c r="I1335" i="8"/>
  <c r="J1335" i="8"/>
  <c r="I1336" i="8"/>
  <c r="J1336" i="8"/>
  <c r="I1337" i="8"/>
  <c r="J1337" i="8"/>
  <c r="I1338" i="8"/>
  <c r="J1338" i="8"/>
  <c r="I1339" i="8"/>
  <c r="J1339" i="8"/>
  <c r="I1340" i="8"/>
  <c r="J1340" i="8"/>
  <c r="I1341" i="8"/>
  <c r="J1341" i="8"/>
  <c r="I1342" i="8"/>
  <c r="J1342" i="8"/>
  <c r="I1343" i="8"/>
  <c r="J1343" i="8"/>
  <c r="I1344" i="8"/>
  <c r="J1344" i="8"/>
  <c r="I1345" i="8"/>
  <c r="J1345" i="8"/>
  <c r="I1346" i="8"/>
  <c r="J1346" i="8"/>
  <c r="I1347" i="8"/>
  <c r="J1347" i="8"/>
  <c r="I1348" i="8"/>
  <c r="J1348" i="8"/>
  <c r="I1349" i="8"/>
  <c r="J1349" i="8"/>
  <c r="I1350" i="8"/>
  <c r="J1350" i="8"/>
  <c r="I1351" i="8"/>
  <c r="J1351" i="8"/>
  <c r="I1352" i="8"/>
  <c r="J1352" i="8"/>
  <c r="I1353" i="8"/>
  <c r="J1353" i="8"/>
  <c r="I1354" i="8"/>
  <c r="J1354" i="8"/>
  <c r="I1355" i="8"/>
  <c r="J1355" i="8"/>
  <c r="I1356" i="8"/>
  <c r="J1356" i="8"/>
  <c r="I1357" i="8"/>
  <c r="J1357" i="8"/>
  <c r="I1358" i="8"/>
  <c r="J1358" i="8"/>
  <c r="I1359" i="8"/>
  <c r="J1359" i="8"/>
  <c r="I1360" i="8"/>
  <c r="J1360" i="8"/>
  <c r="I1361" i="8"/>
  <c r="J1361" i="8"/>
  <c r="I1362" i="8"/>
  <c r="J1362" i="8"/>
  <c r="I1363" i="8"/>
  <c r="J1363" i="8"/>
  <c r="I1364" i="8"/>
  <c r="J1364" i="8"/>
  <c r="I1365" i="8"/>
  <c r="J1365" i="8"/>
  <c r="I1366" i="8"/>
  <c r="J1366" i="8"/>
  <c r="I1367" i="8"/>
  <c r="J1367" i="8"/>
  <c r="I1368" i="8"/>
  <c r="J1368" i="8"/>
  <c r="I1369" i="8"/>
  <c r="J1369" i="8"/>
  <c r="I1370" i="8"/>
  <c r="J1370" i="8"/>
  <c r="I1371" i="8"/>
  <c r="J1371" i="8"/>
  <c r="I1372" i="8"/>
  <c r="J1372" i="8"/>
  <c r="I1373" i="8"/>
  <c r="J1373" i="8"/>
  <c r="I1374" i="8"/>
  <c r="J1374" i="8"/>
  <c r="I1375" i="8"/>
  <c r="J1375" i="8"/>
  <c r="I1376" i="8"/>
  <c r="J1376" i="8"/>
  <c r="I1377" i="8"/>
  <c r="J1377" i="8"/>
  <c r="I1378" i="8"/>
  <c r="J1378" i="8"/>
  <c r="I1379" i="8"/>
  <c r="J1379" i="8"/>
  <c r="I1380" i="8"/>
  <c r="J1380" i="8"/>
  <c r="I1381" i="8"/>
  <c r="J1381" i="8"/>
  <c r="I1382" i="8"/>
  <c r="J1382" i="8"/>
  <c r="I1383" i="8"/>
  <c r="J1383" i="8"/>
  <c r="I1384" i="8"/>
  <c r="J1384" i="8"/>
  <c r="I1385" i="8"/>
  <c r="J1385" i="8"/>
  <c r="I1386" i="8"/>
  <c r="J1386" i="8"/>
  <c r="I1387" i="8"/>
  <c r="J1387" i="8"/>
  <c r="I1388" i="8"/>
  <c r="J1388" i="8"/>
  <c r="I1389" i="8"/>
  <c r="J1389" i="8"/>
  <c r="I1390" i="8"/>
  <c r="J1390" i="8"/>
  <c r="I1391" i="8"/>
  <c r="J1391" i="8"/>
  <c r="I1392" i="8"/>
  <c r="J1392" i="8"/>
  <c r="I1393" i="8"/>
  <c r="J1393" i="8"/>
  <c r="I1394" i="8"/>
  <c r="J1394" i="8"/>
  <c r="I1395" i="8"/>
  <c r="J1395" i="8"/>
  <c r="I1396" i="8"/>
  <c r="J1396" i="8"/>
  <c r="I1397" i="8"/>
  <c r="J1397" i="8"/>
  <c r="I1398" i="8"/>
  <c r="J1398" i="8"/>
  <c r="I1399" i="8"/>
  <c r="J1399" i="8"/>
  <c r="I1400" i="8"/>
  <c r="J1400" i="8"/>
  <c r="I1401" i="8"/>
  <c r="J1401" i="8"/>
  <c r="I1402" i="8"/>
  <c r="J1402" i="8"/>
  <c r="I1403" i="8"/>
  <c r="J1403" i="8"/>
  <c r="I1404" i="8"/>
  <c r="J1404" i="8"/>
  <c r="I1405" i="8"/>
  <c r="J1405" i="8"/>
  <c r="I1406" i="8"/>
  <c r="J1406" i="8"/>
  <c r="I1407" i="8"/>
  <c r="J1407" i="8"/>
  <c r="I1408" i="8"/>
  <c r="J1408" i="8"/>
  <c r="I1409" i="8"/>
  <c r="J1409" i="8"/>
  <c r="I1410" i="8"/>
  <c r="J1410" i="8"/>
  <c r="I1411" i="8"/>
  <c r="J1411" i="8"/>
  <c r="I1412" i="8"/>
  <c r="J1412" i="8"/>
  <c r="I1413" i="8"/>
  <c r="J1413" i="8"/>
  <c r="I1414" i="8"/>
  <c r="J1414" i="8"/>
  <c r="I1415" i="8"/>
  <c r="J1415" i="8"/>
  <c r="I1416" i="8"/>
  <c r="J1416" i="8"/>
  <c r="I1417" i="8"/>
  <c r="J1417" i="8"/>
  <c r="I1418" i="8"/>
  <c r="J1418" i="8"/>
  <c r="I1419" i="8"/>
  <c r="J1419" i="8"/>
  <c r="I1420" i="8"/>
  <c r="J1420" i="8"/>
  <c r="I1421" i="8"/>
  <c r="J1421" i="8"/>
  <c r="I1422" i="8"/>
  <c r="J1422" i="8"/>
  <c r="I1423" i="8"/>
  <c r="J1423" i="8"/>
  <c r="I1424" i="8"/>
  <c r="J1424" i="8"/>
  <c r="I1425" i="8"/>
  <c r="J1425" i="8"/>
  <c r="I1426" i="8"/>
  <c r="J1426" i="8"/>
  <c r="I1427" i="8"/>
  <c r="J1427" i="8"/>
  <c r="I1428" i="8"/>
  <c r="J1428" i="8"/>
  <c r="I1429" i="8"/>
  <c r="J1429" i="8"/>
  <c r="I1430" i="8"/>
  <c r="J1430" i="8"/>
  <c r="I1431" i="8"/>
  <c r="J1431" i="8"/>
  <c r="I1432" i="8"/>
  <c r="J1432" i="8"/>
  <c r="I1433" i="8"/>
  <c r="J1433" i="8"/>
  <c r="I1434" i="8"/>
  <c r="J1434" i="8"/>
  <c r="I1435" i="8"/>
  <c r="J1435" i="8"/>
  <c r="I1436" i="8"/>
  <c r="J1436" i="8"/>
  <c r="I1437" i="8"/>
  <c r="J1437" i="8"/>
  <c r="I1438" i="8"/>
  <c r="J1438" i="8"/>
  <c r="I1439" i="8"/>
  <c r="J1439" i="8"/>
  <c r="I1440" i="8"/>
  <c r="J1440" i="8"/>
  <c r="I1441" i="8"/>
  <c r="J1441" i="8"/>
  <c r="I1442" i="8"/>
  <c r="J1442" i="8"/>
  <c r="I1443" i="8"/>
  <c r="J1443" i="8"/>
  <c r="I1444" i="8"/>
  <c r="J1444" i="8"/>
  <c r="I1445" i="8"/>
  <c r="J1445" i="8"/>
  <c r="I1446" i="8"/>
  <c r="J1446" i="8"/>
  <c r="I1447" i="8"/>
  <c r="J1447" i="8"/>
  <c r="I1448" i="8"/>
  <c r="J1448" i="8"/>
  <c r="I1449" i="8"/>
  <c r="J1449" i="8"/>
  <c r="I1450" i="8"/>
  <c r="J1450" i="8"/>
  <c r="I1451" i="8"/>
  <c r="J1451" i="8"/>
  <c r="I1452" i="8"/>
  <c r="J1452" i="8"/>
  <c r="I1453" i="8"/>
  <c r="J1453" i="8"/>
  <c r="I1454" i="8"/>
  <c r="J1454" i="8"/>
  <c r="I1455" i="8"/>
  <c r="J1455" i="8"/>
  <c r="I1456" i="8"/>
  <c r="J1456" i="8"/>
  <c r="I1457" i="8"/>
  <c r="J1457" i="8"/>
  <c r="I1458" i="8"/>
  <c r="J1458" i="8"/>
  <c r="I1459" i="8"/>
  <c r="J1459" i="8"/>
  <c r="I1460" i="8"/>
  <c r="J1460" i="8"/>
  <c r="I1461" i="8"/>
  <c r="J1461" i="8"/>
  <c r="I1462" i="8"/>
  <c r="J1462" i="8"/>
  <c r="I1463" i="8"/>
  <c r="J1463" i="8"/>
  <c r="I1464" i="8"/>
  <c r="J1464" i="8"/>
  <c r="I1465" i="8"/>
  <c r="J1465" i="8"/>
  <c r="I1466" i="8"/>
  <c r="J1466" i="8"/>
  <c r="I1467" i="8"/>
  <c r="J1467" i="8"/>
  <c r="I1468" i="8"/>
  <c r="J1468" i="8"/>
  <c r="I1469" i="8"/>
  <c r="J1469" i="8"/>
  <c r="I1470" i="8"/>
  <c r="J1470" i="8"/>
  <c r="I1471" i="8"/>
  <c r="J1471" i="8"/>
  <c r="I1472" i="8"/>
  <c r="J1472" i="8"/>
  <c r="I1473" i="8"/>
  <c r="J1473" i="8"/>
  <c r="I1474" i="8"/>
  <c r="J1474" i="8"/>
  <c r="I1475" i="8"/>
  <c r="J1475" i="8"/>
  <c r="I1476" i="8"/>
  <c r="J1476" i="8"/>
  <c r="I1477" i="8"/>
  <c r="J1477" i="8"/>
  <c r="I1478" i="8"/>
  <c r="J1478" i="8"/>
  <c r="I1479" i="8"/>
  <c r="J1479" i="8"/>
  <c r="I1480" i="8"/>
  <c r="J1480" i="8"/>
  <c r="I1481" i="8"/>
  <c r="J1481" i="8"/>
  <c r="I1482" i="8"/>
  <c r="J1482" i="8"/>
  <c r="I1483" i="8"/>
  <c r="J1483" i="8"/>
  <c r="I1484" i="8"/>
  <c r="J1484" i="8"/>
  <c r="I1485" i="8"/>
  <c r="J1485" i="8"/>
  <c r="I1486" i="8"/>
  <c r="J1486" i="8"/>
  <c r="I1487" i="8"/>
  <c r="J1487" i="8"/>
  <c r="I1488" i="8"/>
  <c r="J1488" i="8"/>
  <c r="I1489" i="8"/>
  <c r="J1489" i="8"/>
  <c r="I1490" i="8"/>
  <c r="J1490" i="8"/>
  <c r="I1491" i="8"/>
  <c r="J1491" i="8"/>
  <c r="I1492" i="8"/>
  <c r="J1492" i="8"/>
  <c r="I1493" i="8"/>
  <c r="J1493" i="8"/>
  <c r="I1494" i="8"/>
  <c r="J1494" i="8"/>
  <c r="I1495" i="8"/>
  <c r="J1495" i="8"/>
  <c r="I1496" i="8"/>
  <c r="J1496" i="8"/>
  <c r="I1497" i="8"/>
  <c r="J1497" i="8"/>
  <c r="I1498" i="8"/>
  <c r="J1498" i="8"/>
  <c r="I1499" i="8"/>
  <c r="J1499" i="8"/>
  <c r="I1500" i="8"/>
  <c r="J1500" i="8"/>
  <c r="I1501" i="8"/>
  <c r="J1501" i="8"/>
  <c r="I1502" i="8"/>
  <c r="J1502" i="8"/>
  <c r="I1503" i="8"/>
  <c r="J1503" i="8"/>
  <c r="I1504" i="8"/>
  <c r="J1504" i="8"/>
  <c r="I1505" i="8"/>
  <c r="J1505" i="8"/>
  <c r="I1506" i="8"/>
  <c r="J1506" i="8"/>
  <c r="I1507" i="8"/>
  <c r="J1507" i="8"/>
  <c r="I1508" i="8"/>
  <c r="J1508" i="8"/>
  <c r="I1509" i="8"/>
  <c r="J1509" i="8"/>
  <c r="I1510" i="8"/>
  <c r="J1510" i="8"/>
  <c r="I1511" i="8"/>
  <c r="J1511" i="8"/>
  <c r="I1512" i="8"/>
  <c r="J1512" i="8"/>
  <c r="I1513" i="8"/>
  <c r="J1513" i="8"/>
  <c r="I1514" i="8"/>
  <c r="J1514" i="8"/>
  <c r="I1515" i="8"/>
  <c r="J1515" i="8"/>
  <c r="I1516" i="8"/>
  <c r="J1516" i="8"/>
  <c r="I1517" i="8"/>
  <c r="J1517" i="8"/>
  <c r="I1518" i="8"/>
  <c r="J1518" i="8"/>
  <c r="I1519" i="8"/>
  <c r="J1519" i="8"/>
  <c r="I1520" i="8"/>
  <c r="J1520" i="8"/>
  <c r="I1521" i="8"/>
  <c r="J1521" i="8"/>
  <c r="I1522" i="8"/>
  <c r="J1522" i="8"/>
  <c r="I1523" i="8"/>
  <c r="J1523" i="8"/>
  <c r="I1524" i="8"/>
  <c r="J1524" i="8"/>
  <c r="I1525" i="8"/>
  <c r="J1525" i="8"/>
  <c r="I1526" i="8"/>
  <c r="J1526" i="8"/>
  <c r="I1527" i="8"/>
  <c r="J1527" i="8"/>
  <c r="I1528" i="8"/>
  <c r="J1528" i="8"/>
  <c r="I1529" i="8"/>
  <c r="J1529" i="8"/>
  <c r="I1530" i="8"/>
  <c r="J1530" i="8"/>
  <c r="I1531" i="8"/>
  <c r="J1531" i="8"/>
  <c r="I1532" i="8"/>
  <c r="J1532" i="8"/>
  <c r="I1533" i="8"/>
  <c r="J1533" i="8"/>
  <c r="I1534" i="8"/>
  <c r="J1534" i="8"/>
  <c r="I1535" i="8"/>
  <c r="J1535" i="8"/>
  <c r="I1536" i="8"/>
  <c r="J1536" i="8"/>
  <c r="I1537" i="8"/>
  <c r="J1537" i="8"/>
  <c r="I1538" i="8"/>
  <c r="J1538" i="8"/>
  <c r="I1539" i="8"/>
  <c r="J1539" i="8"/>
  <c r="I1540" i="8"/>
  <c r="J1540" i="8"/>
  <c r="I1541" i="8"/>
  <c r="J1541" i="8"/>
  <c r="I1542" i="8"/>
  <c r="J1542" i="8"/>
  <c r="I1543" i="8"/>
  <c r="J1543" i="8"/>
  <c r="I1544" i="8"/>
  <c r="J1544" i="8"/>
  <c r="I1545" i="8"/>
  <c r="J1545" i="8"/>
  <c r="I1546" i="8"/>
  <c r="J1546" i="8"/>
  <c r="I1547" i="8"/>
  <c r="J1547" i="8"/>
  <c r="I1548" i="8"/>
  <c r="J1548" i="8"/>
  <c r="I1549" i="8"/>
  <c r="J1549" i="8"/>
  <c r="I1550" i="8"/>
  <c r="J1550" i="8"/>
  <c r="I1551" i="8"/>
  <c r="J1551" i="8"/>
  <c r="I1552" i="8"/>
  <c r="J1552" i="8"/>
  <c r="I1553" i="8"/>
  <c r="J1553" i="8"/>
  <c r="I1554" i="8"/>
  <c r="J1554" i="8"/>
  <c r="I1555" i="8"/>
  <c r="J1555" i="8"/>
  <c r="I1556" i="8"/>
  <c r="J1556" i="8"/>
  <c r="I1557" i="8"/>
  <c r="J1557" i="8"/>
  <c r="I1558" i="8"/>
  <c r="J1558" i="8"/>
  <c r="I1559" i="8"/>
  <c r="J1559" i="8"/>
  <c r="I1560" i="8"/>
  <c r="J1560" i="8"/>
  <c r="I1561" i="8"/>
  <c r="J1561" i="8"/>
  <c r="I1562" i="8"/>
  <c r="J1562" i="8"/>
  <c r="I1563" i="8"/>
  <c r="J1563" i="8"/>
  <c r="I1564" i="8"/>
  <c r="J1564" i="8"/>
  <c r="I1565" i="8"/>
  <c r="J1565" i="8"/>
  <c r="I1566" i="8"/>
  <c r="J1566" i="8"/>
  <c r="I1567" i="8"/>
  <c r="J1567" i="8"/>
  <c r="I1568" i="8"/>
  <c r="J1568" i="8"/>
  <c r="I1569" i="8"/>
  <c r="J1569" i="8"/>
  <c r="I1570" i="8"/>
  <c r="J1570" i="8"/>
  <c r="I1571" i="8"/>
  <c r="J1571" i="8"/>
  <c r="I1572" i="8"/>
  <c r="J1572" i="8"/>
  <c r="I1573" i="8"/>
  <c r="J1573" i="8"/>
  <c r="I1574" i="8"/>
  <c r="J1574" i="8"/>
  <c r="I1575" i="8"/>
  <c r="J1575" i="8"/>
  <c r="I1576" i="8"/>
  <c r="J1576" i="8"/>
  <c r="I1577" i="8"/>
  <c r="J1577" i="8"/>
  <c r="I1578" i="8"/>
  <c r="J1578" i="8"/>
  <c r="I1579" i="8"/>
  <c r="J1579" i="8"/>
  <c r="I1580" i="8"/>
  <c r="J1580" i="8"/>
  <c r="I1581" i="8"/>
  <c r="J1581" i="8"/>
  <c r="I1582" i="8"/>
  <c r="J1582" i="8"/>
  <c r="I1583" i="8"/>
  <c r="J1583" i="8"/>
  <c r="I1584" i="8"/>
  <c r="J1584" i="8"/>
  <c r="I1585" i="8"/>
  <c r="J1585" i="8"/>
  <c r="I1586" i="8"/>
  <c r="J1586" i="8"/>
  <c r="I1587" i="8"/>
  <c r="J1587" i="8"/>
  <c r="I1588" i="8"/>
  <c r="J1588" i="8"/>
  <c r="I1589" i="8"/>
  <c r="J1589" i="8"/>
  <c r="I1590" i="8"/>
  <c r="J1590" i="8"/>
  <c r="I1591" i="8"/>
  <c r="J1591" i="8"/>
  <c r="I1592" i="8"/>
  <c r="J1592" i="8"/>
  <c r="I1593" i="8"/>
  <c r="J1593" i="8"/>
  <c r="I1594" i="8"/>
  <c r="J1594" i="8"/>
  <c r="I1595" i="8"/>
  <c r="J1595" i="8"/>
  <c r="I1596" i="8"/>
  <c r="J1596" i="8"/>
  <c r="I1597" i="8"/>
  <c r="J1597" i="8"/>
  <c r="I1598" i="8"/>
  <c r="J1598" i="8"/>
  <c r="I1599" i="8"/>
  <c r="J1599" i="8"/>
  <c r="I1600" i="8"/>
  <c r="J1600" i="8"/>
  <c r="I1601" i="8"/>
  <c r="J1601" i="8"/>
  <c r="I1602" i="8"/>
  <c r="J1602" i="8"/>
  <c r="I1603" i="8"/>
  <c r="J1603" i="8"/>
  <c r="I1604" i="8"/>
  <c r="J1604" i="8"/>
  <c r="I1605" i="8"/>
  <c r="J1605" i="8"/>
  <c r="I1606" i="8"/>
  <c r="J1606" i="8"/>
  <c r="I1607" i="8"/>
  <c r="J1607" i="8"/>
  <c r="I1608" i="8"/>
  <c r="J1608" i="8"/>
  <c r="I1609" i="8"/>
  <c r="J1609" i="8"/>
  <c r="I1610" i="8"/>
  <c r="J1610" i="8"/>
  <c r="I1611" i="8"/>
  <c r="J1611" i="8"/>
  <c r="I1612" i="8"/>
  <c r="J1612" i="8"/>
  <c r="I1613" i="8"/>
  <c r="J1613" i="8"/>
  <c r="I1614" i="8"/>
  <c r="J1614" i="8"/>
  <c r="I1615" i="8"/>
  <c r="J1615" i="8"/>
  <c r="I1616" i="8"/>
  <c r="J1616" i="8"/>
  <c r="I1617" i="8"/>
  <c r="J1617" i="8"/>
  <c r="I1618" i="8"/>
  <c r="J1618" i="8"/>
  <c r="I1619" i="8"/>
  <c r="J1619" i="8"/>
  <c r="I1620" i="8"/>
  <c r="J1620" i="8"/>
  <c r="I1621" i="8"/>
  <c r="J1621" i="8"/>
  <c r="I1622" i="8"/>
  <c r="J1622" i="8"/>
  <c r="I1623" i="8"/>
  <c r="J1623" i="8"/>
  <c r="I1624" i="8"/>
  <c r="J1624" i="8"/>
  <c r="I1625" i="8"/>
  <c r="J1625" i="8"/>
  <c r="I1626" i="8"/>
  <c r="J1626" i="8"/>
  <c r="I1627" i="8"/>
  <c r="J1627" i="8"/>
  <c r="I1628" i="8"/>
  <c r="J1628" i="8"/>
  <c r="I1629" i="8"/>
  <c r="J1629" i="8"/>
  <c r="I1630" i="8"/>
  <c r="J1630" i="8"/>
  <c r="I1631" i="8"/>
  <c r="J1631" i="8"/>
  <c r="I1632" i="8"/>
  <c r="J1632" i="8"/>
  <c r="I1633" i="8"/>
  <c r="J1633" i="8"/>
  <c r="I1634" i="8"/>
  <c r="J1634" i="8"/>
  <c r="I1635" i="8"/>
  <c r="J1635" i="8"/>
  <c r="I1636" i="8"/>
  <c r="J1636" i="8"/>
  <c r="I1637" i="8"/>
  <c r="J1637" i="8"/>
  <c r="I1638" i="8"/>
  <c r="J1638" i="8"/>
  <c r="I1639" i="8"/>
  <c r="J1639" i="8"/>
  <c r="I1640" i="8"/>
  <c r="J1640" i="8"/>
  <c r="I1641" i="8"/>
  <c r="J1641" i="8"/>
  <c r="I1642" i="8"/>
  <c r="J1642" i="8"/>
  <c r="I1643" i="8"/>
  <c r="J1643" i="8"/>
  <c r="I1644" i="8"/>
  <c r="J1644" i="8"/>
  <c r="I1645" i="8"/>
  <c r="J1645" i="8"/>
  <c r="I1646" i="8"/>
  <c r="J1646" i="8"/>
  <c r="I1647" i="8"/>
  <c r="J1647" i="8"/>
  <c r="I1648" i="8"/>
  <c r="J1648" i="8"/>
  <c r="I1649" i="8"/>
  <c r="J1649" i="8"/>
  <c r="I1650" i="8"/>
  <c r="J1650" i="8"/>
  <c r="I1651" i="8"/>
  <c r="J1651" i="8"/>
  <c r="I1652" i="8"/>
  <c r="J1652" i="8"/>
  <c r="I1653" i="8"/>
  <c r="J1653" i="8"/>
  <c r="I1654" i="8"/>
  <c r="J1654" i="8"/>
  <c r="I1655" i="8"/>
  <c r="J1655" i="8"/>
  <c r="I1656" i="8"/>
  <c r="J1656" i="8"/>
  <c r="I1657" i="8"/>
  <c r="J1657" i="8"/>
  <c r="I1658" i="8"/>
  <c r="J1658" i="8"/>
  <c r="I1659" i="8"/>
  <c r="J1659" i="8"/>
  <c r="I1660" i="8"/>
  <c r="J1660" i="8"/>
  <c r="I1661" i="8"/>
  <c r="J1661" i="8"/>
  <c r="I1662" i="8"/>
  <c r="J1662" i="8"/>
  <c r="I1663" i="8"/>
  <c r="J1663" i="8"/>
  <c r="I1664" i="8"/>
  <c r="J1664" i="8"/>
  <c r="I1665" i="8"/>
  <c r="J1665" i="8"/>
  <c r="I1666" i="8"/>
  <c r="J1666" i="8"/>
  <c r="I1667" i="8"/>
  <c r="J1667" i="8"/>
  <c r="I1668" i="8"/>
  <c r="J1668" i="8"/>
  <c r="I1669" i="8"/>
  <c r="J1669" i="8"/>
  <c r="I1670" i="8"/>
  <c r="J1670" i="8"/>
  <c r="I1671" i="8"/>
  <c r="J1671" i="8"/>
  <c r="I1672" i="8"/>
  <c r="J1672" i="8"/>
  <c r="I1673" i="8"/>
  <c r="J1673" i="8"/>
  <c r="I1674" i="8"/>
  <c r="J1674" i="8"/>
  <c r="I1675" i="8"/>
  <c r="J1675" i="8"/>
  <c r="I1676" i="8"/>
  <c r="J1676" i="8"/>
  <c r="I1677" i="8"/>
  <c r="J1677" i="8"/>
  <c r="I1678" i="8"/>
  <c r="J1678" i="8"/>
  <c r="I1679" i="8"/>
  <c r="J1679" i="8"/>
  <c r="I1680" i="8"/>
  <c r="J1680" i="8"/>
  <c r="I1681" i="8"/>
  <c r="J1681" i="8"/>
  <c r="I1682" i="8"/>
  <c r="J1682" i="8"/>
  <c r="I1683" i="8"/>
  <c r="J1683" i="8"/>
  <c r="I1684" i="8"/>
  <c r="J1684" i="8"/>
  <c r="I1685" i="8"/>
  <c r="J1685" i="8"/>
  <c r="I1686" i="8"/>
  <c r="J1686" i="8"/>
  <c r="I1687" i="8"/>
  <c r="J1687" i="8"/>
  <c r="I1688" i="8"/>
  <c r="J1688" i="8"/>
  <c r="I1689" i="8"/>
  <c r="J1689" i="8"/>
  <c r="I1690" i="8"/>
  <c r="J1690" i="8"/>
  <c r="I1691" i="8"/>
  <c r="J1691" i="8"/>
  <c r="I1692" i="8"/>
  <c r="J1692" i="8"/>
  <c r="I1693" i="8"/>
  <c r="J1693" i="8"/>
  <c r="I1694" i="8"/>
  <c r="J1694" i="8"/>
  <c r="I1695" i="8"/>
  <c r="J1695" i="8"/>
  <c r="I1696" i="8"/>
  <c r="J1696" i="8"/>
  <c r="I1697" i="8"/>
  <c r="J1697" i="8"/>
  <c r="I1698" i="8"/>
  <c r="J1698" i="8"/>
  <c r="I1699" i="8"/>
  <c r="J1699" i="8"/>
  <c r="I1700" i="8"/>
  <c r="J1700" i="8"/>
  <c r="I1701" i="8"/>
  <c r="J1701" i="8"/>
  <c r="I1702" i="8"/>
  <c r="J1702" i="8"/>
  <c r="I1703" i="8"/>
  <c r="J1703" i="8"/>
  <c r="I1704" i="8"/>
  <c r="J1704" i="8"/>
  <c r="I1705" i="8"/>
  <c r="J1705" i="8"/>
  <c r="I1706" i="8"/>
  <c r="J1706" i="8"/>
  <c r="I1707" i="8"/>
  <c r="J1707" i="8"/>
  <c r="I1708" i="8"/>
  <c r="J1708" i="8"/>
  <c r="I1709" i="8"/>
  <c r="J1709" i="8"/>
  <c r="I1710" i="8"/>
  <c r="J1710" i="8"/>
  <c r="I1711" i="8"/>
  <c r="J1711" i="8"/>
  <c r="I1712" i="8"/>
  <c r="J1712" i="8"/>
  <c r="I1713" i="8"/>
  <c r="J1713" i="8"/>
  <c r="I1714" i="8"/>
  <c r="J1714" i="8"/>
  <c r="I1715" i="8"/>
  <c r="J1715" i="8"/>
  <c r="I1716" i="8"/>
  <c r="J1716" i="8"/>
  <c r="I1717" i="8"/>
  <c r="J1717" i="8"/>
  <c r="I1718" i="8"/>
  <c r="J1718" i="8"/>
  <c r="I1719" i="8"/>
  <c r="J1719" i="8"/>
  <c r="I1720" i="8"/>
  <c r="J1720" i="8"/>
  <c r="I1721" i="8"/>
  <c r="J1721" i="8"/>
  <c r="I1722" i="8"/>
  <c r="J1722" i="8"/>
  <c r="I1723" i="8"/>
  <c r="J1723" i="8"/>
  <c r="I1724" i="8"/>
  <c r="J1724" i="8"/>
  <c r="I1725" i="8"/>
  <c r="J1725" i="8"/>
  <c r="I1726" i="8"/>
  <c r="J1726" i="8"/>
  <c r="I1727" i="8"/>
  <c r="J1727" i="8"/>
  <c r="I1728" i="8"/>
  <c r="J1728" i="8"/>
  <c r="I1729" i="8"/>
  <c r="J1729" i="8"/>
  <c r="I1730" i="8"/>
  <c r="J1730" i="8"/>
  <c r="I1731" i="8"/>
  <c r="J1731" i="8"/>
  <c r="I1732" i="8"/>
  <c r="J1732" i="8"/>
  <c r="I1733" i="8"/>
  <c r="J1733" i="8"/>
  <c r="I1734" i="8"/>
  <c r="J1734" i="8"/>
  <c r="I1735" i="8"/>
  <c r="J1735" i="8"/>
  <c r="I1736" i="8"/>
  <c r="J1736" i="8"/>
  <c r="I1737" i="8"/>
  <c r="J1737" i="8"/>
  <c r="I1738" i="8"/>
  <c r="J1738" i="8"/>
  <c r="I1739" i="8"/>
  <c r="J1739" i="8"/>
  <c r="I1740" i="8"/>
  <c r="J1740" i="8"/>
  <c r="I1741" i="8"/>
  <c r="J1741" i="8"/>
  <c r="I1742" i="8"/>
  <c r="J1742" i="8"/>
  <c r="I1743" i="8"/>
  <c r="J1743" i="8"/>
  <c r="I1744" i="8"/>
  <c r="J1744" i="8"/>
  <c r="I1745" i="8"/>
  <c r="J1745" i="8"/>
  <c r="I1746" i="8"/>
  <c r="J1746" i="8"/>
  <c r="I1747" i="8"/>
  <c r="J1747" i="8"/>
  <c r="I1748" i="8"/>
  <c r="J1748" i="8"/>
  <c r="I1749" i="8"/>
  <c r="J1749" i="8"/>
  <c r="I1750" i="8"/>
  <c r="J1750" i="8"/>
  <c r="I1751" i="8"/>
  <c r="J1751" i="8"/>
  <c r="I1752" i="8"/>
  <c r="J1752" i="8"/>
  <c r="I1753" i="8"/>
  <c r="J1753" i="8"/>
  <c r="I1754" i="8"/>
  <c r="J1754" i="8"/>
  <c r="I1755" i="8"/>
  <c r="J1755" i="8"/>
  <c r="I1756" i="8"/>
  <c r="J1756" i="8"/>
  <c r="I1757" i="8"/>
  <c r="J1757" i="8"/>
  <c r="I1758" i="8"/>
  <c r="J1758" i="8"/>
  <c r="I1759" i="8"/>
  <c r="J1759" i="8"/>
  <c r="I1760" i="8"/>
  <c r="J1760" i="8"/>
  <c r="I1761" i="8"/>
  <c r="J1761" i="8"/>
  <c r="I1762" i="8"/>
  <c r="J1762" i="8"/>
  <c r="I1763" i="8"/>
  <c r="J1763" i="8"/>
  <c r="I1764" i="8"/>
  <c r="J1764" i="8"/>
  <c r="I1765" i="8"/>
  <c r="J1765" i="8"/>
  <c r="I1766" i="8"/>
  <c r="J1766" i="8"/>
  <c r="I1767" i="8"/>
  <c r="J1767" i="8"/>
  <c r="I1768" i="8"/>
  <c r="J1768" i="8"/>
  <c r="I1769" i="8"/>
  <c r="J1769" i="8"/>
  <c r="I1770" i="8"/>
  <c r="J1770" i="8"/>
  <c r="I1771" i="8"/>
  <c r="J1771" i="8"/>
  <c r="I1772" i="8"/>
  <c r="J1772" i="8"/>
  <c r="I1773" i="8"/>
  <c r="J1773" i="8"/>
  <c r="I1774" i="8"/>
  <c r="J1774" i="8"/>
  <c r="I1775" i="8"/>
  <c r="J1775" i="8"/>
  <c r="I1776" i="8"/>
  <c r="J1776" i="8"/>
  <c r="I1777" i="8"/>
  <c r="J1777" i="8"/>
  <c r="I1778" i="8"/>
  <c r="J1778" i="8"/>
  <c r="I1779" i="8"/>
  <c r="J1779" i="8"/>
  <c r="I1780" i="8"/>
  <c r="J1780" i="8"/>
  <c r="I1781" i="8"/>
  <c r="J1781" i="8"/>
  <c r="I1782" i="8"/>
  <c r="J1782" i="8"/>
  <c r="I1783" i="8"/>
  <c r="J1783" i="8"/>
  <c r="I1784" i="8"/>
  <c r="J1784" i="8"/>
  <c r="I1785" i="8"/>
  <c r="J1785" i="8"/>
  <c r="I1786" i="8"/>
  <c r="J1786" i="8"/>
  <c r="I1787" i="8"/>
  <c r="J1787" i="8"/>
  <c r="I1788" i="8"/>
  <c r="J1788" i="8"/>
  <c r="I1789" i="8"/>
  <c r="J1789" i="8"/>
  <c r="I1790" i="8"/>
  <c r="J1790" i="8"/>
  <c r="I1791" i="8"/>
  <c r="J1791" i="8"/>
  <c r="I1792" i="8"/>
  <c r="J1792" i="8"/>
  <c r="I1793" i="8"/>
  <c r="J1793" i="8"/>
  <c r="I1794" i="8"/>
  <c r="J1794" i="8"/>
  <c r="I1795" i="8"/>
  <c r="J1795" i="8"/>
  <c r="I1796" i="8"/>
  <c r="J1796" i="8"/>
  <c r="I1797" i="8"/>
  <c r="J1797" i="8"/>
  <c r="I1798" i="8"/>
  <c r="J1798" i="8"/>
  <c r="I1799" i="8"/>
  <c r="J1799" i="8"/>
  <c r="I1800" i="8"/>
  <c r="J1800" i="8"/>
  <c r="I1801" i="8"/>
  <c r="J1801" i="8"/>
  <c r="I1802" i="8"/>
  <c r="J1802" i="8"/>
  <c r="I1803" i="8"/>
  <c r="J1803" i="8"/>
  <c r="I1804" i="8"/>
  <c r="J1804" i="8"/>
  <c r="I1805" i="8"/>
  <c r="J1805" i="8"/>
  <c r="I1806" i="8"/>
  <c r="J1806" i="8"/>
  <c r="I1807" i="8"/>
  <c r="J1807" i="8"/>
  <c r="I1808" i="8"/>
  <c r="J1808" i="8"/>
  <c r="I1809" i="8"/>
  <c r="J1809" i="8"/>
  <c r="I1810" i="8"/>
  <c r="J1810" i="8"/>
  <c r="I1811" i="8"/>
  <c r="J1811" i="8"/>
  <c r="I1812" i="8"/>
  <c r="J1812" i="8"/>
  <c r="I1813" i="8"/>
  <c r="J1813" i="8"/>
  <c r="I1814" i="8"/>
  <c r="J1814" i="8"/>
  <c r="I1815" i="8"/>
  <c r="J1815" i="8"/>
  <c r="I1816" i="8"/>
  <c r="J1816" i="8"/>
  <c r="I1817" i="8"/>
  <c r="J1817" i="8"/>
  <c r="I1818" i="8"/>
  <c r="J1818" i="8"/>
  <c r="I1819" i="8"/>
  <c r="J1819" i="8"/>
  <c r="I1820" i="8"/>
  <c r="J1820" i="8"/>
  <c r="I1821" i="8"/>
  <c r="J1821" i="8"/>
  <c r="I1822" i="8"/>
  <c r="J1822" i="8"/>
  <c r="I1823" i="8"/>
  <c r="J1823" i="8"/>
  <c r="I1824" i="8"/>
  <c r="J1824" i="8"/>
  <c r="I1825" i="8"/>
  <c r="J1825" i="8"/>
  <c r="I1826" i="8"/>
  <c r="J1826" i="8"/>
  <c r="I1827" i="8"/>
  <c r="J1827" i="8"/>
  <c r="I1828" i="8"/>
  <c r="J1828" i="8"/>
  <c r="I1829" i="8"/>
  <c r="J1829" i="8"/>
  <c r="I1830" i="8"/>
  <c r="J1830" i="8"/>
  <c r="I1831" i="8"/>
  <c r="J1831" i="8"/>
  <c r="I1832" i="8"/>
  <c r="J1832" i="8"/>
  <c r="I1833" i="8"/>
  <c r="J1833" i="8"/>
  <c r="I1834" i="8"/>
  <c r="J1834" i="8"/>
  <c r="I1835" i="8"/>
  <c r="J1835" i="8"/>
  <c r="I1836" i="8"/>
  <c r="J1836" i="8"/>
  <c r="I1837" i="8"/>
  <c r="J1837" i="8"/>
  <c r="I1838" i="8"/>
  <c r="J1838" i="8"/>
  <c r="I1839" i="8"/>
  <c r="J1839" i="8"/>
  <c r="I1840" i="8"/>
  <c r="J1840" i="8"/>
  <c r="I1841" i="8"/>
  <c r="J1841" i="8"/>
  <c r="I1842" i="8"/>
  <c r="J1842" i="8"/>
  <c r="I1843" i="8"/>
  <c r="J1843" i="8"/>
  <c r="I1844" i="8"/>
  <c r="J1844" i="8"/>
  <c r="I1845" i="8"/>
  <c r="J1845" i="8"/>
  <c r="I1846" i="8"/>
  <c r="J1846" i="8"/>
  <c r="I1847" i="8"/>
  <c r="J1847" i="8"/>
  <c r="I1848" i="8"/>
  <c r="J1848" i="8"/>
  <c r="I1849" i="8"/>
  <c r="J1849" i="8"/>
  <c r="I1850" i="8"/>
  <c r="J1850" i="8"/>
  <c r="I1851" i="8"/>
  <c r="J1851" i="8"/>
  <c r="I1852" i="8"/>
  <c r="J1852" i="8"/>
  <c r="I1853" i="8"/>
  <c r="J1853" i="8"/>
  <c r="I1854" i="8"/>
  <c r="J1854" i="8"/>
  <c r="I1855" i="8"/>
  <c r="J1855" i="8"/>
  <c r="I1856" i="8"/>
  <c r="J1856" i="8"/>
  <c r="I1857" i="8"/>
  <c r="J1857" i="8"/>
  <c r="I1858" i="8"/>
  <c r="J1858" i="8"/>
  <c r="I1859" i="8"/>
  <c r="J1859" i="8"/>
  <c r="I1860" i="8"/>
  <c r="J1860" i="8"/>
  <c r="I1861" i="8"/>
  <c r="J1861" i="8"/>
  <c r="I1862" i="8"/>
  <c r="J1862" i="8"/>
  <c r="I1863" i="8"/>
  <c r="J1863" i="8"/>
  <c r="I1864" i="8"/>
  <c r="J1864" i="8"/>
  <c r="I1865" i="8"/>
  <c r="J1865" i="8"/>
  <c r="I1866" i="8"/>
  <c r="J1866" i="8"/>
  <c r="I1867" i="8"/>
  <c r="J1867" i="8"/>
  <c r="I1868" i="8"/>
  <c r="J1868" i="8"/>
  <c r="I1869" i="8"/>
  <c r="J1869" i="8"/>
  <c r="I1870" i="8"/>
  <c r="J1870" i="8"/>
  <c r="I1871" i="8"/>
  <c r="J1871" i="8"/>
  <c r="I1872" i="8"/>
  <c r="J1872" i="8"/>
  <c r="I1873" i="8"/>
  <c r="J1873" i="8"/>
  <c r="I1874" i="8"/>
  <c r="J1874" i="8"/>
  <c r="I1875" i="8"/>
  <c r="J1875" i="8"/>
  <c r="I1876" i="8"/>
  <c r="J1876" i="8"/>
  <c r="I1877" i="8"/>
  <c r="J1877" i="8"/>
  <c r="I1878" i="8"/>
  <c r="J1878" i="8"/>
  <c r="I1879" i="8"/>
  <c r="J1879" i="8"/>
  <c r="I1880" i="8"/>
  <c r="J1880" i="8"/>
  <c r="I1881" i="8"/>
  <c r="J1881" i="8"/>
  <c r="I1882" i="8"/>
  <c r="J1882" i="8"/>
  <c r="I1883" i="8"/>
  <c r="J1883" i="8"/>
  <c r="I1884" i="8"/>
  <c r="J1884" i="8"/>
  <c r="I1885" i="8"/>
  <c r="J1885" i="8"/>
  <c r="I1886" i="8"/>
  <c r="J1886" i="8"/>
  <c r="I1887" i="8"/>
  <c r="J1887" i="8"/>
  <c r="I1888" i="8"/>
  <c r="J1888" i="8"/>
  <c r="I1889" i="8"/>
  <c r="J1889" i="8"/>
  <c r="I1890" i="8"/>
  <c r="J1890" i="8"/>
  <c r="I1891" i="8"/>
  <c r="J1891" i="8"/>
  <c r="I1892" i="8"/>
  <c r="J1892" i="8"/>
  <c r="I1893" i="8"/>
  <c r="J1893" i="8"/>
  <c r="I1894" i="8"/>
  <c r="J1894" i="8"/>
  <c r="I1895" i="8"/>
  <c r="J1895" i="8"/>
  <c r="I1896" i="8"/>
  <c r="J1896" i="8"/>
  <c r="I1897" i="8"/>
  <c r="J1897" i="8"/>
  <c r="I1898" i="8"/>
  <c r="J1898" i="8"/>
  <c r="I1899" i="8"/>
  <c r="J1899" i="8"/>
  <c r="I1900" i="8"/>
  <c r="J1900" i="8"/>
  <c r="I1901" i="8"/>
  <c r="J1901" i="8"/>
  <c r="I1902" i="8"/>
  <c r="J1902" i="8"/>
  <c r="I1903" i="8"/>
  <c r="J1903" i="8"/>
  <c r="I1904" i="8"/>
  <c r="J1904" i="8"/>
  <c r="I1905" i="8"/>
  <c r="J1905" i="8"/>
  <c r="I1906" i="8"/>
  <c r="J1906" i="8"/>
  <c r="I1907" i="8"/>
  <c r="J1907" i="8"/>
  <c r="I1908" i="8"/>
  <c r="J1908" i="8"/>
  <c r="I1909" i="8"/>
  <c r="J1909" i="8"/>
  <c r="I1910" i="8"/>
  <c r="J1910" i="8"/>
  <c r="I1911" i="8"/>
  <c r="J1911" i="8"/>
  <c r="I1912" i="8"/>
  <c r="J1912" i="8"/>
  <c r="I1913" i="8"/>
  <c r="J1913" i="8"/>
  <c r="I1914" i="8"/>
  <c r="J1914" i="8"/>
  <c r="I1915" i="8"/>
  <c r="J1915" i="8"/>
  <c r="I1916" i="8"/>
  <c r="J1916" i="8"/>
  <c r="I1917" i="8"/>
  <c r="J1917" i="8"/>
  <c r="I1918" i="8"/>
  <c r="J1918" i="8"/>
  <c r="I1919" i="8"/>
  <c r="J1919" i="8"/>
  <c r="I1920" i="8"/>
  <c r="J1920" i="8"/>
  <c r="I1921" i="8"/>
  <c r="J1921" i="8"/>
  <c r="I1922" i="8"/>
  <c r="J1922" i="8"/>
  <c r="I1923" i="8"/>
  <c r="J1923" i="8"/>
  <c r="I1924" i="8"/>
  <c r="J1924" i="8"/>
  <c r="I1925" i="8"/>
  <c r="J1925" i="8"/>
  <c r="I1926" i="8"/>
  <c r="J1926" i="8"/>
  <c r="I1927" i="8"/>
  <c r="J1927" i="8"/>
  <c r="I1928" i="8"/>
  <c r="J1928" i="8"/>
  <c r="I1929" i="8"/>
  <c r="J1929" i="8"/>
  <c r="I1930" i="8"/>
  <c r="J1930" i="8"/>
  <c r="I1931" i="8"/>
  <c r="J1931" i="8"/>
  <c r="I1932" i="8"/>
  <c r="J1932" i="8"/>
  <c r="I1933" i="8"/>
  <c r="J1933" i="8"/>
  <c r="I1934" i="8"/>
  <c r="J1934" i="8"/>
  <c r="I1935" i="8"/>
  <c r="J1935" i="8"/>
  <c r="I1936" i="8"/>
  <c r="J1936" i="8"/>
  <c r="I1937" i="8"/>
  <c r="J1937" i="8"/>
  <c r="I1938" i="8"/>
  <c r="J1938" i="8"/>
  <c r="I1939" i="8"/>
  <c r="J1939" i="8"/>
  <c r="I1940" i="8"/>
  <c r="J1940" i="8"/>
  <c r="I1941" i="8"/>
  <c r="J1941" i="8"/>
  <c r="I1942" i="8"/>
  <c r="J1942" i="8"/>
  <c r="I1943" i="8"/>
  <c r="J1943" i="8"/>
  <c r="I1944" i="8"/>
  <c r="J1944" i="8"/>
  <c r="I1945" i="8"/>
  <c r="J1945" i="8"/>
  <c r="I1946" i="8"/>
  <c r="J1946" i="8"/>
  <c r="I1947" i="8"/>
  <c r="J1947" i="8"/>
  <c r="I1948" i="8"/>
  <c r="J1948" i="8"/>
  <c r="I1949" i="8"/>
  <c r="J1949" i="8"/>
  <c r="I1950" i="8"/>
  <c r="J1950" i="8"/>
  <c r="I1951" i="8"/>
  <c r="J1951" i="8"/>
  <c r="I1952" i="8"/>
  <c r="J1952" i="8"/>
  <c r="I1953" i="8"/>
  <c r="J1953" i="8"/>
  <c r="I1954" i="8"/>
  <c r="J1954" i="8"/>
  <c r="I1955" i="8"/>
  <c r="J1955" i="8"/>
  <c r="I1956" i="8"/>
  <c r="J1956" i="8"/>
  <c r="I1957" i="8"/>
  <c r="J1957" i="8"/>
  <c r="I1958" i="8"/>
  <c r="J1958" i="8"/>
  <c r="I1959" i="8"/>
  <c r="J1959" i="8"/>
  <c r="I1960" i="8"/>
  <c r="J1960" i="8"/>
  <c r="I1961" i="8"/>
  <c r="J1961" i="8"/>
  <c r="I1962" i="8"/>
  <c r="J1962" i="8"/>
  <c r="I1963" i="8"/>
  <c r="J1963" i="8"/>
  <c r="I1964" i="8"/>
  <c r="J1964" i="8"/>
  <c r="I1965" i="8"/>
  <c r="J1965" i="8"/>
  <c r="I1966" i="8"/>
  <c r="J1966" i="8"/>
  <c r="I1967" i="8"/>
  <c r="J1967" i="8"/>
  <c r="I1968" i="8"/>
  <c r="J1968" i="8"/>
  <c r="I1969" i="8"/>
  <c r="J1969" i="8"/>
  <c r="I1970" i="8"/>
  <c r="J1970" i="8"/>
  <c r="I1971" i="8"/>
  <c r="J1971" i="8"/>
  <c r="I1972" i="8"/>
  <c r="J1972" i="8"/>
  <c r="I1973" i="8"/>
  <c r="J1973" i="8"/>
  <c r="I1974" i="8"/>
  <c r="J1974" i="8"/>
  <c r="I1975" i="8"/>
  <c r="J1975" i="8"/>
  <c r="I1976" i="8"/>
  <c r="J1976" i="8"/>
  <c r="I1977" i="8"/>
  <c r="J1977" i="8"/>
  <c r="I1978" i="8"/>
  <c r="J1978" i="8"/>
  <c r="I1979" i="8"/>
  <c r="J1979" i="8"/>
  <c r="I1980" i="8"/>
  <c r="J1980" i="8"/>
  <c r="I1981" i="8"/>
  <c r="J1981" i="8"/>
  <c r="I1982" i="8"/>
  <c r="J1982" i="8"/>
  <c r="I1983" i="8"/>
  <c r="J1983" i="8"/>
  <c r="I1984" i="8"/>
  <c r="J1984" i="8"/>
  <c r="I1985" i="8"/>
  <c r="J1985" i="8"/>
  <c r="I1986" i="8"/>
  <c r="J1986" i="8"/>
  <c r="I1987" i="8"/>
  <c r="J1987" i="8"/>
  <c r="I1988" i="8"/>
  <c r="J1988" i="8"/>
  <c r="I1989" i="8"/>
  <c r="J1989" i="8"/>
  <c r="I1990" i="8"/>
  <c r="J1990" i="8"/>
  <c r="I1991" i="8"/>
  <c r="J1991" i="8"/>
  <c r="I1992" i="8"/>
  <c r="J1992" i="8"/>
  <c r="I1993" i="8"/>
  <c r="J1993" i="8"/>
  <c r="I1994" i="8"/>
  <c r="J1994" i="8"/>
  <c r="I1995" i="8"/>
  <c r="J1995" i="8"/>
  <c r="I1996" i="8"/>
  <c r="J1996" i="8"/>
  <c r="I1997" i="8"/>
  <c r="J1997" i="8"/>
  <c r="I1998" i="8"/>
  <c r="J1998" i="8"/>
  <c r="I1999" i="8"/>
  <c r="J1999" i="8"/>
  <c r="I2000" i="8"/>
  <c r="J2000" i="8"/>
  <c r="I2001" i="8"/>
  <c r="J2001" i="8"/>
  <c r="I2002" i="8"/>
  <c r="J2002" i="8"/>
  <c r="I2003" i="8"/>
  <c r="J2003" i="8"/>
  <c r="I2004" i="8"/>
  <c r="J2004" i="8"/>
  <c r="I2005" i="8"/>
  <c r="J2005" i="8"/>
  <c r="I2006" i="8"/>
  <c r="J2006" i="8"/>
  <c r="I2007" i="8"/>
  <c r="J2007" i="8"/>
  <c r="I2008" i="8"/>
  <c r="J2008" i="8"/>
  <c r="I2009" i="8"/>
  <c r="J2009" i="8"/>
  <c r="I2010" i="8"/>
  <c r="J2010" i="8"/>
  <c r="I2011" i="8"/>
  <c r="J2011" i="8"/>
  <c r="I2012" i="8"/>
  <c r="J2012" i="8"/>
  <c r="I2013" i="8"/>
  <c r="J2013" i="8"/>
  <c r="I2014" i="8"/>
  <c r="J2014" i="8"/>
  <c r="I2015" i="8"/>
  <c r="J2015" i="8"/>
  <c r="I2016" i="8"/>
  <c r="J2016" i="8"/>
  <c r="I2017" i="8"/>
  <c r="J2017" i="8"/>
  <c r="I2018" i="8"/>
  <c r="J2018" i="8"/>
  <c r="I2019" i="8"/>
  <c r="J2019" i="8"/>
  <c r="I2020" i="8"/>
  <c r="J2020" i="8"/>
  <c r="I2021" i="8"/>
  <c r="J2021" i="8"/>
  <c r="I2022" i="8"/>
  <c r="J2022" i="8"/>
  <c r="I2023" i="8"/>
  <c r="J2023" i="8"/>
  <c r="I2024" i="8"/>
  <c r="J2024" i="8"/>
  <c r="I2025" i="8"/>
  <c r="J2025" i="8"/>
  <c r="I2026" i="8"/>
  <c r="J2026" i="8"/>
  <c r="I2027" i="8"/>
  <c r="J2027" i="8"/>
  <c r="I2028" i="8"/>
  <c r="J2028" i="8"/>
  <c r="I2029" i="8"/>
  <c r="J2029" i="8"/>
  <c r="I2030" i="8"/>
  <c r="J2030" i="8"/>
  <c r="I2031" i="8"/>
  <c r="J2031" i="8"/>
  <c r="I2032" i="8"/>
  <c r="J2032" i="8"/>
  <c r="I2033" i="8"/>
  <c r="J2033" i="8"/>
  <c r="I2034" i="8"/>
  <c r="J2034" i="8"/>
  <c r="I2035" i="8"/>
  <c r="J2035" i="8"/>
  <c r="I2036" i="8"/>
  <c r="J2036" i="8"/>
  <c r="I2037" i="8"/>
  <c r="J2037" i="8"/>
  <c r="I2038" i="8"/>
  <c r="J2038" i="8"/>
  <c r="I2039" i="8"/>
  <c r="J2039" i="8"/>
  <c r="I2040" i="8"/>
  <c r="J2040" i="8"/>
  <c r="I2041" i="8"/>
  <c r="J2041" i="8"/>
  <c r="I2042" i="8"/>
  <c r="J2042" i="8"/>
  <c r="I2043" i="8"/>
  <c r="J2043" i="8"/>
  <c r="I2044" i="8"/>
  <c r="J2044" i="8"/>
  <c r="I2045" i="8"/>
  <c r="J2045" i="8"/>
  <c r="I2046" i="8"/>
  <c r="J2046" i="8"/>
  <c r="I2047" i="8"/>
  <c r="J2047" i="8"/>
  <c r="I2048" i="8"/>
  <c r="J2048" i="8"/>
  <c r="I2049" i="8"/>
  <c r="J2049" i="8"/>
  <c r="I2050" i="8"/>
  <c r="J2050" i="8"/>
  <c r="I2051" i="8"/>
  <c r="J2051" i="8"/>
  <c r="I2052" i="8"/>
  <c r="J2052" i="8"/>
  <c r="I2053" i="8"/>
  <c r="J2053" i="8"/>
  <c r="I2054" i="8"/>
  <c r="J2054" i="8"/>
  <c r="I2055" i="8"/>
  <c r="J2055" i="8"/>
  <c r="I2056" i="8"/>
  <c r="J2056" i="8"/>
  <c r="I2057" i="8"/>
  <c r="J2057" i="8"/>
  <c r="I2058" i="8"/>
  <c r="J2058" i="8"/>
  <c r="I2059" i="8"/>
  <c r="J2059" i="8"/>
  <c r="I2060" i="8"/>
  <c r="J2060" i="8"/>
  <c r="I2061" i="8"/>
  <c r="J2061" i="8"/>
  <c r="I2062" i="8"/>
  <c r="J2062" i="8"/>
  <c r="I2063" i="8"/>
  <c r="J2063" i="8"/>
  <c r="I2064" i="8"/>
  <c r="J2064" i="8"/>
  <c r="I2065" i="8"/>
  <c r="J2065" i="8"/>
  <c r="I2066" i="8"/>
  <c r="J2066" i="8"/>
  <c r="I2067" i="8"/>
  <c r="J2067" i="8"/>
  <c r="I2068" i="8"/>
  <c r="J2068" i="8"/>
  <c r="I2069" i="8"/>
  <c r="J2069" i="8"/>
  <c r="I2070" i="8"/>
  <c r="J2070" i="8"/>
  <c r="I2071" i="8"/>
  <c r="J2071" i="8"/>
  <c r="I2072" i="8"/>
  <c r="J2072" i="8"/>
  <c r="I2073" i="8"/>
  <c r="J2073" i="8"/>
  <c r="I2074" i="8"/>
  <c r="J2074" i="8"/>
  <c r="I2075" i="8"/>
  <c r="J2075" i="8"/>
  <c r="I2076" i="8"/>
  <c r="J2076" i="8"/>
  <c r="I2077" i="8"/>
  <c r="J2077" i="8"/>
  <c r="I2078" i="8"/>
  <c r="J2078" i="8"/>
  <c r="I2079" i="8"/>
  <c r="J2079" i="8"/>
  <c r="I2080" i="8"/>
  <c r="J2080" i="8"/>
  <c r="I2081" i="8"/>
  <c r="J2081" i="8"/>
  <c r="I2082" i="8"/>
  <c r="J2082" i="8"/>
  <c r="I2083" i="8"/>
  <c r="J2083" i="8"/>
  <c r="I2084" i="8"/>
  <c r="J2084" i="8"/>
  <c r="I2085" i="8"/>
  <c r="J2085" i="8"/>
  <c r="I2086" i="8"/>
  <c r="J2086" i="8"/>
  <c r="I2087" i="8"/>
  <c r="J2087" i="8"/>
  <c r="I2088" i="8"/>
  <c r="J2088" i="8"/>
  <c r="I2089" i="8"/>
  <c r="J2089" i="8"/>
  <c r="I2090" i="8"/>
  <c r="J2090" i="8"/>
  <c r="I2091" i="8"/>
  <c r="J2091" i="8"/>
  <c r="I2092" i="8"/>
  <c r="J2092" i="8"/>
  <c r="I2093" i="8"/>
  <c r="J2093" i="8"/>
  <c r="I2094" i="8"/>
  <c r="J2094" i="8"/>
  <c r="I2095" i="8"/>
  <c r="J2095" i="8"/>
  <c r="I2096" i="8"/>
  <c r="J2096" i="8"/>
  <c r="I2097" i="8"/>
  <c r="J2097" i="8"/>
  <c r="I2098" i="8"/>
  <c r="J2098" i="8"/>
  <c r="I2099" i="8"/>
  <c r="J2099" i="8"/>
  <c r="I2100" i="8"/>
  <c r="J2100" i="8"/>
  <c r="I2101" i="8"/>
  <c r="J2101" i="8"/>
  <c r="I2102" i="8"/>
  <c r="J2102" i="8"/>
  <c r="I2103" i="8"/>
  <c r="J2103" i="8"/>
  <c r="I2104" i="8"/>
  <c r="J2104" i="8"/>
  <c r="I2105" i="8"/>
  <c r="J2105" i="8"/>
  <c r="I2106" i="8"/>
  <c r="J2106" i="8"/>
  <c r="I2107" i="8"/>
  <c r="J2107" i="8"/>
  <c r="I2108" i="8"/>
  <c r="J2108" i="8"/>
  <c r="I2109" i="8"/>
  <c r="J2109" i="8"/>
  <c r="I2110" i="8"/>
  <c r="J2110" i="8"/>
  <c r="I2111" i="8"/>
  <c r="J2111" i="8"/>
  <c r="I2112" i="8"/>
  <c r="J2112" i="8"/>
  <c r="I2113" i="8"/>
  <c r="J2113" i="8"/>
  <c r="I2114" i="8"/>
  <c r="J2114" i="8"/>
  <c r="I2115" i="8"/>
  <c r="J2115" i="8"/>
  <c r="I2116" i="8"/>
  <c r="J2116" i="8"/>
  <c r="I2117" i="8"/>
  <c r="J2117" i="8"/>
  <c r="I2118" i="8"/>
  <c r="J2118" i="8"/>
  <c r="I2119" i="8"/>
  <c r="J2119" i="8"/>
  <c r="I2120" i="8"/>
  <c r="J2120" i="8"/>
  <c r="I2121" i="8"/>
  <c r="J2121" i="8"/>
  <c r="I2122" i="8"/>
  <c r="J2122" i="8"/>
  <c r="I2123" i="8"/>
  <c r="J2123" i="8"/>
  <c r="I2124" i="8"/>
  <c r="J2124" i="8"/>
  <c r="I2125" i="8"/>
  <c r="J2125" i="8"/>
  <c r="I2126" i="8"/>
  <c r="J2126" i="8"/>
  <c r="I2127" i="8"/>
  <c r="J2127" i="8"/>
  <c r="I2128" i="8"/>
  <c r="J2128" i="8"/>
  <c r="I2129" i="8"/>
  <c r="J2129" i="8"/>
  <c r="I2130" i="8"/>
  <c r="J2130" i="8"/>
  <c r="I2131" i="8"/>
  <c r="J2131" i="8"/>
  <c r="I2132" i="8"/>
  <c r="J2132" i="8"/>
  <c r="I2133" i="8"/>
  <c r="J2133" i="8"/>
  <c r="I2134" i="8"/>
  <c r="J2134" i="8"/>
  <c r="I2135" i="8"/>
  <c r="J2135" i="8"/>
  <c r="I2136" i="8"/>
  <c r="J2136" i="8"/>
  <c r="I2137" i="8"/>
  <c r="J2137" i="8"/>
  <c r="I2138" i="8"/>
  <c r="J2138" i="8"/>
  <c r="I2139" i="8"/>
  <c r="J2139" i="8"/>
  <c r="I2140" i="8"/>
  <c r="J2140" i="8"/>
  <c r="I2141" i="8"/>
  <c r="J2141" i="8"/>
  <c r="I2142" i="8"/>
  <c r="J2142" i="8"/>
  <c r="I2143" i="8"/>
  <c r="J2143" i="8"/>
  <c r="I2144" i="8"/>
  <c r="J2144" i="8"/>
  <c r="I2145" i="8"/>
  <c r="J2145" i="8"/>
  <c r="I2146" i="8"/>
  <c r="J2146" i="8"/>
  <c r="I2147" i="8"/>
  <c r="J2147" i="8"/>
  <c r="I2148" i="8"/>
  <c r="J2148" i="8"/>
  <c r="I2149" i="8"/>
  <c r="J2149" i="8"/>
  <c r="I2150" i="8"/>
  <c r="J2150" i="8"/>
  <c r="I2151" i="8"/>
  <c r="J2151" i="8"/>
  <c r="I2152" i="8"/>
  <c r="J2152" i="8"/>
  <c r="I2153" i="8"/>
  <c r="J2153" i="8"/>
  <c r="I2154" i="8"/>
  <c r="J2154" i="8"/>
  <c r="I2155" i="8"/>
  <c r="J2155" i="8"/>
  <c r="I2156" i="8"/>
  <c r="J2156" i="8"/>
  <c r="I2157" i="8"/>
  <c r="J2157" i="8"/>
  <c r="I2158" i="8"/>
  <c r="J2158" i="8"/>
  <c r="I2159" i="8"/>
  <c r="J2159" i="8"/>
  <c r="I2160" i="8"/>
  <c r="J2160" i="8"/>
  <c r="I2161" i="8"/>
  <c r="J2161" i="8"/>
  <c r="I2162" i="8"/>
  <c r="J2162" i="8"/>
  <c r="I2163" i="8"/>
  <c r="J2163" i="8"/>
  <c r="I2164" i="8"/>
  <c r="J2164" i="8"/>
  <c r="I2165" i="8"/>
  <c r="J2165" i="8"/>
  <c r="I2166" i="8"/>
  <c r="J2166" i="8"/>
  <c r="I2167" i="8"/>
  <c r="J2167" i="8"/>
  <c r="I2168" i="8"/>
  <c r="J2168" i="8"/>
  <c r="I2169" i="8"/>
  <c r="J2169" i="8"/>
  <c r="I2170" i="8"/>
  <c r="J2170" i="8"/>
  <c r="I2171" i="8"/>
  <c r="J2171" i="8"/>
  <c r="I2172" i="8"/>
  <c r="J2172" i="8"/>
  <c r="I2173" i="8"/>
  <c r="J2173" i="8"/>
  <c r="I2174" i="8"/>
  <c r="J2174" i="8"/>
  <c r="I2175" i="8"/>
  <c r="J2175" i="8"/>
  <c r="I2176" i="8"/>
  <c r="J2176" i="8"/>
  <c r="I2177" i="8"/>
  <c r="J2177" i="8"/>
  <c r="I2178" i="8"/>
  <c r="J2178" i="8"/>
  <c r="I2179" i="8"/>
  <c r="J2179" i="8"/>
  <c r="I2180" i="8"/>
  <c r="J2180" i="8"/>
  <c r="I2181" i="8"/>
  <c r="J2181" i="8"/>
  <c r="I2182" i="8"/>
  <c r="J2182" i="8"/>
  <c r="I2183" i="8"/>
  <c r="J2183" i="8"/>
  <c r="I2184" i="8"/>
  <c r="J2184" i="8"/>
  <c r="I2185" i="8"/>
  <c r="J2185" i="8"/>
  <c r="I2186" i="8"/>
  <c r="J2186" i="8"/>
  <c r="I2187" i="8"/>
  <c r="J2187" i="8"/>
  <c r="I2188" i="8"/>
  <c r="J2188" i="8"/>
  <c r="I2189" i="8"/>
  <c r="J2189" i="8"/>
  <c r="I2190" i="8"/>
  <c r="J2190" i="8"/>
  <c r="I2191" i="8"/>
  <c r="J2191" i="8"/>
  <c r="I2192" i="8"/>
  <c r="J2192" i="8"/>
  <c r="I2193" i="8"/>
  <c r="J2193" i="8"/>
  <c r="I2194" i="8"/>
  <c r="J2194" i="8"/>
  <c r="I2195" i="8"/>
  <c r="J2195" i="8"/>
  <c r="I2196" i="8"/>
  <c r="J2196" i="8"/>
  <c r="I2197" i="8"/>
  <c r="J2197" i="8"/>
  <c r="I2198" i="8"/>
  <c r="J2198" i="8"/>
  <c r="I2199" i="8"/>
  <c r="J2199" i="8"/>
  <c r="I2200" i="8"/>
  <c r="J2200" i="8"/>
  <c r="I2201" i="8"/>
  <c r="J2201" i="8"/>
  <c r="I2202" i="8"/>
  <c r="J2202" i="8"/>
  <c r="I2203" i="8"/>
  <c r="J2203" i="8"/>
  <c r="I2204" i="8"/>
  <c r="J2204" i="8"/>
  <c r="I2205" i="8"/>
  <c r="J2205" i="8"/>
  <c r="I2206" i="8"/>
  <c r="J2206" i="8"/>
  <c r="I2207" i="8"/>
  <c r="J2207" i="8"/>
  <c r="I2208" i="8"/>
  <c r="J2208" i="8"/>
  <c r="I2209" i="8"/>
  <c r="J2209" i="8"/>
  <c r="I2210" i="8"/>
  <c r="J2210" i="8"/>
  <c r="I2211" i="8"/>
  <c r="J2211" i="8"/>
  <c r="I2212" i="8"/>
  <c r="J2212" i="8"/>
  <c r="I2213" i="8"/>
  <c r="J2213" i="8"/>
  <c r="I2214" i="8"/>
  <c r="J2214" i="8"/>
  <c r="I2215" i="8"/>
  <c r="J2215" i="8"/>
  <c r="I2216" i="8"/>
  <c r="J2216" i="8"/>
  <c r="I2217" i="8"/>
  <c r="J2217" i="8"/>
  <c r="I2218" i="8"/>
  <c r="J2218" i="8"/>
  <c r="I2219" i="8"/>
  <c r="J2219" i="8"/>
  <c r="I2220" i="8"/>
  <c r="J2220" i="8"/>
  <c r="I2221" i="8"/>
  <c r="J2221" i="8"/>
  <c r="I2222" i="8"/>
  <c r="J2222" i="8"/>
  <c r="I2223" i="8"/>
  <c r="J2223" i="8"/>
  <c r="I2224" i="8"/>
  <c r="J2224" i="8"/>
  <c r="I2225" i="8"/>
  <c r="J2225" i="8"/>
  <c r="I2226" i="8"/>
  <c r="J2226" i="8"/>
  <c r="I2227" i="8"/>
  <c r="J2227" i="8"/>
  <c r="I2228" i="8"/>
  <c r="J2228" i="8"/>
  <c r="I2229" i="8"/>
  <c r="J2229" i="8"/>
  <c r="I2230" i="8"/>
  <c r="J2230" i="8"/>
  <c r="I2231" i="8"/>
  <c r="J2231" i="8"/>
  <c r="I2232" i="8"/>
  <c r="J2232" i="8"/>
  <c r="I2233" i="8"/>
  <c r="J2233" i="8"/>
  <c r="I2234" i="8"/>
  <c r="J2234" i="8"/>
  <c r="I2235" i="8"/>
  <c r="J2235" i="8"/>
  <c r="I2236" i="8"/>
  <c r="J2236" i="8"/>
  <c r="I2237" i="8"/>
  <c r="J2237" i="8"/>
  <c r="I2238" i="8"/>
  <c r="J2238" i="8"/>
  <c r="I2239" i="8"/>
  <c r="J2239" i="8"/>
  <c r="I2240" i="8"/>
  <c r="J2240" i="8"/>
  <c r="I2241" i="8"/>
  <c r="J2241" i="8"/>
  <c r="I2242" i="8"/>
  <c r="J2242" i="8"/>
  <c r="I2243" i="8"/>
  <c r="J2243" i="8"/>
  <c r="I2244" i="8"/>
  <c r="J2244" i="8"/>
  <c r="I2245" i="8"/>
  <c r="J2245" i="8"/>
  <c r="I2246" i="8"/>
  <c r="J2246" i="8"/>
  <c r="I2247" i="8"/>
  <c r="J2247" i="8"/>
  <c r="I2248" i="8"/>
  <c r="J2248" i="8"/>
  <c r="I2249" i="8"/>
  <c r="J2249" i="8"/>
  <c r="I2250" i="8"/>
  <c r="J2250" i="8"/>
  <c r="I2251" i="8"/>
  <c r="J2251" i="8"/>
  <c r="I2252" i="8"/>
  <c r="J2252" i="8"/>
  <c r="I2253" i="8"/>
  <c r="J2253" i="8"/>
  <c r="I2254" i="8"/>
  <c r="J2254" i="8"/>
  <c r="I2255" i="8"/>
  <c r="J2255" i="8"/>
  <c r="I2256" i="8"/>
  <c r="J2256" i="8"/>
  <c r="I2257" i="8"/>
  <c r="J2257" i="8"/>
  <c r="I2258" i="8"/>
  <c r="J2258" i="8"/>
  <c r="I2259" i="8"/>
  <c r="J2259" i="8"/>
  <c r="I2260" i="8"/>
  <c r="J2260" i="8"/>
  <c r="I2261" i="8"/>
  <c r="J2261" i="8"/>
  <c r="I2262" i="8"/>
  <c r="J2262" i="8"/>
  <c r="I2263" i="8"/>
  <c r="J2263" i="8"/>
  <c r="I2264" i="8"/>
  <c r="J2264" i="8"/>
  <c r="I2265" i="8"/>
  <c r="J2265" i="8"/>
  <c r="I2266" i="8"/>
  <c r="J2266" i="8"/>
  <c r="I2267" i="8"/>
  <c r="J2267" i="8"/>
  <c r="I2268" i="8"/>
  <c r="J2268" i="8"/>
  <c r="I2269" i="8"/>
  <c r="J2269" i="8"/>
  <c r="I2270" i="8"/>
  <c r="J2270" i="8"/>
  <c r="I2271" i="8"/>
  <c r="J2271" i="8"/>
  <c r="I2272" i="8"/>
  <c r="J2272" i="8"/>
  <c r="I2273" i="8"/>
  <c r="J2273" i="8"/>
  <c r="I2274" i="8"/>
  <c r="J2274" i="8"/>
  <c r="I2275" i="8"/>
  <c r="J2275" i="8"/>
  <c r="I2276" i="8"/>
  <c r="J2276" i="8"/>
  <c r="I2277" i="8"/>
  <c r="J2277" i="8"/>
  <c r="I2278" i="8"/>
  <c r="J2278" i="8"/>
  <c r="I2279" i="8"/>
  <c r="J2279" i="8"/>
  <c r="I2280" i="8"/>
  <c r="J2280" i="8"/>
  <c r="I2281" i="8"/>
  <c r="J2281" i="8"/>
  <c r="I2282" i="8"/>
  <c r="J2282" i="8"/>
  <c r="I2283" i="8"/>
  <c r="J2283" i="8"/>
  <c r="I2284" i="8"/>
  <c r="J2284" i="8"/>
  <c r="I2285" i="8"/>
  <c r="J2285" i="8"/>
  <c r="I2286" i="8"/>
  <c r="J2286" i="8"/>
  <c r="I2287" i="8"/>
  <c r="J2287" i="8"/>
  <c r="I2288" i="8"/>
  <c r="J2288" i="8"/>
  <c r="I2289" i="8"/>
  <c r="J2289" i="8"/>
  <c r="I2290" i="8"/>
  <c r="J2290" i="8"/>
  <c r="I2291" i="8"/>
  <c r="J2291" i="8"/>
  <c r="I2292" i="8"/>
  <c r="J2292" i="8"/>
  <c r="I2293" i="8"/>
  <c r="J2293" i="8"/>
  <c r="I2294" i="8"/>
  <c r="J2294" i="8"/>
  <c r="I2295" i="8"/>
  <c r="J2295" i="8"/>
  <c r="I2296" i="8"/>
  <c r="J2296" i="8"/>
  <c r="I2297" i="8"/>
  <c r="J2297" i="8"/>
  <c r="I2298" i="8"/>
  <c r="J2298" i="8"/>
  <c r="I2299" i="8"/>
  <c r="J2299" i="8"/>
  <c r="I2300" i="8"/>
  <c r="J2300" i="8"/>
  <c r="I2301" i="8"/>
  <c r="J2301" i="8"/>
  <c r="I2302" i="8"/>
  <c r="J2302" i="8"/>
  <c r="I2303" i="8"/>
  <c r="J2303" i="8"/>
  <c r="I2304" i="8"/>
  <c r="J2304" i="8"/>
  <c r="I2305" i="8"/>
  <c r="J2305" i="8"/>
  <c r="I2306" i="8"/>
  <c r="J2306" i="8"/>
  <c r="I2307" i="8"/>
  <c r="J2307" i="8"/>
  <c r="I2308" i="8"/>
  <c r="J2308" i="8"/>
  <c r="I2309" i="8"/>
  <c r="J2309" i="8"/>
  <c r="I2310" i="8"/>
  <c r="J2310" i="8"/>
  <c r="I2311" i="8"/>
  <c r="J2311" i="8"/>
  <c r="I2312" i="8"/>
  <c r="J2312" i="8"/>
  <c r="I2313" i="8"/>
  <c r="J2313" i="8"/>
  <c r="I2314" i="8"/>
  <c r="J2314" i="8"/>
  <c r="I2315" i="8"/>
  <c r="J2315" i="8"/>
  <c r="I2316" i="8"/>
  <c r="J2316" i="8"/>
  <c r="I2317" i="8"/>
  <c r="J2317" i="8"/>
  <c r="I2318" i="8"/>
  <c r="J2318" i="8"/>
  <c r="I2319" i="8"/>
  <c r="J2319" i="8"/>
  <c r="I2320" i="8"/>
  <c r="J2320" i="8"/>
  <c r="I2321" i="8"/>
  <c r="J2321" i="8"/>
  <c r="I2322" i="8"/>
  <c r="J2322" i="8"/>
  <c r="I2323" i="8"/>
  <c r="J2323" i="8"/>
  <c r="I2324" i="8"/>
  <c r="J2324" i="8"/>
  <c r="I2325" i="8"/>
  <c r="J2325" i="8"/>
  <c r="I2326" i="8"/>
  <c r="J2326" i="8"/>
  <c r="I2327" i="8"/>
  <c r="J2327" i="8"/>
  <c r="I2328" i="8"/>
  <c r="J2328" i="8"/>
  <c r="I2329" i="8"/>
  <c r="J2329" i="8"/>
  <c r="I2330" i="8"/>
  <c r="J2330" i="8"/>
  <c r="I2331" i="8"/>
  <c r="J2331" i="8"/>
  <c r="I2332" i="8"/>
  <c r="J2332" i="8"/>
  <c r="I2333" i="8"/>
  <c r="J2333" i="8"/>
  <c r="I2334" i="8"/>
  <c r="J2334" i="8"/>
  <c r="I2335" i="8"/>
  <c r="J2335" i="8"/>
  <c r="I2336" i="8"/>
  <c r="J2336" i="8"/>
  <c r="I2337" i="8"/>
  <c r="J2337" i="8"/>
  <c r="I2338" i="8"/>
  <c r="J2338" i="8"/>
  <c r="I2339" i="8"/>
  <c r="J2339" i="8"/>
  <c r="I2340" i="8"/>
  <c r="J2340" i="8"/>
  <c r="I2341" i="8"/>
  <c r="J2341" i="8"/>
  <c r="I2342" i="8"/>
  <c r="J2342" i="8"/>
  <c r="I2343" i="8"/>
  <c r="J2343" i="8"/>
  <c r="I2344" i="8"/>
  <c r="J2344" i="8"/>
  <c r="I2345" i="8"/>
  <c r="J2345" i="8"/>
  <c r="I2346" i="8"/>
  <c r="J2346" i="8"/>
  <c r="I2347" i="8"/>
  <c r="J2347" i="8"/>
  <c r="I2348" i="8"/>
  <c r="J2348" i="8"/>
  <c r="I2349" i="8"/>
  <c r="J2349" i="8"/>
  <c r="I2350" i="8"/>
  <c r="J2350" i="8"/>
  <c r="I2351" i="8"/>
  <c r="J2351" i="8"/>
  <c r="I2352" i="8"/>
  <c r="J2352" i="8"/>
  <c r="I2353" i="8"/>
  <c r="J2353" i="8"/>
  <c r="I2354" i="8"/>
  <c r="J2354" i="8"/>
  <c r="I2355" i="8"/>
  <c r="J2355" i="8"/>
  <c r="I2356" i="8"/>
  <c r="J2356" i="8"/>
  <c r="I2357" i="8"/>
  <c r="J2357" i="8"/>
  <c r="I2358" i="8"/>
  <c r="J2358" i="8"/>
  <c r="I2359" i="8"/>
  <c r="J2359" i="8"/>
  <c r="I2360" i="8"/>
  <c r="J2360" i="8"/>
  <c r="I2361" i="8"/>
  <c r="J2361" i="8"/>
  <c r="I2362" i="8"/>
  <c r="J2362" i="8"/>
  <c r="I2363" i="8"/>
  <c r="J2363" i="8"/>
  <c r="I2364" i="8"/>
  <c r="J2364" i="8"/>
  <c r="I2365" i="8"/>
  <c r="J2365" i="8"/>
  <c r="I2366" i="8"/>
  <c r="J2366" i="8"/>
  <c r="I2367" i="8"/>
  <c r="J2367" i="8"/>
  <c r="I2368" i="8"/>
  <c r="J2368" i="8"/>
  <c r="I2369" i="8"/>
  <c r="J2369" i="8"/>
  <c r="I2370" i="8"/>
  <c r="J2370" i="8"/>
  <c r="I2371" i="8"/>
  <c r="J2371" i="8"/>
  <c r="I2372" i="8"/>
  <c r="J2372" i="8"/>
  <c r="I2373" i="8"/>
  <c r="J2373" i="8"/>
  <c r="I2374" i="8"/>
  <c r="J2374" i="8"/>
  <c r="I2375" i="8"/>
  <c r="J2375" i="8"/>
  <c r="I2376" i="8"/>
  <c r="J2376" i="8"/>
  <c r="I2377" i="8"/>
  <c r="J2377" i="8"/>
  <c r="I2378" i="8"/>
  <c r="J2378" i="8"/>
  <c r="I2379" i="8"/>
  <c r="J2379" i="8"/>
  <c r="I2380" i="8"/>
  <c r="J2380" i="8"/>
  <c r="I2381" i="8"/>
  <c r="J2381" i="8"/>
  <c r="I2382" i="8"/>
  <c r="J2382" i="8"/>
  <c r="I2383" i="8"/>
  <c r="J2383" i="8"/>
  <c r="I2384" i="8"/>
  <c r="J2384" i="8"/>
  <c r="I2385" i="8"/>
  <c r="J2385" i="8"/>
  <c r="I2386" i="8"/>
  <c r="J2386" i="8"/>
  <c r="I2387" i="8"/>
  <c r="J2387" i="8"/>
  <c r="I2388" i="8"/>
  <c r="J2388" i="8"/>
  <c r="I2389" i="8"/>
  <c r="J2389" i="8"/>
  <c r="I2390" i="8"/>
  <c r="J2390" i="8"/>
  <c r="I2391" i="8"/>
  <c r="J2391" i="8"/>
  <c r="I2392" i="8"/>
  <c r="J2392" i="8"/>
  <c r="I2393" i="8"/>
  <c r="J2393" i="8"/>
  <c r="I2394" i="8"/>
  <c r="J2394" i="8"/>
  <c r="I2395" i="8"/>
  <c r="J2395" i="8"/>
  <c r="I2396" i="8"/>
  <c r="J2396" i="8"/>
  <c r="I2397" i="8"/>
  <c r="J2397" i="8"/>
  <c r="I2398" i="8"/>
  <c r="J2398" i="8"/>
  <c r="I2399" i="8"/>
  <c r="J2399" i="8"/>
  <c r="I2400" i="8"/>
  <c r="J2400" i="8"/>
  <c r="I2401" i="8"/>
  <c r="J2401" i="8"/>
  <c r="I2402" i="8"/>
  <c r="J2402" i="8"/>
  <c r="I2403" i="8"/>
  <c r="J2403" i="8"/>
  <c r="I2404" i="8"/>
  <c r="J2404" i="8"/>
  <c r="I2405" i="8"/>
  <c r="J2405" i="8"/>
  <c r="I2406" i="8"/>
  <c r="J2406" i="8"/>
  <c r="I2407" i="8"/>
  <c r="J2407" i="8"/>
  <c r="I2408" i="8"/>
  <c r="J2408" i="8"/>
  <c r="I2409" i="8"/>
  <c r="J2409" i="8"/>
  <c r="I2410" i="8"/>
  <c r="J2410" i="8"/>
  <c r="I2411" i="8"/>
  <c r="J2411" i="8"/>
  <c r="I2412" i="8"/>
  <c r="J2412" i="8"/>
  <c r="I2413" i="8"/>
  <c r="J2413" i="8"/>
  <c r="I2414" i="8"/>
  <c r="J2414" i="8"/>
  <c r="I2415" i="8"/>
  <c r="J2415" i="8"/>
  <c r="I2416" i="8"/>
  <c r="J2416" i="8"/>
  <c r="I2417" i="8"/>
  <c r="J2417" i="8"/>
  <c r="I2418" i="8"/>
  <c r="J2418" i="8"/>
  <c r="I2419" i="8"/>
  <c r="J2419" i="8"/>
  <c r="I2420" i="8"/>
  <c r="J2420" i="8"/>
  <c r="I2421" i="8"/>
  <c r="J2421" i="8"/>
  <c r="I2422" i="8"/>
  <c r="J2422" i="8"/>
  <c r="I2423" i="8"/>
  <c r="J2423" i="8"/>
  <c r="I2424" i="8"/>
  <c r="J2424" i="8"/>
  <c r="I2425" i="8"/>
  <c r="J2425" i="8"/>
  <c r="I2426" i="8"/>
  <c r="J2426" i="8"/>
  <c r="I2427" i="8"/>
  <c r="J2427" i="8"/>
  <c r="I2428" i="8"/>
  <c r="J2428" i="8"/>
  <c r="I2429" i="8"/>
  <c r="J2429" i="8"/>
  <c r="I2430" i="8"/>
  <c r="J2430" i="8"/>
  <c r="I2431" i="8"/>
  <c r="J2431" i="8"/>
  <c r="I2432" i="8"/>
  <c r="J2432" i="8"/>
  <c r="I2433" i="8"/>
  <c r="J2433" i="8"/>
  <c r="I2434" i="8"/>
  <c r="J2434" i="8"/>
  <c r="I2435" i="8"/>
  <c r="J2435" i="8"/>
  <c r="I2436" i="8"/>
  <c r="J2436" i="8"/>
  <c r="I2437" i="8"/>
  <c r="J2437" i="8"/>
  <c r="I2438" i="8"/>
  <c r="J2438" i="8"/>
  <c r="I2439" i="8"/>
  <c r="J2439" i="8"/>
  <c r="I2440" i="8"/>
  <c r="J2440" i="8"/>
  <c r="I2441" i="8"/>
  <c r="J2441" i="8"/>
  <c r="I2442" i="8"/>
  <c r="J2442" i="8"/>
  <c r="I2443" i="8"/>
  <c r="J2443" i="8"/>
  <c r="I2444" i="8"/>
  <c r="J2444" i="8"/>
  <c r="I2445" i="8"/>
  <c r="J2445" i="8"/>
  <c r="I2446" i="8"/>
  <c r="J2446" i="8"/>
  <c r="I2447" i="8"/>
  <c r="J2447" i="8"/>
  <c r="I2448" i="8"/>
  <c r="J2448" i="8"/>
  <c r="I2449" i="8"/>
  <c r="J2449" i="8"/>
  <c r="I2450" i="8"/>
  <c r="J2450" i="8"/>
  <c r="I2451" i="8"/>
  <c r="J2451" i="8"/>
  <c r="I2452" i="8"/>
  <c r="J2452" i="8"/>
  <c r="I2453" i="8"/>
  <c r="J2453" i="8"/>
  <c r="I2454" i="8"/>
  <c r="J2454" i="8"/>
  <c r="I2455" i="8"/>
  <c r="J2455" i="8"/>
  <c r="I2456" i="8"/>
  <c r="J2456" i="8"/>
  <c r="I2457" i="8"/>
  <c r="J2457" i="8"/>
  <c r="I2458" i="8"/>
  <c r="J2458" i="8"/>
  <c r="I2459" i="8"/>
  <c r="J2459" i="8"/>
  <c r="I2460" i="8"/>
  <c r="J2460" i="8"/>
  <c r="I2461" i="8"/>
  <c r="J2461" i="8"/>
  <c r="I2462" i="8"/>
  <c r="J2462" i="8"/>
  <c r="I2463" i="8"/>
  <c r="J2463" i="8"/>
  <c r="I2464" i="8"/>
  <c r="J2464" i="8"/>
  <c r="I2465" i="8"/>
  <c r="J2465" i="8"/>
  <c r="I2466" i="8"/>
  <c r="J2466" i="8"/>
  <c r="I2467" i="8"/>
  <c r="J2467" i="8"/>
  <c r="I2468" i="8"/>
  <c r="J2468" i="8"/>
  <c r="I2469" i="8"/>
  <c r="J2469" i="8"/>
  <c r="I2470" i="8"/>
  <c r="J2470" i="8"/>
  <c r="I2471" i="8"/>
  <c r="J2471" i="8"/>
  <c r="I2472" i="8"/>
  <c r="J2472" i="8"/>
  <c r="I2473" i="8"/>
  <c r="J2473" i="8"/>
  <c r="I2474" i="8"/>
  <c r="J2474" i="8"/>
  <c r="I2475" i="8"/>
  <c r="J2475" i="8"/>
  <c r="I2476" i="8"/>
  <c r="J2476" i="8"/>
  <c r="I2477" i="8"/>
  <c r="J2477" i="8"/>
  <c r="I2478" i="8"/>
  <c r="J2478" i="8"/>
  <c r="I2479" i="8"/>
  <c r="J2479" i="8"/>
  <c r="I2480" i="8"/>
  <c r="J2480" i="8"/>
  <c r="I2481" i="8"/>
  <c r="J2481" i="8"/>
  <c r="I2482" i="8"/>
  <c r="J2482" i="8"/>
  <c r="I2483" i="8"/>
  <c r="J2483" i="8"/>
  <c r="I2484" i="8"/>
  <c r="J2484" i="8"/>
  <c r="I2485" i="8"/>
  <c r="J2485" i="8"/>
  <c r="I2486" i="8"/>
  <c r="J2486" i="8"/>
  <c r="I2487" i="8"/>
  <c r="J2487" i="8"/>
  <c r="I2488" i="8"/>
  <c r="J2488" i="8"/>
  <c r="I2489" i="8"/>
  <c r="J2489" i="8"/>
  <c r="I2490" i="8"/>
  <c r="J2490" i="8"/>
  <c r="I2491" i="8"/>
  <c r="J2491" i="8"/>
  <c r="I2492" i="8"/>
  <c r="J2492" i="8"/>
  <c r="I2493" i="8"/>
  <c r="J2493" i="8"/>
  <c r="I2494" i="8"/>
  <c r="J2494" i="8"/>
  <c r="I2495" i="8"/>
  <c r="J2495" i="8"/>
  <c r="I2496" i="8"/>
  <c r="J2496" i="8"/>
  <c r="I2497" i="8"/>
  <c r="J2497" i="8"/>
  <c r="I2498" i="8"/>
  <c r="J2498" i="8"/>
  <c r="I2499" i="8"/>
  <c r="J2499" i="8"/>
  <c r="I2500" i="8"/>
  <c r="J2500" i="8"/>
  <c r="I2501" i="8"/>
  <c r="J2501" i="8"/>
  <c r="I2502" i="8"/>
  <c r="J2502" i="8"/>
  <c r="I2503" i="8"/>
  <c r="J2503" i="8"/>
  <c r="I2504" i="8"/>
  <c r="J2504" i="8"/>
  <c r="I2505" i="8"/>
  <c r="J2505" i="8"/>
  <c r="I2506" i="8"/>
  <c r="J2506" i="8"/>
  <c r="I2507" i="8"/>
  <c r="J2507" i="8"/>
  <c r="I2508" i="8"/>
  <c r="J2508" i="8"/>
  <c r="I2509" i="8"/>
  <c r="J2509" i="8"/>
  <c r="I2510" i="8"/>
  <c r="J2510" i="8"/>
  <c r="I2511" i="8"/>
  <c r="J2511" i="8"/>
  <c r="I2512" i="8"/>
  <c r="J2512" i="8"/>
  <c r="I2513" i="8"/>
  <c r="J2513" i="8"/>
  <c r="I2514" i="8"/>
  <c r="J2514" i="8"/>
  <c r="I2515" i="8"/>
  <c r="J2515" i="8"/>
  <c r="I2516" i="8"/>
  <c r="J2516" i="8"/>
  <c r="I2517" i="8"/>
  <c r="J2517" i="8"/>
  <c r="I2518" i="8"/>
  <c r="J2518" i="8"/>
  <c r="I2519" i="8"/>
  <c r="J2519" i="8"/>
  <c r="I2520" i="8"/>
  <c r="J2520" i="8"/>
  <c r="I2521" i="8"/>
  <c r="J2521" i="8"/>
  <c r="I2522" i="8"/>
  <c r="J2522" i="8"/>
  <c r="I2523" i="8"/>
  <c r="J2523" i="8"/>
  <c r="I2524" i="8"/>
  <c r="J2524" i="8"/>
  <c r="I2525" i="8"/>
  <c r="J2525" i="8"/>
  <c r="I2526" i="8"/>
  <c r="J2526" i="8"/>
  <c r="I2527" i="8"/>
  <c r="J2527" i="8"/>
  <c r="I2528" i="8"/>
  <c r="J2528" i="8"/>
  <c r="I2529" i="8"/>
  <c r="J2529" i="8"/>
  <c r="I2530" i="8"/>
  <c r="J2530" i="8"/>
  <c r="I2531" i="8"/>
  <c r="J2531" i="8"/>
  <c r="I2532" i="8"/>
  <c r="J2532" i="8"/>
  <c r="I2533" i="8"/>
  <c r="J2533" i="8"/>
  <c r="I2534" i="8"/>
  <c r="J2534" i="8"/>
  <c r="I2535" i="8"/>
  <c r="J2535" i="8"/>
  <c r="I2536" i="8"/>
  <c r="J2536" i="8"/>
  <c r="I2537" i="8"/>
  <c r="J2537" i="8"/>
  <c r="I2538" i="8"/>
  <c r="J2538" i="8"/>
  <c r="I2539" i="8"/>
  <c r="J2539" i="8"/>
  <c r="I2540" i="8"/>
  <c r="J2540" i="8"/>
  <c r="I2541" i="8"/>
  <c r="J2541" i="8"/>
  <c r="I2542" i="8"/>
  <c r="J2542" i="8"/>
  <c r="I2543" i="8"/>
  <c r="J2543" i="8"/>
  <c r="I2544" i="8"/>
  <c r="J2544" i="8"/>
  <c r="I2545" i="8"/>
  <c r="J2545" i="8"/>
  <c r="I2546" i="8"/>
  <c r="J2546" i="8"/>
  <c r="I2547" i="8"/>
  <c r="J2547" i="8"/>
  <c r="I2548" i="8"/>
  <c r="J2548" i="8"/>
  <c r="I2549" i="8"/>
  <c r="J2549" i="8"/>
  <c r="I2550" i="8"/>
  <c r="J2550" i="8"/>
  <c r="I2551" i="8"/>
  <c r="J2551" i="8"/>
  <c r="I2552" i="8"/>
  <c r="J2552" i="8"/>
  <c r="I2553" i="8"/>
  <c r="J2553" i="8"/>
  <c r="I2554" i="8"/>
  <c r="J2554" i="8"/>
  <c r="I2555" i="8"/>
  <c r="J2555" i="8"/>
  <c r="I2556" i="8"/>
  <c r="J2556" i="8"/>
  <c r="I2557" i="8"/>
  <c r="J2557" i="8"/>
  <c r="I2558" i="8"/>
  <c r="J2558" i="8"/>
  <c r="I2559" i="8"/>
  <c r="J2559" i="8"/>
  <c r="I2560" i="8"/>
  <c r="J2560" i="8"/>
  <c r="I2561" i="8"/>
  <c r="J2561" i="8"/>
  <c r="I2562" i="8"/>
  <c r="J2562" i="8"/>
  <c r="I2563" i="8"/>
  <c r="J2563" i="8"/>
  <c r="I2564" i="8"/>
  <c r="J2564" i="8"/>
  <c r="I2565" i="8"/>
  <c r="J2565" i="8"/>
  <c r="I2566" i="8"/>
  <c r="J2566" i="8"/>
  <c r="I2567" i="8"/>
  <c r="J2567" i="8"/>
  <c r="I2568" i="8"/>
  <c r="J2568" i="8"/>
  <c r="I2569" i="8"/>
  <c r="J2569" i="8"/>
  <c r="I2570" i="8"/>
  <c r="J2570" i="8"/>
  <c r="I2571" i="8"/>
  <c r="J2571" i="8"/>
  <c r="I2572" i="8"/>
  <c r="J2572" i="8"/>
  <c r="I2573" i="8"/>
  <c r="J2573" i="8"/>
  <c r="I2574" i="8"/>
  <c r="J2574" i="8"/>
  <c r="I2575" i="8"/>
  <c r="J2575" i="8"/>
  <c r="I2576" i="8"/>
  <c r="J2576" i="8"/>
  <c r="I2577" i="8"/>
  <c r="J2577" i="8"/>
  <c r="I2578" i="8"/>
  <c r="J2578" i="8"/>
  <c r="I2579" i="8"/>
  <c r="J2579" i="8"/>
  <c r="I2580" i="8"/>
  <c r="J2580" i="8"/>
  <c r="I2581" i="8"/>
  <c r="J2581" i="8"/>
  <c r="I2582" i="8"/>
  <c r="J2582" i="8"/>
  <c r="I2583" i="8"/>
  <c r="J2583" i="8"/>
  <c r="I2584" i="8"/>
  <c r="J2584" i="8"/>
  <c r="I2585" i="8"/>
  <c r="J2585" i="8"/>
  <c r="I2586" i="8"/>
  <c r="J2586" i="8"/>
  <c r="I2587" i="8"/>
  <c r="J2587" i="8"/>
  <c r="I2588" i="8"/>
  <c r="J2588" i="8"/>
  <c r="I2589" i="8"/>
  <c r="J2589" i="8"/>
  <c r="I2590" i="8"/>
  <c r="J2590" i="8"/>
  <c r="I2591" i="8"/>
  <c r="J2591" i="8"/>
  <c r="I2592" i="8"/>
  <c r="J2592" i="8"/>
  <c r="I2593" i="8"/>
  <c r="J2593" i="8"/>
  <c r="I2594" i="8"/>
  <c r="J2594" i="8"/>
  <c r="I2595" i="8"/>
  <c r="J2595" i="8"/>
  <c r="I2596" i="8"/>
  <c r="J2596" i="8"/>
  <c r="I2597" i="8"/>
  <c r="J2597" i="8"/>
  <c r="I2598" i="8"/>
  <c r="J2598" i="8"/>
  <c r="I2599" i="8"/>
  <c r="J2599" i="8"/>
  <c r="I2600" i="8"/>
  <c r="J2600" i="8"/>
  <c r="I2601" i="8"/>
  <c r="J2601" i="8"/>
  <c r="I2602" i="8"/>
  <c r="J2602" i="8"/>
  <c r="I2603" i="8"/>
  <c r="J2603" i="8"/>
  <c r="I2604" i="8"/>
  <c r="J2604" i="8"/>
  <c r="I2605" i="8"/>
  <c r="J2605" i="8"/>
  <c r="I2606" i="8"/>
  <c r="J2606" i="8"/>
  <c r="I2607" i="8"/>
  <c r="J2607" i="8"/>
  <c r="I2608" i="8"/>
  <c r="J2608" i="8"/>
  <c r="I2609" i="8"/>
  <c r="J2609" i="8"/>
  <c r="I2610" i="8"/>
  <c r="J2610" i="8"/>
  <c r="I2611" i="8"/>
  <c r="J2611" i="8"/>
  <c r="I2612" i="8"/>
  <c r="J2612" i="8"/>
  <c r="I2613" i="8"/>
  <c r="J2613" i="8"/>
  <c r="I2614" i="8"/>
  <c r="J2614" i="8"/>
  <c r="I2615" i="8"/>
  <c r="J2615" i="8"/>
  <c r="I2616" i="8"/>
  <c r="J2616" i="8"/>
  <c r="I2617" i="8"/>
  <c r="J2617" i="8"/>
  <c r="I2618" i="8"/>
  <c r="J2618" i="8"/>
  <c r="I2619" i="8"/>
  <c r="J2619" i="8"/>
  <c r="I2620" i="8"/>
  <c r="J2620" i="8"/>
  <c r="I2621" i="8"/>
  <c r="J2621" i="8"/>
  <c r="I2622" i="8"/>
  <c r="J2622" i="8"/>
  <c r="I2623" i="8"/>
  <c r="J2623" i="8"/>
  <c r="I2624" i="8"/>
  <c r="J2624" i="8"/>
  <c r="I2625" i="8"/>
  <c r="J2625" i="8"/>
  <c r="I2626" i="8"/>
  <c r="J2626" i="8"/>
  <c r="I2627" i="8"/>
  <c r="J2627" i="8"/>
  <c r="I2628" i="8"/>
  <c r="J2628" i="8"/>
  <c r="I2629" i="8"/>
  <c r="J2629" i="8"/>
  <c r="I2630" i="8"/>
  <c r="J2630" i="8"/>
  <c r="I2631" i="8"/>
  <c r="J2631" i="8"/>
  <c r="I2632" i="8"/>
  <c r="J2632" i="8"/>
  <c r="I4" i="8"/>
  <c r="J4" i="8"/>
  <c r="I5" i="8"/>
  <c r="J5" i="8"/>
  <c r="I6" i="8"/>
  <c r="J6" i="8"/>
  <c r="I7" i="8"/>
  <c r="J7" i="8"/>
  <c r="I8" i="8"/>
  <c r="J8" i="8"/>
  <c r="I9" i="8"/>
  <c r="J9" i="8"/>
  <c r="I10" i="8"/>
  <c r="J10" i="8"/>
  <c r="I11" i="8"/>
  <c r="J11" i="8"/>
  <c r="I12" i="8"/>
  <c r="J12" i="8"/>
  <c r="I13" i="8"/>
  <c r="J13" i="8"/>
  <c r="I14" i="8"/>
  <c r="J14" i="8"/>
  <c r="I15" i="8"/>
  <c r="J15" i="8"/>
  <c r="I16" i="8"/>
  <c r="J16" i="8"/>
  <c r="I17" i="8"/>
  <c r="J17" i="8"/>
  <c r="I18" i="8"/>
  <c r="J18" i="8"/>
  <c r="I19" i="8"/>
  <c r="J19" i="8"/>
  <c r="I20" i="8"/>
  <c r="J20" i="8"/>
  <c r="I21" i="8"/>
  <c r="J21" i="8"/>
  <c r="I22" i="8"/>
  <c r="J22" i="8"/>
  <c r="I23" i="8"/>
  <c r="J23" i="8"/>
  <c r="I24" i="8"/>
  <c r="J24" i="8"/>
  <c r="I25" i="8"/>
  <c r="J25" i="8"/>
  <c r="I26" i="8"/>
  <c r="J26" i="8"/>
  <c r="I27" i="8"/>
  <c r="J27" i="8"/>
  <c r="I28" i="8"/>
  <c r="J28" i="8"/>
  <c r="I29" i="8"/>
  <c r="J29" i="8"/>
  <c r="I30" i="8"/>
  <c r="J30" i="8"/>
  <c r="I31" i="8"/>
  <c r="J31" i="8"/>
  <c r="I32" i="8"/>
  <c r="J32" i="8"/>
  <c r="I33" i="8"/>
  <c r="J33" i="8"/>
  <c r="I34" i="8"/>
  <c r="J34" i="8"/>
  <c r="I35" i="8"/>
  <c r="J35" i="8"/>
  <c r="I36" i="8"/>
  <c r="J36" i="8"/>
  <c r="I37" i="8"/>
  <c r="J37" i="8"/>
  <c r="I38" i="8"/>
  <c r="J38" i="8"/>
  <c r="I39" i="8"/>
  <c r="J39" i="8"/>
  <c r="I40" i="8"/>
  <c r="J40" i="8"/>
  <c r="I41" i="8"/>
  <c r="J41" i="8"/>
  <c r="I42" i="8"/>
  <c r="J42" i="8"/>
  <c r="I43" i="8"/>
  <c r="J43" i="8"/>
  <c r="I44" i="8"/>
  <c r="J44" i="8"/>
  <c r="I45" i="8"/>
  <c r="J45" i="8"/>
  <c r="I46" i="8"/>
  <c r="J46" i="8"/>
  <c r="I47" i="8"/>
  <c r="J47" i="8"/>
  <c r="I48" i="8"/>
  <c r="J48" i="8"/>
  <c r="I49" i="8"/>
  <c r="J49" i="8"/>
  <c r="I50" i="8"/>
  <c r="J50" i="8"/>
  <c r="I51" i="8"/>
  <c r="J51" i="8"/>
  <c r="I52" i="8"/>
  <c r="J52" i="8"/>
  <c r="I53" i="8"/>
  <c r="J53" i="8"/>
  <c r="I54" i="8"/>
  <c r="J54" i="8"/>
  <c r="I55" i="8"/>
  <c r="J55" i="8"/>
  <c r="I56" i="8"/>
  <c r="J56" i="8"/>
  <c r="I57" i="8"/>
  <c r="J57" i="8"/>
  <c r="I58" i="8"/>
  <c r="J58" i="8"/>
  <c r="I59" i="8"/>
  <c r="J59" i="8"/>
  <c r="I60" i="8"/>
  <c r="J60" i="8"/>
  <c r="I61" i="8"/>
  <c r="J61" i="8"/>
  <c r="I62" i="8"/>
  <c r="J62" i="8"/>
  <c r="I63" i="8"/>
  <c r="J63" i="8"/>
  <c r="I64" i="8"/>
  <c r="J64" i="8"/>
  <c r="I65" i="8"/>
  <c r="J65" i="8"/>
  <c r="I66" i="8"/>
  <c r="J66" i="8"/>
  <c r="I67" i="8"/>
  <c r="J67" i="8"/>
  <c r="I68" i="8"/>
  <c r="J68" i="8"/>
  <c r="I69" i="8"/>
  <c r="J69" i="8"/>
  <c r="I70" i="8"/>
  <c r="J70" i="8"/>
  <c r="I71" i="8"/>
  <c r="J71" i="8"/>
  <c r="I72" i="8"/>
  <c r="J72" i="8"/>
  <c r="I73" i="8"/>
  <c r="J73" i="8"/>
  <c r="I74" i="8"/>
  <c r="J74" i="8"/>
  <c r="I75" i="8"/>
  <c r="J75" i="8"/>
  <c r="I76" i="8"/>
  <c r="J76" i="8"/>
  <c r="I77" i="8"/>
  <c r="J77" i="8"/>
  <c r="I78" i="8"/>
  <c r="J78" i="8"/>
  <c r="I79" i="8"/>
  <c r="J79" i="8"/>
  <c r="I80" i="8"/>
  <c r="J80" i="8"/>
  <c r="I81" i="8"/>
  <c r="J81" i="8"/>
  <c r="I82" i="8"/>
  <c r="J82" i="8"/>
  <c r="I83" i="8"/>
  <c r="J83" i="8"/>
  <c r="I84" i="8"/>
  <c r="J84" i="8"/>
  <c r="I85" i="8"/>
  <c r="J85" i="8"/>
  <c r="I86" i="8"/>
  <c r="J86" i="8"/>
  <c r="I87" i="8"/>
  <c r="J87" i="8"/>
  <c r="I88" i="8"/>
  <c r="J88" i="8"/>
  <c r="I89" i="8"/>
  <c r="J89" i="8"/>
  <c r="I90" i="8"/>
  <c r="J90" i="8"/>
  <c r="I91" i="8"/>
  <c r="J91" i="8"/>
  <c r="I92" i="8"/>
  <c r="J92" i="8"/>
  <c r="I93" i="8"/>
  <c r="J93" i="8"/>
  <c r="I94" i="8"/>
  <c r="J94" i="8"/>
  <c r="I95" i="8"/>
  <c r="J95" i="8"/>
  <c r="I96" i="8"/>
  <c r="J96" i="8"/>
  <c r="I97" i="8"/>
  <c r="J97" i="8"/>
  <c r="I98" i="8"/>
  <c r="J98" i="8"/>
  <c r="I99" i="8"/>
  <c r="J99" i="8"/>
  <c r="I100" i="8"/>
  <c r="J100" i="8"/>
  <c r="I101" i="8"/>
  <c r="J101" i="8"/>
  <c r="I102" i="8"/>
  <c r="J102" i="8"/>
  <c r="I103" i="8"/>
  <c r="J103" i="8"/>
  <c r="I104" i="8"/>
  <c r="J104" i="8"/>
  <c r="I105" i="8"/>
  <c r="J105" i="8"/>
  <c r="I106" i="8"/>
  <c r="J106" i="8"/>
  <c r="I107" i="8"/>
  <c r="J107" i="8"/>
  <c r="I108" i="8"/>
  <c r="J108" i="8"/>
  <c r="I109" i="8"/>
  <c r="J109" i="8"/>
  <c r="I110" i="8"/>
  <c r="J110" i="8"/>
  <c r="I111" i="8"/>
  <c r="J111" i="8"/>
  <c r="I112" i="8"/>
  <c r="J112" i="8"/>
  <c r="I113" i="8"/>
  <c r="J113" i="8"/>
  <c r="I114" i="8"/>
  <c r="J114" i="8"/>
  <c r="I115" i="8"/>
  <c r="J115" i="8"/>
  <c r="I116" i="8"/>
  <c r="J116" i="8"/>
  <c r="I117" i="8"/>
  <c r="J117" i="8"/>
  <c r="I118" i="8"/>
  <c r="J118" i="8"/>
  <c r="I119" i="8"/>
  <c r="J119" i="8"/>
  <c r="I120" i="8"/>
  <c r="J120" i="8"/>
  <c r="I121" i="8"/>
  <c r="J121" i="8"/>
  <c r="I122" i="8"/>
  <c r="J122" i="8"/>
  <c r="I123" i="8"/>
  <c r="J123" i="8"/>
  <c r="I124" i="8"/>
  <c r="J124" i="8"/>
  <c r="I125" i="8"/>
  <c r="J125" i="8"/>
  <c r="I126" i="8"/>
  <c r="J126" i="8"/>
  <c r="I127" i="8"/>
  <c r="J127" i="8"/>
  <c r="I128" i="8"/>
  <c r="J128" i="8"/>
  <c r="I129" i="8"/>
  <c r="J129" i="8"/>
  <c r="I130" i="8"/>
  <c r="J130" i="8"/>
  <c r="I131" i="8"/>
  <c r="J131" i="8"/>
  <c r="I132" i="8"/>
  <c r="J132" i="8"/>
  <c r="I133" i="8"/>
  <c r="J133" i="8"/>
  <c r="I134" i="8"/>
  <c r="J134" i="8"/>
  <c r="I135" i="8"/>
  <c r="J135" i="8"/>
  <c r="I136" i="8"/>
  <c r="J136" i="8"/>
  <c r="I137" i="8"/>
  <c r="J137" i="8"/>
  <c r="I138" i="8"/>
  <c r="J138" i="8"/>
  <c r="I139" i="8"/>
  <c r="J139" i="8"/>
  <c r="I140" i="8"/>
  <c r="J140" i="8"/>
  <c r="I141" i="8"/>
  <c r="J141" i="8"/>
  <c r="I142" i="8"/>
  <c r="J142" i="8"/>
  <c r="I143" i="8"/>
  <c r="J143" i="8"/>
  <c r="I144" i="8"/>
  <c r="J144" i="8"/>
  <c r="I145" i="8"/>
  <c r="J145" i="8"/>
  <c r="I146" i="8"/>
  <c r="J146" i="8"/>
  <c r="I147" i="8"/>
  <c r="J147" i="8"/>
  <c r="I148" i="8"/>
  <c r="J148" i="8"/>
  <c r="I149" i="8"/>
  <c r="J149" i="8"/>
  <c r="I150" i="8"/>
  <c r="J150" i="8"/>
  <c r="I151" i="8"/>
  <c r="J151" i="8"/>
  <c r="I152" i="8"/>
  <c r="J152" i="8"/>
  <c r="I153" i="8"/>
  <c r="J153" i="8"/>
  <c r="I154" i="8"/>
  <c r="J154" i="8"/>
  <c r="I155" i="8"/>
  <c r="J155" i="8"/>
  <c r="I156" i="8"/>
  <c r="J156" i="8"/>
  <c r="I157" i="8"/>
  <c r="J157" i="8"/>
  <c r="I158" i="8"/>
  <c r="J158" i="8"/>
  <c r="I159" i="8"/>
  <c r="J159" i="8"/>
  <c r="I160" i="8"/>
  <c r="J160" i="8"/>
  <c r="I161" i="8"/>
  <c r="J161" i="8"/>
  <c r="I162" i="8"/>
  <c r="J162" i="8"/>
  <c r="I163" i="8"/>
  <c r="J163" i="8"/>
  <c r="I164" i="8"/>
  <c r="J164" i="8"/>
  <c r="I165" i="8"/>
  <c r="J165" i="8"/>
  <c r="I166" i="8"/>
  <c r="J166" i="8"/>
  <c r="I167" i="8"/>
  <c r="J167" i="8"/>
  <c r="I168" i="8"/>
  <c r="J168" i="8"/>
  <c r="I169" i="8"/>
  <c r="J169" i="8"/>
  <c r="I170" i="8"/>
  <c r="J170" i="8"/>
  <c r="I171" i="8"/>
  <c r="J171" i="8"/>
  <c r="I172" i="8"/>
  <c r="J172" i="8"/>
  <c r="I173" i="8"/>
  <c r="J173" i="8"/>
  <c r="I174" i="8"/>
  <c r="J174" i="8"/>
  <c r="I175" i="8"/>
  <c r="J175" i="8"/>
  <c r="I176" i="8"/>
  <c r="J176" i="8"/>
  <c r="I177" i="8"/>
  <c r="J177" i="8"/>
  <c r="I178" i="8"/>
  <c r="J178" i="8"/>
  <c r="I179" i="8"/>
  <c r="J179" i="8"/>
  <c r="I180" i="8"/>
  <c r="J180" i="8"/>
  <c r="I181" i="8"/>
  <c r="J181" i="8"/>
  <c r="I182" i="8"/>
  <c r="J182" i="8"/>
  <c r="I183" i="8"/>
  <c r="J183" i="8"/>
  <c r="I184" i="8"/>
  <c r="J184" i="8"/>
  <c r="I185" i="8"/>
  <c r="J185" i="8"/>
  <c r="I186" i="8"/>
  <c r="J186" i="8"/>
  <c r="I187" i="8"/>
  <c r="J187" i="8"/>
  <c r="I188" i="8"/>
  <c r="J188" i="8"/>
  <c r="I189" i="8"/>
  <c r="J189" i="8"/>
  <c r="I190" i="8"/>
  <c r="J190" i="8"/>
  <c r="I191" i="8"/>
  <c r="J191" i="8"/>
  <c r="I192" i="8"/>
  <c r="J192" i="8"/>
  <c r="I193" i="8"/>
  <c r="J193" i="8"/>
  <c r="I194" i="8"/>
  <c r="J194" i="8"/>
  <c r="I195" i="8"/>
  <c r="J195" i="8"/>
  <c r="I196" i="8"/>
  <c r="J196" i="8"/>
  <c r="I197" i="8"/>
  <c r="J197" i="8"/>
  <c r="I198" i="8"/>
  <c r="J198" i="8"/>
  <c r="I199" i="8"/>
  <c r="J199" i="8"/>
  <c r="I200" i="8"/>
  <c r="J200" i="8"/>
  <c r="I201" i="8"/>
  <c r="J201" i="8"/>
  <c r="I202" i="8"/>
  <c r="J202" i="8"/>
  <c r="I203" i="8"/>
  <c r="J203" i="8"/>
  <c r="I204" i="8"/>
  <c r="J204" i="8"/>
  <c r="I205" i="8"/>
  <c r="J205" i="8"/>
  <c r="I206" i="8"/>
  <c r="J206" i="8"/>
  <c r="I207" i="8"/>
  <c r="J207" i="8"/>
  <c r="I208" i="8"/>
  <c r="J208" i="8"/>
  <c r="I209" i="8"/>
  <c r="J209" i="8"/>
  <c r="I210" i="8"/>
  <c r="J210" i="8"/>
  <c r="I211" i="8"/>
  <c r="J211" i="8"/>
  <c r="I212" i="8"/>
  <c r="J212" i="8"/>
  <c r="I213" i="8"/>
  <c r="J213" i="8"/>
  <c r="I214" i="8"/>
  <c r="J214" i="8"/>
  <c r="I215" i="8"/>
  <c r="J215" i="8"/>
  <c r="I216" i="8"/>
  <c r="J216" i="8"/>
  <c r="I217" i="8"/>
  <c r="J217" i="8"/>
  <c r="I218" i="8"/>
  <c r="J218" i="8"/>
  <c r="I219" i="8"/>
  <c r="J219" i="8"/>
  <c r="I220" i="8"/>
  <c r="J220" i="8"/>
  <c r="I221" i="8"/>
  <c r="J221" i="8"/>
  <c r="I222" i="8"/>
  <c r="J222" i="8"/>
  <c r="I223" i="8"/>
  <c r="J223" i="8"/>
  <c r="I224" i="8"/>
  <c r="J224" i="8"/>
  <c r="I225" i="8"/>
  <c r="J225" i="8"/>
  <c r="I226" i="8"/>
  <c r="J226" i="8"/>
  <c r="I227" i="8"/>
  <c r="J227" i="8"/>
  <c r="I228" i="8"/>
  <c r="J228" i="8"/>
  <c r="I229" i="8"/>
  <c r="J229" i="8"/>
  <c r="I230" i="8"/>
  <c r="J230" i="8"/>
  <c r="I231" i="8"/>
  <c r="J231" i="8"/>
  <c r="I232" i="8"/>
  <c r="J232" i="8"/>
  <c r="I233" i="8"/>
  <c r="J233" i="8"/>
  <c r="I234" i="8"/>
  <c r="J234" i="8"/>
  <c r="I235" i="8"/>
  <c r="J235" i="8"/>
  <c r="I236" i="8"/>
  <c r="J236" i="8"/>
  <c r="I237" i="8"/>
  <c r="J237" i="8"/>
  <c r="I238" i="8"/>
  <c r="J238" i="8"/>
  <c r="I239" i="8"/>
  <c r="J239" i="8"/>
  <c r="I240" i="8"/>
  <c r="J240" i="8"/>
  <c r="I241" i="8"/>
  <c r="J241" i="8"/>
  <c r="I242" i="8"/>
  <c r="J242" i="8"/>
  <c r="I243" i="8"/>
  <c r="J243" i="8"/>
  <c r="I244" i="8"/>
  <c r="J244" i="8"/>
  <c r="I245" i="8"/>
  <c r="J245" i="8"/>
  <c r="I246" i="8"/>
  <c r="J246" i="8"/>
  <c r="I247" i="8"/>
  <c r="J247" i="8"/>
  <c r="I248" i="8"/>
  <c r="J248" i="8"/>
  <c r="I249" i="8"/>
  <c r="J249" i="8"/>
  <c r="I250" i="8"/>
  <c r="J250" i="8"/>
  <c r="I251" i="8"/>
  <c r="J251" i="8"/>
  <c r="I252" i="8"/>
  <c r="J252" i="8"/>
  <c r="I253" i="8"/>
  <c r="J253" i="8"/>
  <c r="I254" i="8"/>
  <c r="J254" i="8"/>
  <c r="I255" i="8"/>
  <c r="J255" i="8"/>
  <c r="I256" i="8"/>
  <c r="J256" i="8"/>
  <c r="I257" i="8"/>
  <c r="J257" i="8"/>
  <c r="I258" i="8"/>
  <c r="J258" i="8"/>
  <c r="I259" i="8"/>
  <c r="J259" i="8"/>
  <c r="I260" i="8"/>
  <c r="J260" i="8"/>
  <c r="I261" i="8"/>
  <c r="J261" i="8"/>
  <c r="I262" i="8"/>
  <c r="J262" i="8"/>
  <c r="I263" i="8"/>
  <c r="J263" i="8"/>
  <c r="I264" i="8"/>
  <c r="J264" i="8"/>
  <c r="I265" i="8"/>
  <c r="J265" i="8"/>
  <c r="I266" i="8"/>
  <c r="J266" i="8"/>
  <c r="I267" i="8"/>
  <c r="J267" i="8"/>
  <c r="I268" i="8"/>
  <c r="J268" i="8"/>
  <c r="I269" i="8"/>
  <c r="J269" i="8"/>
  <c r="I270" i="8"/>
  <c r="J270" i="8"/>
  <c r="I271" i="8"/>
  <c r="J271" i="8"/>
  <c r="I272" i="8"/>
  <c r="J272" i="8"/>
  <c r="I273" i="8"/>
  <c r="J273" i="8"/>
  <c r="I274" i="8"/>
  <c r="J274" i="8"/>
  <c r="I275" i="8"/>
  <c r="J275" i="8"/>
  <c r="I276" i="8"/>
  <c r="J276" i="8"/>
  <c r="I277" i="8"/>
  <c r="J277" i="8"/>
  <c r="I278" i="8"/>
  <c r="J278" i="8"/>
  <c r="I279" i="8"/>
  <c r="J279" i="8"/>
  <c r="I280" i="8"/>
  <c r="J280" i="8"/>
  <c r="I281" i="8"/>
  <c r="J281" i="8"/>
  <c r="I282" i="8"/>
  <c r="J282" i="8"/>
  <c r="I283" i="8"/>
  <c r="J283" i="8"/>
  <c r="I284" i="8"/>
  <c r="J284" i="8"/>
  <c r="I285" i="8"/>
  <c r="J285" i="8"/>
  <c r="I286" i="8"/>
  <c r="J286" i="8"/>
  <c r="I287" i="8"/>
  <c r="J287" i="8"/>
  <c r="I288" i="8"/>
  <c r="J288" i="8"/>
  <c r="I289" i="8"/>
  <c r="J289" i="8"/>
  <c r="I290" i="8"/>
  <c r="J290" i="8"/>
  <c r="I291" i="8"/>
  <c r="J291" i="8"/>
  <c r="I292" i="8"/>
  <c r="J292" i="8"/>
  <c r="I293" i="8"/>
  <c r="J293" i="8"/>
  <c r="I294" i="8"/>
  <c r="J294" i="8"/>
  <c r="I295" i="8"/>
  <c r="J295" i="8"/>
  <c r="I296" i="8"/>
  <c r="J296" i="8"/>
  <c r="I297" i="8"/>
  <c r="J297" i="8"/>
  <c r="I298" i="8"/>
  <c r="J298" i="8"/>
  <c r="I299" i="8"/>
  <c r="J299" i="8"/>
  <c r="I300" i="8"/>
  <c r="J300" i="8"/>
  <c r="I301" i="8"/>
  <c r="J301" i="8"/>
  <c r="I302" i="8"/>
  <c r="J302" i="8"/>
  <c r="I303" i="8"/>
  <c r="J303" i="8"/>
  <c r="I304" i="8"/>
  <c r="J304" i="8"/>
  <c r="I305" i="8"/>
  <c r="J305" i="8"/>
  <c r="I306" i="8"/>
  <c r="J306" i="8"/>
  <c r="I307" i="8"/>
  <c r="J307" i="8"/>
  <c r="I308" i="8"/>
  <c r="J308" i="8"/>
  <c r="I309" i="8"/>
  <c r="J309" i="8"/>
  <c r="I310" i="8"/>
  <c r="J310" i="8"/>
  <c r="I311" i="8"/>
  <c r="J311" i="8"/>
  <c r="I312" i="8"/>
  <c r="J312" i="8"/>
  <c r="I313" i="8"/>
  <c r="J313" i="8"/>
  <c r="I314" i="8"/>
  <c r="J314" i="8"/>
  <c r="I315" i="8"/>
  <c r="J315" i="8"/>
  <c r="I316" i="8"/>
  <c r="J316" i="8"/>
  <c r="I317" i="8"/>
  <c r="J317" i="8"/>
  <c r="I318" i="8"/>
  <c r="J318" i="8"/>
  <c r="I319" i="8"/>
  <c r="J319" i="8"/>
  <c r="I320" i="8"/>
  <c r="J320" i="8"/>
  <c r="I321" i="8"/>
  <c r="J321" i="8"/>
  <c r="I322" i="8"/>
  <c r="J322" i="8"/>
  <c r="I323" i="8"/>
  <c r="J323" i="8"/>
  <c r="I324" i="8"/>
  <c r="J324" i="8"/>
  <c r="I325" i="8"/>
  <c r="J325" i="8"/>
  <c r="I326" i="8"/>
  <c r="J326" i="8"/>
  <c r="I327" i="8"/>
  <c r="J327" i="8"/>
  <c r="I328" i="8"/>
  <c r="J328" i="8"/>
  <c r="I329" i="8"/>
  <c r="J329" i="8"/>
  <c r="I330" i="8"/>
  <c r="J330" i="8"/>
  <c r="I331" i="8"/>
  <c r="J331" i="8"/>
  <c r="I332" i="8"/>
  <c r="J332" i="8"/>
  <c r="I333" i="8"/>
  <c r="J333" i="8"/>
  <c r="I334" i="8"/>
  <c r="J334" i="8"/>
  <c r="I335" i="8"/>
  <c r="J335" i="8"/>
  <c r="I336" i="8"/>
  <c r="J336" i="8"/>
  <c r="I337" i="8"/>
  <c r="J337" i="8"/>
  <c r="I338" i="8"/>
  <c r="J338" i="8"/>
  <c r="I339" i="8"/>
  <c r="J339" i="8"/>
  <c r="I340" i="8"/>
  <c r="J340" i="8"/>
  <c r="I341" i="8"/>
  <c r="J341" i="8"/>
  <c r="I342" i="8"/>
  <c r="J342" i="8"/>
  <c r="I343" i="8"/>
  <c r="J343" i="8"/>
  <c r="I344" i="8"/>
  <c r="J344" i="8"/>
  <c r="I345" i="8"/>
  <c r="J345" i="8"/>
  <c r="I346" i="8"/>
  <c r="J346" i="8"/>
  <c r="I347" i="8"/>
  <c r="J347" i="8"/>
  <c r="I348" i="8"/>
  <c r="J348" i="8"/>
  <c r="I349" i="8"/>
  <c r="J349" i="8"/>
  <c r="I350" i="8"/>
  <c r="J350" i="8"/>
  <c r="I351" i="8"/>
  <c r="J351" i="8"/>
  <c r="I352" i="8"/>
  <c r="J352" i="8"/>
  <c r="I353" i="8"/>
  <c r="J353" i="8"/>
  <c r="I354" i="8"/>
  <c r="J354" i="8"/>
  <c r="I355" i="8"/>
  <c r="J355" i="8"/>
  <c r="I356" i="8"/>
  <c r="J356" i="8"/>
  <c r="I357" i="8"/>
  <c r="J357" i="8"/>
  <c r="I358" i="8"/>
  <c r="J358" i="8"/>
  <c r="I359" i="8"/>
  <c r="J359" i="8"/>
  <c r="I360" i="8"/>
  <c r="J360" i="8"/>
  <c r="I361" i="8"/>
  <c r="J361" i="8"/>
  <c r="I362" i="8"/>
  <c r="J362" i="8"/>
  <c r="I363" i="8"/>
  <c r="J363" i="8"/>
  <c r="I364" i="8"/>
  <c r="J364" i="8"/>
  <c r="I365" i="8"/>
  <c r="J365" i="8"/>
  <c r="I366" i="8"/>
  <c r="J366" i="8"/>
  <c r="I367" i="8"/>
  <c r="J367" i="8"/>
  <c r="I368" i="8"/>
  <c r="J368" i="8"/>
  <c r="I369" i="8"/>
  <c r="J369" i="8"/>
  <c r="I370" i="8"/>
  <c r="J370" i="8"/>
  <c r="I371" i="8"/>
  <c r="J371" i="8"/>
  <c r="I372" i="8"/>
  <c r="J372" i="8"/>
  <c r="I373" i="8"/>
  <c r="J373" i="8"/>
  <c r="I374" i="8"/>
  <c r="J374" i="8"/>
  <c r="I375" i="8"/>
  <c r="J375" i="8"/>
  <c r="I376" i="8"/>
  <c r="J376" i="8"/>
  <c r="I377" i="8"/>
  <c r="J377" i="8"/>
  <c r="I378" i="8"/>
  <c r="J378" i="8"/>
  <c r="I379" i="8"/>
  <c r="J379" i="8"/>
  <c r="I380" i="8"/>
  <c r="J380" i="8"/>
  <c r="I381" i="8"/>
  <c r="J381" i="8"/>
  <c r="I382" i="8"/>
  <c r="J382" i="8"/>
  <c r="I383" i="8"/>
  <c r="J383" i="8"/>
  <c r="I384" i="8"/>
  <c r="J384" i="8"/>
  <c r="I385" i="8"/>
  <c r="J385" i="8"/>
  <c r="I386" i="8"/>
  <c r="J386" i="8"/>
  <c r="I387" i="8"/>
  <c r="J387" i="8"/>
  <c r="I388" i="8"/>
  <c r="J388" i="8"/>
  <c r="I389" i="8"/>
  <c r="J389" i="8"/>
  <c r="I390" i="8"/>
  <c r="J390" i="8"/>
  <c r="I391" i="8"/>
  <c r="J391" i="8"/>
  <c r="I392" i="8"/>
  <c r="J392" i="8"/>
  <c r="I393" i="8"/>
  <c r="J393" i="8"/>
  <c r="I394" i="8"/>
  <c r="J394" i="8"/>
  <c r="I395" i="8"/>
  <c r="J395" i="8"/>
  <c r="I396" i="8"/>
  <c r="J396" i="8"/>
  <c r="I397" i="8"/>
  <c r="J397" i="8"/>
  <c r="I398" i="8"/>
  <c r="J398" i="8"/>
  <c r="I399" i="8"/>
  <c r="J399" i="8"/>
  <c r="I400" i="8"/>
  <c r="J400" i="8"/>
  <c r="I401" i="8"/>
  <c r="J401" i="8"/>
  <c r="I402" i="8"/>
  <c r="J402" i="8"/>
  <c r="I403" i="8"/>
  <c r="J403" i="8"/>
  <c r="I404" i="8"/>
  <c r="J404" i="8"/>
  <c r="I405" i="8"/>
  <c r="J405" i="8"/>
  <c r="I406" i="8"/>
  <c r="J406" i="8"/>
  <c r="I407" i="8"/>
  <c r="J407" i="8"/>
  <c r="I408" i="8"/>
  <c r="J408" i="8"/>
  <c r="I409" i="8"/>
  <c r="J409" i="8"/>
  <c r="I410" i="8"/>
  <c r="J410" i="8"/>
  <c r="I411" i="8"/>
  <c r="J411" i="8"/>
  <c r="I412" i="8"/>
  <c r="J412" i="8"/>
  <c r="I413" i="8"/>
  <c r="J413" i="8"/>
  <c r="I414" i="8"/>
  <c r="J414" i="8"/>
  <c r="I415" i="8"/>
  <c r="J415" i="8"/>
  <c r="I416" i="8"/>
  <c r="J416" i="8"/>
  <c r="I417" i="8"/>
  <c r="J417" i="8"/>
  <c r="I418" i="8"/>
  <c r="J418" i="8"/>
  <c r="I419" i="8"/>
  <c r="J419" i="8"/>
  <c r="I420" i="8"/>
  <c r="J420" i="8"/>
  <c r="I421" i="8"/>
  <c r="J421" i="8"/>
  <c r="I422" i="8"/>
  <c r="J422" i="8"/>
  <c r="I423" i="8"/>
  <c r="J423" i="8"/>
  <c r="I424" i="8"/>
  <c r="J424" i="8"/>
  <c r="I425" i="8"/>
  <c r="J425" i="8"/>
  <c r="I426" i="8"/>
  <c r="J426" i="8"/>
  <c r="I427" i="8"/>
  <c r="J427" i="8"/>
  <c r="I428" i="8"/>
  <c r="J428" i="8"/>
  <c r="I429" i="8"/>
  <c r="J429" i="8"/>
  <c r="I430" i="8"/>
  <c r="J430" i="8"/>
  <c r="I431" i="8"/>
  <c r="J431" i="8"/>
  <c r="I432" i="8"/>
  <c r="J432" i="8"/>
  <c r="I433" i="8"/>
  <c r="J433" i="8"/>
  <c r="I434" i="8"/>
  <c r="J434" i="8"/>
  <c r="I435" i="8"/>
  <c r="J435" i="8"/>
  <c r="I436" i="8"/>
  <c r="J436" i="8"/>
  <c r="I437" i="8"/>
  <c r="J437" i="8"/>
  <c r="I438" i="8"/>
  <c r="J438" i="8"/>
  <c r="I439" i="8"/>
  <c r="J439" i="8"/>
  <c r="I440" i="8"/>
  <c r="J440" i="8"/>
  <c r="I441" i="8"/>
  <c r="J441" i="8"/>
  <c r="I442" i="8"/>
  <c r="J442" i="8"/>
  <c r="I443" i="8"/>
  <c r="J443" i="8"/>
  <c r="I444" i="8"/>
  <c r="J444" i="8"/>
  <c r="I445" i="8"/>
  <c r="J445" i="8"/>
  <c r="I446" i="8"/>
  <c r="J446" i="8"/>
  <c r="I447" i="8"/>
  <c r="J447" i="8"/>
  <c r="I448" i="8"/>
  <c r="J448" i="8"/>
  <c r="I449" i="8"/>
  <c r="J449" i="8"/>
  <c r="I450" i="8"/>
  <c r="J450" i="8"/>
  <c r="I451" i="8"/>
  <c r="J451" i="8"/>
  <c r="I452" i="8"/>
  <c r="J452" i="8"/>
  <c r="I453" i="8"/>
  <c r="J453" i="8"/>
  <c r="I454" i="8"/>
  <c r="J454" i="8"/>
  <c r="I455" i="8"/>
  <c r="J455" i="8"/>
  <c r="I456" i="8"/>
  <c r="J456" i="8"/>
  <c r="I457" i="8"/>
  <c r="J457" i="8"/>
  <c r="I458" i="8"/>
  <c r="J458" i="8"/>
  <c r="I459" i="8"/>
  <c r="J459" i="8"/>
  <c r="I460" i="8"/>
  <c r="J460" i="8"/>
  <c r="I461" i="8"/>
  <c r="J461" i="8"/>
  <c r="I462" i="8"/>
  <c r="J462" i="8"/>
  <c r="I463" i="8"/>
  <c r="J463" i="8"/>
  <c r="I464" i="8"/>
  <c r="J464" i="8"/>
  <c r="I465" i="8"/>
  <c r="J465" i="8"/>
  <c r="I466" i="8"/>
  <c r="J466" i="8"/>
  <c r="I467" i="8"/>
  <c r="J467" i="8"/>
  <c r="I468" i="8"/>
  <c r="J468" i="8"/>
  <c r="I469" i="8"/>
  <c r="J469" i="8"/>
  <c r="I470" i="8"/>
  <c r="J470" i="8"/>
  <c r="I471" i="8"/>
  <c r="J471" i="8"/>
  <c r="I472" i="8"/>
  <c r="J472" i="8"/>
  <c r="I473" i="8"/>
  <c r="J473" i="8"/>
  <c r="I474" i="8"/>
  <c r="J474" i="8"/>
  <c r="I475" i="8"/>
  <c r="J475" i="8"/>
  <c r="I476" i="8"/>
  <c r="J476" i="8"/>
  <c r="I477" i="8"/>
  <c r="J477" i="8"/>
  <c r="I478" i="8"/>
  <c r="J478" i="8"/>
  <c r="I479" i="8"/>
  <c r="J479" i="8"/>
  <c r="I480" i="8"/>
  <c r="J480" i="8"/>
  <c r="I481" i="8"/>
  <c r="J481" i="8"/>
  <c r="I482" i="8"/>
  <c r="J482" i="8"/>
  <c r="I483" i="8"/>
  <c r="J483" i="8"/>
  <c r="I484" i="8"/>
  <c r="J484" i="8"/>
  <c r="I485" i="8"/>
  <c r="J485" i="8"/>
  <c r="I486" i="8"/>
  <c r="J486" i="8"/>
  <c r="I487" i="8"/>
  <c r="J487" i="8"/>
  <c r="I488" i="8"/>
  <c r="J488" i="8"/>
  <c r="I489" i="8"/>
  <c r="J489" i="8"/>
  <c r="I490" i="8"/>
  <c r="J490" i="8"/>
  <c r="I491" i="8"/>
  <c r="J491" i="8"/>
  <c r="I492" i="8"/>
  <c r="J492" i="8"/>
  <c r="I493" i="8"/>
  <c r="J493" i="8"/>
  <c r="I494" i="8"/>
  <c r="J494" i="8"/>
  <c r="I495" i="8"/>
  <c r="J495" i="8"/>
  <c r="I496" i="8"/>
  <c r="J496" i="8"/>
  <c r="I497" i="8"/>
  <c r="J497" i="8"/>
  <c r="I498" i="8"/>
  <c r="J498" i="8"/>
  <c r="I499" i="8"/>
  <c r="J499" i="8"/>
  <c r="I500" i="8"/>
  <c r="J500" i="8"/>
  <c r="I501" i="8"/>
  <c r="J501" i="8"/>
  <c r="I502" i="8"/>
  <c r="J502" i="8"/>
  <c r="I503" i="8"/>
  <c r="J503" i="8"/>
  <c r="I504" i="8"/>
  <c r="J504" i="8"/>
  <c r="I505" i="8"/>
  <c r="J505" i="8"/>
  <c r="I506" i="8"/>
  <c r="J506" i="8"/>
  <c r="I507" i="8"/>
  <c r="J507" i="8"/>
  <c r="I508" i="8"/>
  <c r="J508" i="8"/>
  <c r="I509" i="8"/>
  <c r="J509" i="8"/>
  <c r="I510" i="8"/>
  <c r="J510" i="8"/>
  <c r="I511" i="8"/>
  <c r="J511" i="8"/>
  <c r="I512" i="8"/>
  <c r="J512" i="8"/>
  <c r="I513" i="8"/>
  <c r="J513" i="8"/>
  <c r="I514" i="8"/>
  <c r="J514" i="8"/>
  <c r="I515" i="8"/>
  <c r="J515" i="8"/>
  <c r="I516" i="8"/>
  <c r="J516" i="8"/>
  <c r="I517" i="8"/>
  <c r="J517" i="8"/>
  <c r="I518" i="8"/>
  <c r="J518" i="8"/>
  <c r="I519" i="8"/>
  <c r="J519" i="8"/>
  <c r="I520" i="8"/>
  <c r="J520" i="8"/>
  <c r="I521" i="8"/>
  <c r="J521" i="8"/>
  <c r="I522" i="8"/>
  <c r="J522" i="8"/>
  <c r="I523" i="8"/>
  <c r="J523" i="8"/>
  <c r="I524" i="8"/>
  <c r="J524" i="8"/>
  <c r="I525" i="8"/>
  <c r="J525" i="8"/>
  <c r="I526" i="8"/>
  <c r="J526" i="8"/>
  <c r="I527" i="8"/>
  <c r="J527" i="8"/>
  <c r="I528" i="8"/>
  <c r="J528" i="8"/>
  <c r="I529" i="8"/>
  <c r="J529" i="8"/>
  <c r="I530" i="8"/>
  <c r="J530" i="8"/>
  <c r="I531" i="8"/>
  <c r="J531" i="8"/>
  <c r="I532" i="8"/>
  <c r="J532" i="8"/>
  <c r="I533" i="8"/>
  <c r="J533" i="8"/>
  <c r="I534" i="8"/>
  <c r="J534" i="8"/>
  <c r="I535" i="8"/>
  <c r="J535" i="8"/>
  <c r="I536" i="8"/>
  <c r="J536" i="8"/>
  <c r="I537" i="8"/>
  <c r="J537" i="8"/>
  <c r="I538" i="8"/>
  <c r="J538" i="8"/>
  <c r="I539" i="8"/>
  <c r="J539" i="8"/>
  <c r="I540" i="8"/>
  <c r="J540" i="8"/>
  <c r="I541" i="8"/>
  <c r="J541" i="8"/>
  <c r="I542" i="8"/>
  <c r="J542" i="8"/>
  <c r="I543" i="8"/>
  <c r="J543" i="8"/>
  <c r="I544" i="8"/>
  <c r="J544" i="8"/>
  <c r="I545" i="8"/>
  <c r="J545" i="8"/>
  <c r="I546" i="8"/>
  <c r="J546" i="8"/>
  <c r="I547" i="8"/>
  <c r="J547" i="8"/>
  <c r="I548" i="8"/>
  <c r="J548" i="8"/>
  <c r="I549" i="8"/>
  <c r="J549" i="8"/>
  <c r="I550" i="8"/>
  <c r="J550" i="8"/>
  <c r="I551" i="8"/>
  <c r="J551" i="8"/>
  <c r="I552" i="8"/>
  <c r="J552" i="8"/>
  <c r="I553" i="8"/>
  <c r="J553" i="8"/>
  <c r="I554" i="8"/>
  <c r="J554" i="8"/>
  <c r="I555" i="8"/>
  <c r="J555" i="8"/>
  <c r="I556" i="8"/>
  <c r="J556" i="8"/>
  <c r="I557" i="8"/>
  <c r="J557" i="8"/>
  <c r="I558" i="8"/>
  <c r="J558" i="8"/>
  <c r="I559" i="8"/>
  <c r="J559" i="8"/>
  <c r="I560" i="8"/>
  <c r="J560" i="8"/>
  <c r="I561" i="8"/>
  <c r="J561" i="8"/>
  <c r="I562" i="8"/>
  <c r="J562" i="8"/>
  <c r="I563" i="8"/>
  <c r="J563" i="8"/>
  <c r="I564" i="8"/>
  <c r="J564" i="8"/>
  <c r="I565" i="8"/>
  <c r="J565" i="8"/>
  <c r="I566" i="8"/>
  <c r="J566" i="8"/>
  <c r="I567" i="8"/>
  <c r="J567" i="8"/>
  <c r="I568" i="8"/>
  <c r="J568" i="8"/>
  <c r="I569" i="8"/>
  <c r="J569" i="8"/>
  <c r="I570" i="8"/>
  <c r="J570" i="8"/>
  <c r="I571" i="8"/>
  <c r="J571" i="8"/>
  <c r="I572" i="8"/>
  <c r="J572" i="8"/>
  <c r="I573" i="8"/>
  <c r="J573" i="8"/>
  <c r="I574" i="8"/>
  <c r="J574" i="8"/>
  <c r="I575" i="8"/>
  <c r="J575" i="8"/>
  <c r="I576" i="8"/>
  <c r="J576" i="8"/>
  <c r="I577" i="8"/>
  <c r="J577" i="8"/>
  <c r="I578" i="8"/>
  <c r="J578" i="8"/>
  <c r="I579" i="8"/>
  <c r="J579" i="8"/>
  <c r="I580" i="8"/>
  <c r="J580" i="8"/>
  <c r="I581" i="8"/>
  <c r="J581" i="8"/>
  <c r="I582" i="8"/>
  <c r="J582" i="8"/>
  <c r="I583" i="8"/>
  <c r="J583" i="8"/>
  <c r="I584" i="8"/>
  <c r="J584" i="8"/>
  <c r="I585" i="8"/>
  <c r="J585" i="8"/>
  <c r="I586" i="8"/>
  <c r="J586" i="8"/>
  <c r="I587" i="8"/>
  <c r="J587" i="8"/>
  <c r="I588" i="8"/>
  <c r="J588" i="8"/>
  <c r="I589" i="8"/>
  <c r="J589" i="8"/>
  <c r="I590" i="8"/>
  <c r="J590" i="8"/>
  <c r="I591" i="8"/>
  <c r="J591" i="8"/>
  <c r="I592" i="8"/>
  <c r="J592" i="8"/>
  <c r="I593" i="8"/>
  <c r="J593" i="8"/>
  <c r="I594" i="8"/>
  <c r="J594" i="8"/>
  <c r="I595" i="8"/>
  <c r="J595" i="8"/>
  <c r="I596" i="8"/>
  <c r="J596" i="8"/>
  <c r="I597" i="8"/>
  <c r="J597" i="8"/>
  <c r="I598" i="8"/>
  <c r="J598" i="8"/>
  <c r="I599" i="8"/>
  <c r="J599" i="8"/>
  <c r="I600" i="8"/>
  <c r="J600" i="8"/>
  <c r="I601" i="8"/>
  <c r="J601" i="8"/>
  <c r="I602" i="8"/>
  <c r="J602" i="8"/>
  <c r="I603" i="8"/>
  <c r="J603" i="8"/>
  <c r="I604" i="8"/>
  <c r="J604" i="8"/>
  <c r="I605" i="8"/>
  <c r="J605" i="8"/>
  <c r="I606" i="8"/>
  <c r="J606" i="8"/>
  <c r="I607" i="8"/>
  <c r="J607" i="8"/>
  <c r="I608" i="8"/>
  <c r="J608" i="8"/>
  <c r="I609" i="8"/>
  <c r="J609" i="8"/>
  <c r="I610" i="8"/>
  <c r="J610" i="8"/>
  <c r="I611" i="8"/>
  <c r="J611" i="8"/>
  <c r="I612" i="8"/>
  <c r="J612" i="8"/>
  <c r="I613" i="8"/>
  <c r="J613" i="8"/>
  <c r="I614" i="8"/>
  <c r="J614" i="8"/>
  <c r="I615" i="8"/>
  <c r="J615" i="8"/>
  <c r="I616" i="8"/>
  <c r="J616" i="8"/>
  <c r="I617" i="8"/>
  <c r="J617" i="8"/>
  <c r="I618" i="8"/>
  <c r="J618" i="8"/>
  <c r="I619" i="8"/>
  <c r="J619" i="8"/>
  <c r="I620" i="8"/>
  <c r="J620" i="8"/>
  <c r="I621" i="8"/>
  <c r="J621" i="8"/>
  <c r="I622" i="8"/>
  <c r="J622" i="8"/>
  <c r="I623" i="8"/>
  <c r="J623" i="8"/>
  <c r="I624" i="8"/>
  <c r="J624" i="8"/>
  <c r="I625" i="8"/>
  <c r="J625" i="8"/>
  <c r="I626" i="8"/>
  <c r="J626" i="8"/>
  <c r="I627" i="8"/>
  <c r="J627" i="8"/>
  <c r="I628" i="8"/>
  <c r="J628" i="8"/>
  <c r="I629" i="8"/>
  <c r="J629" i="8"/>
  <c r="I630" i="8"/>
  <c r="J630" i="8"/>
  <c r="I631" i="8"/>
  <c r="J631" i="8"/>
  <c r="I632" i="8"/>
  <c r="J632" i="8"/>
  <c r="I633" i="8"/>
  <c r="J633" i="8"/>
  <c r="I634" i="8"/>
  <c r="J634" i="8"/>
  <c r="I635" i="8"/>
  <c r="J635" i="8"/>
  <c r="I636" i="8"/>
  <c r="J636" i="8"/>
  <c r="I637" i="8"/>
  <c r="J637" i="8"/>
  <c r="I638" i="8"/>
  <c r="J638" i="8"/>
  <c r="I639" i="8"/>
  <c r="J639" i="8"/>
  <c r="I640" i="8"/>
  <c r="J640" i="8"/>
  <c r="I641" i="8"/>
  <c r="J641" i="8"/>
  <c r="I642" i="8"/>
  <c r="J642" i="8"/>
  <c r="I643" i="8"/>
  <c r="J643" i="8"/>
  <c r="I644" i="8"/>
  <c r="J644" i="8"/>
  <c r="I645" i="8"/>
  <c r="J645" i="8"/>
  <c r="I646" i="8"/>
  <c r="J646" i="8"/>
  <c r="I647" i="8"/>
  <c r="J647" i="8"/>
  <c r="I648" i="8"/>
  <c r="J648" i="8"/>
  <c r="I649" i="8"/>
  <c r="J649" i="8"/>
  <c r="I650" i="8"/>
  <c r="J650" i="8"/>
  <c r="I651" i="8"/>
  <c r="J651" i="8"/>
  <c r="I652" i="8"/>
  <c r="J652" i="8"/>
  <c r="I653" i="8"/>
  <c r="J653" i="8"/>
  <c r="I654" i="8"/>
  <c r="J654" i="8"/>
  <c r="I655" i="8"/>
  <c r="J655" i="8"/>
  <c r="I656" i="8"/>
  <c r="J656" i="8"/>
  <c r="I657" i="8"/>
  <c r="J657" i="8"/>
  <c r="I658" i="8"/>
  <c r="J658" i="8"/>
  <c r="I659" i="8"/>
  <c r="J659" i="8"/>
  <c r="I660" i="8"/>
  <c r="J660" i="8"/>
  <c r="I661" i="8"/>
  <c r="J661" i="8"/>
  <c r="I662" i="8"/>
  <c r="J662" i="8"/>
  <c r="I663" i="8"/>
  <c r="J663" i="8"/>
  <c r="I664" i="8"/>
  <c r="J664" i="8"/>
  <c r="I665" i="8"/>
  <c r="J665" i="8"/>
  <c r="I666" i="8"/>
  <c r="J666" i="8"/>
  <c r="I667" i="8"/>
  <c r="J667" i="8"/>
  <c r="I668" i="8"/>
  <c r="J668" i="8"/>
  <c r="I669" i="8"/>
  <c r="J669" i="8"/>
  <c r="I670" i="8"/>
  <c r="J670" i="8"/>
  <c r="I671" i="8"/>
  <c r="J671" i="8"/>
  <c r="I672" i="8"/>
  <c r="J672" i="8"/>
  <c r="I673" i="8"/>
  <c r="J673" i="8"/>
  <c r="I674" i="8"/>
  <c r="J674" i="8"/>
  <c r="I675" i="8"/>
  <c r="J675" i="8"/>
  <c r="I676" i="8"/>
  <c r="J676" i="8"/>
  <c r="I677" i="8"/>
  <c r="J677" i="8"/>
  <c r="I678" i="8"/>
  <c r="J678" i="8"/>
  <c r="I679" i="8"/>
  <c r="J679" i="8"/>
  <c r="I680" i="8"/>
  <c r="J680" i="8"/>
  <c r="I681" i="8"/>
  <c r="J681" i="8"/>
  <c r="I682" i="8"/>
  <c r="J682" i="8"/>
  <c r="I683" i="8"/>
  <c r="J683" i="8"/>
  <c r="I684" i="8"/>
  <c r="J684" i="8"/>
  <c r="I685" i="8"/>
  <c r="J685" i="8"/>
  <c r="I686" i="8"/>
  <c r="J686" i="8"/>
  <c r="I687" i="8"/>
  <c r="J687" i="8"/>
  <c r="I688" i="8"/>
  <c r="J688" i="8"/>
  <c r="I689" i="8"/>
  <c r="J689" i="8"/>
  <c r="I690" i="8"/>
  <c r="J690" i="8"/>
  <c r="I691" i="8"/>
  <c r="J691" i="8"/>
  <c r="I692" i="8"/>
  <c r="J692" i="8"/>
  <c r="I693" i="8"/>
  <c r="J693" i="8"/>
  <c r="I694" i="8"/>
  <c r="J694" i="8"/>
  <c r="I695" i="8"/>
  <c r="J695" i="8"/>
  <c r="I696" i="8"/>
  <c r="J696" i="8"/>
  <c r="I697" i="8"/>
  <c r="J697" i="8"/>
  <c r="I698" i="8"/>
  <c r="J698" i="8"/>
  <c r="I699" i="8"/>
  <c r="J699" i="8"/>
  <c r="I700" i="8"/>
  <c r="J700" i="8"/>
  <c r="I701" i="8"/>
  <c r="J701" i="8"/>
  <c r="I702" i="8"/>
  <c r="J702" i="8"/>
  <c r="I703" i="8"/>
  <c r="J703" i="8"/>
  <c r="I704" i="8"/>
  <c r="J704" i="8"/>
  <c r="I705" i="8"/>
  <c r="J705" i="8"/>
  <c r="I706" i="8"/>
  <c r="J706" i="8"/>
  <c r="I707" i="8"/>
  <c r="J707" i="8"/>
  <c r="I708" i="8"/>
  <c r="J708" i="8"/>
  <c r="I709" i="8"/>
  <c r="J709" i="8"/>
  <c r="I710" i="8"/>
  <c r="J710" i="8"/>
  <c r="I711" i="8"/>
  <c r="J711" i="8"/>
  <c r="I712" i="8"/>
  <c r="J712" i="8"/>
  <c r="I713" i="8"/>
  <c r="J713" i="8"/>
  <c r="I714" i="8"/>
  <c r="J714" i="8"/>
  <c r="I715" i="8"/>
  <c r="J715" i="8"/>
  <c r="I716" i="8"/>
  <c r="J716" i="8"/>
  <c r="I717" i="8"/>
  <c r="J717" i="8"/>
  <c r="I718" i="8"/>
  <c r="J718" i="8"/>
  <c r="I719" i="8"/>
  <c r="J719" i="8"/>
  <c r="I720" i="8"/>
  <c r="J720" i="8"/>
  <c r="I721" i="8"/>
  <c r="J721" i="8"/>
  <c r="I722" i="8"/>
  <c r="J722" i="8"/>
  <c r="I723" i="8"/>
  <c r="J723" i="8"/>
  <c r="I724" i="8"/>
  <c r="J724" i="8"/>
  <c r="I725" i="8"/>
  <c r="J725" i="8"/>
  <c r="I726" i="8"/>
  <c r="J726" i="8"/>
  <c r="I727" i="8"/>
  <c r="J727" i="8"/>
  <c r="I728" i="8"/>
  <c r="J728" i="8"/>
  <c r="I729" i="8"/>
  <c r="J729" i="8"/>
  <c r="I730" i="8"/>
  <c r="J730" i="8"/>
  <c r="I731" i="8"/>
  <c r="J731" i="8"/>
  <c r="I732" i="8"/>
  <c r="J732" i="8"/>
  <c r="I733" i="8"/>
  <c r="J733" i="8"/>
  <c r="I734" i="8"/>
  <c r="J734" i="8"/>
  <c r="I735" i="8"/>
  <c r="J735" i="8"/>
  <c r="I736" i="8"/>
  <c r="J736" i="8"/>
  <c r="I737" i="8"/>
  <c r="J737" i="8"/>
  <c r="I738" i="8"/>
  <c r="J738" i="8"/>
  <c r="J3" i="8"/>
  <c r="I3" i="8"/>
  <c r="S22" i="7"/>
  <c r="T22" i="7"/>
  <c r="U22" i="7"/>
  <c r="S23" i="7"/>
  <c r="T23" i="7"/>
  <c r="U23" i="7"/>
  <c r="S24" i="7"/>
  <c r="T24" i="7"/>
  <c r="U24" i="7"/>
  <c r="S25" i="7"/>
  <c r="T25" i="7"/>
  <c r="U25" i="7"/>
  <c r="S26" i="7"/>
  <c r="T26" i="7"/>
  <c r="U26" i="7"/>
  <c r="S27" i="7"/>
  <c r="T27" i="7"/>
  <c r="U27" i="7"/>
  <c r="S28" i="7"/>
  <c r="T28" i="7"/>
  <c r="U28" i="7"/>
  <c r="S29" i="7"/>
  <c r="T29" i="7"/>
  <c r="U29" i="7"/>
  <c r="S30" i="7"/>
  <c r="T30" i="7"/>
  <c r="U30" i="7"/>
  <c r="T21" i="7"/>
  <c r="U21" i="7"/>
  <c r="S21" i="7"/>
  <c r="O10" i="3" l="1"/>
  <c r="J4" i="3"/>
  <c r="H4" i="3"/>
  <c r="I4" i="3"/>
  <c r="F4" i="3" a="1"/>
  <c r="F4" i="3" s="1"/>
  <c r="G8" i="3"/>
  <c r="F9" i="3"/>
  <c r="G9" i="3" s="1"/>
  <c r="X21" i="3"/>
  <c r="X22" i="3"/>
  <c r="X23" i="3"/>
  <c r="R32" i="3" a="1"/>
  <c r="R32" i="3" s="1"/>
  <c r="T32" i="3"/>
  <c r="V32" i="3"/>
  <c r="W32" i="3"/>
  <c r="U32" i="3"/>
  <c r="AA39" i="7"/>
  <c r="X12" i="7"/>
  <c r="AA38" i="7"/>
  <c r="AA37" i="7"/>
  <c r="AC36" i="7"/>
  <c r="AA41" i="7"/>
  <c r="AA40" i="7"/>
  <c r="P15" i="8"/>
  <c r="P13" i="8"/>
  <c r="P12" i="8"/>
  <c r="P20" i="8"/>
  <c r="P23" i="8"/>
  <c r="P21" i="8"/>
  <c r="P19" i="8"/>
  <c r="P22" i="8"/>
  <c r="P16" i="8"/>
  <c r="P14" i="8"/>
  <c r="P8" i="8"/>
  <c r="P9" i="8"/>
  <c r="P6" i="8"/>
  <c r="P7" i="8"/>
  <c r="K24" i="7"/>
  <c r="L24" i="7"/>
  <c r="M24" i="7"/>
  <c r="K25" i="7"/>
  <c r="L25" i="7"/>
  <c r="M25" i="7"/>
  <c r="K26" i="7"/>
  <c r="L26" i="7"/>
  <c r="M26" i="7"/>
  <c r="K27" i="7"/>
  <c r="L27" i="7"/>
  <c r="M27" i="7"/>
  <c r="K28" i="7"/>
  <c r="L28" i="7"/>
  <c r="M28" i="7"/>
  <c r="K29" i="7"/>
  <c r="L29" i="7"/>
  <c r="M29" i="7"/>
  <c r="K30" i="7"/>
  <c r="L30" i="7"/>
  <c r="M30" i="7"/>
  <c r="K31" i="7"/>
  <c r="L31" i="7"/>
  <c r="M31" i="7"/>
  <c r="K32" i="7"/>
  <c r="L32" i="7"/>
  <c r="M32" i="7"/>
  <c r="K33" i="7"/>
  <c r="L33" i="7"/>
  <c r="M33" i="7"/>
  <c r="K34" i="7"/>
  <c r="L34" i="7"/>
  <c r="M34" i="7"/>
  <c r="K35" i="7"/>
  <c r="L35" i="7"/>
  <c r="M35" i="7"/>
  <c r="K36" i="7"/>
  <c r="L36" i="7"/>
  <c r="M36" i="7"/>
  <c r="K37" i="7"/>
  <c r="L37" i="7"/>
  <c r="M37" i="7"/>
  <c r="K38" i="7"/>
  <c r="L38" i="7"/>
  <c r="M38" i="7"/>
  <c r="K39" i="7"/>
  <c r="L39" i="7"/>
  <c r="M39" i="7"/>
  <c r="L23" i="7"/>
  <c r="M23" i="7"/>
  <c r="K23" i="7"/>
  <c r="AM7" i="1"/>
  <c r="AM10" i="1"/>
  <c r="AM11" i="1"/>
  <c r="AM12" i="1"/>
  <c r="AM13" i="1"/>
  <c r="AM14" i="1"/>
  <c r="AM15" i="1"/>
  <c r="AM16" i="1"/>
  <c r="AM17" i="1"/>
  <c r="AM18" i="1"/>
  <c r="AM19" i="1"/>
  <c r="AM20" i="1"/>
  <c r="AM9" i="1"/>
  <c r="AL10" i="1"/>
  <c r="AL25" i="1" s="1"/>
  <c r="AL11" i="1"/>
  <c r="AL26" i="1" s="1"/>
  <c r="AL12" i="1"/>
  <c r="AL27" i="1" s="1"/>
  <c r="AL13" i="1"/>
  <c r="AL28" i="1" s="1"/>
  <c r="AL14" i="1"/>
  <c r="AL29" i="1" s="1"/>
  <c r="AL15" i="1"/>
  <c r="AL30" i="1" s="1"/>
  <c r="AL16" i="1"/>
  <c r="AL31" i="1" s="1"/>
  <c r="AL17" i="1"/>
  <c r="AL32" i="1" s="1"/>
  <c r="AL18" i="1"/>
  <c r="AL33" i="1" s="1"/>
  <c r="AL19" i="1"/>
  <c r="AL34" i="1" s="1"/>
  <c r="AL20" i="1"/>
  <c r="AL35" i="1" s="1"/>
  <c r="AL9" i="1"/>
  <c r="AL24" i="1" s="1"/>
  <c r="AK10" i="1"/>
  <c r="AK25" i="1" s="1"/>
  <c r="AK11" i="1"/>
  <c r="AK26" i="1" s="1"/>
  <c r="AK12" i="1"/>
  <c r="AK27" i="1" s="1"/>
  <c r="AK13" i="1"/>
  <c r="AK28" i="1" s="1"/>
  <c r="AK14" i="1"/>
  <c r="AK29" i="1" s="1"/>
  <c r="AK15" i="1"/>
  <c r="AK30" i="1" s="1"/>
  <c r="AK16" i="1"/>
  <c r="AK31" i="1" s="1"/>
  <c r="AK17" i="1"/>
  <c r="AK32" i="1" s="1"/>
  <c r="AK18" i="1"/>
  <c r="AK33" i="1" s="1"/>
  <c r="AK19" i="1"/>
  <c r="AK34" i="1" s="1"/>
  <c r="AK20" i="1"/>
  <c r="AK35" i="1" s="1"/>
  <c r="AK9" i="1"/>
  <c r="AK24" i="1" s="1"/>
  <c r="Z23" i="1"/>
  <c r="Z24" i="1"/>
  <c r="AA24" i="1"/>
  <c r="AB24" i="1"/>
  <c r="Y11" i="7" l="1"/>
  <c r="Y10" i="7"/>
  <c r="L4" i="3"/>
  <c r="K4" i="3"/>
  <c r="X32" i="3"/>
  <c r="L545" i="8"/>
  <c r="L999" i="8"/>
  <c r="L1228" i="8"/>
  <c r="L1916" i="8"/>
  <c r="L770" i="8"/>
  <c r="L1980" i="8"/>
  <c r="L1180" i="8"/>
  <c r="L2588" i="8"/>
  <c r="L1143" i="8"/>
  <c r="L1356" i="8"/>
  <c r="L2460" i="8"/>
  <c r="L1804" i="8"/>
  <c r="L762" i="8"/>
  <c r="L892" i="8"/>
  <c r="L1612" i="8"/>
  <c r="L2492" i="8"/>
  <c r="L2316" i="8"/>
  <c r="M1282" i="8"/>
  <c r="L839" i="8"/>
  <c r="L1052" i="8"/>
  <c r="L1548" i="8"/>
  <c r="L2236" i="8"/>
  <c r="L967" i="8"/>
  <c r="L1020" i="8"/>
  <c r="L1308" i="8"/>
  <c r="L1724" i="8"/>
  <c r="L385" i="8"/>
  <c r="L759" i="8"/>
  <c r="L802" i="8"/>
  <c r="L887" i="8"/>
  <c r="L1063" i="8"/>
  <c r="L956" i="8"/>
  <c r="L1100" i="8"/>
  <c r="L1276" i="8"/>
  <c r="L1436" i="8"/>
  <c r="L1660" i="8"/>
  <c r="L1820" i="8"/>
  <c r="L2140" i="8"/>
  <c r="L2332" i="8"/>
  <c r="L2508" i="8"/>
  <c r="L641" i="8"/>
  <c r="L842" i="8"/>
  <c r="L935" i="8"/>
  <c r="L1095" i="8"/>
  <c r="L972" i="8"/>
  <c r="L1148" i="8"/>
  <c r="L1292" i="8"/>
  <c r="L1468" i="8"/>
  <c r="L1692" i="8"/>
  <c r="L1868" i="8"/>
  <c r="L2204" i="8"/>
  <c r="L2396" i="8"/>
  <c r="L2572" i="8"/>
  <c r="L161" i="8"/>
  <c r="M1496" i="8"/>
  <c r="M788" i="8"/>
  <c r="M900" i="8"/>
  <c r="M968" i="8"/>
  <c r="M1114" i="8"/>
  <c r="M1164" i="8"/>
  <c r="M1264" i="8"/>
  <c r="L858" i="8"/>
  <c r="M836" i="8"/>
  <c r="M902" i="8"/>
  <c r="M992" i="8"/>
  <c r="M1136" i="8"/>
  <c r="M1190" i="8"/>
  <c r="M1288" i="8"/>
  <c r="L1404" i="8"/>
  <c r="L1564" i="8"/>
  <c r="M1318" i="8"/>
  <c r="M116" i="8"/>
  <c r="M2192" i="8"/>
  <c r="M752" i="8"/>
  <c r="M862" i="8"/>
  <c r="M922" i="8"/>
  <c r="M1028" i="8"/>
  <c r="M1142" i="8"/>
  <c r="M1224" i="8"/>
  <c r="M1296" i="8"/>
  <c r="L417" i="8"/>
  <c r="M760" i="8"/>
  <c r="M880" i="8"/>
  <c r="M934" i="8"/>
  <c r="M1080" i="8"/>
  <c r="M1152" i="8"/>
  <c r="M1230" i="8"/>
  <c r="L743" i="8"/>
  <c r="L903" i="8"/>
  <c r="L1015" i="8"/>
  <c r="L1212" i="8"/>
  <c r="L2076" i="8"/>
  <c r="L2252" i="8"/>
  <c r="L2428" i="8"/>
  <c r="L33" i="8"/>
  <c r="M347" i="8"/>
  <c r="M2555" i="8"/>
  <c r="M742" i="8"/>
  <c r="M768" i="8"/>
  <c r="M790" i="8"/>
  <c r="M846" i="8"/>
  <c r="M864" i="8"/>
  <c r="M882" i="8"/>
  <c r="M910" i="8"/>
  <c r="M944" i="8"/>
  <c r="M970" i="8"/>
  <c r="M1000" i="8"/>
  <c r="M1040" i="8"/>
  <c r="M1088" i="8"/>
  <c r="M1120" i="8"/>
  <c r="M1144" i="8"/>
  <c r="M1170" i="8"/>
  <c r="M1192" i="8"/>
  <c r="M1232" i="8"/>
  <c r="M1272" i="8"/>
  <c r="M1308" i="8"/>
  <c r="L823" i="8"/>
  <c r="L1159" i="8"/>
  <c r="L1116" i="8"/>
  <c r="L1996" i="8"/>
  <c r="L2172" i="8"/>
  <c r="M1576" i="8"/>
  <c r="M2376" i="8"/>
  <c r="M552" i="8"/>
  <c r="L810" i="8"/>
  <c r="M750" i="8"/>
  <c r="M774" i="8"/>
  <c r="M804" i="8"/>
  <c r="M852" i="8"/>
  <c r="M870" i="8"/>
  <c r="M890" i="8"/>
  <c r="M920" i="8"/>
  <c r="M954" i="8"/>
  <c r="M976" i="8"/>
  <c r="M1012" i="8"/>
  <c r="M1046" i="8"/>
  <c r="M1090" i="8"/>
  <c r="M1128" i="8"/>
  <c r="M1150" i="8"/>
  <c r="M1172" i="8"/>
  <c r="M1200" i="8"/>
  <c r="M1242" i="8"/>
  <c r="M1274" i="8"/>
  <c r="M1320" i="8"/>
  <c r="L1079" i="8"/>
  <c r="L1036" i="8"/>
  <c r="L1372" i="8"/>
  <c r="L1484" i="8"/>
  <c r="L1628" i="8"/>
  <c r="L1740" i="8"/>
  <c r="L1884" i="8"/>
  <c r="L2060" i="8"/>
  <c r="L1609" i="8"/>
  <c r="L289" i="8"/>
  <c r="L673" i="8"/>
  <c r="M1816" i="8"/>
  <c r="M2472" i="8"/>
  <c r="L1225" i="8"/>
  <c r="M803" i="8"/>
  <c r="M1543" i="8"/>
  <c r="M776" i="8"/>
  <c r="M820" i="8"/>
  <c r="M854" i="8"/>
  <c r="M872" i="8"/>
  <c r="M958" i="8"/>
  <c r="M980" i="8"/>
  <c r="M1014" i="8"/>
  <c r="M1062" i="8"/>
  <c r="M1104" i="8"/>
  <c r="M1182" i="8"/>
  <c r="M1254" i="8"/>
  <c r="M2080" i="8"/>
  <c r="M35" i="8"/>
  <c r="L2249" i="8"/>
  <c r="M2175" i="8"/>
  <c r="K1986" i="8"/>
  <c r="L778" i="8"/>
  <c r="L826" i="8"/>
  <c r="L866" i="8"/>
  <c r="M744" i="8"/>
  <c r="M754" i="8"/>
  <c r="M762" i="8"/>
  <c r="M770" i="8"/>
  <c r="M782" i="8"/>
  <c r="M792" i="8"/>
  <c r="M810" i="8"/>
  <c r="M824" i="8"/>
  <c r="M838" i="8"/>
  <c r="M848" i="8"/>
  <c r="M856" i="8"/>
  <c r="M866" i="8"/>
  <c r="M874" i="8"/>
  <c r="M884" i="8"/>
  <c r="M894" i="8"/>
  <c r="M904" i="8"/>
  <c r="M912" i="8"/>
  <c r="M926" i="8"/>
  <c r="M936" i="8"/>
  <c r="M948" i="8"/>
  <c r="M962" i="8"/>
  <c r="M972" i="8"/>
  <c r="M984" i="8"/>
  <c r="M994" i="8"/>
  <c r="M1006" i="8"/>
  <c r="M1016" i="8"/>
  <c r="M1030" i="8"/>
  <c r="M1048" i="8"/>
  <c r="M1066" i="8"/>
  <c r="M1084" i="8"/>
  <c r="M1092" i="8"/>
  <c r="M1108" i="8"/>
  <c r="M1122" i="8"/>
  <c r="M1130" i="8"/>
  <c r="M1138" i="8"/>
  <c r="M1146" i="8"/>
  <c r="M1154" i="8"/>
  <c r="M1166" i="8"/>
  <c r="M1176" i="8"/>
  <c r="M1184" i="8"/>
  <c r="M1194" i="8"/>
  <c r="M1210" i="8"/>
  <c r="M1226" i="8"/>
  <c r="M1236" i="8"/>
  <c r="M1244" i="8"/>
  <c r="M1256" i="8"/>
  <c r="M1266" i="8"/>
  <c r="M1276" i="8"/>
  <c r="M1290" i="8"/>
  <c r="M1300" i="8"/>
  <c r="M1310" i="8"/>
  <c r="M1322" i="8"/>
  <c r="L775" i="8"/>
  <c r="L871" i="8"/>
  <c r="L951" i="8"/>
  <c r="L1031" i="8"/>
  <c r="L1127" i="8"/>
  <c r="L908" i="8"/>
  <c r="L988" i="8"/>
  <c r="L1084" i="8"/>
  <c r="L1164" i="8"/>
  <c r="L1244" i="8"/>
  <c r="L1340" i="8"/>
  <c r="L1420" i="8"/>
  <c r="L1500" i="8"/>
  <c r="L1596" i="8"/>
  <c r="L1676" i="8"/>
  <c r="L1756" i="8"/>
  <c r="L1852" i="8"/>
  <c r="L1932" i="8"/>
  <c r="L2012" i="8"/>
  <c r="L2108" i="8"/>
  <c r="L2188" i="8"/>
  <c r="L2268" i="8"/>
  <c r="L2364" i="8"/>
  <c r="L2444" i="8"/>
  <c r="L2524" i="8"/>
  <c r="L2620" i="8"/>
  <c r="L65" i="8"/>
  <c r="L193" i="8"/>
  <c r="L321" i="8"/>
  <c r="L449" i="8"/>
  <c r="L577" i="8"/>
  <c r="L705" i="8"/>
  <c r="M726" i="8"/>
  <c r="M562" i="8"/>
  <c r="M466" i="8"/>
  <c r="M278" i="8"/>
  <c r="M74" i="8"/>
  <c r="M2463" i="8"/>
  <c r="M2321" i="8"/>
  <c r="M2155" i="8"/>
  <c r="M2013" i="8"/>
  <c r="M1901" i="8"/>
  <c r="M1781" i="8"/>
  <c r="M1665" i="8"/>
  <c r="M1523" i="8"/>
  <c r="M1377" i="8"/>
  <c r="M1237" i="8"/>
  <c r="M1115" i="8"/>
  <c r="M927" i="8"/>
  <c r="M829" i="8"/>
  <c r="M722" i="8"/>
  <c r="M624" i="8"/>
  <c r="M502" i="8"/>
  <c r="M348" i="8"/>
  <c r="M162" i="8"/>
  <c r="M2627" i="8"/>
  <c r="M2531" i="8"/>
  <c r="M2359" i="8"/>
  <c r="M2211" i="8"/>
  <c r="M2077" i="8"/>
  <c r="M1953" i="8"/>
  <c r="M1771" i="8"/>
  <c r="M1515" i="8"/>
  <c r="M1349" i="8"/>
  <c r="M1077" i="8"/>
  <c r="M949" i="8"/>
  <c r="M775" i="8"/>
  <c r="M634" i="8"/>
  <c r="M514" i="8"/>
  <c r="M302" i="8"/>
  <c r="M66" i="8"/>
  <c r="M2527" i="8"/>
  <c r="M2153" i="8"/>
  <c r="M1989" i="8"/>
  <c r="M1833" i="8"/>
  <c r="M1693" i="8"/>
  <c r="M1529" i="8"/>
  <c r="M1223" i="8"/>
  <c r="M1031" i="8"/>
  <c r="M919" i="8"/>
  <c r="M755" i="8"/>
  <c r="M704" i="8"/>
  <c r="M538" i="8"/>
  <c r="M446" i="8"/>
  <c r="M232" i="8"/>
  <c r="M2559" i="8"/>
  <c r="M2441" i="8"/>
  <c r="M2273" i="8"/>
  <c r="M2133" i="8"/>
  <c r="M1991" i="8"/>
  <c r="M1851" i="8"/>
  <c r="M1757" i="8"/>
  <c r="M1615" i="8"/>
  <c r="M1475" i="8"/>
  <c r="M1329" i="8"/>
  <c r="M1185" i="8"/>
  <c r="M995" i="8"/>
  <c r="M901" i="8"/>
  <c r="M805" i="8"/>
  <c r="M694" i="8"/>
  <c r="M600" i="8"/>
  <c r="M480" i="8"/>
  <c r="M252" i="8"/>
  <c r="M138" i="8"/>
  <c r="M2603" i="8"/>
  <c r="M2507" i="8"/>
  <c r="M2335" i="8"/>
  <c r="M2187" i="8"/>
  <c r="M2053" i="8"/>
  <c r="M1925" i="8"/>
  <c r="M1725" i="8"/>
  <c r="M1441" i="8"/>
  <c r="M1301" i="8"/>
  <c r="M1029" i="8"/>
  <c r="M899" i="8"/>
  <c r="M753" i="8"/>
  <c r="M610" i="8"/>
  <c r="M422" i="8"/>
  <c r="M234" i="8"/>
  <c r="M42" i="8"/>
  <c r="M2265" i="8"/>
  <c r="M2131" i="8"/>
  <c r="M1945" i="8"/>
  <c r="M1811" i="8"/>
  <c r="M1669" i="8"/>
  <c r="M1437" i="8"/>
  <c r="M1173" i="8"/>
  <c r="M1005" i="8"/>
  <c r="M897" i="8"/>
  <c r="M715" i="8"/>
  <c r="M675" i="8"/>
  <c r="M603" i="8"/>
  <c r="M563" i="8"/>
  <c r="M491" i="8"/>
  <c r="M459" i="8"/>
  <c r="M427" i="8"/>
  <c r="M371" i="8"/>
  <c r="M323" i="8"/>
  <c r="M259" i="8"/>
  <c r="M195" i="8"/>
  <c r="M147" i="8"/>
  <c r="M99" i="8"/>
  <c r="M59" i="8"/>
  <c r="M19" i="8"/>
  <c r="M2576" i="8"/>
  <c r="M2544" i="8"/>
  <c r="M2496" i="8"/>
  <c r="M2456" i="8"/>
  <c r="M2392" i="8"/>
  <c r="M2360" i="8"/>
  <c r="M2280" i="8"/>
  <c r="M2240" i="8"/>
  <c r="M2208" i="8"/>
  <c r="M2168" i="8"/>
  <c r="M2112" i="8"/>
  <c r="M2064" i="8"/>
  <c r="M2024" i="8"/>
  <c r="M1944" i="8"/>
  <c r="M1912" i="8"/>
  <c r="M1872" i="8"/>
  <c r="M1832" i="8"/>
  <c r="M656" i="8"/>
  <c r="M512" i="8"/>
  <c r="M398" i="8"/>
  <c r="M206" i="8"/>
  <c r="M2535" i="8"/>
  <c r="M2417" i="8"/>
  <c r="M2201" i="8"/>
  <c r="M2111" i="8"/>
  <c r="M1943" i="8"/>
  <c r="M1829" i="8"/>
  <c r="M1713" i="8"/>
  <c r="M1591" i="8"/>
  <c r="M1451" i="8"/>
  <c r="M1303" i="8"/>
  <c r="M1163" i="8"/>
  <c r="M973" i="8"/>
  <c r="M877" i="8"/>
  <c r="M785" i="8"/>
  <c r="M670" i="8"/>
  <c r="M574" i="8"/>
  <c r="M420" i="8"/>
  <c r="M222" i="8"/>
  <c r="M94" i="8"/>
  <c r="M2579" i="8"/>
  <c r="M2483" i="8"/>
  <c r="M2287" i="8"/>
  <c r="M2157" i="8"/>
  <c r="M2005" i="8"/>
  <c r="M1843" i="8"/>
  <c r="M1689" i="8"/>
  <c r="M1393" i="8"/>
  <c r="M1277" i="8"/>
  <c r="M1009" i="8"/>
  <c r="M851" i="8"/>
  <c r="M732" i="8"/>
  <c r="M588" i="8"/>
  <c r="M400" i="8"/>
  <c r="M192" i="8"/>
  <c r="M20" i="8"/>
  <c r="M2219" i="8"/>
  <c r="M2061" i="8"/>
  <c r="M1881" i="8"/>
  <c r="M1785" i="8"/>
  <c r="M1623" i="8"/>
  <c r="M1413" i="8"/>
  <c r="M1127" i="8"/>
  <c r="M963" i="8"/>
  <c r="M827" i="8"/>
  <c r="M707" i="8"/>
  <c r="M651" i="8"/>
  <c r="M595" i="8"/>
  <c r="M555" i="8"/>
  <c r="M483" i="8"/>
  <c r="M451" i="8"/>
  <c r="M419" i="8"/>
  <c r="M355" i="8"/>
  <c r="M315" i="8"/>
  <c r="M235" i="8"/>
  <c r="M187" i="8"/>
  <c r="M131" i="8"/>
  <c r="M91" i="8"/>
  <c r="M51" i="8"/>
  <c r="M11" i="8"/>
  <c r="M2568" i="8"/>
  <c r="M2536" i="8"/>
  <c r="M2488" i="8"/>
  <c r="M2448" i="8"/>
  <c r="M2384" i="8"/>
  <c r="M2312" i="8"/>
  <c r="M2264" i="8"/>
  <c r="M2232" i="8"/>
  <c r="M2200" i="8"/>
  <c r="M2160" i="8"/>
  <c r="M2088" i="8"/>
  <c r="M2056" i="8"/>
  <c r="M2016" i="8"/>
  <c r="M1936" i="8"/>
  <c r="M1904" i="8"/>
  <c r="M1864" i="8"/>
  <c r="M1824" i="8"/>
  <c r="M1344" i="8"/>
  <c r="M1464" i="8"/>
  <c r="M1512" i="8"/>
  <c r="M1584" i="8"/>
  <c r="M1616" i="8"/>
  <c r="M1672" i="8"/>
  <c r="M1720" i="8"/>
  <c r="M1768" i="8"/>
  <c r="M1840" i="8"/>
  <c r="M1920" i="8"/>
  <c r="M2032" i="8"/>
  <c r="M2120" i="8"/>
  <c r="M2216" i="8"/>
  <c r="M2296" i="8"/>
  <c r="M2424" i="8"/>
  <c r="M2512" i="8"/>
  <c r="M2624" i="8"/>
  <c r="M75" i="8"/>
  <c r="M155" i="8"/>
  <c r="M283" i="8"/>
  <c r="M387" i="8"/>
  <c r="M467" i="8"/>
  <c r="M579" i="8"/>
  <c r="M691" i="8"/>
  <c r="M945" i="8"/>
  <c r="M1739" i="8"/>
  <c r="M2601" i="8"/>
  <c r="M660" i="8"/>
  <c r="M1369" i="8"/>
  <c r="M2127" i="8"/>
  <c r="M22" i="8"/>
  <c r="M646" i="8"/>
  <c r="M1139" i="8"/>
  <c r="M1691" i="8"/>
  <c r="M2177" i="8"/>
  <c r="M376" i="8"/>
  <c r="M1336" i="8"/>
  <c r="M1448" i="8"/>
  <c r="M1608" i="8"/>
  <c r="M1664" i="8"/>
  <c r="M1704" i="8"/>
  <c r="M1744" i="8"/>
  <c r="M1888" i="8"/>
  <c r="M1976" i="8"/>
  <c r="M2256" i="8"/>
  <c r="M2560" i="8"/>
  <c r="M115" i="8"/>
  <c r="M227" i="8"/>
  <c r="M443" i="8"/>
  <c r="M547" i="8"/>
  <c r="M635" i="8"/>
  <c r="M1597" i="8"/>
  <c r="M560" i="8"/>
  <c r="M1101" i="8"/>
  <c r="M1981" i="8"/>
  <c r="M951" i="8"/>
  <c r="M2063" i="8"/>
  <c r="L746" i="8"/>
  <c r="L794" i="8"/>
  <c r="L834" i="8"/>
  <c r="L874" i="8"/>
  <c r="M746" i="8"/>
  <c r="M756" i="8"/>
  <c r="M764" i="8"/>
  <c r="M772" i="8"/>
  <c r="M786" i="8"/>
  <c r="M794" i="8"/>
  <c r="M816" i="8"/>
  <c r="M826" i="8"/>
  <c r="M840" i="8"/>
  <c r="M850" i="8"/>
  <c r="M860" i="8"/>
  <c r="M868" i="8"/>
  <c r="M876" i="8"/>
  <c r="M886" i="8"/>
  <c r="M896" i="8"/>
  <c r="M906" i="8"/>
  <c r="M914" i="8"/>
  <c r="M930" i="8"/>
  <c r="M940" i="8"/>
  <c r="M952" i="8"/>
  <c r="M964" i="8"/>
  <c r="M974" i="8"/>
  <c r="M988" i="8"/>
  <c r="M996" i="8"/>
  <c r="M1008" i="8"/>
  <c r="M1024" i="8"/>
  <c r="M1038" i="8"/>
  <c r="M1052" i="8"/>
  <c r="M1072" i="8"/>
  <c r="M1086" i="8"/>
  <c r="M1100" i="8"/>
  <c r="M1112" i="8"/>
  <c r="M1124" i="8"/>
  <c r="M1132" i="8"/>
  <c r="M1140" i="8"/>
  <c r="M1148" i="8"/>
  <c r="M1160" i="8"/>
  <c r="M1168" i="8"/>
  <c r="M1178" i="8"/>
  <c r="M1188" i="8"/>
  <c r="M1196" i="8"/>
  <c r="M1218" i="8"/>
  <c r="M1228" i="8"/>
  <c r="M1238" i="8"/>
  <c r="M1246" i="8"/>
  <c r="M1258" i="8"/>
  <c r="M1268" i="8"/>
  <c r="M1292" i="8"/>
  <c r="M1304" i="8"/>
  <c r="M1312" i="8"/>
  <c r="M1328" i="8"/>
  <c r="L807" i="8"/>
  <c r="L924" i="8"/>
  <c r="L1532" i="8"/>
  <c r="L1788" i="8"/>
  <c r="L1948" i="8"/>
  <c r="L2044" i="8"/>
  <c r="L2124" i="8"/>
  <c r="L2300" i="8"/>
  <c r="L2380" i="8"/>
  <c r="L2556" i="8"/>
  <c r="L664" i="8"/>
  <c r="L344" i="8"/>
  <c r="L730" i="8"/>
  <c r="L216" i="8"/>
  <c r="L2505" i="8"/>
  <c r="L1993" i="8"/>
  <c r="L1481" i="8"/>
  <c r="L600" i="8"/>
  <c r="L88" i="8"/>
  <c r="L2377" i="8"/>
  <c r="L1865" i="8"/>
  <c r="L1353" i="8"/>
  <c r="L97" i="8"/>
  <c r="L225" i="8"/>
  <c r="L353" i="8"/>
  <c r="L481" i="8"/>
  <c r="L609" i="8"/>
  <c r="L737" i="8"/>
  <c r="M26" i="8"/>
  <c r="M1408" i="8"/>
  <c r="M1472" i="8"/>
  <c r="M1528" i="8"/>
  <c r="M1592" i="8"/>
  <c r="M1632" i="8"/>
  <c r="M1688" i="8"/>
  <c r="M1728" i="8"/>
  <c r="M1784" i="8"/>
  <c r="M1848" i="8"/>
  <c r="M1928" i="8"/>
  <c r="M2040" i="8"/>
  <c r="M2136" i="8"/>
  <c r="M2224" i="8"/>
  <c r="M2304" i="8"/>
  <c r="M2432" i="8"/>
  <c r="M2528" i="8"/>
  <c r="M2632" i="8"/>
  <c r="M83" i="8"/>
  <c r="M179" i="8"/>
  <c r="M307" i="8"/>
  <c r="M403" i="8"/>
  <c r="M475" i="8"/>
  <c r="M587" i="8"/>
  <c r="M699" i="8"/>
  <c r="L1737" i="8"/>
  <c r="M1057" i="8"/>
  <c r="M1859" i="8"/>
  <c r="M172" i="8"/>
  <c r="M825" i="8"/>
  <c r="M1595" i="8"/>
  <c r="M2235" i="8"/>
  <c r="M190" i="8"/>
  <c r="M759" i="8"/>
  <c r="M1257" i="8"/>
  <c r="M1805" i="8"/>
  <c r="M2369" i="8"/>
  <c r="M490" i="8"/>
  <c r="M740" i="8"/>
  <c r="M758" i="8"/>
  <c r="M766" i="8"/>
  <c r="M800" i="8"/>
  <c r="M818" i="8"/>
  <c r="M832" i="8"/>
  <c r="M844" i="8"/>
  <c r="M888" i="8"/>
  <c r="M908" i="8"/>
  <c r="M932" i="8"/>
  <c r="M942" i="8"/>
  <c r="M990" i="8"/>
  <c r="M998" i="8"/>
  <c r="M1026" i="8"/>
  <c r="M1056" i="8"/>
  <c r="M1074" i="8"/>
  <c r="M1102" i="8"/>
  <c r="M1126" i="8"/>
  <c r="M1134" i="8"/>
  <c r="M1162" i="8"/>
  <c r="M1180" i="8"/>
  <c r="M1198" i="8"/>
  <c r="M1222" i="8"/>
  <c r="M1240" i="8"/>
  <c r="M1252" i="8"/>
  <c r="M1262" i="8"/>
  <c r="M1284" i="8"/>
  <c r="M1294" i="8"/>
  <c r="M1306" i="8"/>
  <c r="L129" i="8"/>
  <c r="L257" i="8"/>
  <c r="L513" i="8"/>
  <c r="M1440" i="8"/>
  <c r="M1488" i="8"/>
  <c r="M1544" i="8"/>
  <c r="M1600" i="8"/>
  <c r="M1656" i="8"/>
  <c r="M1696" i="8"/>
  <c r="M1736" i="8"/>
  <c r="M1792" i="8"/>
  <c r="M1880" i="8"/>
  <c r="M1968" i="8"/>
  <c r="M2072" i="8"/>
  <c r="M2176" i="8"/>
  <c r="M2248" i="8"/>
  <c r="M2368" i="8"/>
  <c r="M2464" i="8"/>
  <c r="M2552" i="8"/>
  <c r="M27" i="8"/>
  <c r="M107" i="8"/>
  <c r="M211" i="8"/>
  <c r="M331" i="8"/>
  <c r="M435" i="8"/>
  <c r="M531" i="8"/>
  <c r="M611" i="8"/>
  <c r="L2121" i="8"/>
  <c r="L472" i="8"/>
  <c r="M1293" i="8"/>
  <c r="M2015" i="8"/>
  <c r="M350" i="8"/>
  <c r="M977" i="8"/>
  <c r="M1819" i="8"/>
  <c r="M2407" i="8"/>
  <c r="M396" i="8"/>
  <c r="M853" i="8"/>
  <c r="M1427" i="8"/>
  <c r="M1921" i="8"/>
  <c r="M2509" i="8"/>
  <c r="M584" i="8"/>
  <c r="K55" i="8"/>
  <c r="K103" i="8"/>
  <c r="K151" i="8"/>
  <c r="K183" i="8"/>
  <c r="K215" i="8"/>
  <c r="K263" i="8"/>
  <c r="K295" i="8"/>
  <c r="K327" i="8"/>
  <c r="K359" i="8"/>
  <c r="K391" i="8"/>
  <c r="K423" i="8"/>
  <c r="K455" i="8"/>
  <c r="K487" i="8"/>
  <c r="K519" i="8"/>
  <c r="K551" i="8"/>
  <c r="K583" i="8"/>
  <c r="K631" i="8"/>
  <c r="K663" i="8"/>
  <c r="K695" i="8"/>
  <c r="K727" i="8"/>
  <c r="K759" i="8"/>
  <c r="K791" i="8"/>
  <c r="K807" i="8"/>
  <c r="K839" i="8"/>
  <c r="K871" i="8"/>
  <c r="K903" i="8"/>
  <c r="K935" i="8"/>
  <c r="K967" i="8"/>
  <c r="K1007" i="8"/>
  <c r="K1071" i="8"/>
  <c r="K1135" i="8"/>
  <c r="K1199" i="8"/>
  <c r="K1263" i="8"/>
  <c r="K1327" i="8"/>
  <c r="K1391" i="8"/>
  <c r="K1455" i="8"/>
  <c r="K1519" i="8"/>
  <c r="K1583" i="8"/>
  <c r="K1647" i="8"/>
  <c r="K1711" i="8"/>
  <c r="K1775" i="8"/>
  <c r="K1807" i="8"/>
  <c r="K1871" i="8"/>
  <c r="K1935" i="8"/>
  <c r="K2007" i="8"/>
  <c r="K2135" i="8"/>
  <c r="K2263" i="8"/>
  <c r="K2391" i="8"/>
  <c r="K2519" i="8"/>
  <c r="K2583" i="8"/>
  <c r="K832" i="8"/>
  <c r="K1012" i="8"/>
  <c r="K1140" i="8"/>
  <c r="K1268" i="8"/>
  <c r="K1396" i="8"/>
  <c r="K1524" i="8"/>
  <c r="K1652" i="8"/>
  <c r="K1780" i="8"/>
  <c r="K1908" i="8"/>
  <c r="K2036" i="8"/>
  <c r="K2164" i="8"/>
  <c r="K2292" i="8"/>
  <c r="K2420" i="8"/>
  <c r="K2548" i="8"/>
  <c r="K869" i="8"/>
  <c r="K1041" i="8"/>
  <c r="K1213" i="8"/>
  <c r="K1297" i="8"/>
  <c r="K1381" i="8"/>
  <c r="K1469" i="8"/>
  <c r="K1553" i="8"/>
  <c r="K1637" i="8"/>
  <c r="K1809" i="8"/>
  <c r="K1893" i="8"/>
  <c r="K1981" i="8"/>
  <c r="K2065" i="8"/>
  <c r="K2149" i="8"/>
  <c r="K2237" i="8"/>
  <c r="K2321" i="8"/>
  <c r="K2449" i="8"/>
  <c r="K2577" i="8"/>
  <c r="K1270" i="8"/>
  <c r="K2002" i="8"/>
  <c r="K1230" i="8"/>
  <c r="K2070" i="8"/>
  <c r="K1102" i="8"/>
  <c r="K1826" i="8"/>
  <c r="K2542" i="8"/>
  <c r="K14" i="8"/>
  <c r="K30" i="8"/>
  <c r="K46" i="8"/>
  <c r="K62" i="8"/>
  <c r="K78" i="8"/>
  <c r="K94" i="8"/>
  <c r="K110" i="8"/>
  <c r="K126" i="8"/>
  <c r="K142" i="8"/>
  <c r="K158" i="8"/>
  <c r="K174" i="8"/>
  <c r="K190" i="8"/>
  <c r="K206" i="8"/>
  <c r="K222" i="8"/>
  <c r="K238" i="8"/>
  <c r="K254" i="8"/>
  <c r="K270" i="8"/>
  <c r="K286" i="8"/>
  <c r="K302" i="8"/>
  <c r="K318" i="8"/>
  <c r="K334" i="8"/>
  <c r="K350" i="8"/>
  <c r="K366" i="8"/>
  <c r="K382" i="8"/>
  <c r="K398" i="8"/>
  <c r="K414" i="8"/>
  <c r="K430" i="8"/>
  <c r="K446" i="8"/>
  <c r="K462" i="8"/>
  <c r="K478" i="8"/>
  <c r="K494" i="8"/>
  <c r="K510" i="8"/>
  <c r="K526" i="8"/>
  <c r="K542" i="8"/>
  <c r="K558" i="8"/>
  <c r="K574" i="8"/>
  <c r="K590" i="8"/>
  <c r="K606" i="8"/>
  <c r="K622" i="8"/>
  <c r="K638" i="8"/>
  <c r="K654" i="8"/>
  <c r="K11" i="8"/>
  <c r="K27" i="8"/>
  <c r="K43" i="8"/>
  <c r="K59" i="8"/>
  <c r="K75" i="8"/>
  <c r="K91" i="8"/>
  <c r="K107" i="8"/>
  <c r="K123" i="8"/>
  <c r="K139" i="8"/>
  <c r="K155" i="8"/>
  <c r="K171" i="8"/>
  <c r="K187" i="8"/>
  <c r="K203" i="8"/>
  <c r="K219" i="8"/>
  <c r="K235" i="8"/>
  <c r="K251" i="8"/>
  <c r="K267" i="8"/>
  <c r="K283" i="8"/>
  <c r="K299" i="8"/>
  <c r="K315" i="8"/>
  <c r="K331" i="8"/>
  <c r="K347" i="8"/>
  <c r="K363" i="8"/>
  <c r="K379" i="8"/>
  <c r="K395" i="8"/>
  <c r="K411" i="8"/>
  <c r="K427" i="8"/>
  <c r="K443" i="8"/>
  <c r="K459" i="8"/>
  <c r="K475" i="8"/>
  <c r="K491" i="8"/>
  <c r="K507" i="8"/>
  <c r="K523" i="8"/>
  <c r="K539" i="8"/>
  <c r="K555" i="8"/>
  <c r="K571" i="8"/>
  <c r="K587" i="8"/>
  <c r="K603" i="8"/>
  <c r="K619" i="8"/>
  <c r="K635" i="8"/>
  <c r="K651" i="8"/>
  <c r="K667" i="8"/>
  <c r="K683" i="8"/>
  <c r="K699" i="8"/>
  <c r="K715" i="8"/>
  <c r="K731" i="8"/>
  <c r="K747" i="8"/>
  <c r="K763" i="8"/>
  <c r="K779" i="8"/>
  <c r="K795" i="8"/>
  <c r="K811" i="8"/>
  <c r="K827" i="8"/>
  <c r="K843" i="8"/>
  <c r="K859" i="8"/>
  <c r="K875" i="8"/>
  <c r="K891" i="8"/>
  <c r="K907" i="8"/>
  <c r="K923" i="8"/>
  <c r="K939" i="8"/>
  <c r="K955" i="8"/>
  <c r="K971" i="8"/>
  <c r="K987" i="8"/>
  <c r="K1015" i="8"/>
  <c r="K1047" i="8"/>
  <c r="K1079" i="8"/>
  <c r="K1111" i="8"/>
  <c r="K1143" i="8"/>
  <c r="K1175" i="8"/>
  <c r="K1207" i="8"/>
  <c r="K1239" i="8"/>
  <c r="K1271" i="8"/>
  <c r="K1303" i="8"/>
  <c r="K1335" i="8"/>
  <c r="K1367" i="8"/>
  <c r="K1399" i="8"/>
  <c r="K1431" i="8"/>
  <c r="K1463" i="8"/>
  <c r="K1495" i="8"/>
  <c r="K1527" i="8"/>
  <c r="K1559" i="8"/>
  <c r="K1591" i="8"/>
  <c r="K1623" i="8"/>
  <c r="K1655" i="8"/>
  <c r="K1687" i="8"/>
  <c r="K1719" i="8"/>
  <c r="K1751" i="8"/>
  <c r="K1783" i="8"/>
  <c r="K1815" i="8"/>
  <c r="K1847" i="8"/>
  <c r="K1879" i="8"/>
  <c r="K1911" i="8"/>
  <c r="K1943" i="8"/>
  <c r="K1975" i="8"/>
  <c r="K2023" i="8"/>
  <c r="K2087" i="8"/>
  <c r="K2151" i="8"/>
  <c r="K2215" i="8"/>
  <c r="K2279" i="8"/>
  <c r="K2343" i="8"/>
  <c r="K2407" i="8"/>
  <c r="K2471" i="8"/>
  <c r="K2535" i="8"/>
  <c r="K2599" i="8"/>
  <c r="L754" i="8"/>
  <c r="L786" i="8"/>
  <c r="L818" i="8"/>
  <c r="L850" i="8"/>
  <c r="L882" i="8"/>
  <c r="K896" i="8"/>
  <c r="K964" i="8"/>
  <c r="K1028" i="8"/>
  <c r="K1092" i="8"/>
  <c r="K1156" i="8"/>
  <c r="K1220" i="8"/>
  <c r="K1284" i="8"/>
  <c r="K1348" i="8"/>
  <c r="K1412" i="8"/>
  <c r="K1476" i="8"/>
  <c r="K1540" i="8"/>
  <c r="K1604" i="8"/>
  <c r="K1668" i="8"/>
  <c r="K1732" i="8"/>
  <c r="K1796" i="8"/>
  <c r="K1860" i="8"/>
  <c r="K1924" i="8"/>
  <c r="K1988" i="8"/>
  <c r="K2052" i="8"/>
  <c r="K2116" i="8"/>
  <c r="K2180" i="8"/>
  <c r="K2244" i="8"/>
  <c r="K2308" i="8"/>
  <c r="K2372" i="8"/>
  <c r="K2436" i="8"/>
  <c r="K2500" i="8"/>
  <c r="K2564" i="8"/>
  <c r="K2628" i="8"/>
  <c r="M784" i="8"/>
  <c r="M808" i="8"/>
  <c r="M1032" i="8"/>
  <c r="M1064" i="8"/>
  <c r="M1216" i="8"/>
  <c r="K725" i="8"/>
  <c r="K893" i="8"/>
  <c r="K977" i="8"/>
  <c r="K1061" i="8"/>
  <c r="K1149" i="8"/>
  <c r="K1233" i="8"/>
  <c r="K1317" i="8"/>
  <c r="K1405" i="8"/>
  <c r="K1489" i="8"/>
  <c r="K1573" i="8"/>
  <c r="K1661" i="8"/>
  <c r="K1745" i="8"/>
  <c r="K1829" i="8"/>
  <c r="K1917" i="8"/>
  <c r="K2001" i="8"/>
  <c r="K2085" i="8"/>
  <c r="K2173" i="8"/>
  <c r="K2257" i="8"/>
  <c r="K2353" i="8"/>
  <c r="K2481" i="8"/>
  <c r="K2609" i="8"/>
  <c r="L791" i="8"/>
  <c r="L855" i="8"/>
  <c r="L919" i="8"/>
  <c r="L983" i="8"/>
  <c r="L1047" i="8"/>
  <c r="L1111" i="8"/>
  <c r="L1175" i="8"/>
  <c r="L940" i="8"/>
  <c r="L1004" i="8"/>
  <c r="L1068" i="8"/>
  <c r="L1132" i="8"/>
  <c r="L1196" i="8"/>
  <c r="L1260" i="8"/>
  <c r="L1324" i="8"/>
  <c r="L1388" i="8"/>
  <c r="L1452" i="8"/>
  <c r="L1516" i="8"/>
  <c r="L1580" i="8"/>
  <c r="L1644" i="8"/>
  <c r="L1708" i="8"/>
  <c r="L1772" i="8"/>
  <c r="L1836" i="8"/>
  <c r="L1900" i="8"/>
  <c r="L1964" i="8"/>
  <c r="L2028" i="8"/>
  <c r="L2092" i="8"/>
  <c r="L2156" i="8"/>
  <c r="L2220" i="8"/>
  <c r="L2284" i="8"/>
  <c r="L2348" i="8"/>
  <c r="L2412" i="8"/>
  <c r="L2476" i="8"/>
  <c r="L2540" i="8"/>
  <c r="L2604" i="8"/>
  <c r="L17" i="8"/>
  <c r="L81" i="8"/>
  <c r="L145" i="8"/>
  <c r="L209" i="8"/>
  <c r="L273" i="8"/>
  <c r="L337" i="8"/>
  <c r="L401" i="8"/>
  <c r="L465" i="8"/>
  <c r="L529" i="8"/>
  <c r="L593" i="8"/>
  <c r="L657" i="8"/>
  <c r="L721" i="8"/>
  <c r="K1450" i="8"/>
  <c r="K2194" i="8"/>
  <c r="M1416" i="8"/>
  <c r="M1800" i="8"/>
  <c r="M1992" i="8"/>
  <c r="M2344" i="8"/>
  <c r="M2504" i="8"/>
  <c r="M163" i="8"/>
  <c r="M643" i="8"/>
  <c r="K854" i="8"/>
  <c r="K1462" i="8"/>
  <c r="K2266" i="8"/>
  <c r="L1257" i="8"/>
  <c r="L1385" i="8"/>
  <c r="L1513" i="8"/>
  <c r="L1641" i="8"/>
  <c r="L1769" i="8"/>
  <c r="L1897" i="8"/>
  <c r="L2025" i="8"/>
  <c r="L2153" i="8"/>
  <c r="L2281" i="8"/>
  <c r="L2409" i="8"/>
  <c r="L2537" i="8"/>
  <c r="L120" i="8"/>
  <c r="L248" i="8"/>
  <c r="L376" i="8"/>
  <c r="L504" i="8"/>
  <c r="L632" i="8"/>
  <c r="K718" i="8"/>
  <c r="K1250" i="8"/>
  <c r="M871" i="8"/>
  <c r="M1245" i="8"/>
  <c r="M1923" i="8"/>
  <c r="M2291" i="8"/>
  <c r="M2575" i="8"/>
  <c r="M708" i="8"/>
  <c r="M801" i="8"/>
  <c r="M2383" i="8"/>
  <c r="M452" i="8"/>
  <c r="K2622" i="8"/>
  <c r="K2578" i="8"/>
  <c r="K2530" i="8"/>
  <c r="K2478" i="8"/>
  <c r="K2434" i="8"/>
  <c r="K2390" i="8"/>
  <c r="K2346" i="8"/>
  <c r="K2298" i="8"/>
  <c r="K2254" i="8"/>
  <c r="K2210" i="8"/>
  <c r="K2158" i="8"/>
  <c r="K2110" i="8"/>
  <c r="K2066" i="8"/>
  <c r="K2018" i="8"/>
  <c r="K1974" i="8"/>
  <c r="K1938" i="8"/>
  <c r="K1902" i="8"/>
  <c r="K1858" i="8"/>
  <c r="K1818" i="8"/>
  <c r="K1770" i="8"/>
  <c r="K1722" i="8"/>
  <c r="K1670" i="8"/>
  <c r="K1626" i="8"/>
  <c r="K1554" i="8"/>
  <c r="K1502" i="8"/>
  <c r="K1454" i="8"/>
  <c r="K1410" i="8"/>
  <c r="K1362" i="8"/>
  <c r="K1318" i="8"/>
  <c r="K1274" i="8"/>
  <c r="K1238" i="8"/>
  <c r="K1194" i="8"/>
  <c r="K1150" i="8"/>
  <c r="K1122" i="8"/>
  <c r="K1090" i="8"/>
  <c r="K1054" i="8"/>
  <c r="K1022" i="8"/>
  <c r="K990" i="8"/>
  <c r="K958" i="8"/>
  <c r="K894" i="8"/>
  <c r="K858" i="8"/>
  <c r="K826" i="8"/>
  <c r="K794" i="8"/>
  <c r="K766" i="8"/>
  <c r="K746" i="8"/>
  <c r="K730" i="8"/>
  <c r="K714" i="8"/>
  <c r="K698" i="8"/>
  <c r="K678" i="8"/>
  <c r="K2610" i="8"/>
  <c r="K2558" i="8"/>
  <c r="K2510" i="8"/>
  <c r="K2458" i="8"/>
  <c r="K2406" i="8"/>
  <c r="K2350" i="8"/>
  <c r="K2302" i="8"/>
  <c r="K2250" i="8"/>
  <c r="K2202" i="8"/>
  <c r="K2154" i="8"/>
  <c r="K2106" i="8"/>
  <c r="K2058" i="8"/>
  <c r="K2010" i="8"/>
  <c r="K1918" i="8"/>
  <c r="K1886" i="8"/>
  <c r="K1830" i="8"/>
  <c r="K1774" i="8"/>
  <c r="K1726" i="8"/>
  <c r="K1678" i="8"/>
  <c r="K1622" i="8"/>
  <c r="K1582" i="8"/>
  <c r="K1546" i="8"/>
  <c r="K1498" i="8"/>
  <c r="K1446" i="8"/>
  <c r="K1394" i="8"/>
  <c r="K1342" i="8"/>
  <c r="K1278" i="8"/>
  <c r="K1210" i="8"/>
  <c r="K1170" i="8"/>
  <c r="K1134" i="8"/>
  <c r="K1098" i="8"/>
  <c r="K1066" i="8"/>
  <c r="K1034" i="8"/>
  <c r="K1002" i="8"/>
  <c r="K970" i="8"/>
  <c r="K942" i="8"/>
  <c r="K926" i="8"/>
  <c r="K906" i="8"/>
  <c r="K878" i="8"/>
  <c r="K846" i="8"/>
  <c r="K814" i="8"/>
  <c r="K782" i="8"/>
  <c r="K2606" i="8"/>
  <c r="K2562" i="8"/>
  <c r="K2518" i="8"/>
  <c r="K2474" i="8"/>
  <c r="K2426" i="8"/>
  <c r="K2374" i="8"/>
  <c r="K2330" i="8"/>
  <c r="K2282" i="8"/>
  <c r="K2234" i="8"/>
  <c r="K2182" i="8"/>
  <c r="K2134" i="8"/>
  <c r="K2086" i="8"/>
  <c r="K2038" i="8"/>
  <c r="K1990" i="8"/>
  <c r="K1950" i="8"/>
  <c r="K1894" i="8"/>
  <c r="K1842" i="8"/>
  <c r="K1802" i="8"/>
  <c r="K1754" i="8"/>
  <c r="K1710" i="8"/>
  <c r="K1662" i="8"/>
  <c r="K1618" i="8"/>
  <c r="K1570" i="8"/>
  <c r="K1526" i="8"/>
  <c r="K1482" i="8"/>
  <c r="K1438" i="8"/>
  <c r="K1390" i="8"/>
  <c r="K1346" i="8"/>
  <c r="K1302" i="8"/>
  <c r="K1258" i="8"/>
  <c r="K1218" i="8"/>
  <c r="K1094" i="8"/>
  <c r="K2617" i="8"/>
  <c r="K2601" i="8"/>
  <c r="K2585" i="8"/>
  <c r="K2569" i="8"/>
  <c r="K2553" i="8"/>
  <c r="K2537" i="8"/>
  <c r="K2521" i="8"/>
  <c r="K2505" i="8"/>
  <c r="K2489" i="8"/>
  <c r="K2473" i="8"/>
  <c r="K2457" i="8"/>
  <c r="K2441" i="8"/>
  <c r="K2425" i="8"/>
  <c r="K2409" i="8"/>
  <c r="K2393" i="8"/>
  <c r="K2377" i="8"/>
  <c r="K2361" i="8"/>
  <c r="K2345" i="8"/>
  <c r="K2329" i="8"/>
  <c r="K2313" i="8"/>
  <c r="K2297" i="8"/>
  <c r="K2281" i="8"/>
  <c r="K2265" i="8"/>
  <c r="K2249" i="8"/>
  <c r="K2233" i="8"/>
  <c r="K2217" i="8"/>
  <c r="K2201" i="8"/>
  <c r="K2185" i="8"/>
  <c r="K2169" i="8"/>
  <c r="K2153" i="8"/>
  <c r="N2153" i="8" s="1"/>
  <c r="K2137" i="8"/>
  <c r="K2121" i="8"/>
  <c r="K2105" i="8"/>
  <c r="K2089" i="8"/>
  <c r="K2073" i="8"/>
  <c r="K2057" i="8"/>
  <c r="K2041" i="8"/>
  <c r="K2025" i="8"/>
  <c r="K2009" i="8"/>
  <c r="K1993" i="8"/>
  <c r="K1977" i="8"/>
  <c r="K1961" i="8"/>
  <c r="K1945" i="8"/>
  <c r="K1929" i="8"/>
  <c r="K1913" i="8"/>
  <c r="K1897" i="8"/>
  <c r="K1881" i="8"/>
  <c r="K1865" i="8"/>
  <c r="K1849" i="8"/>
  <c r="K1833" i="8"/>
  <c r="K1817" i="8"/>
  <c r="K1801" i="8"/>
  <c r="K1785" i="8"/>
  <c r="K1769" i="8"/>
  <c r="K1753" i="8"/>
  <c r="K1737" i="8"/>
  <c r="K1721" i="8"/>
  <c r="K1705" i="8"/>
  <c r="K1689" i="8"/>
  <c r="K1673" i="8"/>
  <c r="K1657" i="8"/>
  <c r="K1641" i="8"/>
  <c r="K1625" i="8"/>
  <c r="K1609" i="8"/>
  <c r="K1593" i="8"/>
  <c r="K1577" i="8"/>
  <c r="K1561" i="8"/>
  <c r="K1545" i="8"/>
  <c r="K1529" i="8"/>
  <c r="K1513" i="8"/>
  <c r="K1497" i="8"/>
  <c r="K1481" i="8"/>
  <c r="K1465" i="8"/>
  <c r="K1449" i="8"/>
  <c r="K1433" i="8"/>
  <c r="K1417" i="8"/>
  <c r="K1401" i="8"/>
  <c r="K1385" i="8"/>
  <c r="K1369" i="8"/>
  <c r="K1353" i="8"/>
  <c r="K1337" i="8"/>
  <c r="K1321" i="8"/>
  <c r="K1305" i="8"/>
  <c r="K1289" i="8"/>
  <c r="K1273" i="8"/>
  <c r="K1257" i="8"/>
  <c r="K1241" i="8"/>
  <c r="K1225" i="8"/>
  <c r="K1209" i="8"/>
  <c r="K1193" i="8"/>
  <c r="K1177" i="8"/>
  <c r="K1161" i="8"/>
  <c r="K1145" i="8"/>
  <c r="K1129" i="8"/>
  <c r="K1113" i="8"/>
  <c r="K1097" i="8"/>
  <c r="K1081" i="8"/>
  <c r="K1065" i="8"/>
  <c r="K1049" i="8"/>
  <c r="K1033" i="8"/>
  <c r="K1017" i="8"/>
  <c r="K1001" i="8"/>
  <c r="K985" i="8"/>
  <c r="K969" i="8"/>
  <c r="K953" i="8"/>
  <c r="K937" i="8"/>
  <c r="K921" i="8"/>
  <c r="K905" i="8"/>
  <c r="K889" i="8"/>
  <c r="K873" i="8"/>
  <c r="K857" i="8"/>
  <c r="K837" i="8"/>
  <c r="K2614" i="8"/>
  <c r="K2566" i="8"/>
  <c r="K2514" i="8"/>
  <c r="K2466" i="8"/>
  <c r="K2422" i="8"/>
  <c r="K2378" i="8"/>
  <c r="K2334" i="8"/>
  <c r="K2286" i="8"/>
  <c r="K2242" i="8"/>
  <c r="K2198" i="8"/>
  <c r="K2146" i="8"/>
  <c r="K2102" i="8"/>
  <c r="K2054" i="8"/>
  <c r="K2006" i="8"/>
  <c r="K1966" i="8"/>
  <c r="K1926" i="8"/>
  <c r="K1890" i="8"/>
  <c r="K1846" i="8"/>
  <c r="K1806" i="8"/>
  <c r="K1758" i="8"/>
  <c r="K1714" i="8"/>
  <c r="K1658" i="8"/>
  <c r="K1614" i="8"/>
  <c r="K1542" i="8"/>
  <c r="K1490" i="8"/>
  <c r="K1442" i="8"/>
  <c r="K1398" i="8"/>
  <c r="K1350" i="8"/>
  <c r="K1310" i="8"/>
  <c r="K1266" i="8"/>
  <c r="K1222" i="8"/>
  <c r="K1178" i="8"/>
  <c r="K1146" i="8"/>
  <c r="K1114" i="8"/>
  <c r="K1078" i="8"/>
  <c r="K1046" i="8"/>
  <c r="K1014" i="8"/>
  <c r="K982" i="8"/>
  <c r="K946" i="8"/>
  <c r="K882" i="8"/>
  <c r="K850" i="8"/>
  <c r="N850" i="8" s="1"/>
  <c r="K818" i="8"/>
  <c r="K786" i="8"/>
  <c r="K762" i="8"/>
  <c r="N762" i="8" s="1"/>
  <c r="K742" i="8"/>
  <c r="K726" i="8"/>
  <c r="K710" i="8"/>
  <c r="K690" i="8"/>
  <c r="K674" i="8"/>
  <c r="K2594" i="8"/>
  <c r="K2546" i="8"/>
  <c r="K2498" i="8"/>
  <c r="K2446" i="8"/>
  <c r="K2394" i="8"/>
  <c r="K2338" i="8"/>
  <c r="K2290" i="8"/>
  <c r="K2238" i="8"/>
  <c r="K2190" i="8"/>
  <c r="K2142" i="8"/>
  <c r="K2094" i="8"/>
  <c r="K2046" i="8"/>
  <c r="K1998" i="8"/>
  <c r="K1914" i="8"/>
  <c r="K1874" i="8"/>
  <c r="K1814" i="8"/>
  <c r="K1762" i="8"/>
  <c r="K1706" i="8"/>
  <c r="K1666" i="8"/>
  <c r="K1610" i="8"/>
  <c r="K1574" i="8"/>
  <c r="K1534" i="8"/>
  <c r="K1486" i="8"/>
  <c r="K1434" i="8"/>
  <c r="K1382" i="8"/>
  <c r="K1322" i="8"/>
  <c r="K1262" i="8"/>
  <c r="K1198" i="8"/>
  <c r="K1162" i="8"/>
  <c r="K1126" i="8"/>
  <c r="K1086" i="8"/>
  <c r="K1058" i="8"/>
  <c r="K1026" i="8"/>
  <c r="K994" i="8"/>
  <c r="K962" i="8"/>
  <c r="K938" i="8"/>
  <c r="K922" i="8"/>
  <c r="K898" i="8"/>
  <c r="K870" i="8"/>
  <c r="K838" i="8"/>
  <c r="K806" i="8"/>
  <c r="K774" i="8"/>
  <c r="K2598" i="8"/>
  <c r="K2550" i="8"/>
  <c r="K2506" i="8"/>
  <c r="K2462" i="8"/>
  <c r="K2414" i="8"/>
  <c r="K2362" i="8"/>
  <c r="K2318" i="8"/>
  <c r="K2270" i="8"/>
  <c r="K2222" i="8"/>
  <c r="K2174" i="8"/>
  <c r="K2122" i="8"/>
  <c r="K2074" i="8"/>
  <c r="K2026" i="8"/>
  <c r="K1978" i="8"/>
  <c r="K1942" i="8"/>
  <c r="K1882" i="8"/>
  <c r="K1834" i="8"/>
  <c r="K1790" i="8"/>
  <c r="K1742" i="8"/>
  <c r="K1698" i="8"/>
  <c r="K1654" i="8"/>
  <c r="K1606" i="8"/>
  <c r="K1562" i="8"/>
  <c r="K1518" i="8"/>
  <c r="K1470" i="8"/>
  <c r="K1426" i="8"/>
  <c r="K1378" i="8"/>
  <c r="K1334" i="8"/>
  <c r="K1294" i="8"/>
  <c r="K1246" i="8"/>
  <c r="K1206" i="8"/>
  <c r="K2629" i="8"/>
  <c r="K2613" i="8"/>
  <c r="K2597" i="8"/>
  <c r="K2581" i="8"/>
  <c r="K2565" i="8"/>
  <c r="K2549" i="8"/>
  <c r="K2533" i="8"/>
  <c r="K2517" i="8"/>
  <c r="K2501" i="8"/>
  <c r="K2485" i="8"/>
  <c r="K2469" i="8"/>
  <c r="K2453" i="8"/>
  <c r="K2437" i="8"/>
  <c r="K2421" i="8"/>
  <c r="K2405" i="8"/>
  <c r="K2389" i="8"/>
  <c r="K2373" i="8"/>
  <c r="K2357" i="8"/>
  <c r="K2341" i="8"/>
  <c r="K2325" i="8"/>
  <c r="K2602" i="8"/>
  <c r="K2554" i="8"/>
  <c r="K2502" i="8"/>
  <c r="K2454" i="8"/>
  <c r="K2410" i="8"/>
  <c r="K2366" i="8"/>
  <c r="K2322" i="8"/>
  <c r="K2274" i="8"/>
  <c r="K2230" i="8"/>
  <c r="K2186" i="8"/>
  <c r="K2138" i="8"/>
  <c r="K2090" i="8"/>
  <c r="K2042" i="8"/>
  <c r="K1994" i="8"/>
  <c r="K1954" i="8"/>
  <c r="K1922" i="8"/>
  <c r="K1878" i="8"/>
  <c r="K1838" i="8"/>
  <c r="K1794" i="8"/>
  <c r="K1746" i="8"/>
  <c r="K1702" i="8"/>
  <c r="K1650" i="8"/>
  <c r="K1602" i="8"/>
  <c r="K1530" i="8"/>
  <c r="K1478" i="8"/>
  <c r="K1430" i="8"/>
  <c r="K1386" i="8"/>
  <c r="K1338" i="8"/>
  <c r="K1298" i="8"/>
  <c r="K1254" i="8"/>
  <c r="K1214" i="8"/>
  <c r="K1166" i="8"/>
  <c r="K1138" i="8"/>
  <c r="K1106" i="8"/>
  <c r="K1070" i="8"/>
  <c r="K1038" i="8"/>
  <c r="K1006" i="8"/>
  <c r="K974" i="8"/>
  <c r="K910" i="8"/>
  <c r="K874" i="8"/>
  <c r="K842" i="8"/>
  <c r="K810" i="8"/>
  <c r="N810" i="8" s="1"/>
  <c r="K778" i="8"/>
  <c r="K754" i="8"/>
  <c r="N754" i="8" s="1"/>
  <c r="K738" i="8"/>
  <c r="K722" i="8"/>
  <c r="K706" i="8"/>
  <c r="K686" i="8"/>
  <c r="K670" i="8"/>
  <c r="K2582" i="8"/>
  <c r="K2534" i="8"/>
  <c r="K2482" i="8"/>
  <c r="K2430" i="8"/>
  <c r="K2382" i="8"/>
  <c r="K2326" i="8"/>
  <c r="K2278" i="8"/>
  <c r="K2226" i="8"/>
  <c r="K2178" i="8"/>
  <c r="K2130" i="8"/>
  <c r="K2082" i="8"/>
  <c r="K2034" i="8"/>
  <c r="K1982" i="8"/>
  <c r="K1906" i="8"/>
  <c r="K1862" i="8"/>
  <c r="K1798" i="8"/>
  <c r="K1750" i="8"/>
  <c r="K1694" i="8"/>
  <c r="K1646" i="8"/>
  <c r="K1598" i="8"/>
  <c r="K1566" i="8"/>
  <c r="K1522" i="8"/>
  <c r="K1474" i="8"/>
  <c r="K1422" i="8"/>
  <c r="K1370" i="8"/>
  <c r="K1306" i="8"/>
  <c r="K1242" i="8"/>
  <c r="K1186" i="8"/>
  <c r="K1154" i="8"/>
  <c r="K1118" i="8"/>
  <c r="K1082" i="8"/>
  <c r="K1050" i="8"/>
  <c r="K1018" i="8"/>
  <c r="K986" i="8"/>
  <c r="K954" i="8"/>
  <c r="K934" i="8"/>
  <c r="K918" i="8"/>
  <c r="K890" i="8"/>
  <c r="K862" i="8"/>
  <c r="K830" i="8"/>
  <c r="K798" i="8"/>
  <c r="K758" i="8"/>
  <c r="K2586" i="8"/>
  <c r="K2538" i="8"/>
  <c r="K2494" i="8"/>
  <c r="K2450" i="8"/>
  <c r="K2402" i="8"/>
  <c r="K2354" i="8"/>
  <c r="K2306" i="8"/>
  <c r="K2258" i="8"/>
  <c r="K2206" i="8"/>
  <c r="K2162" i="8"/>
  <c r="K2114" i="8"/>
  <c r="K2062" i="8"/>
  <c r="K2014" i="8"/>
  <c r="K1970" i="8"/>
  <c r="K1934" i="8"/>
  <c r="K1866" i="8"/>
  <c r="K1822" i="8"/>
  <c r="K1778" i="8"/>
  <c r="K1730" i="8"/>
  <c r="K1686" i="8"/>
  <c r="K1638" i="8"/>
  <c r="K1594" i="8"/>
  <c r="K1550" i="8"/>
  <c r="K1506" i="8"/>
  <c r="K1458" i="8"/>
  <c r="K1414" i="8"/>
  <c r="K1366" i="8"/>
  <c r="K1326" i="8"/>
  <c r="K1282" i="8"/>
  <c r="K1234" i="8"/>
  <c r="K1190" i="8"/>
  <c r="K2630" i="8"/>
  <c r="K2442" i="8"/>
  <c r="K2262" i="8"/>
  <c r="K2078" i="8"/>
  <c r="K1910" i="8"/>
  <c r="K1734" i="8"/>
  <c r="K1514" i="8"/>
  <c r="K1330" i="8"/>
  <c r="K1158" i="8"/>
  <c r="K1030" i="8"/>
  <c r="K866" i="8"/>
  <c r="K750" i="8"/>
  <c r="K682" i="8"/>
  <c r="K2570" i="8"/>
  <c r="K2370" i="8"/>
  <c r="K2166" i="8"/>
  <c r="K1962" i="8"/>
  <c r="K1738" i="8"/>
  <c r="K1558" i="8"/>
  <c r="K1358" i="8"/>
  <c r="K1142" i="8"/>
  <c r="K1010" i="8"/>
  <c r="K914" i="8"/>
  <c r="K790" i="8"/>
  <c r="K2486" i="8"/>
  <c r="K2294" i="8"/>
  <c r="K2098" i="8"/>
  <c r="K1930" i="8"/>
  <c r="K1718" i="8"/>
  <c r="K1538" i="8"/>
  <c r="K1354" i="8"/>
  <c r="K1174" i="8"/>
  <c r="K2625" i="8"/>
  <c r="K2593" i="8"/>
  <c r="K2561" i="8"/>
  <c r="K2529" i="8"/>
  <c r="K2497" i="8"/>
  <c r="K2465" i="8"/>
  <c r="K2433" i="8"/>
  <c r="K2401" i="8"/>
  <c r="K2369" i="8"/>
  <c r="K2337" i="8"/>
  <c r="K2309" i="8"/>
  <c r="K2289" i="8"/>
  <c r="K2269" i="8"/>
  <c r="K2245" i="8"/>
  <c r="K2225" i="8"/>
  <c r="K2205" i="8"/>
  <c r="K2181" i="8"/>
  <c r="K2161" i="8"/>
  <c r="K2141" i="8"/>
  <c r="K2117" i="8"/>
  <c r="K2097" i="8"/>
  <c r="K2077" i="8"/>
  <c r="K2053" i="8"/>
  <c r="K2033" i="8"/>
  <c r="K2013" i="8"/>
  <c r="K1989" i="8"/>
  <c r="K1969" i="8"/>
  <c r="K1949" i="8"/>
  <c r="K1925" i="8"/>
  <c r="K1905" i="8"/>
  <c r="K1885" i="8"/>
  <c r="K1861" i="8"/>
  <c r="K1841" i="8"/>
  <c r="K1821" i="8"/>
  <c r="K1797" i="8"/>
  <c r="K1777" i="8"/>
  <c r="K1757" i="8"/>
  <c r="K1733" i="8"/>
  <c r="K1713" i="8"/>
  <c r="K1693" i="8"/>
  <c r="K1669" i="8"/>
  <c r="K1649" i="8"/>
  <c r="K1629" i="8"/>
  <c r="K1605" i="8"/>
  <c r="K1585" i="8"/>
  <c r="K1565" i="8"/>
  <c r="K1541" i="8"/>
  <c r="K1521" i="8"/>
  <c r="K1501" i="8"/>
  <c r="K1477" i="8"/>
  <c r="K1457" i="8"/>
  <c r="K1437" i="8"/>
  <c r="K1413" i="8"/>
  <c r="K1393" i="8"/>
  <c r="K1373" i="8"/>
  <c r="K1349" i="8"/>
  <c r="K1329" i="8"/>
  <c r="K1309" i="8"/>
  <c r="K1285" i="8"/>
  <c r="K1265" i="8"/>
  <c r="K1245" i="8"/>
  <c r="K1221" i="8"/>
  <c r="K1201" i="8"/>
  <c r="K1181" i="8"/>
  <c r="K1157" i="8"/>
  <c r="K1137" i="8"/>
  <c r="K1117" i="8"/>
  <c r="K1093" i="8"/>
  <c r="K1073" i="8"/>
  <c r="K1053" i="8"/>
  <c r="K1029" i="8"/>
  <c r="K1009" i="8"/>
  <c r="K989" i="8"/>
  <c r="K965" i="8"/>
  <c r="K945" i="8"/>
  <c r="K925" i="8"/>
  <c r="K901" i="8"/>
  <c r="K881" i="8"/>
  <c r="K861" i="8"/>
  <c r="K821" i="8"/>
  <c r="K757" i="8"/>
  <c r="K665" i="8"/>
  <c r="K2620" i="8"/>
  <c r="K2604" i="8"/>
  <c r="K2588" i="8"/>
  <c r="K2572" i="8"/>
  <c r="K2556" i="8"/>
  <c r="K2540" i="8"/>
  <c r="K2524" i="8"/>
  <c r="K2508" i="8"/>
  <c r="K2492" i="8"/>
  <c r="K2476" i="8"/>
  <c r="K2460" i="8"/>
  <c r="K2444" i="8"/>
  <c r="K2428" i="8"/>
  <c r="K2412" i="8"/>
  <c r="K2396" i="8"/>
  <c r="K2380" i="8"/>
  <c r="K2364" i="8"/>
  <c r="K2348" i="8"/>
  <c r="K2332" i="8"/>
  <c r="K2316" i="8"/>
  <c r="K2300" i="8"/>
  <c r="K2284" i="8"/>
  <c r="K2268" i="8"/>
  <c r="K2252" i="8"/>
  <c r="K2236" i="8"/>
  <c r="K2220" i="8"/>
  <c r="K2204" i="8"/>
  <c r="K2188" i="8"/>
  <c r="K2172" i="8"/>
  <c r="K2156" i="8"/>
  <c r="K2140" i="8"/>
  <c r="K2124" i="8"/>
  <c r="K2108" i="8"/>
  <c r="K2092" i="8"/>
  <c r="K2076" i="8"/>
  <c r="K2060" i="8"/>
  <c r="K2044" i="8"/>
  <c r="K2028" i="8"/>
  <c r="K2012" i="8"/>
  <c r="K1996" i="8"/>
  <c r="K1980" i="8"/>
  <c r="K1964" i="8"/>
  <c r="K1948" i="8"/>
  <c r="K1932" i="8"/>
  <c r="K1916" i="8"/>
  <c r="K1900" i="8"/>
  <c r="K1884" i="8"/>
  <c r="K1868" i="8"/>
  <c r="K1852" i="8"/>
  <c r="K1836" i="8"/>
  <c r="K1820" i="8"/>
  <c r="K1804" i="8"/>
  <c r="K1788" i="8"/>
  <c r="K1772" i="8"/>
  <c r="K1756" i="8"/>
  <c r="K1740" i="8"/>
  <c r="K1724" i="8"/>
  <c r="K1708" i="8"/>
  <c r="K1692" i="8"/>
  <c r="K1676" i="8"/>
  <c r="K1660" i="8"/>
  <c r="K1644" i="8"/>
  <c r="K1628" i="8"/>
  <c r="K1612" i="8"/>
  <c r="K1596" i="8"/>
  <c r="K1580" i="8"/>
  <c r="K1564" i="8"/>
  <c r="K1548" i="8"/>
  <c r="K1532" i="8"/>
  <c r="K1516" i="8"/>
  <c r="K1500" i="8"/>
  <c r="K1484" i="8"/>
  <c r="K1468" i="8"/>
  <c r="K1452" i="8"/>
  <c r="K1436" i="8"/>
  <c r="K1420" i="8"/>
  <c r="K1404" i="8"/>
  <c r="K1388" i="8"/>
  <c r="K1372" i="8"/>
  <c r="K1356" i="8"/>
  <c r="K1340" i="8"/>
  <c r="K1324" i="8"/>
  <c r="K1308" i="8"/>
  <c r="K1292" i="8"/>
  <c r="K1276" i="8"/>
  <c r="K1260" i="8"/>
  <c r="K1244" i="8"/>
  <c r="K1228" i="8"/>
  <c r="K1212" i="8"/>
  <c r="K1196" i="8"/>
  <c r="N1196" i="8" s="1"/>
  <c r="K1180" i="8"/>
  <c r="K1164" i="8"/>
  <c r="N1164" i="8" s="1"/>
  <c r="K1148" i="8"/>
  <c r="K1132" i="8"/>
  <c r="K1116" i="8"/>
  <c r="K1100" i="8"/>
  <c r="N1100" i="8" s="1"/>
  <c r="K1084" i="8"/>
  <c r="K1068" i="8"/>
  <c r="K1052" i="8"/>
  <c r="K1036" i="8"/>
  <c r="K1020" i="8"/>
  <c r="K1004" i="8"/>
  <c r="K988" i="8"/>
  <c r="K972" i="8"/>
  <c r="N972" i="8" s="1"/>
  <c r="K956" i="8"/>
  <c r="K940" i="8"/>
  <c r="K924" i="8"/>
  <c r="K908" i="8"/>
  <c r="K864" i="8"/>
  <c r="K800" i="8"/>
  <c r="K736" i="8"/>
  <c r="K2623" i="8"/>
  <c r="K2607" i="8"/>
  <c r="K2591" i="8"/>
  <c r="K2575" i="8"/>
  <c r="K2559" i="8"/>
  <c r="K2543" i="8"/>
  <c r="K2527" i="8"/>
  <c r="K2511" i="8"/>
  <c r="K2495" i="8"/>
  <c r="K2479" i="8"/>
  <c r="K2463" i="8"/>
  <c r="K2447" i="8"/>
  <c r="K2431" i="8"/>
  <c r="K2415" i="8"/>
  <c r="K2399" i="8"/>
  <c r="K2383" i="8"/>
  <c r="K2367" i="8"/>
  <c r="K2351" i="8"/>
  <c r="K2335" i="8"/>
  <c r="K2319" i="8"/>
  <c r="K2303" i="8"/>
  <c r="K2287" i="8"/>
  <c r="K2271" i="8"/>
  <c r="K2255" i="8"/>
  <c r="K2239" i="8"/>
  <c r="K2223" i="8"/>
  <c r="K2207" i="8"/>
  <c r="K2191" i="8"/>
  <c r="K2175" i="8"/>
  <c r="K2159" i="8"/>
  <c r="K2143" i="8"/>
  <c r="K2127" i="8"/>
  <c r="K2111" i="8"/>
  <c r="K2095" i="8"/>
  <c r="K2079" i="8"/>
  <c r="K2063" i="8"/>
  <c r="K2047" i="8"/>
  <c r="K2031" i="8"/>
  <c r="K2015" i="8"/>
  <c r="K1999" i="8"/>
  <c r="K2590" i="8"/>
  <c r="K2398" i="8"/>
  <c r="K2218" i="8"/>
  <c r="K2030" i="8"/>
  <c r="K1870" i="8"/>
  <c r="K1682" i="8"/>
  <c r="K1466" i="8"/>
  <c r="K1286" i="8"/>
  <c r="K1130" i="8"/>
  <c r="K998" i="8"/>
  <c r="K834" i="8"/>
  <c r="K734" i="8"/>
  <c r="K666" i="8"/>
  <c r="K2522" i="8"/>
  <c r="K2314" i="8"/>
  <c r="K2118" i="8"/>
  <c r="K1898" i="8"/>
  <c r="K1690" i="8"/>
  <c r="K1510" i="8"/>
  <c r="K1290" i="8"/>
  <c r="K1110" i="8"/>
  <c r="K978" i="8"/>
  <c r="K886" i="8"/>
  <c r="K694" i="8"/>
  <c r="K2618" i="8"/>
  <c r="K2438" i="8"/>
  <c r="K2246" i="8"/>
  <c r="K2050" i="8"/>
  <c r="K1854" i="8"/>
  <c r="K1674" i="8"/>
  <c r="K1494" i="8"/>
  <c r="K1314" i="8"/>
  <c r="K2621" i="8"/>
  <c r="K2589" i="8"/>
  <c r="K2557" i="8"/>
  <c r="K2525" i="8"/>
  <c r="K2493" i="8"/>
  <c r="K2461" i="8"/>
  <c r="K2429" i="8"/>
  <c r="K2397" i="8"/>
  <c r="K2365" i="8"/>
  <c r="K2333" i="8"/>
  <c r="K2305" i="8"/>
  <c r="K2285" i="8"/>
  <c r="K2261" i="8"/>
  <c r="K2241" i="8"/>
  <c r="K2221" i="8"/>
  <c r="K2197" i="8"/>
  <c r="K2177" i="8"/>
  <c r="K2157" i="8"/>
  <c r="K2133" i="8"/>
  <c r="K2113" i="8"/>
  <c r="K2093" i="8"/>
  <c r="K2069" i="8"/>
  <c r="K2049" i="8"/>
  <c r="K2029" i="8"/>
  <c r="K2005" i="8"/>
  <c r="K1985" i="8"/>
  <c r="K1965" i="8"/>
  <c r="K1941" i="8"/>
  <c r="K1921" i="8"/>
  <c r="K1901" i="8"/>
  <c r="K1877" i="8"/>
  <c r="K1857" i="8"/>
  <c r="K1837" i="8"/>
  <c r="K1813" i="8"/>
  <c r="K1793" i="8"/>
  <c r="K1773" i="8"/>
  <c r="K1749" i="8"/>
  <c r="K1729" i="8"/>
  <c r="K1709" i="8"/>
  <c r="K1685" i="8"/>
  <c r="K1665" i="8"/>
  <c r="K1645" i="8"/>
  <c r="K1621" i="8"/>
  <c r="K1601" i="8"/>
  <c r="K1581" i="8"/>
  <c r="K1557" i="8"/>
  <c r="K1537" i="8"/>
  <c r="K1517" i="8"/>
  <c r="K1493" i="8"/>
  <c r="K1473" i="8"/>
  <c r="K1453" i="8"/>
  <c r="K1429" i="8"/>
  <c r="K1409" i="8"/>
  <c r="K1389" i="8"/>
  <c r="K1365" i="8"/>
  <c r="K1345" i="8"/>
  <c r="K1325" i="8"/>
  <c r="K1301" i="8"/>
  <c r="K1281" i="8"/>
  <c r="K1261" i="8"/>
  <c r="K1237" i="8"/>
  <c r="K1217" i="8"/>
  <c r="K1197" i="8"/>
  <c r="K1173" i="8"/>
  <c r="K1153" i="8"/>
  <c r="K1133" i="8"/>
  <c r="K1109" i="8"/>
  <c r="K1089" i="8"/>
  <c r="K1069" i="8"/>
  <c r="K1045" i="8"/>
  <c r="K1025" i="8"/>
  <c r="K1005" i="8"/>
  <c r="K981" i="8"/>
  <c r="K961" i="8"/>
  <c r="K941" i="8"/>
  <c r="K917" i="8"/>
  <c r="K897" i="8"/>
  <c r="K877" i="8"/>
  <c r="K853" i="8"/>
  <c r="K805" i="8"/>
  <c r="K741" i="8"/>
  <c r="K633" i="8"/>
  <c r="K2632" i="8"/>
  <c r="K2616" i="8"/>
  <c r="K2600" i="8"/>
  <c r="K2584" i="8"/>
  <c r="K2568" i="8"/>
  <c r="K2552" i="8"/>
  <c r="K2536" i="8"/>
  <c r="K2520" i="8"/>
  <c r="K2504" i="8"/>
  <c r="K2488" i="8"/>
  <c r="K2472" i="8"/>
  <c r="K2456" i="8"/>
  <c r="K2440" i="8"/>
  <c r="K2424" i="8"/>
  <c r="K2408" i="8"/>
  <c r="K2392" i="8"/>
  <c r="K2376" i="8"/>
  <c r="K2360" i="8"/>
  <c r="K2344" i="8"/>
  <c r="K2328" i="8"/>
  <c r="K2312" i="8"/>
  <c r="K2296" i="8"/>
  <c r="K2280" i="8"/>
  <c r="K2264" i="8"/>
  <c r="K2248" i="8"/>
  <c r="K2232" i="8"/>
  <c r="K2216" i="8"/>
  <c r="K2200" i="8"/>
  <c r="K2184" i="8"/>
  <c r="K2168" i="8"/>
  <c r="K2152" i="8"/>
  <c r="K2136" i="8"/>
  <c r="K2120" i="8"/>
  <c r="K2104" i="8"/>
  <c r="K2088" i="8"/>
  <c r="K2072" i="8"/>
  <c r="K2056" i="8"/>
  <c r="K2040" i="8"/>
  <c r="K2024" i="8"/>
  <c r="K2008" i="8"/>
  <c r="K1992" i="8"/>
  <c r="K1976" i="8"/>
  <c r="K1960" i="8"/>
  <c r="K1944" i="8"/>
  <c r="K1928" i="8"/>
  <c r="K1912" i="8"/>
  <c r="K1896" i="8"/>
  <c r="K1880" i="8"/>
  <c r="K1864" i="8"/>
  <c r="K1848" i="8"/>
  <c r="K1832" i="8"/>
  <c r="K1816" i="8"/>
  <c r="K1800" i="8"/>
  <c r="K1784" i="8"/>
  <c r="K1768" i="8"/>
  <c r="K1752" i="8"/>
  <c r="K1736" i="8"/>
  <c r="K1720" i="8"/>
  <c r="K1704" i="8"/>
  <c r="K1688" i="8"/>
  <c r="K1672" i="8"/>
  <c r="K1656" i="8"/>
  <c r="K1640" i="8"/>
  <c r="K1624" i="8"/>
  <c r="K1608" i="8"/>
  <c r="K1592" i="8"/>
  <c r="K1576" i="8"/>
  <c r="K1560" i="8"/>
  <c r="K1544" i="8"/>
  <c r="K1528" i="8"/>
  <c r="K1512" i="8"/>
  <c r="K1496" i="8"/>
  <c r="K1480" i="8"/>
  <c r="K1464" i="8"/>
  <c r="K1448" i="8"/>
  <c r="K1432" i="8"/>
  <c r="K1416" i="8"/>
  <c r="K1400" i="8"/>
  <c r="K1384" i="8"/>
  <c r="K1368" i="8"/>
  <c r="K1352" i="8"/>
  <c r="K1336" i="8"/>
  <c r="K1320" i="8"/>
  <c r="K1304" i="8"/>
  <c r="K1288" i="8"/>
  <c r="K1272" i="8"/>
  <c r="K1256" i="8"/>
  <c r="K1240" i="8"/>
  <c r="K1224" i="8"/>
  <c r="K1208" i="8"/>
  <c r="K1192" i="8"/>
  <c r="K1176" i="8"/>
  <c r="K1160" i="8"/>
  <c r="K1144" i="8"/>
  <c r="K1128" i="8"/>
  <c r="K1112" i="8"/>
  <c r="K1096" i="8"/>
  <c r="K1080" i="8"/>
  <c r="K1064" i="8"/>
  <c r="K1048" i="8"/>
  <c r="K1032" i="8"/>
  <c r="K1016" i="8"/>
  <c r="K1000" i="8"/>
  <c r="K984" i="8"/>
  <c r="K968" i="8"/>
  <c r="K952" i="8"/>
  <c r="K936" i="8"/>
  <c r="K920" i="8"/>
  <c r="K904" i="8"/>
  <c r="K848" i="8"/>
  <c r="K784" i="8"/>
  <c r="K708" i="8"/>
  <c r="K2619" i="8"/>
  <c r="K2603" i="8"/>
  <c r="K2587" i="8"/>
  <c r="K2571" i="8"/>
  <c r="K2555" i="8"/>
  <c r="K2539" i="8"/>
  <c r="K2523" i="8"/>
  <c r="K2507" i="8"/>
  <c r="K2491" i="8"/>
  <c r="K2475" i="8"/>
  <c r="K2459" i="8"/>
  <c r="K2443" i="8"/>
  <c r="K2427" i="8"/>
  <c r="K2411" i="8"/>
  <c r="K2395" i="8"/>
  <c r="K2379" i="8"/>
  <c r="K2363" i="8"/>
  <c r="K2347" i="8"/>
  <c r="K2331" i="8"/>
  <c r="K2315" i="8"/>
  <c r="K2299" i="8"/>
  <c r="K2283" i="8"/>
  <c r="K2267" i="8"/>
  <c r="K2251" i="8"/>
  <c r="K2235" i="8"/>
  <c r="K2219" i="8"/>
  <c r="K2203" i="8"/>
  <c r="K2187" i="8"/>
  <c r="K2171" i="8"/>
  <c r="K2155" i="8"/>
  <c r="K2139" i="8"/>
  <c r="K2123" i="8"/>
  <c r="K2107" i="8"/>
  <c r="K2091" i="8"/>
  <c r="K2075" i="8"/>
  <c r="K2059" i="8"/>
  <c r="K2043" i="8"/>
  <c r="K2027" i="8"/>
  <c r="K2011" i="8"/>
  <c r="K1995" i="8"/>
  <c r="K1979" i="8"/>
  <c r="K1963" i="8"/>
  <c r="K1947" i="8"/>
  <c r="K1931" i="8"/>
  <c r="K1915" i="8"/>
  <c r="K1899" i="8"/>
  <c r="K1883" i="8"/>
  <c r="K1867" i="8"/>
  <c r="K1851" i="8"/>
  <c r="K1835" i="8"/>
  <c r="K1819" i="8"/>
  <c r="K1803" i="8"/>
  <c r="K1787" i="8"/>
  <c r="K1771" i="8"/>
  <c r="K1755" i="8"/>
  <c r="K1739" i="8"/>
  <c r="K1723" i="8"/>
  <c r="K1707" i="8"/>
  <c r="K1691" i="8"/>
  <c r="K1675" i="8"/>
  <c r="K1659" i="8"/>
  <c r="K1643" i="8"/>
  <c r="K1627" i="8"/>
  <c r="K1611" i="8"/>
  <c r="K1595" i="8"/>
  <c r="K1579" i="8"/>
  <c r="K1563" i="8"/>
  <c r="K1547" i="8"/>
  <c r="K1531" i="8"/>
  <c r="K1515" i="8"/>
  <c r="K1499" i="8"/>
  <c r="K1483" i="8"/>
  <c r="K1467" i="8"/>
  <c r="K1451" i="8"/>
  <c r="K1435" i="8"/>
  <c r="K1419" i="8"/>
  <c r="K1403" i="8"/>
  <c r="K1387" i="8"/>
  <c r="K1371" i="8"/>
  <c r="K1355" i="8"/>
  <c r="K1339" i="8"/>
  <c r="K1323" i="8"/>
  <c r="K1307" i="8"/>
  <c r="K1291" i="8"/>
  <c r="K1275" i="8"/>
  <c r="K1259" i="8"/>
  <c r="K1243" i="8"/>
  <c r="K1227" i="8"/>
  <c r="K1211" i="8"/>
  <c r="K1195" i="8"/>
  <c r="K1179" i="8"/>
  <c r="K1163" i="8"/>
  <c r="K1147" i="8"/>
  <c r="K1131" i="8"/>
  <c r="K1115" i="8"/>
  <c r="K1099" i="8"/>
  <c r="K1083" i="8"/>
  <c r="K1067" i="8"/>
  <c r="K1051" i="8"/>
  <c r="K1035" i="8"/>
  <c r="K1019" i="8"/>
  <c r="K1003" i="8"/>
  <c r="K2490" i="8"/>
  <c r="K2310" i="8"/>
  <c r="K2126" i="8"/>
  <c r="K1946" i="8"/>
  <c r="K1782" i="8"/>
  <c r="K1586" i="8"/>
  <c r="K1374" i="8"/>
  <c r="K1202" i="8"/>
  <c r="K1062" i="8"/>
  <c r="K902" i="8"/>
  <c r="K770" i="8"/>
  <c r="K702" i="8"/>
  <c r="K2626" i="8"/>
  <c r="K2418" i="8"/>
  <c r="K2214" i="8"/>
  <c r="K2022" i="8"/>
  <c r="K1786" i="8"/>
  <c r="K1590" i="8"/>
  <c r="K1406" i="8"/>
  <c r="K1182" i="8"/>
  <c r="K1042" i="8"/>
  <c r="K930" i="8"/>
  <c r="K822" i="8"/>
  <c r="K2526" i="8"/>
  <c r="K2342" i="8"/>
  <c r="K2150" i="8"/>
  <c r="K1958" i="8"/>
  <c r="K1766" i="8"/>
  <c r="K1578" i="8"/>
  <c r="K1402" i="8"/>
  <c r="K1226" i="8"/>
  <c r="K2605" i="8"/>
  <c r="K2573" i="8"/>
  <c r="K2541" i="8"/>
  <c r="K2509" i="8"/>
  <c r="K2477" i="8"/>
  <c r="K2445" i="8"/>
  <c r="K2413" i="8"/>
  <c r="K2381" i="8"/>
  <c r="K2349" i="8"/>
  <c r="K2317" i="8"/>
  <c r="K2293" i="8"/>
  <c r="K2273" i="8"/>
  <c r="K2253" i="8"/>
  <c r="K2229" i="8"/>
  <c r="K2209" i="8"/>
  <c r="K2189" i="8"/>
  <c r="K2165" i="8"/>
  <c r="K2145" i="8"/>
  <c r="K2125" i="8"/>
  <c r="K2101" i="8"/>
  <c r="K2081" i="8"/>
  <c r="K2061" i="8"/>
  <c r="K2037" i="8"/>
  <c r="K2017" i="8"/>
  <c r="K1997" i="8"/>
  <c r="K1973" i="8"/>
  <c r="K1953" i="8"/>
  <c r="K1933" i="8"/>
  <c r="K1909" i="8"/>
  <c r="K1889" i="8"/>
  <c r="K1869" i="8"/>
  <c r="K1845" i="8"/>
  <c r="K1825" i="8"/>
  <c r="K1805" i="8"/>
  <c r="K1781" i="8"/>
  <c r="K1761" i="8"/>
  <c r="K1741" i="8"/>
  <c r="K1717" i="8"/>
  <c r="K1697" i="8"/>
  <c r="K1677" i="8"/>
  <c r="K1653" i="8"/>
  <c r="K1633" i="8"/>
  <c r="K1613" i="8"/>
  <c r="K1589" i="8"/>
  <c r="K1569" i="8"/>
  <c r="K1549" i="8"/>
  <c r="K1525" i="8"/>
  <c r="K1505" i="8"/>
  <c r="K1485" i="8"/>
  <c r="K1461" i="8"/>
  <c r="K1441" i="8"/>
  <c r="K1421" i="8"/>
  <c r="K1397" i="8"/>
  <c r="K1377" i="8"/>
  <c r="K1357" i="8"/>
  <c r="K1333" i="8"/>
  <c r="K1313" i="8"/>
  <c r="K1293" i="8"/>
  <c r="K1269" i="8"/>
  <c r="K1249" i="8"/>
  <c r="K1229" i="8"/>
  <c r="K1205" i="8"/>
  <c r="K1185" i="8"/>
  <c r="K1165" i="8"/>
  <c r="K1141" i="8"/>
  <c r="K1121" i="8"/>
  <c r="K1101" i="8"/>
  <c r="K1077" i="8"/>
  <c r="K1057" i="8"/>
  <c r="K1037" i="8"/>
  <c r="K1013" i="8"/>
  <c r="K993" i="8"/>
  <c r="K973" i="8"/>
  <c r="K949" i="8"/>
  <c r="K929" i="8"/>
  <c r="K909" i="8"/>
  <c r="K885" i="8"/>
  <c r="K865" i="8"/>
  <c r="K845" i="8"/>
  <c r="K773" i="8"/>
  <c r="K697" i="8"/>
  <c r="K2624" i="8"/>
  <c r="K2608" i="8"/>
  <c r="K2592" i="8"/>
  <c r="K2576" i="8"/>
  <c r="K2560" i="8"/>
  <c r="K2544" i="8"/>
  <c r="K2528" i="8"/>
  <c r="K2512" i="8"/>
  <c r="K2496" i="8"/>
  <c r="K2480" i="8"/>
  <c r="K2464" i="8"/>
  <c r="K2448" i="8"/>
  <c r="K2432" i="8"/>
  <c r="K2416" i="8"/>
  <c r="K2400" i="8"/>
  <c r="K2384" i="8"/>
  <c r="K2368" i="8"/>
  <c r="K2352" i="8"/>
  <c r="K2336" i="8"/>
  <c r="K2320" i="8"/>
  <c r="K2304" i="8"/>
  <c r="K2288" i="8"/>
  <c r="K2272" i="8"/>
  <c r="K2256" i="8"/>
  <c r="K2240" i="8"/>
  <c r="K2224" i="8"/>
  <c r="K2208" i="8"/>
  <c r="K2192" i="8"/>
  <c r="K2176" i="8"/>
  <c r="K2160" i="8"/>
  <c r="K2144" i="8"/>
  <c r="K2128" i="8"/>
  <c r="K2112" i="8"/>
  <c r="K2096" i="8"/>
  <c r="K2080" i="8"/>
  <c r="K2064" i="8"/>
  <c r="K2048" i="8"/>
  <c r="K2032" i="8"/>
  <c r="K2016" i="8"/>
  <c r="K2000" i="8"/>
  <c r="K1984" i="8"/>
  <c r="K1968" i="8"/>
  <c r="K1952" i="8"/>
  <c r="K1936" i="8"/>
  <c r="K1920" i="8"/>
  <c r="K1904" i="8"/>
  <c r="K1888" i="8"/>
  <c r="K1872" i="8"/>
  <c r="K1856" i="8"/>
  <c r="K1840" i="8"/>
  <c r="K1824" i="8"/>
  <c r="K1808" i="8"/>
  <c r="K1792" i="8"/>
  <c r="K1776" i="8"/>
  <c r="K1760" i="8"/>
  <c r="K1744" i="8"/>
  <c r="K1728" i="8"/>
  <c r="K1712" i="8"/>
  <c r="K1696" i="8"/>
  <c r="K1680" i="8"/>
  <c r="K1664" i="8"/>
  <c r="K1648" i="8"/>
  <c r="K1632" i="8"/>
  <c r="K1616" i="8"/>
  <c r="K1600" i="8"/>
  <c r="K1584" i="8"/>
  <c r="K1568" i="8"/>
  <c r="K1552" i="8"/>
  <c r="K1536" i="8"/>
  <c r="K1520" i="8"/>
  <c r="K1504" i="8"/>
  <c r="K1488" i="8"/>
  <c r="K1472" i="8"/>
  <c r="K1456" i="8"/>
  <c r="K1440" i="8"/>
  <c r="K1424" i="8"/>
  <c r="K1408" i="8"/>
  <c r="K1392" i="8"/>
  <c r="K1376" i="8"/>
  <c r="K1360" i="8"/>
  <c r="K1344" i="8"/>
  <c r="K1328" i="8"/>
  <c r="K1312" i="8"/>
  <c r="K1296" i="8"/>
  <c r="K1280" i="8"/>
  <c r="K1264" i="8"/>
  <c r="K1248" i="8"/>
  <c r="K1232" i="8"/>
  <c r="K1216" i="8"/>
  <c r="K1200" i="8"/>
  <c r="K1184" i="8"/>
  <c r="K1168" i="8"/>
  <c r="K1152" i="8"/>
  <c r="K1136" i="8"/>
  <c r="K1120" i="8"/>
  <c r="K1104" i="8"/>
  <c r="K1088" i="8"/>
  <c r="K1072" i="8"/>
  <c r="K1056" i="8"/>
  <c r="K1040" i="8"/>
  <c r="K1024" i="8"/>
  <c r="K1008" i="8"/>
  <c r="K992" i="8"/>
  <c r="K976" i="8"/>
  <c r="K960" i="8"/>
  <c r="K944" i="8"/>
  <c r="K928" i="8"/>
  <c r="K912" i="8"/>
  <c r="K880" i="8"/>
  <c r="K816" i="8"/>
  <c r="K752" i="8"/>
  <c r="K644" i="8"/>
  <c r="K2627" i="8"/>
  <c r="K2611" i="8"/>
  <c r="K2595" i="8"/>
  <c r="K2579" i="8"/>
  <c r="K2563" i="8"/>
  <c r="K2547" i="8"/>
  <c r="K2531" i="8"/>
  <c r="K2515" i="8"/>
  <c r="K2499" i="8"/>
  <c r="K2483" i="8"/>
  <c r="K2467" i="8"/>
  <c r="K2451" i="8"/>
  <c r="K2435" i="8"/>
  <c r="K2419" i="8"/>
  <c r="K2403" i="8"/>
  <c r="K2387" i="8"/>
  <c r="K2371" i="8"/>
  <c r="K2355" i="8"/>
  <c r="K2339" i="8"/>
  <c r="K2323" i="8"/>
  <c r="K2307" i="8"/>
  <c r="K2291" i="8"/>
  <c r="K2275" i="8"/>
  <c r="K2259" i="8"/>
  <c r="K2243" i="8"/>
  <c r="K2227" i="8"/>
  <c r="K2211" i="8"/>
  <c r="K2195" i="8"/>
  <c r="K2179" i="8"/>
  <c r="K2163" i="8"/>
  <c r="K2147" i="8"/>
  <c r="K2131" i="8"/>
  <c r="K2115" i="8"/>
  <c r="K2099" i="8"/>
  <c r="K2083" i="8"/>
  <c r="K2067" i="8"/>
  <c r="K2051" i="8"/>
  <c r="K2035" i="8"/>
  <c r="K2019" i="8"/>
  <c r="K2003" i="8"/>
  <c r="K1987" i="8"/>
  <c r="K1971" i="8"/>
  <c r="K1955" i="8"/>
  <c r="K1939" i="8"/>
  <c r="K1923" i="8"/>
  <c r="K1907" i="8"/>
  <c r="K1891" i="8"/>
  <c r="K1875" i="8"/>
  <c r="K1859" i="8"/>
  <c r="K1843" i="8"/>
  <c r="K1827" i="8"/>
  <c r="K1811" i="8"/>
  <c r="K1795" i="8"/>
  <c r="K1779" i="8"/>
  <c r="K1763" i="8"/>
  <c r="K1747" i="8"/>
  <c r="K1731" i="8"/>
  <c r="K1715" i="8"/>
  <c r="K1699" i="8"/>
  <c r="K1683" i="8"/>
  <c r="K1667" i="8"/>
  <c r="K1651" i="8"/>
  <c r="K1635" i="8"/>
  <c r="K1619" i="8"/>
  <c r="K1603" i="8"/>
  <c r="K1587" i="8"/>
  <c r="K1571" i="8"/>
  <c r="K1555" i="8"/>
  <c r="K1539" i="8"/>
  <c r="K1523" i="8"/>
  <c r="K1507" i="8"/>
  <c r="K1491" i="8"/>
  <c r="K1475" i="8"/>
  <c r="K1459" i="8"/>
  <c r="K1443" i="8"/>
  <c r="K1427" i="8"/>
  <c r="K1411" i="8"/>
  <c r="K1395" i="8"/>
  <c r="K1379" i="8"/>
  <c r="K1363" i="8"/>
  <c r="K1347" i="8"/>
  <c r="K1331" i="8"/>
  <c r="K1315" i="8"/>
  <c r="K1299" i="8"/>
  <c r="K1283" i="8"/>
  <c r="K1267" i="8"/>
  <c r="K1251" i="8"/>
  <c r="K1235" i="8"/>
  <c r="K1219" i="8"/>
  <c r="K1203" i="8"/>
  <c r="K1187" i="8"/>
  <c r="K1171" i="8"/>
  <c r="K1155" i="8"/>
  <c r="K1139" i="8"/>
  <c r="K1123" i="8"/>
  <c r="K1107" i="8"/>
  <c r="K1091" i="8"/>
  <c r="K1075" i="8"/>
  <c r="K1059" i="8"/>
  <c r="K1043" i="8"/>
  <c r="K1027" i="8"/>
  <c r="K1011" i="8"/>
  <c r="K995" i="8"/>
  <c r="K32" i="8"/>
  <c r="K64" i="8"/>
  <c r="K96" i="8"/>
  <c r="K128" i="8"/>
  <c r="K144" i="8"/>
  <c r="K176" i="8"/>
  <c r="K208" i="8"/>
  <c r="K240" i="8"/>
  <c r="K272" i="8"/>
  <c r="K304" i="8"/>
  <c r="K336" i="8"/>
  <c r="K368" i="8"/>
  <c r="K384" i="8"/>
  <c r="K416" i="8"/>
  <c r="K448" i="8"/>
  <c r="K480" i="8"/>
  <c r="K512" i="8"/>
  <c r="K544" i="8"/>
  <c r="K576" i="8"/>
  <c r="K608" i="8"/>
  <c r="K624" i="8"/>
  <c r="K660" i="8"/>
  <c r="K696" i="8"/>
  <c r="K732" i="8"/>
  <c r="K776" i="8"/>
  <c r="K820" i="8"/>
  <c r="K840" i="8"/>
  <c r="K884" i="8"/>
  <c r="K13" i="8"/>
  <c r="K45" i="8"/>
  <c r="K61" i="8"/>
  <c r="K93" i="8"/>
  <c r="K125" i="8"/>
  <c r="K141" i="8"/>
  <c r="K173" i="8"/>
  <c r="K205" i="8"/>
  <c r="K221" i="8"/>
  <c r="K253" i="8"/>
  <c r="K285" i="8"/>
  <c r="K301" i="8"/>
  <c r="K333" i="8"/>
  <c r="K365" i="8"/>
  <c r="K381" i="8"/>
  <c r="K413" i="8"/>
  <c r="K429" i="8"/>
  <c r="K461" i="8"/>
  <c r="K493" i="8"/>
  <c r="K509" i="8"/>
  <c r="K541" i="8"/>
  <c r="K573" i="8"/>
  <c r="K589" i="8"/>
  <c r="K621" i="8"/>
  <c r="K657" i="8"/>
  <c r="K677" i="8"/>
  <c r="K713" i="8"/>
  <c r="K733" i="8"/>
  <c r="K777" i="8"/>
  <c r="K817" i="8"/>
  <c r="K841" i="8"/>
  <c r="K26" i="8"/>
  <c r="K42" i="8"/>
  <c r="K74" i="8"/>
  <c r="K106" i="8"/>
  <c r="K122" i="8"/>
  <c r="K154" i="8"/>
  <c r="K170" i="8"/>
  <c r="K202" i="8"/>
  <c r="K234" i="8"/>
  <c r="K266" i="8"/>
  <c r="K298" i="8"/>
  <c r="K330" i="8"/>
  <c r="K362" i="8"/>
  <c r="K378" i="8"/>
  <c r="K410" i="8"/>
  <c r="K442" i="8"/>
  <c r="K474" i="8"/>
  <c r="K506" i="8"/>
  <c r="K522" i="8"/>
  <c r="K554" i="8"/>
  <c r="K586" i="8"/>
  <c r="K618" i="8"/>
  <c r="K650" i="8"/>
  <c r="K39" i="8"/>
  <c r="K71" i="8"/>
  <c r="K119" i="8"/>
  <c r="K167" i="8"/>
  <c r="K231" i="8"/>
  <c r="K615" i="8"/>
  <c r="K17" i="8"/>
  <c r="K33" i="8"/>
  <c r="K49" i="8"/>
  <c r="K65" i="8"/>
  <c r="K81" i="8"/>
  <c r="K97" i="8"/>
  <c r="K113" i="8"/>
  <c r="K129" i="8"/>
  <c r="K145" i="8"/>
  <c r="K161" i="8"/>
  <c r="K177" i="8"/>
  <c r="K193" i="8"/>
  <c r="K209" i="8"/>
  <c r="K225" i="8"/>
  <c r="K241" i="8"/>
  <c r="K257" i="8"/>
  <c r="K273" i="8"/>
  <c r="K289" i="8"/>
  <c r="K305" i="8"/>
  <c r="K321" i="8"/>
  <c r="K337" i="8"/>
  <c r="K353" i="8"/>
  <c r="K369" i="8"/>
  <c r="K385" i="8"/>
  <c r="K401" i="8"/>
  <c r="K417" i="8"/>
  <c r="K433" i="8"/>
  <c r="K449" i="8"/>
  <c r="K465" i="8"/>
  <c r="K481" i="8"/>
  <c r="K497" i="8"/>
  <c r="K513" i="8"/>
  <c r="K529" i="8"/>
  <c r="K545" i="8"/>
  <c r="K561" i="8"/>
  <c r="K577" i="8"/>
  <c r="K593" i="8"/>
  <c r="K609" i="8"/>
  <c r="K625" i="8"/>
  <c r="K645" i="8"/>
  <c r="K661" i="8"/>
  <c r="K681" i="8"/>
  <c r="K701" i="8"/>
  <c r="K717" i="8"/>
  <c r="K737" i="8"/>
  <c r="K761" i="8"/>
  <c r="K781" i="8"/>
  <c r="K801" i="8"/>
  <c r="K825" i="8"/>
  <c r="K8" i="8"/>
  <c r="K24" i="8"/>
  <c r="K40" i="8"/>
  <c r="K56" i="8"/>
  <c r="K72" i="8"/>
  <c r="K88" i="8"/>
  <c r="K104" i="8"/>
  <c r="K120" i="8"/>
  <c r="K136" i="8"/>
  <c r="K152" i="8"/>
  <c r="K168" i="8"/>
  <c r="K184" i="8"/>
  <c r="K200" i="8"/>
  <c r="K216" i="8"/>
  <c r="K232" i="8"/>
  <c r="K248" i="8"/>
  <c r="K264" i="8"/>
  <c r="K280" i="8"/>
  <c r="K296" i="8"/>
  <c r="K312" i="8"/>
  <c r="K328" i="8"/>
  <c r="K344" i="8"/>
  <c r="K360" i="8"/>
  <c r="K376" i="8"/>
  <c r="K392" i="8"/>
  <c r="K408" i="8"/>
  <c r="K424" i="8"/>
  <c r="K440" i="8"/>
  <c r="K456" i="8"/>
  <c r="K472" i="8"/>
  <c r="K488" i="8"/>
  <c r="K504" i="8"/>
  <c r="K520" i="8"/>
  <c r="K536" i="8"/>
  <c r="K552" i="8"/>
  <c r="K568" i="8"/>
  <c r="K584" i="8"/>
  <c r="K600" i="8"/>
  <c r="K616" i="8"/>
  <c r="K632" i="8"/>
  <c r="K652" i="8"/>
  <c r="K668" i="8"/>
  <c r="K688" i="8"/>
  <c r="K704" i="8"/>
  <c r="K724" i="8"/>
  <c r="K744" i="8"/>
  <c r="K764" i="8"/>
  <c r="K788" i="8"/>
  <c r="K808" i="8"/>
  <c r="K828" i="8"/>
  <c r="K852" i="8"/>
  <c r="K872" i="8"/>
  <c r="K892" i="8"/>
  <c r="K5" i="8"/>
  <c r="K21" i="8"/>
  <c r="K37" i="8"/>
  <c r="K53" i="8"/>
  <c r="K69" i="8"/>
  <c r="K85" i="8"/>
  <c r="K101" i="8"/>
  <c r="K117" i="8"/>
  <c r="K133" i="8"/>
  <c r="K149" i="8"/>
  <c r="K165" i="8"/>
  <c r="K181" i="8"/>
  <c r="K197" i="8"/>
  <c r="K213" i="8"/>
  <c r="K229" i="8"/>
  <c r="K245" i="8"/>
  <c r="K261" i="8"/>
  <c r="K277" i="8"/>
  <c r="K293" i="8"/>
  <c r="K309" i="8"/>
  <c r="K325" i="8"/>
  <c r="K341" i="8"/>
  <c r="K357" i="8"/>
  <c r="K373" i="8"/>
  <c r="K389" i="8"/>
  <c r="K405" i="8"/>
  <c r="K421" i="8"/>
  <c r="K437" i="8"/>
  <c r="K453" i="8"/>
  <c r="K469" i="8"/>
  <c r="K485" i="8"/>
  <c r="K501" i="8"/>
  <c r="K517" i="8"/>
  <c r="K533" i="8"/>
  <c r="K549" i="8"/>
  <c r="K565" i="8"/>
  <c r="K581" i="8"/>
  <c r="K597" i="8"/>
  <c r="K613" i="8"/>
  <c r="K629" i="8"/>
  <c r="K649" i="8"/>
  <c r="K669" i="8"/>
  <c r="K685" i="8"/>
  <c r="K705" i="8"/>
  <c r="K721" i="8"/>
  <c r="K745" i="8"/>
  <c r="K765" i="8"/>
  <c r="K785" i="8"/>
  <c r="K809" i="8"/>
  <c r="K829" i="8"/>
  <c r="K18" i="8"/>
  <c r="K50" i="8"/>
  <c r="K82" i="8"/>
  <c r="K114" i="8"/>
  <c r="K146" i="8"/>
  <c r="K178" i="8"/>
  <c r="K210" i="8"/>
  <c r="K242" i="8"/>
  <c r="K258" i="8"/>
  <c r="K290" i="8"/>
  <c r="K322" i="8"/>
  <c r="K354" i="8"/>
  <c r="K386" i="8"/>
  <c r="K418" i="8"/>
  <c r="K450" i="8"/>
  <c r="K482" i="8"/>
  <c r="K514" i="8"/>
  <c r="K546" i="8"/>
  <c r="K578" i="8"/>
  <c r="K610" i="8"/>
  <c r="K642" i="8"/>
  <c r="K15" i="8"/>
  <c r="K47" i="8"/>
  <c r="K79" i="8"/>
  <c r="K111" i="8"/>
  <c r="K143" i="8"/>
  <c r="K175" i="8"/>
  <c r="K207" i="8"/>
  <c r="K239" i="8"/>
  <c r="K271" i="8"/>
  <c r="K303" i="8"/>
  <c r="K335" i="8"/>
  <c r="K367" i="8"/>
  <c r="K399" i="8"/>
  <c r="K431" i="8"/>
  <c r="K463" i="8"/>
  <c r="K495" i="8"/>
  <c r="K527" i="8"/>
  <c r="K559" i="8"/>
  <c r="K575" i="8"/>
  <c r="K607" i="8"/>
  <c r="K639" i="8"/>
  <c r="K671" i="8"/>
  <c r="K703" i="8"/>
  <c r="K735" i="8"/>
  <c r="K767" i="8"/>
  <c r="K799" i="8"/>
  <c r="K831" i="8"/>
  <c r="K863" i="8"/>
  <c r="K895" i="8"/>
  <c r="K927" i="8"/>
  <c r="K959" i="8"/>
  <c r="K991" i="8"/>
  <c r="K1055" i="8"/>
  <c r="K1119" i="8"/>
  <c r="K1183" i="8"/>
  <c r="K1247" i="8"/>
  <c r="K1311" i="8"/>
  <c r="K1375" i="8"/>
  <c r="K1439" i="8"/>
  <c r="K1503" i="8"/>
  <c r="K1567" i="8"/>
  <c r="K1631" i="8"/>
  <c r="K1727" i="8"/>
  <c r="K1791" i="8"/>
  <c r="K1855" i="8"/>
  <c r="K1919" i="8"/>
  <c r="K1951" i="8"/>
  <c r="K2039" i="8"/>
  <c r="K2167" i="8"/>
  <c r="K2295" i="8"/>
  <c r="K2423" i="8"/>
  <c r="K2551" i="8"/>
  <c r="K676" i="8"/>
  <c r="K980" i="8"/>
  <c r="K1108" i="8"/>
  <c r="K1236" i="8"/>
  <c r="K1364" i="8"/>
  <c r="K1492" i="8"/>
  <c r="K1620" i="8"/>
  <c r="K1748" i="8"/>
  <c r="K1940" i="8"/>
  <c r="K2068" i="8"/>
  <c r="K2196" i="8"/>
  <c r="K2324" i="8"/>
  <c r="K2452" i="8"/>
  <c r="K2516" i="8"/>
  <c r="K913" i="8"/>
  <c r="K1085" i="8"/>
  <c r="K1253" i="8"/>
  <c r="K1425" i="8"/>
  <c r="K1597" i="8"/>
  <c r="K1765" i="8"/>
  <c r="K1937" i="8"/>
  <c r="K2193" i="8"/>
  <c r="K2385" i="8"/>
  <c r="M632" i="8"/>
  <c r="M352" i="8"/>
  <c r="M254" i="8"/>
  <c r="M164" i="8"/>
  <c r="M2605" i="8"/>
  <c r="M2227" i="8"/>
  <c r="M2039" i="8"/>
  <c r="M1567" i="8"/>
  <c r="M1279" i="8"/>
  <c r="M1093" i="8"/>
  <c r="M300" i="8"/>
  <c r="M2431" i="8"/>
  <c r="M2029" i="8"/>
  <c r="M1643" i="8"/>
  <c r="M1547" i="8"/>
  <c r="M1249" i="8"/>
  <c r="M1153" i="8"/>
  <c r="M1053" i="8"/>
  <c r="M464" i="8"/>
  <c r="M374" i="8"/>
  <c r="M280" i="8"/>
  <c r="M90" i="8"/>
  <c r="M2625" i="8"/>
  <c r="M2433" i="8"/>
  <c r="M2337" i="8"/>
  <c r="M2243" i="8"/>
  <c r="M1967" i="8"/>
  <c r="M1575" i="8"/>
  <c r="M1483" i="8"/>
  <c r="M1391" i="8"/>
  <c r="M1197" i="8"/>
  <c r="M1103" i="8"/>
  <c r="M723" i="8"/>
  <c r="M659" i="8"/>
  <c r="M627" i="8"/>
  <c r="M499" i="8"/>
  <c r="M339" i="8"/>
  <c r="M275" i="8"/>
  <c r="M243" i="8"/>
  <c r="M2616" i="8"/>
  <c r="M2584" i="8"/>
  <c r="M2520" i="8"/>
  <c r="M2328" i="8"/>
  <c r="M2104" i="8"/>
  <c r="M2008" i="8"/>
  <c r="M1752" i="8"/>
  <c r="M1624" i="8"/>
  <c r="M1560" i="8"/>
  <c r="M1432" i="8"/>
  <c r="M1400" i="8"/>
  <c r="M1368" i="8"/>
  <c r="M1324" i="8"/>
  <c r="M1316" i="8"/>
  <c r="M1260" i="8"/>
  <c r="M1220" i="8"/>
  <c r="M1212" i="8"/>
  <c r="M1204" i="8"/>
  <c r="M1156" i="8"/>
  <c r="M1116" i="8"/>
  <c r="M1076" i="8"/>
  <c r="M1068" i="8"/>
  <c r="M1060" i="8"/>
  <c r="M1044" i="8"/>
  <c r="M1036" i="8"/>
  <c r="M1020" i="8"/>
  <c r="M1004" i="8"/>
  <c r="M956" i="8"/>
  <c r="M924" i="8"/>
  <c r="M916" i="8"/>
  <c r="M892" i="8"/>
  <c r="M828" i="8"/>
  <c r="M812" i="8"/>
  <c r="M796" i="8"/>
  <c r="M780" i="8"/>
  <c r="M748" i="8"/>
  <c r="M608" i="8"/>
  <c r="M424" i="8"/>
  <c r="M326" i="8"/>
  <c r="M140" i="8"/>
  <c r="M50" i="8"/>
  <c r="M2583" i="8"/>
  <c r="M2487" i="8"/>
  <c r="M2393" i="8"/>
  <c r="M2297" i="8"/>
  <c r="M1733" i="8"/>
  <c r="M1641" i="8"/>
  <c r="M1351" i="8"/>
  <c r="M1069" i="8"/>
  <c r="M372" i="8"/>
  <c r="M276" i="8"/>
  <c r="M70" i="8"/>
  <c r="M2311" i="8"/>
  <c r="M2101" i="8"/>
  <c r="M1891" i="8"/>
  <c r="M1795" i="8"/>
  <c r="M1711" i="8"/>
  <c r="M1619" i="8"/>
  <c r="M1417" i="8"/>
  <c r="M1325" i="8"/>
  <c r="M1221" i="8"/>
  <c r="M1125" i="8"/>
  <c r="M923" i="8"/>
  <c r="M536" i="8"/>
  <c r="M444" i="8"/>
  <c r="M256" i="8"/>
  <c r="M2503" i="8"/>
  <c r="M2411" i="8"/>
  <c r="M2313" i="8"/>
  <c r="M2037" i="8"/>
  <c r="M1761" i="8"/>
  <c r="M1647" i="8"/>
  <c r="M1549" i="8"/>
  <c r="M1461" i="8"/>
  <c r="M1367" i="8"/>
  <c r="M1269" i="8"/>
  <c r="M1079" i="8"/>
  <c r="M985" i="8"/>
  <c r="M683" i="8"/>
  <c r="M619" i="8"/>
  <c r="M523" i="8"/>
  <c r="M395" i="8"/>
  <c r="M363" i="8"/>
  <c r="M299" i="8"/>
  <c r="M267" i="8"/>
  <c r="M203" i="8"/>
  <c r="M171" i="8"/>
  <c r="M139" i="8"/>
  <c r="M43" i="8"/>
  <c r="M2608" i="8"/>
  <c r="M2480" i="8"/>
  <c r="M2416" i="8"/>
  <c r="M2352" i="8"/>
  <c r="M2320" i="8"/>
  <c r="M2288" i="8"/>
  <c r="M2128" i="8"/>
  <c r="M2096" i="8"/>
  <c r="M2000" i="8"/>
  <c r="M1808" i="8"/>
  <c r="M1776" i="8"/>
  <c r="M1712" i="8"/>
  <c r="M1680" i="8"/>
  <c r="M1648" i="8"/>
  <c r="M1552" i="8"/>
  <c r="M1520" i="8"/>
  <c r="M1456" i="8"/>
  <c r="M1424" i="8"/>
  <c r="M1392" i="8"/>
  <c r="M1360" i="8"/>
  <c r="M1314" i="8"/>
  <c r="M1298" i="8"/>
  <c r="M1250" i="8"/>
  <c r="M1234" i="8"/>
  <c r="M1202" i="8"/>
  <c r="M1186" i="8"/>
  <c r="M1106" i="8"/>
  <c r="M1098" i="8"/>
  <c r="M1082" i="8"/>
  <c r="M1058" i="8"/>
  <c r="M1050" i="8"/>
  <c r="M1042" i="8"/>
  <c r="M1034" i="8"/>
  <c r="M1018" i="8"/>
  <c r="M1010" i="8"/>
  <c r="M1002" i="8"/>
  <c r="M986" i="8"/>
  <c r="M978" i="8"/>
  <c r="M946" i="8"/>
  <c r="M938" i="8"/>
  <c r="M898" i="8"/>
  <c r="M858" i="8"/>
  <c r="M842" i="8"/>
  <c r="M834" i="8"/>
  <c r="M802" i="8"/>
  <c r="M778" i="8"/>
  <c r="M680" i="8"/>
  <c r="M188" i="8"/>
  <c r="M98" i="8"/>
  <c r="M2629" i="8"/>
  <c r="M2343" i="8"/>
  <c r="M2251" i="8"/>
  <c r="M1965" i="8"/>
  <c r="M1877" i="8"/>
  <c r="M1499" i="8"/>
  <c r="M1401" i="8"/>
  <c r="M1211" i="8"/>
  <c r="M1017" i="8"/>
  <c r="M528" i="8"/>
  <c r="M324" i="8"/>
  <c r="M114" i="8"/>
  <c r="M2459" i="8"/>
  <c r="M2261" i="8"/>
  <c r="M1747" i="8"/>
  <c r="M1667" i="8"/>
  <c r="M1571" i="8"/>
  <c r="M1465" i="8"/>
  <c r="M1177" i="8"/>
  <c r="M875" i="8"/>
  <c r="M684" i="8"/>
  <c r="M488" i="8"/>
  <c r="M214" i="8"/>
  <c r="M124" i="8"/>
  <c r="M2551" i="8"/>
  <c r="M2455" i="8"/>
  <c r="M2361" i="8"/>
  <c r="M2085" i="8"/>
  <c r="M1903" i="8"/>
  <c r="M1507" i="8"/>
  <c r="M1315" i="8"/>
  <c r="M849" i="8"/>
  <c r="M731" i="8"/>
  <c r="M667" i="8"/>
  <c r="M571" i="8"/>
  <c r="M539" i="8"/>
  <c r="M507" i="8"/>
  <c r="M411" i="8"/>
  <c r="M379" i="8"/>
  <c r="M251" i="8"/>
  <c r="M219" i="8"/>
  <c r="M123" i="8"/>
  <c r="M2592" i="8"/>
  <c r="M2400" i="8"/>
  <c r="M2336" i="8"/>
  <c r="M2272" i="8"/>
  <c r="M2144" i="8"/>
  <c r="M2048" i="8"/>
  <c r="M1984" i="8"/>
  <c r="M1952" i="8"/>
  <c r="M1856" i="8"/>
  <c r="M1760" i="8"/>
  <c r="M1568" i="8"/>
  <c r="M1536" i="8"/>
  <c r="M1504" i="8"/>
  <c r="M1376" i="8"/>
  <c r="M1326" i="8"/>
  <c r="M1302" i="8"/>
  <c r="M1286" i="8"/>
  <c r="M1278" i="8"/>
  <c r="M1270" i="8"/>
  <c r="M1214" i="8"/>
  <c r="M1206" i="8"/>
  <c r="M1174" i="8"/>
  <c r="M1158" i="8"/>
  <c r="M1118" i="8"/>
  <c r="M1110" i="8"/>
  <c r="M1094" i="8"/>
  <c r="M1078" i="8"/>
  <c r="M1070" i="8"/>
  <c r="M1054" i="8"/>
  <c r="M1022" i="8"/>
  <c r="M982" i="8"/>
  <c r="M966" i="8"/>
  <c r="M950" i="8"/>
  <c r="M918" i="8"/>
  <c r="M878" i="8"/>
  <c r="M830" i="8"/>
  <c r="M822" i="8"/>
  <c r="M814" i="8"/>
  <c r="M806" i="8"/>
  <c r="M798" i="8"/>
  <c r="K1630" i="8"/>
  <c r="K2386" i="8"/>
  <c r="M1352" i="8"/>
  <c r="M1480" i="8"/>
  <c r="M1960" i="8"/>
  <c r="M2152" i="8"/>
  <c r="M2184" i="8"/>
  <c r="M2440" i="8"/>
  <c r="M2600" i="8"/>
  <c r="M291" i="8"/>
  <c r="M515" i="8"/>
  <c r="K950" i="8"/>
  <c r="K1634" i="8"/>
  <c r="K2470" i="8"/>
  <c r="L1289" i="8"/>
  <c r="L1417" i="8"/>
  <c r="L1545" i="8"/>
  <c r="L1673" i="8"/>
  <c r="L1801" i="8"/>
  <c r="L1929" i="8"/>
  <c r="L2057" i="8"/>
  <c r="L2185" i="8"/>
  <c r="L2313" i="8"/>
  <c r="L2441" i="8"/>
  <c r="L2569" i="8"/>
  <c r="L24" i="8"/>
  <c r="L152" i="8"/>
  <c r="L280" i="8"/>
  <c r="L408" i="8"/>
  <c r="L536" i="8"/>
  <c r="K802" i="8"/>
  <c r="K1418" i="8"/>
  <c r="K2170" i="8"/>
  <c r="M777" i="8"/>
  <c r="M1151" i="8"/>
  <c r="M2109" i="8"/>
  <c r="M2195" i="8"/>
  <c r="M2385" i="8"/>
  <c r="M148" i="8"/>
  <c r="M1489" i="8"/>
  <c r="M1867" i="8"/>
  <c r="M2087" i="8"/>
  <c r="K16" i="8"/>
  <c r="K48" i="8"/>
  <c r="K80" i="8"/>
  <c r="K112" i="8"/>
  <c r="K160" i="8"/>
  <c r="K192" i="8"/>
  <c r="K224" i="8"/>
  <c r="K256" i="8"/>
  <c r="K288" i="8"/>
  <c r="K320" i="8"/>
  <c r="K352" i="8"/>
  <c r="K400" i="8"/>
  <c r="K432" i="8"/>
  <c r="K464" i="8"/>
  <c r="K496" i="8"/>
  <c r="K528" i="8"/>
  <c r="K560" i="8"/>
  <c r="K592" i="8"/>
  <c r="K640" i="8"/>
  <c r="K680" i="8"/>
  <c r="K716" i="8"/>
  <c r="K756" i="8"/>
  <c r="K796" i="8"/>
  <c r="K860" i="8"/>
  <c r="K29" i="8"/>
  <c r="K77" i="8"/>
  <c r="K109" i="8"/>
  <c r="K157" i="8"/>
  <c r="K189" i="8"/>
  <c r="K237" i="8"/>
  <c r="K269" i="8"/>
  <c r="K317" i="8"/>
  <c r="K349" i="8"/>
  <c r="K397" i="8"/>
  <c r="K445" i="8"/>
  <c r="K477" i="8"/>
  <c r="K525" i="8"/>
  <c r="K557" i="8"/>
  <c r="K605" i="8"/>
  <c r="K641" i="8"/>
  <c r="K693" i="8"/>
  <c r="K753" i="8"/>
  <c r="K797" i="8"/>
  <c r="K10" i="8"/>
  <c r="K58" i="8"/>
  <c r="K90" i="8"/>
  <c r="K138" i="8"/>
  <c r="K186" i="8"/>
  <c r="K218" i="8"/>
  <c r="K250" i="8"/>
  <c r="K282" i="8"/>
  <c r="K314" i="8"/>
  <c r="K346" i="8"/>
  <c r="K394" i="8"/>
  <c r="K426" i="8"/>
  <c r="K458" i="8"/>
  <c r="K490" i="8"/>
  <c r="K538" i="8"/>
  <c r="K570" i="8"/>
  <c r="K602" i="8"/>
  <c r="K634" i="8"/>
  <c r="K23" i="8"/>
  <c r="K87" i="8"/>
  <c r="K135" i="8"/>
  <c r="K199" i="8"/>
  <c r="K247" i="8"/>
  <c r="K279" i="8"/>
  <c r="K311" i="8"/>
  <c r="K343" i="8"/>
  <c r="K375" i="8"/>
  <c r="K407" i="8"/>
  <c r="K439" i="8"/>
  <c r="K471" i="8"/>
  <c r="K503" i="8"/>
  <c r="K535" i="8"/>
  <c r="K567" i="8"/>
  <c r="K599" i="8"/>
  <c r="K647" i="8"/>
  <c r="K679" i="8"/>
  <c r="K711" i="8"/>
  <c r="K743" i="8"/>
  <c r="K775" i="8"/>
  <c r="K823" i="8"/>
  <c r="K855" i="8"/>
  <c r="K887" i="8"/>
  <c r="K919" i="8"/>
  <c r="K951" i="8"/>
  <c r="K983" i="8"/>
  <c r="K1039" i="8"/>
  <c r="K1103" i="8"/>
  <c r="K1167" i="8"/>
  <c r="K1231" i="8"/>
  <c r="K1295" i="8"/>
  <c r="K1359" i="8"/>
  <c r="K1423" i="8"/>
  <c r="K1487" i="8"/>
  <c r="K1551" i="8"/>
  <c r="K1615" i="8"/>
  <c r="K1679" i="8"/>
  <c r="K1743" i="8"/>
  <c r="K1839" i="8"/>
  <c r="K1903" i="8"/>
  <c r="K1967" i="8"/>
  <c r="K2071" i="8"/>
  <c r="K2199" i="8"/>
  <c r="K2327" i="8"/>
  <c r="K2455" i="8"/>
  <c r="K948" i="8"/>
  <c r="K1076" i="8"/>
  <c r="K1204" i="8"/>
  <c r="K1332" i="8"/>
  <c r="K1460" i="8"/>
  <c r="K1588" i="8"/>
  <c r="K1716" i="8"/>
  <c r="K1844" i="8"/>
  <c r="K1972" i="8"/>
  <c r="K2100" i="8"/>
  <c r="K2228" i="8"/>
  <c r="K2356" i="8"/>
  <c r="K2484" i="8"/>
  <c r="K2612" i="8"/>
  <c r="K957" i="8"/>
  <c r="K1125" i="8"/>
  <c r="K1725" i="8"/>
  <c r="K4" i="8"/>
  <c r="K20" i="8"/>
  <c r="K36" i="8"/>
  <c r="K52" i="8"/>
  <c r="K68" i="8"/>
  <c r="K84" i="8"/>
  <c r="K100" i="8"/>
  <c r="K116" i="8"/>
  <c r="K132" i="8"/>
  <c r="K148" i="8"/>
  <c r="K164" i="8"/>
  <c r="K180" i="8"/>
  <c r="K196" i="8"/>
  <c r="K212" i="8"/>
  <c r="K228" i="8"/>
  <c r="K244" i="8"/>
  <c r="K260" i="8"/>
  <c r="K276" i="8"/>
  <c r="K292" i="8"/>
  <c r="K308" i="8"/>
  <c r="K324" i="8"/>
  <c r="K340" i="8"/>
  <c r="K356" i="8"/>
  <c r="K372" i="8"/>
  <c r="K388" i="8"/>
  <c r="K404" i="8"/>
  <c r="K420" i="8"/>
  <c r="K436" i="8"/>
  <c r="K452" i="8"/>
  <c r="K468" i="8"/>
  <c r="K484" i="8"/>
  <c r="K500" i="8"/>
  <c r="K516" i="8"/>
  <c r="K532" i="8"/>
  <c r="K548" i="8"/>
  <c r="K564" i="8"/>
  <c r="K580" i="8"/>
  <c r="K596" i="8"/>
  <c r="K612" i="8"/>
  <c r="K628" i="8"/>
  <c r="K648" i="8"/>
  <c r="K664" i="8"/>
  <c r="K684" i="8"/>
  <c r="K700" i="8"/>
  <c r="K720" i="8"/>
  <c r="K740" i="8"/>
  <c r="K760" i="8"/>
  <c r="K780" i="8"/>
  <c r="K804" i="8"/>
  <c r="K824" i="8"/>
  <c r="K844" i="8"/>
  <c r="K868" i="8"/>
  <c r="K888" i="8"/>
  <c r="K34" i="8"/>
  <c r="K66" i="8"/>
  <c r="K98" i="8"/>
  <c r="K130" i="8"/>
  <c r="K162" i="8"/>
  <c r="K194" i="8"/>
  <c r="K226" i="8"/>
  <c r="K274" i="8"/>
  <c r="K306" i="8"/>
  <c r="K338" i="8"/>
  <c r="K370" i="8"/>
  <c r="K402" i="8"/>
  <c r="K434" i="8"/>
  <c r="K466" i="8"/>
  <c r="K498" i="8"/>
  <c r="K530" i="8"/>
  <c r="K562" i="8"/>
  <c r="K594" i="8"/>
  <c r="K626" i="8"/>
  <c r="K658" i="8"/>
  <c r="K31" i="8"/>
  <c r="K63" i="8"/>
  <c r="K95" i="8"/>
  <c r="K127" i="8"/>
  <c r="K159" i="8"/>
  <c r="K191" i="8"/>
  <c r="K223" i="8"/>
  <c r="K255" i="8"/>
  <c r="K287" i="8"/>
  <c r="K319" i="8"/>
  <c r="K351" i="8"/>
  <c r="K383" i="8"/>
  <c r="K415" i="8"/>
  <c r="K447" i="8"/>
  <c r="K479" i="8"/>
  <c r="K511" i="8"/>
  <c r="K543" i="8"/>
  <c r="K591" i="8"/>
  <c r="K623" i="8"/>
  <c r="K655" i="8"/>
  <c r="K687" i="8"/>
  <c r="K719" i="8"/>
  <c r="K751" i="8"/>
  <c r="K783" i="8"/>
  <c r="K815" i="8"/>
  <c r="K847" i="8"/>
  <c r="K879" i="8"/>
  <c r="K911" i="8"/>
  <c r="K943" i="8"/>
  <c r="K975" i="8"/>
  <c r="K1023" i="8"/>
  <c r="K1087" i="8"/>
  <c r="K1151" i="8"/>
  <c r="K1215" i="8"/>
  <c r="K1279" i="8"/>
  <c r="K1343" i="8"/>
  <c r="K1407" i="8"/>
  <c r="K1471" i="8"/>
  <c r="K1535" i="8"/>
  <c r="K1599" i="8"/>
  <c r="K1663" i="8"/>
  <c r="K1695" i="8"/>
  <c r="K1759" i="8"/>
  <c r="K1823" i="8"/>
  <c r="K1887" i="8"/>
  <c r="K1983" i="8"/>
  <c r="K2103" i="8"/>
  <c r="K2231" i="8"/>
  <c r="K2359" i="8"/>
  <c r="K2487" i="8"/>
  <c r="K2615" i="8"/>
  <c r="K916" i="8"/>
  <c r="K1044" i="8"/>
  <c r="K1172" i="8"/>
  <c r="K1300" i="8"/>
  <c r="K1428" i="8"/>
  <c r="K1556" i="8"/>
  <c r="K1684" i="8"/>
  <c r="K1812" i="8"/>
  <c r="K1876" i="8"/>
  <c r="K2004" i="8"/>
  <c r="K2132" i="8"/>
  <c r="K2260" i="8"/>
  <c r="K2388" i="8"/>
  <c r="K2580" i="8"/>
  <c r="K789" i="8"/>
  <c r="K997" i="8"/>
  <c r="K1169" i="8"/>
  <c r="K1341" i="8"/>
  <c r="K1509" i="8"/>
  <c r="K1681" i="8"/>
  <c r="K1853" i="8"/>
  <c r="K2021" i="8"/>
  <c r="K2109" i="8"/>
  <c r="K2277" i="8"/>
  <c r="K2513" i="8"/>
  <c r="K7" i="8"/>
  <c r="K12" i="8"/>
  <c r="K28" i="8"/>
  <c r="K44" i="8"/>
  <c r="K60" i="8"/>
  <c r="K76" i="8"/>
  <c r="K92" i="8"/>
  <c r="K108" i="8"/>
  <c r="K124" i="8"/>
  <c r="K140" i="8"/>
  <c r="K156" i="8"/>
  <c r="K172" i="8"/>
  <c r="K188" i="8"/>
  <c r="K204" i="8"/>
  <c r="K220" i="8"/>
  <c r="K236" i="8"/>
  <c r="K252" i="8"/>
  <c r="K268" i="8"/>
  <c r="K284" i="8"/>
  <c r="K300" i="8"/>
  <c r="K316" i="8"/>
  <c r="K332" i="8"/>
  <c r="K348" i="8"/>
  <c r="K364" i="8"/>
  <c r="K380" i="8"/>
  <c r="K396" i="8"/>
  <c r="K412" i="8"/>
  <c r="K428" i="8"/>
  <c r="K444" i="8"/>
  <c r="K460" i="8"/>
  <c r="K476" i="8"/>
  <c r="K492" i="8"/>
  <c r="K508" i="8"/>
  <c r="K524" i="8"/>
  <c r="K540" i="8"/>
  <c r="K556" i="8"/>
  <c r="K572" i="8"/>
  <c r="K588" i="8"/>
  <c r="K604" i="8"/>
  <c r="K620" i="8"/>
  <c r="K636" i="8"/>
  <c r="K656" i="8"/>
  <c r="K672" i="8"/>
  <c r="K692" i="8"/>
  <c r="K712" i="8"/>
  <c r="K728" i="8"/>
  <c r="K748" i="8"/>
  <c r="K772" i="8"/>
  <c r="K792" i="8"/>
  <c r="K812" i="8"/>
  <c r="K836" i="8"/>
  <c r="K856" i="8"/>
  <c r="K876" i="8"/>
  <c r="K900" i="8"/>
  <c r="K9" i="8"/>
  <c r="K25" i="8"/>
  <c r="K41" i="8"/>
  <c r="K57" i="8"/>
  <c r="K73" i="8"/>
  <c r="K89" i="8"/>
  <c r="K105" i="8"/>
  <c r="K121" i="8"/>
  <c r="K137" i="8"/>
  <c r="K153" i="8"/>
  <c r="K169" i="8"/>
  <c r="K185" i="8"/>
  <c r="K201" i="8"/>
  <c r="K217" i="8"/>
  <c r="K233" i="8"/>
  <c r="K249" i="8"/>
  <c r="K265" i="8"/>
  <c r="K281" i="8"/>
  <c r="K297" i="8"/>
  <c r="K313" i="8"/>
  <c r="K329" i="8"/>
  <c r="K345" i="8"/>
  <c r="K361" i="8"/>
  <c r="K377" i="8"/>
  <c r="K393" i="8"/>
  <c r="K409" i="8"/>
  <c r="K425" i="8"/>
  <c r="K441" i="8"/>
  <c r="K457" i="8"/>
  <c r="K473" i="8"/>
  <c r="K489" i="8"/>
  <c r="K505" i="8"/>
  <c r="K521" i="8"/>
  <c r="K537" i="8"/>
  <c r="K553" i="8"/>
  <c r="K569" i="8"/>
  <c r="K585" i="8"/>
  <c r="K601" i="8"/>
  <c r="K617" i="8"/>
  <c r="K637" i="8"/>
  <c r="K653" i="8"/>
  <c r="K673" i="8"/>
  <c r="K689" i="8"/>
  <c r="K709" i="8"/>
  <c r="K729" i="8"/>
  <c r="K749" i="8"/>
  <c r="K769" i="8"/>
  <c r="K793" i="8"/>
  <c r="K813" i="8"/>
  <c r="K833" i="8"/>
  <c r="K6" i="8"/>
  <c r="K22" i="8"/>
  <c r="K38" i="8"/>
  <c r="K54" i="8"/>
  <c r="K70" i="8"/>
  <c r="K86" i="8"/>
  <c r="K102" i="8"/>
  <c r="K118" i="8"/>
  <c r="K134" i="8"/>
  <c r="K150" i="8"/>
  <c r="K166" i="8"/>
  <c r="K182" i="8"/>
  <c r="K198" i="8"/>
  <c r="K214" i="8"/>
  <c r="K230" i="8"/>
  <c r="K246" i="8"/>
  <c r="K262" i="8"/>
  <c r="K278" i="8"/>
  <c r="K294" i="8"/>
  <c r="K310" i="8"/>
  <c r="K326" i="8"/>
  <c r="K342" i="8"/>
  <c r="K358" i="8"/>
  <c r="K374" i="8"/>
  <c r="K390" i="8"/>
  <c r="K406" i="8"/>
  <c r="K422" i="8"/>
  <c r="K438" i="8"/>
  <c r="K454" i="8"/>
  <c r="K470" i="8"/>
  <c r="K486" i="8"/>
  <c r="K502" i="8"/>
  <c r="K518" i="8"/>
  <c r="K534" i="8"/>
  <c r="K550" i="8"/>
  <c r="K566" i="8"/>
  <c r="K582" i="8"/>
  <c r="K598" i="8"/>
  <c r="K614" i="8"/>
  <c r="K630" i="8"/>
  <c r="K646" i="8"/>
  <c r="K662" i="8"/>
  <c r="K19" i="8"/>
  <c r="K35" i="8"/>
  <c r="K51" i="8"/>
  <c r="K67" i="8"/>
  <c r="K83" i="8"/>
  <c r="K99" i="8"/>
  <c r="K115" i="8"/>
  <c r="K131" i="8"/>
  <c r="K147" i="8"/>
  <c r="K163" i="8"/>
  <c r="K179" i="8"/>
  <c r="K195" i="8"/>
  <c r="K211" i="8"/>
  <c r="K227" i="8"/>
  <c r="K243" i="8"/>
  <c r="K259" i="8"/>
  <c r="K275" i="8"/>
  <c r="K291" i="8"/>
  <c r="K307" i="8"/>
  <c r="K323" i="8"/>
  <c r="K339" i="8"/>
  <c r="K355" i="8"/>
  <c r="K371" i="8"/>
  <c r="K387" i="8"/>
  <c r="K403" i="8"/>
  <c r="K419" i="8"/>
  <c r="K435" i="8"/>
  <c r="K451" i="8"/>
  <c r="K467" i="8"/>
  <c r="K483" i="8"/>
  <c r="K499" i="8"/>
  <c r="K515" i="8"/>
  <c r="K531" i="8"/>
  <c r="K547" i="8"/>
  <c r="K563" i="8"/>
  <c r="K579" i="8"/>
  <c r="K595" i="8"/>
  <c r="K611" i="8"/>
  <c r="K627" i="8"/>
  <c r="K643" i="8"/>
  <c r="K659" i="8"/>
  <c r="K675" i="8"/>
  <c r="K691" i="8"/>
  <c r="K707" i="8"/>
  <c r="K723" i="8"/>
  <c r="K739" i="8"/>
  <c r="K755" i="8"/>
  <c r="K771" i="8"/>
  <c r="K787" i="8"/>
  <c r="K803" i="8"/>
  <c r="K819" i="8"/>
  <c r="K835" i="8"/>
  <c r="K851" i="8"/>
  <c r="K867" i="8"/>
  <c r="K883" i="8"/>
  <c r="K899" i="8"/>
  <c r="K915" i="8"/>
  <c r="K931" i="8"/>
  <c r="K947" i="8"/>
  <c r="K963" i="8"/>
  <c r="K979" i="8"/>
  <c r="K999" i="8"/>
  <c r="K1031" i="8"/>
  <c r="K1063" i="8"/>
  <c r="K1095" i="8"/>
  <c r="K1127" i="8"/>
  <c r="K1159" i="8"/>
  <c r="K1191" i="8"/>
  <c r="K1223" i="8"/>
  <c r="K1255" i="8"/>
  <c r="K1287" i="8"/>
  <c r="K1319" i="8"/>
  <c r="K1351" i="8"/>
  <c r="K1383" i="8"/>
  <c r="K1415" i="8"/>
  <c r="K1447" i="8"/>
  <c r="K1479" i="8"/>
  <c r="K1511" i="8"/>
  <c r="K1543" i="8"/>
  <c r="K1575" i="8"/>
  <c r="K1607" i="8"/>
  <c r="K1639" i="8"/>
  <c r="K1671" i="8"/>
  <c r="K1703" i="8"/>
  <c r="K1735" i="8"/>
  <c r="K1767" i="8"/>
  <c r="K1799" i="8"/>
  <c r="K1831" i="8"/>
  <c r="K1863" i="8"/>
  <c r="K1895" i="8"/>
  <c r="K1927" i="8"/>
  <c r="K1959" i="8"/>
  <c r="K1991" i="8"/>
  <c r="K2055" i="8"/>
  <c r="K2119" i="8"/>
  <c r="K2183" i="8"/>
  <c r="K2247" i="8"/>
  <c r="K2311" i="8"/>
  <c r="K2375" i="8"/>
  <c r="K2439" i="8"/>
  <c r="K2503" i="8"/>
  <c r="K2567" i="8"/>
  <c r="K2631" i="8"/>
  <c r="K768" i="8"/>
  <c r="K932" i="8"/>
  <c r="K996" i="8"/>
  <c r="K1060" i="8"/>
  <c r="K1124" i="8"/>
  <c r="K1188" i="8"/>
  <c r="K1252" i="8"/>
  <c r="K1316" i="8"/>
  <c r="K1380" i="8"/>
  <c r="K1444" i="8"/>
  <c r="K1508" i="8"/>
  <c r="K1572" i="8"/>
  <c r="K1636" i="8"/>
  <c r="K1700" i="8"/>
  <c r="K1764" i="8"/>
  <c r="K1828" i="8"/>
  <c r="K1892" i="8"/>
  <c r="K1956" i="8"/>
  <c r="K2020" i="8"/>
  <c r="K2084" i="8"/>
  <c r="K2148" i="8"/>
  <c r="K2212" i="8"/>
  <c r="K2276" i="8"/>
  <c r="K2340" i="8"/>
  <c r="K2404" i="8"/>
  <c r="K2468" i="8"/>
  <c r="K2532" i="8"/>
  <c r="K2596" i="8"/>
  <c r="M928" i="8"/>
  <c r="M960" i="8"/>
  <c r="M1096" i="8"/>
  <c r="M1208" i="8"/>
  <c r="M1248" i="8"/>
  <c r="M1280" i="8"/>
  <c r="K849" i="8"/>
  <c r="K933" i="8"/>
  <c r="K1021" i="8"/>
  <c r="K1105" i="8"/>
  <c r="K1189" i="8"/>
  <c r="K1277" i="8"/>
  <c r="K1361" i="8"/>
  <c r="K1445" i="8"/>
  <c r="K1533" i="8"/>
  <c r="K1617" i="8"/>
  <c r="K1701" i="8"/>
  <c r="K1789" i="8"/>
  <c r="K1873" i="8"/>
  <c r="K1957" i="8"/>
  <c r="K2045" i="8"/>
  <c r="K2129" i="8"/>
  <c r="K2213" i="8"/>
  <c r="K2301" i="8"/>
  <c r="K2417" i="8"/>
  <c r="K2545" i="8"/>
  <c r="L738" i="8"/>
  <c r="L728" i="8"/>
  <c r="L718" i="8"/>
  <c r="L710" i="8"/>
  <c r="L702" i="8"/>
  <c r="L694" i="8"/>
  <c r="L686" i="8"/>
  <c r="L678" i="8"/>
  <c r="L670" i="8"/>
  <c r="L662" i="8"/>
  <c r="L654" i="8"/>
  <c r="L646" i="8"/>
  <c r="L638" i="8"/>
  <c r="L630" i="8"/>
  <c r="L622" i="8"/>
  <c r="L614" i="8"/>
  <c r="L606" i="8"/>
  <c r="L598" i="8"/>
  <c r="L590" i="8"/>
  <c r="L582" i="8"/>
  <c r="L574" i="8"/>
  <c r="L566" i="8"/>
  <c r="L558" i="8"/>
  <c r="L550" i="8"/>
  <c r="L542" i="8"/>
  <c r="L534" i="8"/>
  <c r="L526" i="8"/>
  <c r="L518" i="8"/>
  <c r="L510" i="8"/>
  <c r="L502" i="8"/>
  <c r="L494" i="8"/>
  <c r="L486" i="8"/>
  <c r="L478" i="8"/>
  <c r="L470" i="8"/>
  <c r="L462" i="8"/>
  <c r="L454" i="8"/>
  <c r="L446" i="8"/>
  <c r="L438" i="8"/>
  <c r="L430" i="8"/>
  <c r="L422" i="8"/>
  <c r="L414" i="8"/>
  <c r="L406" i="8"/>
  <c r="L398" i="8"/>
  <c r="L390" i="8"/>
  <c r="L382" i="8"/>
  <c r="L374" i="8"/>
  <c r="L366" i="8"/>
  <c r="L358" i="8"/>
  <c r="L350" i="8"/>
  <c r="L342" i="8"/>
  <c r="L334" i="8"/>
  <c r="L326" i="8"/>
  <c r="L318" i="8"/>
  <c r="L310" i="8"/>
  <c r="L302" i="8"/>
  <c r="L294" i="8"/>
  <c r="L286" i="8"/>
  <c r="L278" i="8"/>
  <c r="L270" i="8"/>
  <c r="L262" i="8"/>
  <c r="L254" i="8"/>
  <c r="L246" i="8"/>
  <c r="L238" i="8"/>
  <c r="L230" i="8"/>
  <c r="L222" i="8"/>
  <c r="L214" i="8"/>
  <c r="L206" i="8"/>
  <c r="L198" i="8"/>
  <c r="L190" i="8"/>
  <c r="L182" i="8"/>
  <c r="L174" i="8"/>
  <c r="L166" i="8"/>
  <c r="L158" i="8"/>
  <c r="L150" i="8"/>
  <c r="L142" i="8"/>
  <c r="L134" i="8"/>
  <c r="L126" i="8"/>
  <c r="L118" i="8"/>
  <c r="L110" i="8"/>
  <c r="L102" i="8"/>
  <c r="L94" i="8"/>
  <c r="L86" i="8"/>
  <c r="L78" i="8"/>
  <c r="L70" i="8"/>
  <c r="L62" i="8"/>
  <c r="L54" i="8"/>
  <c r="L46" i="8"/>
  <c r="L38" i="8"/>
  <c r="L30" i="8"/>
  <c r="L22" i="8"/>
  <c r="L14" i="8"/>
  <c r="L6" i="8"/>
  <c r="L2631" i="8"/>
  <c r="L2623" i="8"/>
  <c r="L2615" i="8"/>
  <c r="L2607" i="8"/>
  <c r="L2599" i="8"/>
  <c r="L2591" i="8"/>
  <c r="L2583" i="8"/>
  <c r="L2575" i="8"/>
  <c r="L2567" i="8"/>
  <c r="L2559" i="8"/>
  <c r="L2551" i="8"/>
  <c r="L2543" i="8"/>
  <c r="L2535" i="8"/>
  <c r="L2527" i="8"/>
  <c r="L2519" i="8"/>
  <c r="L2511" i="8"/>
  <c r="L2503" i="8"/>
  <c r="L2495" i="8"/>
  <c r="L2487" i="8"/>
  <c r="L2479" i="8"/>
  <c r="L2471" i="8"/>
  <c r="L2463" i="8"/>
  <c r="L2455" i="8"/>
  <c r="L2447" i="8"/>
  <c r="L2439" i="8"/>
  <c r="L2431" i="8"/>
  <c r="L2423" i="8"/>
  <c r="L2415" i="8"/>
  <c r="L2407" i="8"/>
  <c r="L2399" i="8"/>
  <c r="L2391" i="8"/>
  <c r="L2383" i="8"/>
  <c r="L2375" i="8"/>
  <c r="L2367" i="8"/>
  <c r="L2359" i="8"/>
  <c r="L2351" i="8"/>
  <c r="L2343" i="8"/>
  <c r="L2335" i="8"/>
  <c r="L2327" i="8"/>
  <c r="L2319" i="8"/>
  <c r="L2311" i="8"/>
  <c r="L2303" i="8"/>
  <c r="L2295" i="8"/>
  <c r="L2287" i="8"/>
  <c r="L2279" i="8"/>
  <c r="L2271" i="8"/>
  <c r="L2263" i="8"/>
  <c r="L2255" i="8"/>
  <c r="L2247" i="8"/>
  <c r="L2239" i="8"/>
  <c r="L2231" i="8"/>
  <c r="L2223" i="8"/>
  <c r="L2215" i="8"/>
  <c r="L2207" i="8"/>
  <c r="L2199" i="8"/>
  <c r="L2191" i="8"/>
  <c r="L2183" i="8"/>
  <c r="L2175" i="8"/>
  <c r="L2167" i="8"/>
  <c r="L2159" i="8"/>
  <c r="L2151" i="8"/>
  <c r="L2143" i="8"/>
  <c r="L2135" i="8"/>
  <c r="L2127" i="8"/>
  <c r="L2119" i="8"/>
  <c r="L2111" i="8"/>
  <c r="L2103" i="8"/>
  <c r="L2095" i="8"/>
  <c r="L2087" i="8"/>
  <c r="L2079" i="8"/>
  <c r="L2071" i="8"/>
  <c r="L2063" i="8"/>
  <c r="L2055" i="8"/>
  <c r="L2047" i="8"/>
  <c r="L2039" i="8"/>
  <c r="L2031" i="8"/>
  <c r="L2023" i="8"/>
  <c r="L2015" i="8"/>
  <c r="L2007" i="8"/>
  <c r="L1999" i="8"/>
  <c r="L1991" i="8"/>
  <c r="L1983" i="8"/>
  <c r="L1975" i="8"/>
  <c r="L1967" i="8"/>
  <c r="L1959" i="8"/>
  <c r="L1951" i="8"/>
  <c r="L1943" i="8"/>
  <c r="L1935" i="8"/>
  <c r="L1927" i="8"/>
  <c r="L1919" i="8"/>
  <c r="L1911" i="8"/>
  <c r="L1903" i="8"/>
  <c r="L1895" i="8"/>
  <c r="L1887" i="8"/>
  <c r="L1879" i="8"/>
  <c r="L1871" i="8"/>
  <c r="L1863" i="8"/>
  <c r="L1855" i="8"/>
  <c r="L1847" i="8"/>
  <c r="L1839" i="8"/>
  <c r="L1831" i="8"/>
  <c r="L1823" i="8"/>
  <c r="L1815" i="8"/>
  <c r="L1807" i="8"/>
  <c r="L1799" i="8"/>
  <c r="L1791" i="8"/>
  <c r="L1783" i="8"/>
  <c r="L1775" i="8"/>
  <c r="L1767" i="8"/>
  <c r="L1759" i="8"/>
  <c r="L1751" i="8"/>
  <c r="L1743" i="8"/>
  <c r="L1735" i="8"/>
  <c r="L1727" i="8"/>
  <c r="L1719" i="8"/>
  <c r="L1711" i="8"/>
  <c r="L1703" i="8"/>
  <c r="L1695" i="8"/>
  <c r="L1687" i="8"/>
  <c r="L1679" i="8"/>
  <c r="L1671" i="8"/>
  <c r="L1663" i="8"/>
  <c r="L1655" i="8"/>
  <c r="L1647" i="8"/>
  <c r="L1639" i="8"/>
  <c r="L1631" i="8"/>
  <c r="L1623" i="8"/>
  <c r="L1615" i="8"/>
  <c r="L1607" i="8"/>
  <c r="L1599" i="8"/>
  <c r="L1591" i="8"/>
  <c r="L1583" i="8"/>
  <c r="L1575" i="8"/>
  <c r="L1567" i="8"/>
  <c r="L1559" i="8"/>
  <c r="L1551" i="8"/>
  <c r="L1543" i="8"/>
  <c r="L1535" i="8"/>
  <c r="L1527" i="8"/>
  <c r="L1519" i="8"/>
  <c r="L1511" i="8"/>
  <c r="L1503" i="8"/>
  <c r="L1495" i="8"/>
  <c r="L1487" i="8"/>
  <c r="L1479" i="8"/>
  <c r="L1471" i="8"/>
  <c r="L1463" i="8"/>
  <c r="L1455" i="8"/>
  <c r="L1447" i="8"/>
  <c r="L1439" i="8"/>
  <c r="L1431" i="8"/>
  <c r="L1423" i="8"/>
  <c r="L1415" i="8"/>
  <c r="L1407" i="8"/>
  <c r="L1399" i="8"/>
  <c r="L1391" i="8"/>
  <c r="L1383" i="8"/>
  <c r="L1375" i="8"/>
  <c r="L1367" i="8"/>
  <c r="L1359" i="8"/>
  <c r="L1351" i="8"/>
  <c r="L1343" i="8"/>
  <c r="L1335" i="8"/>
  <c r="L1327" i="8"/>
  <c r="L1319" i="8"/>
  <c r="L1311" i="8"/>
  <c r="L1303" i="8"/>
  <c r="L1295" i="8"/>
  <c r="L1287" i="8"/>
  <c r="L1279" i="8"/>
  <c r="L1271" i="8"/>
  <c r="L1263" i="8"/>
  <c r="L1255" i="8"/>
  <c r="L1247" i="8"/>
  <c r="L1239" i="8"/>
  <c r="L1231" i="8"/>
  <c r="L1223" i="8"/>
  <c r="L1215" i="8"/>
  <c r="L1207" i="8"/>
  <c r="L1199" i="8"/>
  <c r="L1191" i="8"/>
  <c r="L736" i="8"/>
  <c r="L735" i="8"/>
  <c r="L727" i="8"/>
  <c r="L719" i="8"/>
  <c r="L711" i="8"/>
  <c r="L703" i="8"/>
  <c r="L695" i="8"/>
  <c r="L687" i="8"/>
  <c r="L679" i="8"/>
  <c r="L671" i="8"/>
  <c r="L663" i="8"/>
  <c r="L655" i="8"/>
  <c r="L647" i="8"/>
  <c r="L639" i="8"/>
  <c r="L631" i="8"/>
  <c r="L623" i="8"/>
  <c r="L615" i="8"/>
  <c r="L607" i="8"/>
  <c r="L599" i="8"/>
  <c r="L591" i="8"/>
  <c r="L583" i="8"/>
  <c r="L575" i="8"/>
  <c r="L567" i="8"/>
  <c r="L559" i="8"/>
  <c r="L551" i="8"/>
  <c r="L543" i="8"/>
  <c r="L535" i="8"/>
  <c r="L527" i="8"/>
  <c r="L519" i="8"/>
  <c r="L511" i="8"/>
  <c r="L503" i="8"/>
  <c r="L495" i="8"/>
  <c r="L487" i="8"/>
  <c r="L479" i="8"/>
  <c r="L471" i="8"/>
  <c r="L463" i="8"/>
  <c r="L455" i="8"/>
  <c r="L447" i="8"/>
  <c r="L439" i="8"/>
  <c r="L431" i="8"/>
  <c r="L423" i="8"/>
  <c r="L415" i="8"/>
  <c r="L407" i="8"/>
  <c r="L399" i="8"/>
  <c r="L391" i="8"/>
  <c r="L383" i="8"/>
  <c r="L375" i="8"/>
  <c r="L367" i="8"/>
  <c r="L359" i="8"/>
  <c r="L351" i="8"/>
  <c r="L343" i="8"/>
  <c r="L335" i="8"/>
  <c r="L327" i="8"/>
  <c r="L319" i="8"/>
  <c r="L311" i="8"/>
  <c r="L303" i="8"/>
  <c r="L295" i="8"/>
  <c r="L287" i="8"/>
  <c r="L279" i="8"/>
  <c r="L271" i="8"/>
  <c r="L263" i="8"/>
  <c r="L255" i="8"/>
  <c r="L247" i="8"/>
  <c r="L239" i="8"/>
  <c r="L231" i="8"/>
  <c r="L223" i="8"/>
  <c r="L215" i="8"/>
  <c r="L207" i="8"/>
  <c r="L199" i="8"/>
  <c r="L191" i="8"/>
  <c r="L183" i="8"/>
  <c r="L175" i="8"/>
  <c r="L167" i="8"/>
  <c r="L159" i="8"/>
  <c r="L151" i="8"/>
  <c r="L143" i="8"/>
  <c r="L135" i="8"/>
  <c r="L127" i="8"/>
  <c r="L119" i="8"/>
  <c r="L111" i="8"/>
  <c r="L103" i="8"/>
  <c r="L95" i="8"/>
  <c r="L87" i="8"/>
  <c r="L79" i="8"/>
  <c r="L71" i="8"/>
  <c r="L63" i="8"/>
  <c r="L55" i="8"/>
  <c r="L47" i="8"/>
  <c r="L39" i="8"/>
  <c r="L31" i="8"/>
  <c r="L23" i="8"/>
  <c r="L15" i="8"/>
  <c r="L7" i="8"/>
  <c r="L2632" i="8"/>
  <c r="L2624" i="8"/>
  <c r="L2616" i="8"/>
  <c r="L2608" i="8"/>
  <c r="L2600" i="8"/>
  <c r="L2592" i="8"/>
  <c r="L2584" i="8"/>
  <c r="L2576" i="8"/>
  <c r="L2568" i="8"/>
  <c r="L2560" i="8"/>
  <c r="L2552" i="8"/>
  <c r="L2544" i="8"/>
  <c r="L2536" i="8"/>
  <c r="L2528" i="8"/>
  <c r="L2520" i="8"/>
  <c r="L2512" i="8"/>
  <c r="L2504" i="8"/>
  <c r="L2496" i="8"/>
  <c r="L2488" i="8"/>
  <c r="L2480" i="8"/>
  <c r="L2472" i="8"/>
  <c r="L2464" i="8"/>
  <c r="L2456" i="8"/>
  <c r="L2448" i="8"/>
  <c r="L2440" i="8"/>
  <c r="L2432" i="8"/>
  <c r="L2424" i="8"/>
  <c r="L2416" i="8"/>
  <c r="L2408" i="8"/>
  <c r="L2400" i="8"/>
  <c r="L2392" i="8"/>
  <c r="L2384" i="8"/>
  <c r="L2376" i="8"/>
  <c r="L2368" i="8"/>
  <c r="L2360" i="8"/>
  <c r="L2352" i="8"/>
  <c r="L2344" i="8"/>
  <c r="L2336" i="8"/>
  <c r="L2328" i="8"/>
  <c r="L2320" i="8"/>
  <c r="L2312" i="8"/>
  <c r="L2304" i="8"/>
  <c r="L2296" i="8"/>
  <c r="L2288" i="8"/>
  <c r="L2280" i="8"/>
  <c r="L2272" i="8"/>
  <c r="L2264" i="8"/>
  <c r="L2256" i="8"/>
  <c r="L2248" i="8"/>
  <c r="L2240" i="8"/>
  <c r="L2232" i="8"/>
  <c r="L2224" i="8"/>
  <c r="L2216" i="8"/>
  <c r="L2208" i="8"/>
  <c r="L2200" i="8"/>
  <c r="L2192" i="8"/>
  <c r="L2184" i="8"/>
  <c r="L2176" i="8"/>
  <c r="L2168" i="8"/>
  <c r="L2160" i="8"/>
  <c r="L2152" i="8"/>
  <c r="L2144" i="8"/>
  <c r="L2136" i="8"/>
  <c r="L2128" i="8"/>
  <c r="L2120" i="8"/>
  <c r="L2112" i="8"/>
  <c r="L2104" i="8"/>
  <c r="L2096" i="8"/>
  <c r="L2088" i="8"/>
  <c r="L2080" i="8"/>
  <c r="L2072" i="8"/>
  <c r="L2064" i="8"/>
  <c r="L2056" i="8"/>
  <c r="L2048" i="8"/>
  <c r="L2040" i="8"/>
  <c r="L2032" i="8"/>
  <c r="L2024" i="8"/>
  <c r="L2016" i="8"/>
  <c r="L2008" i="8"/>
  <c r="L2000" i="8"/>
  <c r="L1992" i="8"/>
  <c r="L1984" i="8"/>
  <c r="L1976" i="8"/>
  <c r="L1968" i="8"/>
  <c r="L1960" i="8"/>
  <c r="L1952" i="8"/>
  <c r="L1944" i="8"/>
  <c r="L1936" i="8"/>
  <c r="L1928" i="8"/>
  <c r="L1920" i="8"/>
  <c r="L1912" i="8"/>
  <c r="L1904" i="8"/>
  <c r="L1896" i="8"/>
  <c r="L1888" i="8"/>
  <c r="L1880" i="8"/>
  <c r="L1872" i="8"/>
  <c r="L1864" i="8"/>
  <c r="L1856" i="8"/>
  <c r="L1848" i="8"/>
  <c r="L1840" i="8"/>
  <c r="L1832" i="8"/>
  <c r="L1824" i="8"/>
  <c r="L1816" i="8"/>
  <c r="L1808" i="8"/>
  <c r="L1800" i="8"/>
  <c r="L1792" i="8"/>
  <c r="L1784" i="8"/>
  <c r="L1776" i="8"/>
  <c r="L1768" i="8"/>
  <c r="L1760" i="8"/>
  <c r="L1752" i="8"/>
  <c r="L1744" i="8"/>
  <c r="L1736" i="8"/>
  <c r="L1728" i="8"/>
  <c r="L1720" i="8"/>
  <c r="L1712" i="8"/>
  <c r="L1704" i="8"/>
  <c r="L1696" i="8"/>
  <c r="L1688" i="8"/>
  <c r="L1680" i="8"/>
  <c r="L1672" i="8"/>
  <c r="L1664" i="8"/>
  <c r="L1656" i="8"/>
  <c r="L1648" i="8"/>
  <c r="L1640" i="8"/>
  <c r="L1632" i="8"/>
  <c r="L1624" i="8"/>
  <c r="L1616" i="8"/>
  <c r="L1608" i="8"/>
  <c r="L1600" i="8"/>
  <c r="L1592" i="8"/>
  <c r="L1584" i="8"/>
  <c r="L1576" i="8"/>
  <c r="L1568" i="8"/>
  <c r="L1560" i="8"/>
  <c r="L1552" i="8"/>
  <c r="L1544" i="8"/>
  <c r="L1536" i="8"/>
  <c r="L1528" i="8"/>
  <c r="L1520" i="8"/>
  <c r="L1512" i="8"/>
  <c r="L1504" i="8"/>
  <c r="L1496" i="8"/>
  <c r="L1488" i="8"/>
  <c r="L1480" i="8"/>
  <c r="L1472" i="8"/>
  <c r="L1464" i="8"/>
  <c r="L1456" i="8"/>
  <c r="L1448" i="8"/>
  <c r="L1440" i="8"/>
  <c r="L1432" i="8"/>
  <c r="L1424" i="8"/>
  <c r="L1416" i="8"/>
  <c r="L1408" i="8"/>
  <c r="L1400" i="8"/>
  <c r="L1392" i="8"/>
  <c r="L1384" i="8"/>
  <c r="L1376" i="8"/>
  <c r="L1368" i="8"/>
  <c r="L1360" i="8"/>
  <c r="L1352" i="8"/>
  <c r="L1344" i="8"/>
  <c r="L1336" i="8"/>
  <c r="L1328" i="8"/>
  <c r="L1320" i="8"/>
  <c r="L1312" i="8"/>
  <c r="L1304" i="8"/>
  <c r="L1296" i="8"/>
  <c r="L1288" i="8"/>
  <c r="L1280" i="8"/>
  <c r="L1272" i="8"/>
  <c r="L1264" i="8"/>
  <c r="L1256" i="8"/>
  <c r="L1248" i="8"/>
  <c r="L1240" i="8"/>
  <c r="L1232" i="8"/>
  <c r="L1224" i="8"/>
  <c r="L1216" i="8"/>
  <c r="L1208" i="8"/>
  <c r="L1200" i="8"/>
  <c r="L1192" i="8"/>
  <c r="L1184" i="8"/>
  <c r="L1176" i="8"/>
  <c r="L1168" i="8"/>
  <c r="L1160" i="8"/>
  <c r="L1152" i="8"/>
  <c r="L1144" i="8"/>
  <c r="L1136" i="8"/>
  <c r="L1128" i="8"/>
  <c r="L1120" i="8"/>
  <c r="L1112" i="8"/>
  <c r="L1104" i="8"/>
  <c r="L1096" i="8"/>
  <c r="L1088" i="8"/>
  <c r="L1080" i="8"/>
  <c r="L1072" i="8"/>
  <c r="L1064" i="8"/>
  <c r="L1056" i="8"/>
  <c r="L1048" i="8"/>
  <c r="L1040" i="8"/>
  <c r="L1032" i="8"/>
  <c r="L1024" i="8"/>
  <c r="L1016" i="8"/>
  <c r="L1008" i="8"/>
  <c r="L1000" i="8"/>
  <c r="L992" i="8"/>
  <c r="L984" i="8"/>
  <c r="L976" i="8"/>
  <c r="L968" i="8"/>
  <c r="L960" i="8"/>
  <c r="L952" i="8"/>
  <c r="L944" i="8"/>
  <c r="L936" i="8"/>
  <c r="L928" i="8"/>
  <c r="L920" i="8"/>
  <c r="L912" i="8"/>
  <c r="L904" i="8"/>
  <c r="L896" i="8"/>
  <c r="L888" i="8"/>
  <c r="L1179" i="8"/>
  <c r="L1171" i="8"/>
  <c r="L1163" i="8"/>
  <c r="L1155" i="8"/>
  <c r="L1147" i="8"/>
  <c r="L1139" i="8"/>
  <c r="L1131" i="8"/>
  <c r="L1123" i="8"/>
  <c r="L1115" i="8"/>
  <c r="L1107" i="8"/>
  <c r="L1099" i="8"/>
  <c r="L1091" i="8"/>
  <c r="L1083" i="8"/>
  <c r="L1075" i="8"/>
  <c r="L1067" i="8"/>
  <c r="L1059" i="8"/>
  <c r="L1051" i="8"/>
  <c r="L1043" i="8"/>
  <c r="L1035" i="8"/>
  <c r="L1027" i="8"/>
  <c r="L1019" i="8"/>
  <c r="L1011" i="8"/>
  <c r="L1003" i="8"/>
  <c r="L995" i="8"/>
  <c r="L987" i="8"/>
  <c r="L979" i="8"/>
  <c r="L971" i="8"/>
  <c r="L963" i="8"/>
  <c r="L955" i="8"/>
  <c r="L947" i="8"/>
  <c r="L939" i="8"/>
  <c r="L931" i="8"/>
  <c r="L923" i="8"/>
  <c r="L915" i="8"/>
  <c r="L907" i="8"/>
  <c r="L899" i="8"/>
  <c r="L891" i="8"/>
  <c r="L883" i="8"/>
  <c r="L875" i="8"/>
  <c r="L867" i="8"/>
  <c r="L859" i="8"/>
  <c r="L851" i="8"/>
  <c r="L843" i="8"/>
  <c r="L835" i="8"/>
  <c r="L827" i="8"/>
  <c r="L819" i="8"/>
  <c r="L811" i="8"/>
  <c r="L803" i="8"/>
  <c r="L795" i="8"/>
  <c r="L787" i="8"/>
  <c r="L779" i="8"/>
  <c r="L771" i="8"/>
  <c r="L763" i="8"/>
  <c r="L755" i="8"/>
  <c r="L747" i="8"/>
  <c r="L739" i="8"/>
  <c r="L734" i="8"/>
  <c r="L724" i="8"/>
  <c r="L716" i="8"/>
  <c r="L708" i="8"/>
  <c r="L700" i="8"/>
  <c r="L692" i="8"/>
  <c r="L684" i="8"/>
  <c r="L676" i="8"/>
  <c r="L668" i="8"/>
  <c r="L660" i="8"/>
  <c r="L652" i="8"/>
  <c r="L644" i="8"/>
  <c r="L636" i="8"/>
  <c r="L628" i="8"/>
  <c r="L620" i="8"/>
  <c r="L612" i="8"/>
  <c r="L604" i="8"/>
  <c r="L596" i="8"/>
  <c r="L588" i="8"/>
  <c r="L580" i="8"/>
  <c r="L572" i="8"/>
  <c r="L564" i="8"/>
  <c r="L556" i="8"/>
  <c r="L548" i="8"/>
  <c r="L540" i="8"/>
  <c r="L532" i="8"/>
  <c r="L524" i="8"/>
  <c r="L516" i="8"/>
  <c r="L508" i="8"/>
  <c r="L500" i="8"/>
  <c r="L492" i="8"/>
  <c r="L484" i="8"/>
  <c r="L476" i="8"/>
  <c r="L468" i="8"/>
  <c r="L460" i="8"/>
  <c r="L452" i="8"/>
  <c r="L444" i="8"/>
  <c r="L436" i="8"/>
  <c r="L428" i="8"/>
  <c r="L420" i="8"/>
  <c r="L412" i="8"/>
  <c r="L404" i="8"/>
  <c r="L396" i="8"/>
  <c r="L388" i="8"/>
  <c r="L380" i="8"/>
  <c r="L372" i="8"/>
  <c r="L364" i="8"/>
  <c r="L356" i="8"/>
  <c r="L348" i="8"/>
  <c r="L340" i="8"/>
  <c r="L332" i="8"/>
  <c r="L324" i="8"/>
  <c r="L316" i="8"/>
  <c r="L308" i="8"/>
  <c r="L300" i="8"/>
  <c r="L292" i="8"/>
  <c r="L284" i="8"/>
  <c r="L276" i="8"/>
  <c r="L268" i="8"/>
  <c r="L260" i="8"/>
  <c r="L252" i="8"/>
  <c r="L244" i="8"/>
  <c r="L236" i="8"/>
  <c r="L228" i="8"/>
  <c r="L220" i="8"/>
  <c r="L212" i="8"/>
  <c r="L204" i="8"/>
  <c r="L196" i="8"/>
  <c r="L188" i="8"/>
  <c r="L180" i="8"/>
  <c r="L172" i="8"/>
  <c r="L164" i="8"/>
  <c r="L156" i="8"/>
  <c r="L148" i="8"/>
  <c r="L140" i="8"/>
  <c r="L132" i="8"/>
  <c r="L124" i="8"/>
  <c r="L116" i="8"/>
  <c r="L108" i="8"/>
  <c r="L100" i="8"/>
  <c r="L92" i="8"/>
  <c r="L84" i="8"/>
  <c r="L76" i="8"/>
  <c r="L68" i="8"/>
  <c r="L60" i="8"/>
  <c r="L52" i="8"/>
  <c r="L44" i="8"/>
  <c r="L36" i="8"/>
  <c r="L28" i="8"/>
  <c r="L20" i="8"/>
  <c r="L12" i="8"/>
  <c r="L2629" i="8"/>
  <c r="L2621" i="8"/>
  <c r="L2613" i="8"/>
  <c r="L2605" i="8"/>
  <c r="L2597" i="8"/>
  <c r="L2589" i="8"/>
  <c r="L2581" i="8"/>
  <c r="L2573" i="8"/>
  <c r="L2565" i="8"/>
  <c r="L2557" i="8"/>
  <c r="L2549" i="8"/>
  <c r="L2541" i="8"/>
  <c r="L2533" i="8"/>
  <c r="L2525" i="8"/>
  <c r="L2517" i="8"/>
  <c r="L2509" i="8"/>
  <c r="L2501" i="8"/>
  <c r="L2493" i="8"/>
  <c r="L2485" i="8"/>
  <c r="L2477" i="8"/>
  <c r="L2469" i="8"/>
  <c r="L2461" i="8"/>
  <c r="L2453" i="8"/>
  <c r="L2445" i="8"/>
  <c r="L2437" i="8"/>
  <c r="L2429" i="8"/>
  <c r="L2421" i="8"/>
  <c r="L2413" i="8"/>
  <c r="L2405" i="8"/>
  <c r="L2397" i="8"/>
  <c r="L2389" i="8"/>
  <c r="L2381" i="8"/>
  <c r="L2373" i="8"/>
  <c r="L2365" i="8"/>
  <c r="L2357" i="8"/>
  <c r="L2349" i="8"/>
  <c r="L2341" i="8"/>
  <c r="L2333" i="8"/>
  <c r="L2325" i="8"/>
  <c r="L2317" i="8"/>
  <c r="L2309" i="8"/>
  <c r="L2301" i="8"/>
  <c r="L2293" i="8"/>
  <c r="L2285" i="8"/>
  <c r="L2277" i="8"/>
  <c r="L2269" i="8"/>
  <c r="L2261" i="8"/>
  <c r="L2253" i="8"/>
  <c r="L2245" i="8"/>
  <c r="L2237" i="8"/>
  <c r="L2229" i="8"/>
  <c r="L2221" i="8"/>
  <c r="L2213" i="8"/>
  <c r="L2205" i="8"/>
  <c r="L2197" i="8"/>
  <c r="L2189" i="8"/>
  <c r="L2181" i="8"/>
  <c r="L2173" i="8"/>
  <c r="L2165" i="8"/>
  <c r="L2157" i="8"/>
  <c r="L2149" i="8"/>
  <c r="L2141" i="8"/>
  <c r="L2133" i="8"/>
  <c r="L2125" i="8"/>
  <c r="L2117" i="8"/>
  <c r="L2109" i="8"/>
  <c r="L2101" i="8"/>
  <c r="L2093" i="8"/>
  <c r="L2085" i="8"/>
  <c r="L2077" i="8"/>
  <c r="L2069" i="8"/>
  <c r="L2061" i="8"/>
  <c r="L2053" i="8"/>
  <c r="L2045" i="8"/>
  <c r="L2037" i="8"/>
  <c r="L2029" i="8"/>
  <c r="L2021" i="8"/>
  <c r="L2013" i="8"/>
  <c r="L2005" i="8"/>
  <c r="L1997" i="8"/>
  <c r="L1989" i="8"/>
  <c r="L1981" i="8"/>
  <c r="L1973" i="8"/>
  <c r="L1965" i="8"/>
  <c r="L1957" i="8"/>
  <c r="L1949" i="8"/>
  <c r="L1941" i="8"/>
  <c r="L1933" i="8"/>
  <c r="L1925" i="8"/>
  <c r="L1917" i="8"/>
  <c r="L1909" i="8"/>
  <c r="L1901" i="8"/>
  <c r="L1893" i="8"/>
  <c r="L1885" i="8"/>
  <c r="L1877" i="8"/>
  <c r="L1869" i="8"/>
  <c r="L1861" i="8"/>
  <c r="L1853" i="8"/>
  <c r="L1845" i="8"/>
  <c r="L1837" i="8"/>
  <c r="L1829" i="8"/>
  <c r="L1821" i="8"/>
  <c r="L1813" i="8"/>
  <c r="L1805" i="8"/>
  <c r="L1797" i="8"/>
  <c r="L1789" i="8"/>
  <c r="L1781" i="8"/>
  <c r="L1773" i="8"/>
  <c r="L1765" i="8"/>
  <c r="L1757" i="8"/>
  <c r="L1749" i="8"/>
  <c r="L1741" i="8"/>
  <c r="L1733" i="8"/>
  <c r="L1725" i="8"/>
  <c r="L1717" i="8"/>
  <c r="L1709" i="8"/>
  <c r="L1701" i="8"/>
  <c r="L1693" i="8"/>
  <c r="L1685" i="8"/>
  <c r="L1677" i="8"/>
  <c r="L1669" i="8"/>
  <c r="L1661" i="8"/>
  <c r="L1653" i="8"/>
  <c r="L1645" i="8"/>
  <c r="L1637" i="8"/>
  <c r="L1629" i="8"/>
  <c r="L1621" i="8"/>
  <c r="L1613" i="8"/>
  <c r="L1605" i="8"/>
  <c r="L1597" i="8"/>
  <c r="L1589" i="8"/>
  <c r="L1581" i="8"/>
  <c r="L1573" i="8"/>
  <c r="L1565" i="8"/>
  <c r="L1557" i="8"/>
  <c r="L1549" i="8"/>
  <c r="L1541" i="8"/>
  <c r="L1533" i="8"/>
  <c r="L1525" i="8"/>
  <c r="L1517" i="8"/>
  <c r="L1509" i="8"/>
  <c r="L1501" i="8"/>
  <c r="L1493" i="8"/>
  <c r="L1485" i="8"/>
  <c r="L1477" i="8"/>
  <c r="L1469" i="8"/>
  <c r="L1461" i="8"/>
  <c r="L1453" i="8"/>
  <c r="L1445" i="8"/>
  <c r="L1437" i="8"/>
  <c r="L1429" i="8"/>
  <c r="L1421" i="8"/>
  <c r="L1413" i="8"/>
  <c r="L1405" i="8"/>
  <c r="L1397" i="8"/>
  <c r="L1389" i="8"/>
  <c r="L1381" i="8"/>
  <c r="L1373" i="8"/>
  <c r="L1365" i="8"/>
  <c r="L1357" i="8"/>
  <c r="L1349" i="8"/>
  <c r="L1341" i="8"/>
  <c r="L1333" i="8"/>
  <c r="L1325" i="8"/>
  <c r="L1317" i="8"/>
  <c r="L1309" i="8"/>
  <c r="L1301" i="8"/>
  <c r="L1293" i="8"/>
  <c r="L1285" i="8"/>
  <c r="L1277" i="8"/>
  <c r="L1269" i="8"/>
  <c r="L1261" i="8"/>
  <c r="L1253" i="8"/>
  <c r="L1245" i="8"/>
  <c r="L1237" i="8"/>
  <c r="L1229" i="8"/>
  <c r="L1221" i="8"/>
  <c r="L1213" i="8"/>
  <c r="L1205" i="8"/>
  <c r="L1197" i="8"/>
  <c r="L1189" i="8"/>
  <c r="L726" i="8"/>
  <c r="L733" i="8"/>
  <c r="L725" i="8"/>
  <c r="L717" i="8"/>
  <c r="L709" i="8"/>
  <c r="L701" i="8"/>
  <c r="L693" i="8"/>
  <c r="L685" i="8"/>
  <c r="L677" i="8"/>
  <c r="L669" i="8"/>
  <c r="L661" i="8"/>
  <c r="L653" i="8"/>
  <c r="L645" i="8"/>
  <c r="L637" i="8"/>
  <c r="L629" i="8"/>
  <c r="L621" i="8"/>
  <c r="L613" i="8"/>
  <c r="L605" i="8"/>
  <c r="L597" i="8"/>
  <c r="L589" i="8"/>
  <c r="L581" i="8"/>
  <c r="L573" i="8"/>
  <c r="L565" i="8"/>
  <c r="L557" i="8"/>
  <c r="L549" i="8"/>
  <c r="L541" i="8"/>
  <c r="L533" i="8"/>
  <c r="L525" i="8"/>
  <c r="L517" i="8"/>
  <c r="L509" i="8"/>
  <c r="L501" i="8"/>
  <c r="L493" i="8"/>
  <c r="L485" i="8"/>
  <c r="L477" i="8"/>
  <c r="L469" i="8"/>
  <c r="L461" i="8"/>
  <c r="L453" i="8"/>
  <c r="L445" i="8"/>
  <c r="L437" i="8"/>
  <c r="L429" i="8"/>
  <c r="L421" i="8"/>
  <c r="L413" i="8"/>
  <c r="L405" i="8"/>
  <c r="L397" i="8"/>
  <c r="L389" i="8"/>
  <c r="L381" i="8"/>
  <c r="L373" i="8"/>
  <c r="L365" i="8"/>
  <c r="L357" i="8"/>
  <c r="L349" i="8"/>
  <c r="L341" i="8"/>
  <c r="L333" i="8"/>
  <c r="L325" i="8"/>
  <c r="L317" i="8"/>
  <c r="L309" i="8"/>
  <c r="L301" i="8"/>
  <c r="L293" i="8"/>
  <c r="L285" i="8"/>
  <c r="L277" i="8"/>
  <c r="L269" i="8"/>
  <c r="L261" i="8"/>
  <c r="L253" i="8"/>
  <c r="L245" i="8"/>
  <c r="L237" i="8"/>
  <c r="L229" i="8"/>
  <c r="L221" i="8"/>
  <c r="L213" i="8"/>
  <c r="L205" i="8"/>
  <c r="L197" i="8"/>
  <c r="L189" i="8"/>
  <c r="L181" i="8"/>
  <c r="L173" i="8"/>
  <c r="L165" i="8"/>
  <c r="L157" i="8"/>
  <c r="L149" i="8"/>
  <c r="L141" i="8"/>
  <c r="L133" i="8"/>
  <c r="L125" i="8"/>
  <c r="L117" i="8"/>
  <c r="L109" i="8"/>
  <c r="L101" i="8"/>
  <c r="L93" i="8"/>
  <c r="L85" i="8"/>
  <c r="L77" i="8"/>
  <c r="L69" i="8"/>
  <c r="L61" i="8"/>
  <c r="L53" i="8"/>
  <c r="L45" i="8"/>
  <c r="L37" i="8"/>
  <c r="L29" i="8"/>
  <c r="L21" i="8"/>
  <c r="L13" i="8"/>
  <c r="L2630" i="8"/>
  <c r="L2622" i="8"/>
  <c r="L2614" i="8"/>
  <c r="L2606" i="8"/>
  <c r="L2598" i="8"/>
  <c r="L2590" i="8"/>
  <c r="L2582" i="8"/>
  <c r="L2574" i="8"/>
  <c r="L2566" i="8"/>
  <c r="L2558" i="8"/>
  <c r="L2550" i="8"/>
  <c r="L2542" i="8"/>
  <c r="L2534" i="8"/>
  <c r="L2526" i="8"/>
  <c r="L2518" i="8"/>
  <c r="L2510" i="8"/>
  <c r="L2502" i="8"/>
  <c r="L2494" i="8"/>
  <c r="L2486" i="8"/>
  <c r="L2478" i="8"/>
  <c r="L2470" i="8"/>
  <c r="L2462" i="8"/>
  <c r="L2454" i="8"/>
  <c r="L2446" i="8"/>
  <c r="L2438" i="8"/>
  <c r="L2430" i="8"/>
  <c r="L2422" i="8"/>
  <c r="L2414" i="8"/>
  <c r="L2406" i="8"/>
  <c r="L2398" i="8"/>
  <c r="L2390" i="8"/>
  <c r="L2382" i="8"/>
  <c r="L2374" i="8"/>
  <c r="L2366" i="8"/>
  <c r="L2358" i="8"/>
  <c r="L2350" i="8"/>
  <c r="L2342" i="8"/>
  <c r="L2334" i="8"/>
  <c r="L2326" i="8"/>
  <c r="L2318" i="8"/>
  <c r="L2310" i="8"/>
  <c r="L2302" i="8"/>
  <c r="L2294" i="8"/>
  <c r="L2286" i="8"/>
  <c r="L2278" i="8"/>
  <c r="L2270" i="8"/>
  <c r="L2262" i="8"/>
  <c r="L2254" i="8"/>
  <c r="L2246" i="8"/>
  <c r="L2238" i="8"/>
  <c r="L2230" i="8"/>
  <c r="L2222" i="8"/>
  <c r="L2214" i="8"/>
  <c r="L2206" i="8"/>
  <c r="L2198" i="8"/>
  <c r="L2190" i="8"/>
  <c r="L2182" i="8"/>
  <c r="L2174" i="8"/>
  <c r="L2166" i="8"/>
  <c r="L2158" i="8"/>
  <c r="L2150" i="8"/>
  <c r="L2142" i="8"/>
  <c r="L2134" i="8"/>
  <c r="L2126" i="8"/>
  <c r="L2118" i="8"/>
  <c r="L2110" i="8"/>
  <c r="L2102" i="8"/>
  <c r="L2094" i="8"/>
  <c r="L2086" i="8"/>
  <c r="L2078" i="8"/>
  <c r="L2070" i="8"/>
  <c r="L2062" i="8"/>
  <c r="L2054" i="8"/>
  <c r="L2046" i="8"/>
  <c r="L2038" i="8"/>
  <c r="L2030" i="8"/>
  <c r="L2022" i="8"/>
  <c r="L2014" i="8"/>
  <c r="L2006" i="8"/>
  <c r="L1998" i="8"/>
  <c r="L1990" i="8"/>
  <c r="L1982" i="8"/>
  <c r="L1974" i="8"/>
  <c r="L1966" i="8"/>
  <c r="L1958" i="8"/>
  <c r="L1950" i="8"/>
  <c r="L1942" i="8"/>
  <c r="L1934" i="8"/>
  <c r="L1926" i="8"/>
  <c r="L1918" i="8"/>
  <c r="L1910" i="8"/>
  <c r="L1902" i="8"/>
  <c r="L1894" i="8"/>
  <c r="L1886" i="8"/>
  <c r="L1878" i="8"/>
  <c r="L1870" i="8"/>
  <c r="L1862" i="8"/>
  <c r="L1854" i="8"/>
  <c r="L1846" i="8"/>
  <c r="L1838" i="8"/>
  <c r="L1830" i="8"/>
  <c r="L1822" i="8"/>
  <c r="L1814" i="8"/>
  <c r="L1806" i="8"/>
  <c r="L1798" i="8"/>
  <c r="L1790" i="8"/>
  <c r="L1782" i="8"/>
  <c r="L1774" i="8"/>
  <c r="L1766" i="8"/>
  <c r="L1758" i="8"/>
  <c r="L1750" i="8"/>
  <c r="L1742" i="8"/>
  <c r="L1734" i="8"/>
  <c r="L1726" i="8"/>
  <c r="L1718" i="8"/>
  <c r="L1710" i="8"/>
  <c r="L1702" i="8"/>
  <c r="L1694" i="8"/>
  <c r="L1686" i="8"/>
  <c r="L1678" i="8"/>
  <c r="L1670" i="8"/>
  <c r="L1662" i="8"/>
  <c r="L1654" i="8"/>
  <c r="L1646" i="8"/>
  <c r="L1638" i="8"/>
  <c r="L1630" i="8"/>
  <c r="L1622" i="8"/>
  <c r="L1614" i="8"/>
  <c r="L1606" i="8"/>
  <c r="L1598" i="8"/>
  <c r="L1590" i="8"/>
  <c r="L1582" i="8"/>
  <c r="L1574" i="8"/>
  <c r="L1566" i="8"/>
  <c r="L1558" i="8"/>
  <c r="L1550" i="8"/>
  <c r="L1542" i="8"/>
  <c r="L1534" i="8"/>
  <c r="L1526" i="8"/>
  <c r="L1518" i="8"/>
  <c r="L1510" i="8"/>
  <c r="L1502" i="8"/>
  <c r="L1494" i="8"/>
  <c r="L1486" i="8"/>
  <c r="L1478" i="8"/>
  <c r="L1470" i="8"/>
  <c r="L1462" i="8"/>
  <c r="L1454" i="8"/>
  <c r="L1446" i="8"/>
  <c r="L1438" i="8"/>
  <c r="L1430" i="8"/>
  <c r="L1422" i="8"/>
  <c r="L1414" i="8"/>
  <c r="L1406" i="8"/>
  <c r="L1398" i="8"/>
  <c r="L1390" i="8"/>
  <c r="L1382" i="8"/>
  <c r="L1374" i="8"/>
  <c r="L1366" i="8"/>
  <c r="L1358" i="8"/>
  <c r="L1350" i="8"/>
  <c r="L1342" i="8"/>
  <c r="L1334" i="8"/>
  <c r="L1326" i="8"/>
  <c r="L1318" i="8"/>
  <c r="L1310" i="8"/>
  <c r="L1302" i="8"/>
  <c r="L1294" i="8"/>
  <c r="L1286" i="8"/>
  <c r="L1278" i="8"/>
  <c r="L1270" i="8"/>
  <c r="L1262" i="8"/>
  <c r="L1254" i="8"/>
  <c r="L1246" i="8"/>
  <c r="L1238" i="8"/>
  <c r="L1230" i="8"/>
  <c r="L1222" i="8"/>
  <c r="L1214" i="8"/>
  <c r="L1206" i="8"/>
  <c r="L1198" i="8"/>
  <c r="L1190" i="8"/>
  <c r="L1182" i="8"/>
  <c r="L1174" i="8"/>
  <c r="L1166" i="8"/>
  <c r="L1158" i="8"/>
  <c r="L1150" i="8"/>
  <c r="L1142" i="8"/>
  <c r="L1134" i="8"/>
  <c r="L1126" i="8"/>
  <c r="L1118" i="8"/>
  <c r="L1110" i="8"/>
  <c r="L1102" i="8"/>
  <c r="L1094" i="8"/>
  <c r="L1086" i="8"/>
  <c r="L1078" i="8"/>
  <c r="L1070" i="8"/>
  <c r="L1062" i="8"/>
  <c r="L1054" i="8"/>
  <c r="L1046" i="8"/>
  <c r="L1038" i="8"/>
  <c r="L1030" i="8"/>
  <c r="L1022" i="8"/>
  <c r="L1014" i="8"/>
  <c r="L1006" i="8"/>
  <c r="L998" i="8"/>
  <c r="L990" i="8"/>
  <c r="L982" i="8"/>
  <c r="L974" i="8"/>
  <c r="L966" i="8"/>
  <c r="L958" i="8"/>
  <c r="L950" i="8"/>
  <c r="L942" i="8"/>
  <c r="L934" i="8"/>
  <c r="L926" i="8"/>
  <c r="L918" i="8"/>
  <c r="L910" i="8"/>
  <c r="L902" i="8"/>
  <c r="L894" i="8"/>
  <c r="L1185" i="8"/>
  <c r="L1177" i="8"/>
  <c r="L1169" i="8"/>
  <c r="L1161" i="8"/>
  <c r="L1153" i="8"/>
  <c r="L1145" i="8"/>
  <c r="L1137" i="8"/>
  <c r="L1129" i="8"/>
  <c r="L1121" i="8"/>
  <c r="L1113" i="8"/>
  <c r="L1105" i="8"/>
  <c r="L1097" i="8"/>
  <c r="L1089" i="8"/>
  <c r="L1081" i="8"/>
  <c r="L1073" i="8"/>
  <c r="L1065" i="8"/>
  <c r="L1057" i="8"/>
  <c r="L1049" i="8"/>
  <c r="L1041" i="8"/>
  <c r="L1033" i="8"/>
  <c r="L1025" i="8"/>
  <c r="L1017" i="8"/>
  <c r="L1009" i="8"/>
  <c r="L1001" i="8"/>
  <c r="L993" i="8"/>
  <c r="L985" i="8"/>
  <c r="L977" i="8"/>
  <c r="L969" i="8"/>
  <c r="L961" i="8"/>
  <c r="L953" i="8"/>
  <c r="L945" i="8"/>
  <c r="L937" i="8"/>
  <c r="L929" i="8"/>
  <c r="L921" i="8"/>
  <c r="L913" i="8"/>
  <c r="L905" i="8"/>
  <c r="L897" i="8"/>
  <c r="L889" i="8"/>
  <c r="L881" i="8"/>
  <c r="L873" i="8"/>
  <c r="L865" i="8"/>
  <c r="L857" i="8"/>
  <c r="L849" i="8"/>
  <c r="L841" i="8"/>
  <c r="L833" i="8"/>
  <c r="L825" i="8"/>
  <c r="L817" i="8"/>
  <c r="L809" i="8"/>
  <c r="L801" i="8"/>
  <c r="L793" i="8"/>
  <c r="L785" i="8"/>
  <c r="L777" i="8"/>
  <c r="L769" i="8"/>
  <c r="L761" i="8"/>
  <c r="L753" i="8"/>
  <c r="L745" i="8"/>
  <c r="L732" i="8"/>
  <c r="L722" i="8"/>
  <c r="L714" i="8"/>
  <c r="L706" i="8"/>
  <c r="L698" i="8"/>
  <c r="L690" i="8"/>
  <c r="L682" i="8"/>
  <c r="L674" i="8"/>
  <c r="L666" i="8"/>
  <c r="L658" i="8"/>
  <c r="L650" i="8"/>
  <c r="L642" i="8"/>
  <c r="L634" i="8"/>
  <c r="L626" i="8"/>
  <c r="L618" i="8"/>
  <c r="L610" i="8"/>
  <c r="L602" i="8"/>
  <c r="L594" i="8"/>
  <c r="L586" i="8"/>
  <c r="L578" i="8"/>
  <c r="L570" i="8"/>
  <c r="L562" i="8"/>
  <c r="L554" i="8"/>
  <c r="L546" i="8"/>
  <c r="L538" i="8"/>
  <c r="L530" i="8"/>
  <c r="L522" i="8"/>
  <c r="L514" i="8"/>
  <c r="L506" i="8"/>
  <c r="L498" i="8"/>
  <c r="L490" i="8"/>
  <c r="L482" i="8"/>
  <c r="L474" i="8"/>
  <c r="L466" i="8"/>
  <c r="L458" i="8"/>
  <c r="L450" i="8"/>
  <c r="L442" i="8"/>
  <c r="L434" i="8"/>
  <c r="L426" i="8"/>
  <c r="L418" i="8"/>
  <c r="L410" i="8"/>
  <c r="L402" i="8"/>
  <c r="L394" i="8"/>
  <c r="L386" i="8"/>
  <c r="L378" i="8"/>
  <c r="L370" i="8"/>
  <c r="L362" i="8"/>
  <c r="L354" i="8"/>
  <c r="L346" i="8"/>
  <c r="L338" i="8"/>
  <c r="L330" i="8"/>
  <c r="L322" i="8"/>
  <c r="L314" i="8"/>
  <c r="L306" i="8"/>
  <c r="L298" i="8"/>
  <c r="L290" i="8"/>
  <c r="L282" i="8"/>
  <c r="L274" i="8"/>
  <c r="L266" i="8"/>
  <c r="L258" i="8"/>
  <c r="L250" i="8"/>
  <c r="L242" i="8"/>
  <c r="L234" i="8"/>
  <c r="L226" i="8"/>
  <c r="L218" i="8"/>
  <c r="L210" i="8"/>
  <c r="L202" i="8"/>
  <c r="L194" i="8"/>
  <c r="L186" i="8"/>
  <c r="L178" i="8"/>
  <c r="L170" i="8"/>
  <c r="L162" i="8"/>
  <c r="L154" i="8"/>
  <c r="L146" i="8"/>
  <c r="L138" i="8"/>
  <c r="L130" i="8"/>
  <c r="L122" i="8"/>
  <c r="L114" i="8"/>
  <c r="L106" i="8"/>
  <c r="L98" i="8"/>
  <c r="L90" i="8"/>
  <c r="L82" i="8"/>
  <c r="L74" i="8"/>
  <c r="L66" i="8"/>
  <c r="L58" i="8"/>
  <c r="L50" i="8"/>
  <c r="L42" i="8"/>
  <c r="L34" i="8"/>
  <c r="L26" i="8"/>
  <c r="L18" i="8"/>
  <c r="L10" i="8"/>
  <c r="L4" i="8"/>
  <c r="L2627" i="8"/>
  <c r="L2619" i="8"/>
  <c r="L2611" i="8"/>
  <c r="L2603" i="8"/>
  <c r="L2595" i="8"/>
  <c r="L2587" i="8"/>
  <c r="L2579" i="8"/>
  <c r="L2571" i="8"/>
  <c r="L2563" i="8"/>
  <c r="L2555" i="8"/>
  <c r="L2547" i="8"/>
  <c r="L2539" i="8"/>
  <c r="L2531" i="8"/>
  <c r="L2523" i="8"/>
  <c r="L2515" i="8"/>
  <c r="L2507" i="8"/>
  <c r="L2499" i="8"/>
  <c r="L2491" i="8"/>
  <c r="L2483" i="8"/>
  <c r="L2475" i="8"/>
  <c r="L2467" i="8"/>
  <c r="L2459" i="8"/>
  <c r="L2451" i="8"/>
  <c r="L2443" i="8"/>
  <c r="L2435" i="8"/>
  <c r="L2427" i="8"/>
  <c r="L2419" i="8"/>
  <c r="L2411" i="8"/>
  <c r="L2403" i="8"/>
  <c r="L2395" i="8"/>
  <c r="L2387" i="8"/>
  <c r="L2379" i="8"/>
  <c r="L2371" i="8"/>
  <c r="L2363" i="8"/>
  <c r="L2355" i="8"/>
  <c r="L2347" i="8"/>
  <c r="L2339" i="8"/>
  <c r="L2331" i="8"/>
  <c r="L2323" i="8"/>
  <c r="L2315" i="8"/>
  <c r="L2307" i="8"/>
  <c r="L2299" i="8"/>
  <c r="L2291" i="8"/>
  <c r="L2283" i="8"/>
  <c r="L2275" i="8"/>
  <c r="L2267" i="8"/>
  <c r="L2259" i="8"/>
  <c r="L2251" i="8"/>
  <c r="L2243" i="8"/>
  <c r="L2235" i="8"/>
  <c r="L2227" i="8"/>
  <c r="L2219" i="8"/>
  <c r="L2211" i="8"/>
  <c r="L2203" i="8"/>
  <c r="L2195" i="8"/>
  <c r="L2187" i="8"/>
  <c r="L2179" i="8"/>
  <c r="L2171" i="8"/>
  <c r="L2163" i="8"/>
  <c r="L2155" i="8"/>
  <c r="L2147" i="8"/>
  <c r="L2139" i="8"/>
  <c r="L2131" i="8"/>
  <c r="L2123" i="8"/>
  <c r="L2115" i="8"/>
  <c r="L2107" i="8"/>
  <c r="L2099" i="8"/>
  <c r="L2091" i="8"/>
  <c r="L2083" i="8"/>
  <c r="L2075" i="8"/>
  <c r="L2067" i="8"/>
  <c r="L2059" i="8"/>
  <c r="L2051" i="8"/>
  <c r="L2043" i="8"/>
  <c r="L2035" i="8"/>
  <c r="L2027" i="8"/>
  <c r="L2019" i="8"/>
  <c r="L2011" i="8"/>
  <c r="L2003" i="8"/>
  <c r="L1995" i="8"/>
  <c r="L1987" i="8"/>
  <c r="L1979" i="8"/>
  <c r="L1971" i="8"/>
  <c r="L1963" i="8"/>
  <c r="L1955" i="8"/>
  <c r="L1947" i="8"/>
  <c r="L1939" i="8"/>
  <c r="L1931" i="8"/>
  <c r="L1923" i="8"/>
  <c r="L1915" i="8"/>
  <c r="L1907" i="8"/>
  <c r="L1899" i="8"/>
  <c r="L1891" i="8"/>
  <c r="L1883" i="8"/>
  <c r="L1875" i="8"/>
  <c r="L1867" i="8"/>
  <c r="L1859" i="8"/>
  <c r="L1851" i="8"/>
  <c r="L1843" i="8"/>
  <c r="L1835" i="8"/>
  <c r="L1827" i="8"/>
  <c r="L1819" i="8"/>
  <c r="L1811" i="8"/>
  <c r="L1803" i="8"/>
  <c r="L1795" i="8"/>
  <c r="L1787" i="8"/>
  <c r="L1779" i="8"/>
  <c r="L1771" i="8"/>
  <c r="L1763" i="8"/>
  <c r="L1755" i="8"/>
  <c r="L1747" i="8"/>
  <c r="L1739" i="8"/>
  <c r="L1731" i="8"/>
  <c r="L1723" i="8"/>
  <c r="L1715" i="8"/>
  <c r="L1707" i="8"/>
  <c r="L1699" i="8"/>
  <c r="L1691" i="8"/>
  <c r="L1683" i="8"/>
  <c r="L1675" i="8"/>
  <c r="L1667" i="8"/>
  <c r="L1659" i="8"/>
  <c r="L1651" i="8"/>
  <c r="L1643" i="8"/>
  <c r="L1635" i="8"/>
  <c r="L1627" i="8"/>
  <c r="L1619" i="8"/>
  <c r="L1611" i="8"/>
  <c r="L1603" i="8"/>
  <c r="L1595" i="8"/>
  <c r="L1587" i="8"/>
  <c r="L1579" i="8"/>
  <c r="L1571" i="8"/>
  <c r="L1563" i="8"/>
  <c r="L1555" i="8"/>
  <c r="L1547" i="8"/>
  <c r="L1539" i="8"/>
  <c r="L1531" i="8"/>
  <c r="L1523" i="8"/>
  <c r="L1515" i="8"/>
  <c r="L1507" i="8"/>
  <c r="L1499" i="8"/>
  <c r="L1491" i="8"/>
  <c r="L1483" i="8"/>
  <c r="L1475" i="8"/>
  <c r="L1467" i="8"/>
  <c r="L1459" i="8"/>
  <c r="L1451" i="8"/>
  <c r="L1443" i="8"/>
  <c r="L1435" i="8"/>
  <c r="L1427" i="8"/>
  <c r="L1419" i="8"/>
  <c r="L1411" i="8"/>
  <c r="L1403" i="8"/>
  <c r="L1395" i="8"/>
  <c r="L1387" i="8"/>
  <c r="L1379" i="8"/>
  <c r="L1371" i="8"/>
  <c r="L1363" i="8"/>
  <c r="L1355" i="8"/>
  <c r="L1347" i="8"/>
  <c r="L1339" i="8"/>
  <c r="L1331" i="8"/>
  <c r="L1323" i="8"/>
  <c r="L1315" i="8"/>
  <c r="L1307" i="8"/>
  <c r="L1299" i="8"/>
  <c r="L1291" i="8"/>
  <c r="L1283" i="8"/>
  <c r="L1275" i="8"/>
  <c r="L1267" i="8"/>
  <c r="L1259" i="8"/>
  <c r="L1251" i="8"/>
  <c r="L1243" i="8"/>
  <c r="L1235" i="8"/>
  <c r="L1227" i="8"/>
  <c r="L1219" i="8"/>
  <c r="L1211" i="8"/>
  <c r="L1203" i="8"/>
  <c r="L1195" i="8"/>
  <c r="L1187" i="8"/>
  <c r="L3" i="8"/>
  <c r="L712" i="8"/>
  <c r="L680" i="8"/>
  <c r="L648" i="8"/>
  <c r="L616" i="8"/>
  <c r="L584" i="8"/>
  <c r="L552" i="8"/>
  <c r="L520" i="8"/>
  <c r="L488" i="8"/>
  <c r="L456" i="8"/>
  <c r="L424" i="8"/>
  <c r="L392" i="8"/>
  <c r="L360" i="8"/>
  <c r="L328" i="8"/>
  <c r="L296" i="8"/>
  <c r="L264" i="8"/>
  <c r="L232" i="8"/>
  <c r="L200" i="8"/>
  <c r="L168" i="8"/>
  <c r="L136" i="8"/>
  <c r="L104" i="8"/>
  <c r="L72" i="8"/>
  <c r="L40" i="8"/>
  <c r="L8" i="8"/>
  <c r="L2617" i="8"/>
  <c r="L2585" i="8"/>
  <c r="L2553" i="8"/>
  <c r="L2521" i="8"/>
  <c r="L2489" i="8"/>
  <c r="L2457" i="8"/>
  <c r="L2425" i="8"/>
  <c r="L2393" i="8"/>
  <c r="L2361" i="8"/>
  <c r="L2329" i="8"/>
  <c r="L2297" i="8"/>
  <c r="L2265" i="8"/>
  <c r="L2233" i="8"/>
  <c r="L2201" i="8"/>
  <c r="L2169" i="8"/>
  <c r="L2137" i="8"/>
  <c r="L2105" i="8"/>
  <c r="L2073" i="8"/>
  <c r="L2041" i="8"/>
  <c r="L2009" i="8"/>
  <c r="L1977" i="8"/>
  <c r="L1945" i="8"/>
  <c r="L1913" i="8"/>
  <c r="L1881" i="8"/>
  <c r="L1849" i="8"/>
  <c r="L1817" i="8"/>
  <c r="L1785" i="8"/>
  <c r="L1753" i="8"/>
  <c r="L1721" i="8"/>
  <c r="L1689" i="8"/>
  <c r="L1657" i="8"/>
  <c r="L1625" i="8"/>
  <c r="L1593" i="8"/>
  <c r="L1561" i="8"/>
  <c r="L1529" i="8"/>
  <c r="L1497" i="8"/>
  <c r="L1465" i="8"/>
  <c r="L1433" i="8"/>
  <c r="L1401" i="8"/>
  <c r="L1369" i="8"/>
  <c r="L1337" i="8"/>
  <c r="L1305" i="8"/>
  <c r="L1273" i="8"/>
  <c r="L1241" i="8"/>
  <c r="L1209" i="8"/>
  <c r="L729" i="8"/>
  <c r="L713" i="8"/>
  <c r="L697" i="8"/>
  <c r="L681" i="8"/>
  <c r="L665" i="8"/>
  <c r="L649" i="8"/>
  <c r="L633" i="8"/>
  <c r="L617" i="8"/>
  <c r="L601" i="8"/>
  <c r="L585" i="8"/>
  <c r="L569" i="8"/>
  <c r="L553" i="8"/>
  <c r="L537" i="8"/>
  <c r="L521" i="8"/>
  <c r="L505" i="8"/>
  <c r="L489" i="8"/>
  <c r="L473" i="8"/>
  <c r="L457" i="8"/>
  <c r="L441" i="8"/>
  <c r="L425" i="8"/>
  <c r="L409" i="8"/>
  <c r="L393" i="8"/>
  <c r="L377" i="8"/>
  <c r="L361" i="8"/>
  <c r="L345" i="8"/>
  <c r="L329" i="8"/>
  <c r="L313" i="8"/>
  <c r="L297" i="8"/>
  <c r="L281" i="8"/>
  <c r="L265" i="8"/>
  <c r="L249" i="8"/>
  <c r="L233" i="8"/>
  <c r="L217" i="8"/>
  <c r="L201" i="8"/>
  <c r="L185" i="8"/>
  <c r="L169" i="8"/>
  <c r="L153" i="8"/>
  <c r="L137" i="8"/>
  <c r="L121" i="8"/>
  <c r="L105" i="8"/>
  <c r="L89" i="8"/>
  <c r="L73" i="8"/>
  <c r="L57" i="8"/>
  <c r="L41" i="8"/>
  <c r="L25" i="8"/>
  <c r="L9" i="8"/>
  <c r="L2628" i="8"/>
  <c r="L2612" i="8"/>
  <c r="L2596" i="8"/>
  <c r="L2580" i="8"/>
  <c r="L2564" i="8"/>
  <c r="L2548" i="8"/>
  <c r="L2532" i="8"/>
  <c r="L2516" i="8"/>
  <c r="L2500" i="8"/>
  <c r="L2484" i="8"/>
  <c r="L2468" i="8"/>
  <c r="L2452" i="8"/>
  <c r="L2436" i="8"/>
  <c r="L2420" i="8"/>
  <c r="L2404" i="8"/>
  <c r="L2388" i="8"/>
  <c r="L2372" i="8"/>
  <c r="L2356" i="8"/>
  <c r="L2340" i="8"/>
  <c r="L2324" i="8"/>
  <c r="L2308" i="8"/>
  <c r="L2292" i="8"/>
  <c r="L2276" i="8"/>
  <c r="L2260" i="8"/>
  <c r="L2244" i="8"/>
  <c r="L2228" i="8"/>
  <c r="L2212" i="8"/>
  <c r="L2196" i="8"/>
  <c r="L2180" i="8"/>
  <c r="L2164" i="8"/>
  <c r="L2148" i="8"/>
  <c r="L2132" i="8"/>
  <c r="L2116" i="8"/>
  <c r="L2100" i="8"/>
  <c r="L2084" i="8"/>
  <c r="L2068" i="8"/>
  <c r="L2052" i="8"/>
  <c r="L2036" i="8"/>
  <c r="L2020" i="8"/>
  <c r="L2004" i="8"/>
  <c r="L1988" i="8"/>
  <c r="L1972" i="8"/>
  <c r="L1956" i="8"/>
  <c r="L1940" i="8"/>
  <c r="L1924" i="8"/>
  <c r="L1908" i="8"/>
  <c r="L1892" i="8"/>
  <c r="L1876" i="8"/>
  <c r="L1860" i="8"/>
  <c r="L1844" i="8"/>
  <c r="L1828" i="8"/>
  <c r="L1812" i="8"/>
  <c r="L1796" i="8"/>
  <c r="L1780" i="8"/>
  <c r="L1764" i="8"/>
  <c r="L1748" i="8"/>
  <c r="L1732" i="8"/>
  <c r="L1716" i="8"/>
  <c r="L1700" i="8"/>
  <c r="L1684" i="8"/>
  <c r="L1668" i="8"/>
  <c r="L1652" i="8"/>
  <c r="L1636" i="8"/>
  <c r="L1620" i="8"/>
  <c r="L1604" i="8"/>
  <c r="L1588" i="8"/>
  <c r="L1572" i="8"/>
  <c r="L1556" i="8"/>
  <c r="L1540" i="8"/>
  <c r="L1524" i="8"/>
  <c r="L1508" i="8"/>
  <c r="L1492" i="8"/>
  <c r="L1476" i="8"/>
  <c r="L1460" i="8"/>
  <c r="L1444" i="8"/>
  <c r="L1428" i="8"/>
  <c r="L1412" i="8"/>
  <c r="L1396" i="8"/>
  <c r="L1380" i="8"/>
  <c r="L1364" i="8"/>
  <c r="L1348" i="8"/>
  <c r="L1332" i="8"/>
  <c r="L1316" i="8"/>
  <c r="L1300" i="8"/>
  <c r="L1284" i="8"/>
  <c r="L1268" i="8"/>
  <c r="L1252" i="8"/>
  <c r="L1236" i="8"/>
  <c r="L1220" i="8"/>
  <c r="L1204" i="8"/>
  <c r="L1188" i="8"/>
  <c r="L1172" i="8"/>
  <c r="L1156" i="8"/>
  <c r="L1140" i="8"/>
  <c r="L1124" i="8"/>
  <c r="L1108" i="8"/>
  <c r="L1092" i="8"/>
  <c r="L1076" i="8"/>
  <c r="L1060" i="8"/>
  <c r="L1044" i="8"/>
  <c r="L1028" i="8"/>
  <c r="L1012" i="8"/>
  <c r="L996" i="8"/>
  <c r="L980" i="8"/>
  <c r="L964" i="8"/>
  <c r="L948" i="8"/>
  <c r="L932" i="8"/>
  <c r="L916" i="8"/>
  <c r="L900" i="8"/>
  <c r="L1183" i="8"/>
  <c r="L1167" i="8"/>
  <c r="L1151" i="8"/>
  <c r="L1135" i="8"/>
  <c r="L1119" i="8"/>
  <c r="L1103" i="8"/>
  <c r="L1087" i="8"/>
  <c r="L1071" i="8"/>
  <c r="L1055" i="8"/>
  <c r="L1039" i="8"/>
  <c r="L1023" i="8"/>
  <c r="L1007" i="8"/>
  <c r="L991" i="8"/>
  <c r="L975" i="8"/>
  <c r="L959" i="8"/>
  <c r="L943" i="8"/>
  <c r="L927" i="8"/>
  <c r="L911" i="8"/>
  <c r="L895" i="8"/>
  <c r="L879" i="8"/>
  <c r="L863" i="8"/>
  <c r="L847" i="8"/>
  <c r="L831" i="8"/>
  <c r="L815" i="8"/>
  <c r="L799" i="8"/>
  <c r="L783" i="8"/>
  <c r="L767" i="8"/>
  <c r="L751" i="8"/>
  <c r="L886" i="8"/>
  <c r="L878" i="8"/>
  <c r="L870" i="8"/>
  <c r="L862" i="8"/>
  <c r="L854" i="8"/>
  <c r="L846" i="8"/>
  <c r="L838" i="8"/>
  <c r="L830" i="8"/>
  <c r="L822" i="8"/>
  <c r="L814" i="8"/>
  <c r="L806" i="8"/>
  <c r="L798" i="8"/>
  <c r="L790" i="8"/>
  <c r="L782" i="8"/>
  <c r="L774" i="8"/>
  <c r="L766" i="8"/>
  <c r="L758" i="8"/>
  <c r="L750" i="8"/>
  <c r="L742" i="8"/>
  <c r="L704" i="8"/>
  <c r="L672" i="8"/>
  <c r="L640" i="8"/>
  <c r="L608" i="8"/>
  <c r="L576" i="8"/>
  <c r="L544" i="8"/>
  <c r="L512" i="8"/>
  <c r="L480" i="8"/>
  <c r="L448" i="8"/>
  <c r="L416" i="8"/>
  <c r="L384" i="8"/>
  <c r="L352" i="8"/>
  <c r="L320" i="8"/>
  <c r="L288" i="8"/>
  <c r="L256" i="8"/>
  <c r="L224" i="8"/>
  <c r="L192" i="8"/>
  <c r="L160" i="8"/>
  <c r="L128" i="8"/>
  <c r="L96" i="8"/>
  <c r="L64" i="8"/>
  <c r="L32" i="8"/>
  <c r="L2609" i="8"/>
  <c r="L2577" i="8"/>
  <c r="L2545" i="8"/>
  <c r="L2513" i="8"/>
  <c r="L2481" i="8"/>
  <c r="L2449" i="8"/>
  <c r="L2417" i="8"/>
  <c r="L2385" i="8"/>
  <c r="L2353" i="8"/>
  <c r="L2321" i="8"/>
  <c r="L2289" i="8"/>
  <c r="L2257" i="8"/>
  <c r="L2225" i="8"/>
  <c r="L2193" i="8"/>
  <c r="L2161" i="8"/>
  <c r="L2129" i="8"/>
  <c r="L2097" i="8"/>
  <c r="L2065" i="8"/>
  <c r="L2033" i="8"/>
  <c r="L2001" i="8"/>
  <c r="L1969" i="8"/>
  <c r="L1937" i="8"/>
  <c r="L1905" i="8"/>
  <c r="L1873" i="8"/>
  <c r="L1841" i="8"/>
  <c r="L1809" i="8"/>
  <c r="L1777" i="8"/>
  <c r="L1745" i="8"/>
  <c r="L1713" i="8"/>
  <c r="L1681" i="8"/>
  <c r="L1649" i="8"/>
  <c r="L1617" i="8"/>
  <c r="L1585" i="8"/>
  <c r="L1553" i="8"/>
  <c r="L1521" i="8"/>
  <c r="L1489" i="8"/>
  <c r="L1457" i="8"/>
  <c r="L1425" i="8"/>
  <c r="L1393" i="8"/>
  <c r="L1361" i="8"/>
  <c r="L1329" i="8"/>
  <c r="L1297" i="8"/>
  <c r="L1265" i="8"/>
  <c r="L1233" i="8"/>
  <c r="L1201" i="8"/>
  <c r="L723" i="8"/>
  <c r="L707" i="8"/>
  <c r="L691" i="8"/>
  <c r="L675" i="8"/>
  <c r="L659" i="8"/>
  <c r="L643" i="8"/>
  <c r="L627" i="8"/>
  <c r="L611" i="8"/>
  <c r="L595" i="8"/>
  <c r="L579" i="8"/>
  <c r="L563" i="8"/>
  <c r="L547" i="8"/>
  <c r="L531" i="8"/>
  <c r="L515" i="8"/>
  <c r="L499" i="8"/>
  <c r="L483" i="8"/>
  <c r="L467" i="8"/>
  <c r="L451" i="8"/>
  <c r="L435" i="8"/>
  <c r="L419" i="8"/>
  <c r="L403" i="8"/>
  <c r="L387" i="8"/>
  <c r="L371" i="8"/>
  <c r="L355" i="8"/>
  <c r="L339" i="8"/>
  <c r="L323" i="8"/>
  <c r="L307" i="8"/>
  <c r="L291" i="8"/>
  <c r="L275" i="8"/>
  <c r="L259" i="8"/>
  <c r="L243" i="8"/>
  <c r="L227" i="8"/>
  <c r="L211" i="8"/>
  <c r="L195" i="8"/>
  <c r="L179" i="8"/>
  <c r="L163" i="8"/>
  <c r="L147" i="8"/>
  <c r="L131" i="8"/>
  <c r="L115" i="8"/>
  <c r="L99" i="8"/>
  <c r="L83" i="8"/>
  <c r="L67" i="8"/>
  <c r="L51" i="8"/>
  <c r="L35" i="8"/>
  <c r="L19" i="8"/>
  <c r="L2626" i="8"/>
  <c r="L2610" i="8"/>
  <c r="L2594" i="8"/>
  <c r="L2578" i="8"/>
  <c r="L2562" i="8"/>
  <c r="L2546" i="8"/>
  <c r="L2530" i="8"/>
  <c r="L2514" i="8"/>
  <c r="L2498" i="8"/>
  <c r="L2482" i="8"/>
  <c r="L2466" i="8"/>
  <c r="L2450" i="8"/>
  <c r="L2434" i="8"/>
  <c r="L2418" i="8"/>
  <c r="L2402" i="8"/>
  <c r="L2386" i="8"/>
  <c r="L2370" i="8"/>
  <c r="L2354" i="8"/>
  <c r="L2338" i="8"/>
  <c r="L2322" i="8"/>
  <c r="L2306" i="8"/>
  <c r="L2290" i="8"/>
  <c r="L2274" i="8"/>
  <c r="L2258" i="8"/>
  <c r="L2242" i="8"/>
  <c r="L2226" i="8"/>
  <c r="L2210" i="8"/>
  <c r="L2194" i="8"/>
  <c r="L2178" i="8"/>
  <c r="L2162" i="8"/>
  <c r="L2146" i="8"/>
  <c r="L2130" i="8"/>
  <c r="L2114" i="8"/>
  <c r="L2098" i="8"/>
  <c r="L2082" i="8"/>
  <c r="L2066" i="8"/>
  <c r="L2050" i="8"/>
  <c r="L2034" i="8"/>
  <c r="L2018" i="8"/>
  <c r="L2002" i="8"/>
  <c r="L1986" i="8"/>
  <c r="L1970" i="8"/>
  <c r="L1954" i="8"/>
  <c r="L1938" i="8"/>
  <c r="L1922" i="8"/>
  <c r="L1906" i="8"/>
  <c r="L1890" i="8"/>
  <c r="L1874" i="8"/>
  <c r="L1858" i="8"/>
  <c r="L1842" i="8"/>
  <c r="L1826" i="8"/>
  <c r="L1810" i="8"/>
  <c r="L1794" i="8"/>
  <c r="L1778" i="8"/>
  <c r="L1762" i="8"/>
  <c r="L1746" i="8"/>
  <c r="L1730" i="8"/>
  <c r="L1714" i="8"/>
  <c r="L1698" i="8"/>
  <c r="L1682" i="8"/>
  <c r="L1666" i="8"/>
  <c r="L1650" i="8"/>
  <c r="L1634" i="8"/>
  <c r="L1618" i="8"/>
  <c r="L1602" i="8"/>
  <c r="L1586" i="8"/>
  <c r="L1570" i="8"/>
  <c r="L1554" i="8"/>
  <c r="L1538" i="8"/>
  <c r="L1522" i="8"/>
  <c r="L1506" i="8"/>
  <c r="L1490" i="8"/>
  <c r="L1474" i="8"/>
  <c r="L1458" i="8"/>
  <c r="L1442" i="8"/>
  <c r="L1426" i="8"/>
  <c r="L1410" i="8"/>
  <c r="L1394" i="8"/>
  <c r="L1378" i="8"/>
  <c r="L1362" i="8"/>
  <c r="L1346" i="8"/>
  <c r="L1330" i="8"/>
  <c r="L1314" i="8"/>
  <c r="L1298" i="8"/>
  <c r="L1282" i="8"/>
  <c r="L1266" i="8"/>
  <c r="L1250" i="8"/>
  <c r="L1234" i="8"/>
  <c r="L1218" i="8"/>
  <c r="L1202" i="8"/>
  <c r="L1186" i="8"/>
  <c r="L1170" i="8"/>
  <c r="L1154" i="8"/>
  <c r="L1138" i="8"/>
  <c r="L1122" i="8"/>
  <c r="L1106" i="8"/>
  <c r="L1090" i="8"/>
  <c r="L1074" i="8"/>
  <c r="L1058" i="8"/>
  <c r="L1042" i="8"/>
  <c r="L1026" i="8"/>
  <c r="L1010" i="8"/>
  <c r="L994" i="8"/>
  <c r="L978" i="8"/>
  <c r="L962" i="8"/>
  <c r="L946" i="8"/>
  <c r="L930" i="8"/>
  <c r="L914" i="8"/>
  <c r="L898" i="8"/>
  <c r="L1181" i="8"/>
  <c r="L1165" i="8"/>
  <c r="L1149" i="8"/>
  <c r="L1133" i="8"/>
  <c r="L1117" i="8"/>
  <c r="L1101" i="8"/>
  <c r="L1085" i="8"/>
  <c r="L1069" i="8"/>
  <c r="L1053" i="8"/>
  <c r="L1037" i="8"/>
  <c r="L1021" i="8"/>
  <c r="L1005" i="8"/>
  <c r="L989" i="8"/>
  <c r="L973" i="8"/>
  <c r="L957" i="8"/>
  <c r="L941" i="8"/>
  <c r="L925" i="8"/>
  <c r="L909" i="8"/>
  <c r="L893" i="8"/>
  <c r="L877" i="8"/>
  <c r="L861" i="8"/>
  <c r="L845" i="8"/>
  <c r="L829" i="8"/>
  <c r="L813" i="8"/>
  <c r="L797" i="8"/>
  <c r="L781" i="8"/>
  <c r="L765" i="8"/>
  <c r="L749" i="8"/>
  <c r="L884" i="8"/>
  <c r="L876" i="8"/>
  <c r="L868" i="8"/>
  <c r="L860" i="8"/>
  <c r="L852" i="8"/>
  <c r="L844" i="8"/>
  <c r="L836" i="8"/>
  <c r="L828" i="8"/>
  <c r="L820" i="8"/>
  <c r="L812" i="8"/>
  <c r="L804" i="8"/>
  <c r="L796" i="8"/>
  <c r="L788" i="8"/>
  <c r="L780" i="8"/>
  <c r="L772" i="8"/>
  <c r="L764" i="8"/>
  <c r="L756" i="8"/>
  <c r="L748" i="8"/>
  <c r="L740" i="8"/>
  <c r="L720" i="8"/>
  <c r="L688" i="8"/>
  <c r="L656" i="8"/>
  <c r="L624" i="8"/>
  <c r="L592" i="8"/>
  <c r="L560" i="8"/>
  <c r="L528" i="8"/>
  <c r="L496" i="8"/>
  <c r="L464" i="8"/>
  <c r="L432" i="8"/>
  <c r="L400" i="8"/>
  <c r="L368" i="8"/>
  <c r="L336" i="8"/>
  <c r="L304" i="8"/>
  <c r="L272" i="8"/>
  <c r="L240" i="8"/>
  <c r="L208" i="8"/>
  <c r="L176" i="8"/>
  <c r="L144" i="8"/>
  <c r="L112" i="8"/>
  <c r="L80" i="8"/>
  <c r="L48" i="8"/>
  <c r="L16" i="8"/>
  <c r="L2625" i="8"/>
  <c r="L2593" i="8"/>
  <c r="L2561" i="8"/>
  <c r="L2529" i="8"/>
  <c r="L2497" i="8"/>
  <c r="L2465" i="8"/>
  <c r="L2433" i="8"/>
  <c r="L2401" i="8"/>
  <c r="L2369" i="8"/>
  <c r="L2337" i="8"/>
  <c r="L2305" i="8"/>
  <c r="L2273" i="8"/>
  <c r="L2241" i="8"/>
  <c r="L2209" i="8"/>
  <c r="L2177" i="8"/>
  <c r="L2145" i="8"/>
  <c r="L2113" i="8"/>
  <c r="L2081" i="8"/>
  <c r="L2049" i="8"/>
  <c r="L2017" i="8"/>
  <c r="L1985" i="8"/>
  <c r="L1953" i="8"/>
  <c r="L1921" i="8"/>
  <c r="L1889" i="8"/>
  <c r="L1857" i="8"/>
  <c r="L1825" i="8"/>
  <c r="L1793" i="8"/>
  <c r="L1761" i="8"/>
  <c r="L1729" i="8"/>
  <c r="L1697" i="8"/>
  <c r="L1665" i="8"/>
  <c r="L1633" i="8"/>
  <c r="L1601" i="8"/>
  <c r="L1569" i="8"/>
  <c r="L1537" i="8"/>
  <c r="L1505" i="8"/>
  <c r="L1473" i="8"/>
  <c r="L1441" i="8"/>
  <c r="L1409" i="8"/>
  <c r="L1377" i="8"/>
  <c r="L1345" i="8"/>
  <c r="L1313" i="8"/>
  <c r="L1281" i="8"/>
  <c r="L1249" i="8"/>
  <c r="L1217" i="8"/>
  <c r="L731" i="8"/>
  <c r="L715" i="8"/>
  <c r="L699" i="8"/>
  <c r="L683" i="8"/>
  <c r="L667" i="8"/>
  <c r="L651" i="8"/>
  <c r="L635" i="8"/>
  <c r="L619" i="8"/>
  <c r="L603" i="8"/>
  <c r="L587" i="8"/>
  <c r="L571" i="8"/>
  <c r="L555" i="8"/>
  <c r="L539" i="8"/>
  <c r="L523" i="8"/>
  <c r="L507" i="8"/>
  <c r="L491" i="8"/>
  <c r="L475" i="8"/>
  <c r="L459" i="8"/>
  <c r="L443" i="8"/>
  <c r="L427" i="8"/>
  <c r="L411" i="8"/>
  <c r="L395" i="8"/>
  <c r="L379" i="8"/>
  <c r="L363" i="8"/>
  <c r="L347" i="8"/>
  <c r="L331" i="8"/>
  <c r="L315" i="8"/>
  <c r="L299" i="8"/>
  <c r="L283" i="8"/>
  <c r="L267" i="8"/>
  <c r="L251" i="8"/>
  <c r="L235" i="8"/>
  <c r="L219" i="8"/>
  <c r="L203" i="8"/>
  <c r="L187" i="8"/>
  <c r="L171" i="8"/>
  <c r="L155" i="8"/>
  <c r="L139" i="8"/>
  <c r="L123" i="8"/>
  <c r="L107" i="8"/>
  <c r="L91" i="8"/>
  <c r="L75" i="8"/>
  <c r="L59" i="8"/>
  <c r="L43" i="8"/>
  <c r="L27" i="8"/>
  <c r="L11" i="8"/>
  <c r="L5" i="8"/>
  <c r="L2618" i="8"/>
  <c r="L2602" i="8"/>
  <c r="L2586" i="8"/>
  <c r="L2570" i="8"/>
  <c r="L2554" i="8"/>
  <c r="L2538" i="8"/>
  <c r="L2522" i="8"/>
  <c r="L2506" i="8"/>
  <c r="L2490" i="8"/>
  <c r="L2474" i="8"/>
  <c r="L2458" i="8"/>
  <c r="L2442" i="8"/>
  <c r="L2426" i="8"/>
  <c r="L2410" i="8"/>
  <c r="L2394" i="8"/>
  <c r="L2378" i="8"/>
  <c r="L2362" i="8"/>
  <c r="L2346" i="8"/>
  <c r="L2330" i="8"/>
  <c r="L2314" i="8"/>
  <c r="L2298" i="8"/>
  <c r="L2282" i="8"/>
  <c r="L2266" i="8"/>
  <c r="L2250" i="8"/>
  <c r="L2234" i="8"/>
  <c r="L2218" i="8"/>
  <c r="L2202" i="8"/>
  <c r="L2186" i="8"/>
  <c r="L2170" i="8"/>
  <c r="L2154" i="8"/>
  <c r="L2138" i="8"/>
  <c r="L2122" i="8"/>
  <c r="L2106" i="8"/>
  <c r="L2090" i="8"/>
  <c r="L2074" i="8"/>
  <c r="L2058" i="8"/>
  <c r="L2042" i="8"/>
  <c r="L2026" i="8"/>
  <c r="L2010" i="8"/>
  <c r="L1994" i="8"/>
  <c r="L1978" i="8"/>
  <c r="L1962" i="8"/>
  <c r="L1946" i="8"/>
  <c r="L1930" i="8"/>
  <c r="L1914" i="8"/>
  <c r="L1898" i="8"/>
  <c r="L1882" i="8"/>
  <c r="L1866" i="8"/>
  <c r="L1850" i="8"/>
  <c r="L1834" i="8"/>
  <c r="L1818" i="8"/>
  <c r="L1802" i="8"/>
  <c r="L1786" i="8"/>
  <c r="L1770" i="8"/>
  <c r="L1754" i="8"/>
  <c r="L1738" i="8"/>
  <c r="L1722" i="8"/>
  <c r="L1706" i="8"/>
  <c r="L1690" i="8"/>
  <c r="L1674" i="8"/>
  <c r="L1658" i="8"/>
  <c r="L1642" i="8"/>
  <c r="L1626" i="8"/>
  <c r="L1610" i="8"/>
  <c r="L1594" i="8"/>
  <c r="L1578" i="8"/>
  <c r="L1562" i="8"/>
  <c r="L1546" i="8"/>
  <c r="L1530" i="8"/>
  <c r="L1514" i="8"/>
  <c r="L1498" i="8"/>
  <c r="L1482" i="8"/>
  <c r="L1466" i="8"/>
  <c r="L1450" i="8"/>
  <c r="L1434" i="8"/>
  <c r="L1418" i="8"/>
  <c r="L1402" i="8"/>
  <c r="L1386" i="8"/>
  <c r="L1370" i="8"/>
  <c r="L1354" i="8"/>
  <c r="L1338" i="8"/>
  <c r="L1322" i="8"/>
  <c r="L1306" i="8"/>
  <c r="L1290" i="8"/>
  <c r="L1274" i="8"/>
  <c r="L1258" i="8"/>
  <c r="L1242" i="8"/>
  <c r="L1226" i="8"/>
  <c r="L1210" i="8"/>
  <c r="L1194" i="8"/>
  <c r="L1178" i="8"/>
  <c r="L1162" i="8"/>
  <c r="L1146" i="8"/>
  <c r="L1130" i="8"/>
  <c r="L1114" i="8"/>
  <c r="L1098" i="8"/>
  <c r="L1082" i="8"/>
  <c r="L1066" i="8"/>
  <c r="L1050" i="8"/>
  <c r="L1034" i="8"/>
  <c r="L1018" i="8"/>
  <c r="L1002" i="8"/>
  <c r="L986" i="8"/>
  <c r="L970" i="8"/>
  <c r="L954" i="8"/>
  <c r="L938" i="8"/>
  <c r="L922" i="8"/>
  <c r="L906" i="8"/>
  <c r="L890" i="8"/>
  <c r="L1173" i="8"/>
  <c r="L1157" i="8"/>
  <c r="L1141" i="8"/>
  <c r="L1125" i="8"/>
  <c r="L1109" i="8"/>
  <c r="L1093" i="8"/>
  <c r="L1077" i="8"/>
  <c r="L1061" i="8"/>
  <c r="L1045" i="8"/>
  <c r="L1029" i="8"/>
  <c r="L1013" i="8"/>
  <c r="L997" i="8"/>
  <c r="L981" i="8"/>
  <c r="L965" i="8"/>
  <c r="L949" i="8"/>
  <c r="L933" i="8"/>
  <c r="L917" i="8"/>
  <c r="L901" i="8"/>
  <c r="L885" i="8"/>
  <c r="L869" i="8"/>
  <c r="L853" i="8"/>
  <c r="L837" i="8"/>
  <c r="L821" i="8"/>
  <c r="L805" i="8"/>
  <c r="L789" i="8"/>
  <c r="L773" i="8"/>
  <c r="L757" i="8"/>
  <c r="L741" i="8"/>
  <c r="L880" i="8"/>
  <c r="L872" i="8"/>
  <c r="L864" i="8"/>
  <c r="L856" i="8"/>
  <c r="L848" i="8"/>
  <c r="L840" i="8"/>
  <c r="L832" i="8"/>
  <c r="L824" i="8"/>
  <c r="L816" i="8"/>
  <c r="L808" i="8"/>
  <c r="L800" i="8"/>
  <c r="L792" i="8"/>
  <c r="L784" i="8"/>
  <c r="L776" i="8"/>
  <c r="L768" i="8"/>
  <c r="L760" i="8"/>
  <c r="L752" i="8"/>
  <c r="L744" i="8"/>
  <c r="L49" i="8"/>
  <c r="L113" i="8"/>
  <c r="L177" i="8"/>
  <c r="L241" i="8"/>
  <c r="L305" i="8"/>
  <c r="L369" i="8"/>
  <c r="L433" i="8"/>
  <c r="L497" i="8"/>
  <c r="L561" i="8"/>
  <c r="L625" i="8"/>
  <c r="L689" i="8"/>
  <c r="K1810" i="8"/>
  <c r="K2574" i="8"/>
  <c r="M1384" i="8"/>
  <c r="M1640" i="8"/>
  <c r="M1896" i="8"/>
  <c r="M2408" i="8"/>
  <c r="M67" i="8"/>
  <c r="K1074" i="8"/>
  <c r="K1850" i="8"/>
  <c r="L1193" i="8"/>
  <c r="L1321" i="8"/>
  <c r="L1449" i="8"/>
  <c r="L1577" i="8"/>
  <c r="L1705" i="8"/>
  <c r="L1833" i="8"/>
  <c r="L1961" i="8"/>
  <c r="L2089" i="8"/>
  <c r="L2217" i="8"/>
  <c r="L2345" i="8"/>
  <c r="L2473" i="8"/>
  <c r="L2601" i="8"/>
  <c r="L56" i="8"/>
  <c r="L184" i="8"/>
  <c r="L312" i="8"/>
  <c r="L440" i="8"/>
  <c r="L568" i="8"/>
  <c r="L696" i="8"/>
  <c r="K966" i="8"/>
  <c r="K1642" i="8"/>
  <c r="K2358" i="8"/>
  <c r="M1339" i="8"/>
  <c r="M2479" i="8"/>
  <c r="M328" i="8"/>
  <c r="M1201" i="8"/>
  <c r="M46" i="8"/>
  <c r="M1043" i="8"/>
  <c r="M304" i="8"/>
  <c r="M743" i="8"/>
  <c r="M1330" i="8"/>
  <c r="M1338" i="8"/>
  <c r="M1346" i="8"/>
  <c r="M1354" i="8"/>
  <c r="M1362" i="8"/>
  <c r="M1370" i="8"/>
  <c r="M1378" i="8"/>
  <c r="M1386" i="8"/>
  <c r="M1394" i="8"/>
  <c r="M1402" i="8"/>
  <c r="M1410" i="8"/>
  <c r="M1418" i="8"/>
  <c r="M1426" i="8"/>
  <c r="M1434" i="8"/>
  <c r="M1442" i="8"/>
  <c r="M1450" i="8"/>
  <c r="M1458" i="8"/>
  <c r="M1466" i="8"/>
  <c r="M1474" i="8"/>
  <c r="M1482" i="8"/>
  <c r="M1490" i="8"/>
  <c r="M1498" i="8"/>
  <c r="M1506" i="8"/>
  <c r="M1514" i="8"/>
  <c r="M1522" i="8"/>
  <c r="M1530" i="8"/>
  <c r="M1538" i="8"/>
  <c r="M1546" i="8"/>
  <c r="M1554" i="8"/>
  <c r="M1562" i="8"/>
  <c r="M1570" i="8"/>
  <c r="M1578" i="8"/>
  <c r="M1586" i="8"/>
  <c r="M1594" i="8"/>
  <c r="M1602" i="8"/>
  <c r="M1610" i="8"/>
  <c r="M1618" i="8"/>
  <c r="M1626" i="8"/>
  <c r="M1634" i="8"/>
  <c r="M1642" i="8"/>
  <c r="M1650" i="8"/>
  <c r="M1658" i="8"/>
  <c r="M1666" i="8"/>
  <c r="M1674" i="8"/>
  <c r="M1682" i="8"/>
  <c r="M1690" i="8"/>
  <c r="M1698" i="8"/>
  <c r="M1706" i="8"/>
  <c r="M1714" i="8"/>
  <c r="M1722" i="8"/>
  <c r="M1730" i="8"/>
  <c r="M1738" i="8"/>
  <c r="M1746" i="8"/>
  <c r="M1754" i="8"/>
  <c r="M1762" i="8"/>
  <c r="M1770" i="8"/>
  <c r="M1778" i="8"/>
  <c r="M1786" i="8"/>
  <c r="M1794" i="8"/>
  <c r="M1802" i="8"/>
  <c r="M1810" i="8"/>
  <c r="M1818" i="8"/>
  <c r="M1826" i="8"/>
  <c r="M1834" i="8"/>
  <c r="M1842" i="8"/>
  <c r="M1850" i="8"/>
  <c r="M1858" i="8"/>
  <c r="M1866" i="8"/>
  <c r="M1874" i="8"/>
  <c r="M1882" i="8"/>
  <c r="M1890" i="8"/>
  <c r="M1898" i="8"/>
  <c r="M1906" i="8"/>
  <c r="M1914" i="8"/>
  <c r="M1922" i="8"/>
  <c r="M1930" i="8"/>
  <c r="M1938" i="8"/>
  <c r="M1946" i="8"/>
  <c r="M1954" i="8"/>
  <c r="M1962" i="8"/>
  <c r="M1970" i="8"/>
  <c r="M1978" i="8"/>
  <c r="M1986" i="8"/>
  <c r="M1994" i="8"/>
  <c r="M2002" i="8"/>
  <c r="M2010" i="8"/>
  <c r="M2018" i="8"/>
  <c r="M2026" i="8"/>
  <c r="M2034" i="8"/>
  <c r="M2042" i="8"/>
  <c r="M2050" i="8"/>
  <c r="M2058" i="8"/>
  <c r="M2066" i="8"/>
  <c r="M2074" i="8"/>
  <c r="M2082" i="8"/>
  <c r="M2090" i="8"/>
  <c r="M2098" i="8"/>
  <c r="M2106" i="8"/>
  <c r="M2114" i="8"/>
  <c r="M2122" i="8"/>
  <c r="M2130" i="8"/>
  <c r="M2138" i="8"/>
  <c r="M2146" i="8"/>
  <c r="M2154" i="8"/>
  <c r="M2162" i="8"/>
  <c r="M2170" i="8"/>
  <c r="M2178" i="8"/>
  <c r="M2186" i="8"/>
  <c r="M2194" i="8"/>
  <c r="M2202" i="8"/>
  <c r="M2210" i="8"/>
  <c r="M2218" i="8"/>
  <c r="M2226" i="8"/>
  <c r="M2234" i="8"/>
  <c r="M2242" i="8"/>
  <c r="M2250" i="8"/>
  <c r="M2258" i="8"/>
  <c r="M2266" i="8"/>
  <c r="M2274" i="8"/>
  <c r="M2282" i="8"/>
  <c r="M2290" i="8"/>
  <c r="M2298" i="8"/>
  <c r="M2306" i="8"/>
  <c r="M2314" i="8"/>
  <c r="M2322" i="8"/>
  <c r="M2330" i="8"/>
  <c r="M2338" i="8"/>
  <c r="M2346" i="8"/>
  <c r="M2354" i="8"/>
  <c r="M2362" i="8"/>
  <c r="M2370" i="8"/>
  <c r="M2378" i="8"/>
  <c r="M2386" i="8"/>
  <c r="M2394" i="8"/>
  <c r="M2402" i="8"/>
  <c r="M2410" i="8"/>
  <c r="M2418" i="8"/>
  <c r="M2426" i="8"/>
  <c r="M2434" i="8"/>
  <c r="M2442" i="8"/>
  <c r="M2450" i="8"/>
  <c r="M2458" i="8"/>
  <c r="M2466" i="8"/>
  <c r="M2474" i="8"/>
  <c r="M2482" i="8"/>
  <c r="M2490" i="8"/>
  <c r="M2498" i="8"/>
  <c r="M2506" i="8"/>
  <c r="M2514" i="8"/>
  <c r="M2522" i="8"/>
  <c r="M2530" i="8"/>
  <c r="M2538" i="8"/>
  <c r="M2546" i="8"/>
  <c r="M2554" i="8"/>
  <c r="M2562" i="8"/>
  <c r="M2570" i="8"/>
  <c r="M2578" i="8"/>
  <c r="M2586" i="8"/>
  <c r="M2594" i="8"/>
  <c r="M2602" i="8"/>
  <c r="M2610" i="8"/>
  <c r="M2618" i="8"/>
  <c r="M2626" i="8"/>
  <c r="M5" i="8"/>
  <c r="M13" i="8"/>
  <c r="M21" i="8"/>
  <c r="M29" i="8"/>
  <c r="M37" i="8"/>
  <c r="M45" i="8"/>
  <c r="M53" i="8"/>
  <c r="M61" i="8"/>
  <c r="M69" i="8"/>
  <c r="M77" i="8"/>
  <c r="M85" i="8"/>
  <c r="M93" i="8"/>
  <c r="M101" i="8"/>
  <c r="M109" i="8"/>
  <c r="M117" i="8"/>
  <c r="M125" i="8"/>
  <c r="M133" i="8"/>
  <c r="M141" i="8"/>
  <c r="M149" i="8"/>
  <c r="M157" i="8"/>
  <c r="M165" i="8"/>
  <c r="M173" i="8"/>
  <c r="M181" i="8"/>
  <c r="M189" i="8"/>
  <c r="M197" i="8"/>
  <c r="M205" i="8"/>
  <c r="M213" i="8"/>
  <c r="M221" i="8"/>
  <c r="M229" i="8"/>
  <c r="M237" i="8"/>
  <c r="M245" i="8"/>
  <c r="M253" i="8"/>
  <c r="M261" i="8"/>
  <c r="M269" i="8"/>
  <c r="M277" i="8"/>
  <c r="M285" i="8"/>
  <c r="M293" i="8"/>
  <c r="M301" i="8"/>
  <c r="M309" i="8"/>
  <c r="M317" i="8"/>
  <c r="M325" i="8"/>
  <c r="M333" i="8"/>
  <c r="M341" i="8"/>
  <c r="M349" i="8"/>
  <c r="M357" i="8"/>
  <c r="M365" i="8"/>
  <c r="M373" i="8"/>
  <c r="M381" i="8"/>
  <c r="M389" i="8"/>
  <c r="M397" i="8"/>
  <c r="M405" i="8"/>
  <c r="M413" i="8"/>
  <c r="M421" i="8"/>
  <c r="M429" i="8"/>
  <c r="M437" i="8"/>
  <c r="M445" i="8"/>
  <c r="M453" i="8"/>
  <c r="M461" i="8"/>
  <c r="M469" i="8"/>
  <c r="M477" i="8"/>
  <c r="M485" i="8"/>
  <c r="M493" i="8"/>
  <c r="M501" i="8"/>
  <c r="M509" i="8"/>
  <c r="M517" i="8"/>
  <c r="M525" i="8"/>
  <c r="M533" i="8"/>
  <c r="M541" i="8"/>
  <c r="M549" i="8"/>
  <c r="M557" i="8"/>
  <c r="M565" i="8"/>
  <c r="M573" i="8"/>
  <c r="M581" i="8"/>
  <c r="M589" i="8"/>
  <c r="M597" i="8"/>
  <c r="M605" i="8"/>
  <c r="M613" i="8"/>
  <c r="M621" i="8"/>
  <c r="M629" i="8"/>
  <c r="M637" i="8"/>
  <c r="M645" i="8"/>
  <c r="M653" i="8"/>
  <c r="M661" i="8"/>
  <c r="M669" i="8"/>
  <c r="M677" i="8"/>
  <c r="M685" i="8"/>
  <c r="M693" i="8"/>
  <c r="M701" i="8"/>
  <c r="M709" i="8"/>
  <c r="M717" i="8"/>
  <c r="M725" i="8"/>
  <c r="M733" i="8"/>
  <c r="M745" i="8"/>
  <c r="M761" i="8"/>
  <c r="M783" i="8"/>
  <c r="M809" i="8"/>
  <c r="M833" i="8"/>
  <c r="M855" i="8"/>
  <c r="M879" i="8"/>
  <c r="M903" i="8"/>
  <c r="M925" i="8"/>
  <c r="M947" i="8"/>
  <c r="M969" i="8"/>
  <c r="M991" i="8"/>
  <c r="M1013" i="8"/>
  <c r="M1037" i="8"/>
  <c r="M1063" i="8"/>
  <c r="M1085" i="8"/>
  <c r="M1111" i="8"/>
  <c r="M1133" i="8"/>
  <c r="M1155" i="8"/>
  <c r="M1179" i="8"/>
  <c r="M1203" i="8"/>
  <c r="M1231" i="8"/>
  <c r="M1253" i="8"/>
  <c r="M1275" i="8"/>
  <c r="M1299" i="8"/>
  <c r="M1323" i="8"/>
  <c r="M1347" i="8"/>
  <c r="M1373" i="8"/>
  <c r="M1397" i="8"/>
  <c r="M1419" i="8"/>
  <c r="M1443" i="8"/>
  <c r="M1467" i="8"/>
  <c r="M1491" i="8"/>
  <c r="M1513" i="8"/>
  <c r="M1535" i="8"/>
  <c r="M1557" i="8"/>
  <c r="M1581" i="8"/>
  <c r="M1605" i="8"/>
  <c r="M1629" i="8"/>
  <c r="M1653" i="8"/>
  <c r="M1675" i="8"/>
  <c r="M1701" i="8"/>
  <c r="M1745" i="8"/>
  <c r="M1767" i="8"/>
  <c r="M1791" i="8"/>
  <c r="M1815" i="8"/>
  <c r="M1839" i="8"/>
  <c r="M1863" i="8"/>
  <c r="M1887" i="8"/>
  <c r="M1907" i="8"/>
  <c r="M1929" i="8"/>
  <c r="M1951" i="8"/>
  <c r="M1973" i="8"/>
  <c r="M1997" i="8"/>
  <c r="M2021" i="8"/>
  <c r="M2043" i="8"/>
  <c r="M2067" i="8"/>
  <c r="M2091" i="8"/>
  <c r="M2113" i="8"/>
  <c r="M2137" i="8"/>
  <c r="M2159" i="8"/>
  <c r="M2179" i="8"/>
  <c r="M2203" i="8"/>
  <c r="M2225" i="8"/>
  <c r="M2249" i="8"/>
  <c r="M2271" i="8"/>
  <c r="M2295" i="8"/>
  <c r="M2319" i="8"/>
  <c r="M2345" i="8"/>
  <c r="M2367" i="8"/>
  <c r="M2391" i="8"/>
  <c r="M2415" i="8"/>
  <c r="M2439" i="8"/>
  <c r="M2461" i="8"/>
  <c r="M2485" i="8"/>
  <c r="M2511" i="8"/>
  <c r="M2533" i="8"/>
  <c r="M2557" i="8"/>
  <c r="M2581" i="8"/>
  <c r="M2607" i="8"/>
  <c r="M2631" i="8"/>
  <c r="M24" i="8"/>
  <c r="M48" i="8"/>
  <c r="M72" i="8"/>
  <c r="M96" i="8"/>
  <c r="M128" i="8"/>
  <c r="M154" i="8"/>
  <c r="M176" i="8"/>
  <c r="M196" i="8"/>
  <c r="M220" i="8"/>
  <c r="M240" i="8"/>
  <c r="M262" i="8"/>
  <c r="M284" i="8"/>
  <c r="M310" i="8"/>
  <c r="M334" i="8"/>
  <c r="M356" i="8"/>
  <c r="M380" i="8"/>
  <c r="M404" i="8"/>
  <c r="M426" i="8"/>
  <c r="M448" i="8"/>
  <c r="M470" i="8"/>
  <c r="M498" i="8"/>
  <c r="M520" i="8"/>
  <c r="M542" i="8"/>
  <c r="M568" i="8"/>
  <c r="M592" i="8"/>
  <c r="M616" i="8"/>
  <c r="M642" i="8"/>
  <c r="M666" i="8"/>
  <c r="M690" i="8"/>
  <c r="M714" i="8"/>
  <c r="M738" i="8"/>
  <c r="M757" i="8"/>
  <c r="M781" i="8"/>
  <c r="M807" i="8"/>
  <c r="M831" i="8"/>
  <c r="M857" i="8"/>
  <c r="M881" i="8"/>
  <c r="M905" i="8"/>
  <c r="M929" i="8"/>
  <c r="M955" i="8"/>
  <c r="M987" i="8"/>
  <c r="M1015" i="8"/>
  <c r="M1035" i="8"/>
  <c r="M1059" i="8"/>
  <c r="M1083" i="8"/>
  <c r="M1107" i="8"/>
  <c r="M1131" i="8"/>
  <c r="M1159" i="8"/>
  <c r="M1183" i="8"/>
  <c r="M1207" i="8"/>
  <c r="M1227" i="8"/>
  <c r="M1255" i="8"/>
  <c r="M1283" i="8"/>
  <c r="M1307" i="8"/>
  <c r="M1331" i="8"/>
  <c r="M1353" i="8"/>
  <c r="M1375" i="8"/>
  <c r="M1399" i="8"/>
  <c r="M1423" i="8"/>
  <c r="M1447" i="8"/>
  <c r="M1471" i="8"/>
  <c r="M1497" i="8"/>
  <c r="M1521" i="8"/>
  <c r="M1553" i="8"/>
  <c r="M1577" i="8"/>
  <c r="M1601" i="8"/>
  <c r="M1625" i="8"/>
  <c r="M1649" i="8"/>
  <c r="M1671" i="8"/>
  <c r="M1695" i="8"/>
  <c r="M1715" i="8"/>
  <c r="M1729" i="8"/>
  <c r="M1753" i="8"/>
  <c r="M1777" i="8"/>
  <c r="M1801" i="8"/>
  <c r="M1825" i="8"/>
  <c r="M1849" i="8"/>
  <c r="M1873" i="8"/>
  <c r="M1899" i="8"/>
  <c r="M1931" i="8"/>
  <c r="M1961" i="8"/>
  <c r="M1987" i="8"/>
  <c r="M2011" i="8"/>
  <c r="M2035" i="8"/>
  <c r="M2059" i="8"/>
  <c r="M2083" i="8"/>
  <c r="M2107" i="8"/>
  <c r="M2135" i="8"/>
  <c r="M2163" i="8"/>
  <c r="M2193" i="8"/>
  <c r="M2217" i="8"/>
  <c r="M2241" i="8"/>
  <c r="M2269" i="8"/>
  <c r="M2293" i="8"/>
  <c r="M2317" i="8"/>
  <c r="M2341" i="8"/>
  <c r="M2365" i="8"/>
  <c r="M2389" i="8"/>
  <c r="M2413" i="8"/>
  <c r="M2437" i="8"/>
  <c r="M2465" i="8"/>
  <c r="M2489" i="8"/>
  <c r="M2513" i="8"/>
  <c r="M2537" i="8"/>
  <c r="M2561" i="8"/>
  <c r="M2585" i="8"/>
  <c r="M2609" i="8"/>
  <c r="M4" i="8"/>
  <c r="M28" i="8"/>
  <c r="M52" i="8"/>
  <c r="M76" i="8"/>
  <c r="M102" i="8"/>
  <c r="M120" i="8"/>
  <c r="M144" i="8"/>
  <c r="M168" i="8"/>
  <c r="M200" i="8"/>
  <c r="M228" i="8"/>
  <c r="M258" i="8"/>
  <c r="M282" i="8"/>
  <c r="M306" i="8"/>
  <c r="M330" i="8"/>
  <c r="M354" i="8"/>
  <c r="M378" i="8"/>
  <c r="M402" i="8"/>
  <c r="M430" i="8"/>
  <c r="M460" i="8"/>
  <c r="M486" i="8"/>
  <c r="M510" i="8"/>
  <c r="M534" i="8"/>
  <c r="M558" i="8"/>
  <c r="M580" i="8"/>
  <c r="M606" i="8"/>
  <c r="M630" i="8"/>
  <c r="M652" i="8"/>
  <c r="M676" i="8"/>
  <c r="M700" i="8"/>
  <c r="M728" i="8"/>
  <c r="M767" i="8"/>
  <c r="M791" i="8"/>
  <c r="M811" i="8"/>
  <c r="M835" i="8"/>
  <c r="M859" i="8"/>
  <c r="M883" i="8"/>
  <c r="M909" i="8"/>
  <c r="M933" i="8"/>
  <c r="M957" i="8"/>
  <c r="M979" i="8"/>
  <c r="M1001" i="8"/>
  <c r="M1027" i="8"/>
  <c r="M1049" i="8"/>
  <c r="M1075" i="8"/>
  <c r="M1099" i="8"/>
  <c r="M1121" i="8"/>
  <c r="M1145" i="8"/>
  <c r="M1167" i="8"/>
  <c r="M1191" i="8"/>
  <c r="M1219" i="8"/>
  <c r="M1241" i="8"/>
  <c r="M1263" i="8"/>
  <c r="M1285" i="8"/>
  <c r="M1311" i="8"/>
  <c r="M1335" i="8"/>
  <c r="M1359" i="8"/>
  <c r="M1383" i="8"/>
  <c r="M1407" i="8"/>
  <c r="M1433" i="8"/>
  <c r="M1457" i="8"/>
  <c r="M1481" i="8"/>
  <c r="M1505" i="8"/>
  <c r="M1527" i="8"/>
  <c r="M1551" i="8"/>
  <c r="M1573" i="8"/>
  <c r="M1599" i="8"/>
  <c r="M1621" i="8"/>
  <c r="M1645" i="8"/>
  <c r="M1673" i="8"/>
  <c r="M1697" i="8"/>
  <c r="M1717" i="8"/>
  <c r="M1737" i="8"/>
  <c r="M1763" i="8"/>
  <c r="M1787" i="8"/>
  <c r="M1809" i="8"/>
  <c r="M1835" i="8"/>
  <c r="M1857" i="8"/>
  <c r="M1883" i="8"/>
  <c r="M1905" i="8"/>
  <c r="M1927" i="8"/>
  <c r="M1949" i="8"/>
  <c r="M1971" i="8"/>
  <c r="M1995" i="8"/>
  <c r="M2019" i="8"/>
  <c r="M2045" i="8"/>
  <c r="M2069" i="8"/>
  <c r="M2093" i="8"/>
  <c r="M2117" i="8"/>
  <c r="M2139" i="8"/>
  <c r="M2161" i="8"/>
  <c r="M2183" i="8"/>
  <c r="M2207" i="8"/>
  <c r="M2233" i="8"/>
  <c r="M2257" i="8"/>
  <c r="M2279" i="8"/>
  <c r="M2303" i="8"/>
  <c r="M2327" i="8"/>
  <c r="M2349" i="8"/>
  <c r="M2375" i="8"/>
  <c r="M2399" i="8"/>
  <c r="M2423" i="8"/>
  <c r="M2445" i="8"/>
  <c r="M2469" i="8"/>
  <c r="M2493" i="8"/>
  <c r="M2517" i="8"/>
  <c r="M2541" i="8"/>
  <c r="M2565" i="8"/>
  <c r="M2589" i="8"/>
  <c r="M2611" i="8"/>
  <c r="M6" i="8"/>
  <c r="M32" i="8"/>
  <c r="M56" i="8"/>
  <c r="M80" i="8"/>
  <c r="M100" i="8"/>
  <c r="M122" i="8"/>
  <c r="M146" i="8"/>
  <c r="M170" i="8"/>
  <c r="M194" i="8"/>
  <c r="M212" i="8"/>
  <c r="M238" i="8"/>
  <c r="M260" i="8"/>
  <c r="M286" i="8"/>
  <c r="M308" i="8"/>
  <c r="M332" i="8"/>
  <c r="M358" i="8"/>
  <c r="M382" i="8"/>
  <c r="M406" i="8"/>
  <c r="M428" i="8"/>
  <c r="M450" i="8"/>
  <c r="M472" i="8"/>
  <c r="M494" i="8"/>
  <c r="M518" i="8"/>
  <c r="M544" i="8"/>
  <c r="M566" i="8"/>
  <c r="M590" i="8"/>
  <c r="M614" i="8"/>
  <c r="M638" i="8"/>
  <c r="M662" i="8"/>
  <c r="M686" i="8"/>
  <c r="M710" i="8"/>
  <c r="M730" i="8"/>
  <c r="M3" i="8"/>
  <c r="M1332" i="8"/>
  <c r="M1340" i="8"/>
  <c r="M1348" i="8"/>
  <c r="M1356" i="8"/>
  <c r="M1364" i="8"/>
  <c r="M1372" i="8"/>
  <c r="M1380" i="8"/>
  <c r="M1388" i="8"/>
  <c r="M1396" i="8"/>
  <c r="M1404" i="8"/>
  <c r="M1412" i="8"/>
  <c r="M1420" i="8"/>
  <c r="M1428" i="8"/>
  <c r="M1436" i="8"/>
  <c r="M1444" i="8"/>
  <c r="M1452" i="8"/>
  <c r="M1460" i="8"/>
  <c r="M1468" i="8"/>
  <c r="M1476" i="8"/>
  <c r="M1484" i="8"/>
  <c r="M1492" i="8"/>
  <c r="M1500" i="8"/>
  <c r="M1508" i="8"/>
  <c r="M1516" i="8"/>
  <c r="M1524" i="8"/>
  <c r="M1532" i="8"/>
  <c r="M1540" i="8"/>
  <c r="M1548" i="8"/>
  <c r="M1556" i="8"/>
  <c r="M1564" i="8"/>
  <c r="M1572" i="8"/>
  <c r="M1580" i="8"/>
  <c r="M1588" i="8"/>
  <c r="M1596" i="8"/>
  <c r="M1604" i="8"/>
  <c r="M1612" i="8"/>
  <c r="M1620" i="8"/>
  <c r="M1628" i="8"/>
  <c r="M1636" i="8"/>
  <c r="M1644" i="8"/>
  <c r="M1652" i="8"/>
  <c r="M1660" i="8"/>
  <c r="M1668" i="8"/>
  <c r="M1676" i="8"/>
  <c r="M1684" i="8"/>
  <c r="M1692" i="8"/>
  <c r="M1700" i="8"/>
  <c r="M1708" i="8"/>
  <c r="M1716" i="8"/>
  <c r="M1724" i="8"/>
  <c r="M1732" i="8"/>
  <c r="M1740" i="8"/>
  <c r="M1748" i="8"/>
  <c r="M1756" i="8"/>
  <c r="M1764" i="8"/>
  <c r="M1772" i="8"/>
  <c r="M1780" i="8"/>
  <c r="M1788" i="8"/>
  <c r="M1796" i="8"/>
  <c r="M1804" i="8"/>
  <c r="M1812" i="8"/>
  <c r="M1820" i="8"/>
  <c r="M1828" i="8"/>
  <c r="M1836" i="8"/>
  <c r="M1844" i="8"/>
  <c r="M1852" i="8"/>
  <c r="M1860" i="8"/>
  <c r="M1868" i="8"/>
  <c r="M1876" i="8"/>
  <c r="M1884" i="8"/>
  <c r="M1892" i="8"/>
  <c r="M1900" i="8"/>
  <c r="M1908" i="8"/>
  <c r="M1916" i="8"/>
  <c r="M1924" i="8"/>
  <c r="M1932" i="8"/>
  <c r="M1940" i="8"/>
  <c r="M1948" i="8"/>
  <c r="M1956" i="8"/>
  <c r="M1964" i="8"/>
  <c r="M1972" i="8"/>
  <c r="M1980" i="8"/>
  <c r="M1988" i="8"/>
  <c r="M1996" i="8"/>
  <c r="M2004" i="8"/>
  <c r="M2012" i="8"/>
  <c r="M2020" i="8"/>
  <c r="M2028" i="8"/>
  <c r="M2036" i="8"/>
  <c r="M2044" i="8"/>
  <c r="M2052" i="8"/>
  <c r="M2060" i="8"/>
  <c r="M2068" i="8"/>
  <c r="M2076" i="8"/>
  <c r="M2084" i="8"/>
  <c r="M2092" i="8"/>
  <c r="M2100" i="8"/>
  <c r="M2108" i="8"/>
  <c r="M2116" i="8"/>
  <c r="M2124" i="8"/>
  <c r="M2132" i="8"/>
  <c r="M2140" i="8"/>
  <c r="M2148" i="8"/>
  <c r="M2156" i="8"/>
  <c r="M2164" i="8"/>
  <c r="M2172" i="8"/>
  <c r="M2180" i="8"/>
  <c r="M2188" i="8"/>
  <c r="M2196" i="8"/>
  <c r="M2204" i="8"/>
  <c r="M2212" i="8"/>
  <c r="M2220" i="8"/>
  <c r="M2228" i="8"/>
  <c r="M2236" i="8"/>
  <c r="M2244" i="8"/>
  <c r="M2252" i="8"/>
  <c r="M2260" i="8"/>
  <c r="M2268" i="8"/>
  <c r="M2276" i="8"/>
  <c r="M2284" i="8"/>
  <c r="M2292" i="8"/>
  <c r="M2300" i="8"/>
  <c r="M2308" i="8"/>
  <c r="M2316" i="8"/>
  <c r="M2324" i="8"/>
  <c r="M2332" i="8"/>
  <c r="M2340" i="8"/>
  <c r="M2348" i="8"/>
  <c r="M2356" i="8"/>
  <c r="M2364" i="8"/>
  <c r="M2372" i="8"/>
  <c r="M2380" i="8"/>
  <c r="M2388" i="8"/>
  <c r="M2396" i="8"/>
  <c r="M2404" i="8"/>
  <c r="M2412" i="8"/>
  <c r="M2420" i="8"/>
  <c r="M2428" i="8"/>
  <c r="M2436" i="8"/>
  <c r="M2444" i="8"/>
  <c r="M2452" i="8"/>
  <c r="M2460" i="8"/>
  <c r="M2468" i="8"/>
  <c r="M2476" i="8"/>
  <c r="M2484" i="8"/>
  <c r="M2492" i="8"/>
  <c r="M2500" i="8"/>
  <c r="M2508" i="8"/>
  <c r="M2516" i="8"/>
  <c r="M2524" i="8"/>
  <c r="M2532" i="8"/>
  <c r="M2540" i="8"/>
  <c r="M2548" i="8"/>
  <c r="M2556" i="8"/>
  <c r="M2564" i="8"/>
  <c r="M2572" i="8"/>
  <c r="M2580" i="8"/>
  <c r="M2588" i="8"/>
  <c r="M2596" i="8"/>
  <c r="M2604" i="8"/>
  <c r="M2612" i="8"/>
  <c r="M2620" i="8"/>
  <c r="M2628" i="8"/>
  <c r="M7" i="8"/>
  <c r="M15" i="8"/>
  <c r="M23" i="8"/>
  <c r="M31" i="8"/>
  <c r="M39" i="8"/>
  <c r="M47" i="8"/>
  <c r="M55" i="8"/>
  <c r="M63" i="8"/>
  <c r="M71" i="8"/>
  <c r="M79" i="8"/>
  <c r="M87" i="8"/>
  <c r="M95" i="8"/>
  <c r="M103" i="8"/>
  <c r="M111" i="8"/>
  <c r="M119" i="8"/>
  <c r="M127" i="8"/>
  <c r="M135" i="8"/>
  <c r="M143" i="8"/>
  <c r="M151" i="8"/>
  <c r="M159" i="8"/>
  <c r="M167" i="8"/>
  <c r="M175" i="8"/>
  <c r="M183" i="8"/>
  <c r="M191" i="8"/>
  <c r="M199" i="8"/>
  <c r="M207" i="8"/>
  <c r="M215" i="8"/>
  <c r="M223" i="8"/>
  <c r="M231" i="8"/>
  <c r="M239" i="8"/>
  <c r="M247" i="8"/>
  <c r="M255" i="8"/>
  <c r="M263" i="8"/>
  <c r="M271" i="8"/>
  <c r="M279" i="8"/>
  <c r="M287" i="8"/>
  <c r="M295" i="8"/>
  <c r="M303" i="8"/>
  <c r="M311" i="8"/>
  <c r="M319" i="8"/>
  <c r="M327" i="8"/>
  <c r="M335" i="8"/>
  <c r="M343" i="8"/>
  <c r="M351" i="8"/>
  <c r="M359" i="8"/>
  <c r="M367" i="8"/>
  <c r="M375" i="8"/>
  <c r="M383" i="8"/>
  <c r="M391" i="8"/>
  <c r="M399" i="8"/>
  <c r="M407" i="8"/>
  <c r="M415" i="8"/>
  <c r="M423" i="8"/>
  <c r="M431" i="8"/>
  <c r="M439" i="8"/>
  <c r="M447" i="8"/>
  <c r="M455" i="8"/>
  <c r="M463" i="8"/>
  <c r="M471" i="8"/>
  <c r="M479" i="8"/>
  <c r="M487" i="8"/>
  <c r="M495" i="8"/>
  <c r="M503" i="8"/>
  <c r="M511" i="8"/>
  <c r="M519" i="8"/>
  <c r="M527" i="8"/>
  <c r="M535" i="8"/>
  <c r="M543" i="8"/>
  <c r="M551" i="8"/>
  <c r="M559" i="8"/>
  <c r="M567" i="8"/>
  <c r="M575" i="8"/>
  <c r="M583" i="8"/>
  <c r="M591" i="8"/>
  <c r="M599" i="8"/>
  <c r="M607" i="8"/>
  <c r="M615" i="8"/>
  <c r="M623" i="8"/>
  <c r="M631" i="8"/>
  <c r="M639" i="8"/>
  <c r="M647" i="8"/>
  <c r="M655" i="8"/>
  <c r="M663" i="8"/>
  <c r="M671" i="8"/>
  <c r="M679" i="8"/>
  <c r="M687" i="8"/>
  <c r="M695" i="8"/>
  <c r="M703" i="8"/>
  <c r="M711" i="8"/>
  <c r="M719" i="8"/>
  <c r="M727" i="8"/>
  <c r="M735" i="8"/>
  <c r="M747" i="8"/>
  <c r="M765" i="8"/>
  <c r="M789" i="8"/>
  <c r="M815" i="8"/>
  <c r="M839" i="8"/>
  <c r="M861" i="8"/>
  <c r="M885" i="8"/>
  <c r="M907" i="8"/>
  <c r="M931" i="8"/>
  <c r="M953" i="8"/>
  <c r="M975" i="8"/>
  <c r="M997" i="8"/>
  <c r="M1019" i="8"/>
  <c r="M1045" i="8"/>
  <c r="M1067" i="8"/>
  <c r="M1091" i="8"/>
  <c r="M1119" i="8"/>
  <c r="M1137" i="8"/>
  <c r="M1161" i="8"/>
  <c r="M1187" i="8"/>
  <c r="M1209" i="8"/>
  <c r="M1235" i="8"/>
  <c r="M1259" i="8"/>
  <c r="M1281" i="8"/>
  <c r="M1305" i="8"/>
  <c r="M1327" i="8"/>
  <c r="M1355" i="8"/>
  <c r="M1379" i="8"/>
  <c r="M1403" i="8"/>
  <c r="M1425" i="8"/>
  <c r="M1449" i="8"/>
  <c r="M1473" i="8"/>
  <c r="M1495" i="8"/>
  <c r="M1519" i="8"/>
  <c r="M1541" i="8"/>
  <c r="M1563" i="8"/>
  <c r="M1587" i="8"/>
  <c r="M1611" i="8"/>
  <c r="M1633" i="8"/>
  <c r="M1659" i="8"/>
  <c r="M1681" i="8"/>
  <c r="M1707" i="8"/>
  <c r="M1749" i="8"/>
  <c r="M1773" i="8"/>
  <c r="M1797" i="8"/>
  <c r="M1821" i="8"/>
  <c r="M1845" i="8"/>
  <c r="M1869" i="8"/>
  <c r="M1893" i="8"/>
  <c r="M1913" i="8"/>
  <c r="M1935" i="8"/>
  <c r="M1957" i="8"/>
  <c r="M1979" i="8"/>
  <c r="M2001" i="8"/>
  <c r="M2025" i="8"/>
  <c r="M2049" i="8"/>
  <c r="M2073" i="8"/>
  <c r="M2097" i="8"/>
  <c r="M2119" i="8"/>
  <c r="M2141" i="8"/>
  <c r="M2165" i="8"/>
  <c r="M2185" i="8"/>
  <c r="M2209" i="8"/>
  <c r="M2231" i="8"/>
  <c r="M2255" i="8"/>
  <c r="M2277" i="8"/>
  <c r="M2301" i="8"/>
  <c r="M2325" i="8"/>
  <c r="M2351" i="8"/>
  <c r="M2373" i="8"/>
  <c r="M2397" i="8"/>
  <c r="M2421" i="8"/>
  <c r="M2443" i="8"/>
  <c r="M2467" i="8"/>
  <c r="M2491" i="8"/>
  <c r="M2515" i="8"/>
  <c r="M2539" i="8"/>
  <c r="M2563" i="8"/>
  <c r="M2587" i="8"/>
  <c r="M2613" i="8"/>
  <c r="M8" i="8"/>
  <c r="M30" i="8"/>
  <c r="M54" i="8"/>
  <c r="M78" i="8"/>
  <c r="M110" i="8"/>
  <c r="M134" i="8"/>
  <c r="M160" i="8"/>
  <c r="M182" i="8"/>
  <c r="M204" i="8"/>
  <c r="M226" i="8"/>
  <c r="M244" i="8"/>
  <c r="M268" i="8"/>
  <c r="M292" i="8"/>
  <c r="M316" i="8"/>
  <c r="M340" i="8"/>
  <c r="M362" i="8"/>
  <c r="M386" i="8"/>
  <c r="M410" i="8"/>
  <c r="M432" i="8"/>
  <c r="M454" i="8"/>
  <c r="M478" i="8"/>
  <c r="M504" i="8"/>
  <c r="M524" i="8"/>
  <c r="M548" i="8"/>
  <c r="M576" i="8"/>
  <c r="M598" i="8"/>
  <c r="M622" i="8"/>
  <c r="M648" i="8"/>
  <c r="M672" i="8"/>
  <c r="M696" i="8"/>
  <c r="M718" i="8"/>
  <c r="M741" i="8"/>
  <c r="M763" i="8"/>
  <c r="M787" i="8"/>
  <c r="M813" i="8"/>
  <c r="M837" i="8"/>
  <c r="M863" i="8"/>
  <c r="M887" i="8"/>
  <c r="M911" i="8"/>
  <c r="M935" i="8"/>
  <c r="M965" i="8"/>
  <c r="M993" i="8"/>
  <c r="M1021" i="8"/>
  <c r="M1041" i="8"/>
  <c r="M1065" i="8"/>
  <c r="M1089" i="8"/>
  <c r="M1113" i="8"/>
  <c r="M1141" i="8"/>
  <c r="M1165" i="8"/>
  <c r="M1189" i="8"/>
  <c r="M1213" i="8"/>
  <c r="M1233" i="8"/>
  <c r="M1261" i="8"/>
  <c r="M1289" i="8"/>
  <c r="M1313" i="8"/>
  <c r="M1337" i="8"/>
  <c r="M1357" i="8"/>
  <c r="M1381" i="8"/>
  <c r="M1405" i="8"/>
  <c r="M1429" i="8"/>
  <c r="M1453" i="8"/>
  <c r="M1479" i="8"/>
  <c r="M1503" i="8"/>
  <c r="M1531" i="8"/>
  <c r="M1559" i="8"/>
  <c r="M1583" i="8"/>
  <c r="M1607" i="8"/>
  <c r="M1631" i="8"/>
  <c r="M1655" i="8"/>
  <c r="M1677" i="8"/>
  <c r="M1699" i="8"/>
  <c r="M1719" i="8"/>
  <c r="M1735" i="8"/>
  <c r="M1759" i="8"/>
  <c r="M1783" i="8"/>
  <c r="M1807" i="8"/>
  <c r="M1831" i="8"/>
  <c r="M1855" i="8"/>
  <c r="M1879" i="8"/>
  <c r="M1909" i="8"/>
  <c r="M1939" i="8"/>
  <c r="M1969" i="8"/>
  <c r="M1993" i="8"/>
  <c r="M2017" i="8"/>
  <c r="M2041" i="8"/>
  <c r="M2065" i="8"/>
  <c r="M2089" i="8"/>
  <c r="M2115" i="8"/>
  <c r="M2143" i="8"/>
  <c r="M2171" i="8"/>
  <c r="M2199" i="8"/>
  <c r="M2223" i="8"/>
  <c r="M2247" i="8"/>
  <c r="M2275" i="8"/>
  <c r="M2299" i="8"/>
  <c r="M2323" i="8"/>
  <c r="M2347" i="8"/>
  <c r="M2371" i="8"/>
  <c r="M2395" i="8"/>
  <c r="M2419" i="8"/>
  <c r="M2447" i="8"/>
  <c r="M2471" i="8"/>
  <c r="M2495" i="8"/>
  <c r="M2519" i="8"/>
  <c r="M2543" i="8"/>
  <c r="M2567" i="8"/>
  <c r="M2591" i="8"/>
  <c r="M2615" i="8"/>
  <c r="M10" i="8"/>
  <c r="M34" i="8"/>
  <c r="M58" i="8"/>
  <c r="M82" i="8"/>
  <c r="M104" i="8"/>
  <c r="M126" i="8"/>
  <c r="M150" i="8"/>
  <c r="M174" i="8"/>
  <c r="M208" i="8"/>
  <c r="M236" i="8"/>
  <c r="M264" i="8"/>
  <c r="M288" i="8"/>
  <c r="M312" i="8"/>
  <c r="M336" i="8"/>
  <c r="M360" i="8"/>
  <c r="M384" i="8"/>
  <c r="M408" i="8"/>
  <c r="M436" i="8"/>
  <c r="M468" i="8"/>
  <c r="M492" i="8"/>
  <c r="M516" i="8"/>
  <c r="M540" i="8"/>
  <c r="M564" i="8"/>
  <c r="M586" i="8"/>
  <c r="M612" i="8"/>
  <c r="M636" i="8"/>
  <c r="M658" i="8"/>
  <c r="M682" i="8"/>
  <c r="M706" i="8"/>
  <c r="M734" i="8"/>
  <c r="M773" i="8"/>
  <c r="M793" i="8"/>
  <c r="M817" i="8"/>
  <c r="M841" i="8"/>
  <c r="M865" i="8"/>
  <c r="M889" i="8"/>
  <c r="M915" i="8"/>
  <c r="M937" i="8"/>
  <c r="M961" i="8"/>
  <c r="M983" i="8"/>
  <c r="M1007" i="8"/>
  <c r="M1033" i="8"/>
  <c r="M1055" i="8"/>
  <c r="M1081" i="8"/>
  <c r="M1105" i="8"/>
  <c r="M1129" i="8"/>
  <c r="M1149" i="8"/>
  <c r="M1175" i="8"/>
  <c r="M1199" i="8"/>
  <c r="M1225" i="8"/>
  <c r="M1247" i="8"/>
  <c r="M1267" i="8"/>
  <c r="M1291" i="8"/>
  <c r="M1317" i="8"/>
  <c r="M1341" i="8"/>
  <c r="M1365" i="8"/>
  <c r="M1389" i="8"/>
  <c r="M1415" i="8"/>
  <c r="M1439" i="8"/>
  <c r="M1463" i="8"/>
  <c r="M1487" i="8"/>
  <c r="M1511" i="8"/>
  <c r="M1533" i="8"/>
  <c r="M1555" i="8"/>
  <c r="M1579" i="8"/>
  <c r="M1603" i="8"/>
  <c r="M1627" i="8"/>
  <c r="M1651" i="8"/>
  <c r="M1679" i="8"/>
  <c r="M1703" i="8"/>
  <c r="M1723" i="8"/>
  <c r="M1743" i="8"/>
  <c r="M1769" i="8"/>
  <c r="M1793" i="8"/>
  <c r="M1817" i="8"/>
  <c r="M1841" i="8"/>
  <c r="M1865" i="8"/>
  <c r="M1889" i="8"/>
  <c r="M1911" i="8"/>
  <c r="M1933" i="8"/>
  <c r="M1955" i="8"/>
  <c r="M1977" i="8"/>
  <c r="M2003" i="8"/>
  <c r="M2027" i="8"/>
  <c r="M2051" i="8"/>
  <c r="M2075" i="8"/>
  <c r="M2099" i="8"/>
  <c r="M2123" i="8"/>
  <c r="M2145" i="8"/>
  <c r="M2167" i="8"/>
  <c r="M2191" i="8"/>
  <c r="M2213" i="8"/>
  <c r="M2237" i="8"/>
  <c r="M2263" i="8"/>
  <c r="M2285" i="8"/>
  <c r="M2309" i="8"/>
  <c r="M2333" i="8"/>
  <c r="M2357" i="8"/>
  <c r="M2381" i="8"/>
  <c r="M2405" i="8"/>
  <c r="M2429" i="8"/>
  <c r="M2449" i="8"/>
  <c r="M2475" i="8"/>
  <c r="M2499" i="8"/>
  <c r="M2523" i="8"/>
  <c r="M2547" i="8"/>
  <c r="M2571" i="8"/>
  <c r="M2595" i="8"/>
  <c r="M2617" i="8"/>
  <c r="M12" i="8"/>
  <c r="M38" i="8"/>
  <c r="M62" i="8"/>
  <c r="M86" i="8"/>
  <c r="M106" i="8"/>
  <c r="M130" i="8"/>
  <c r="M152" i="8"/>
  <c r="M178" i="8"/>
  <c r="M198" i="8"/>
  <c r="M218" i="8"/>
  <c r="M242" i="8"/>
  <c r="M266" i="8"/>
  <c r="M290" i="8"/>
  <c r="M314" i="8"/>
  <c r="M338" i="8"/>
  <c r="M364" i="8"/>
  <c r="M388" i="8"/>
  <c r="M412" i="8"/>
  <c r="M434" i="8"/>
  <c r="M456" i="8"/>
  <c r="M476" i="8"/>
  <c r="M500" i="8"/>
  <c r="M526" i="8"/>
  <c r="M550" i="8"/>
  <c r="M572" i="8"/>
  <c r="M596" i="8"/>
  <c r="M620" i="8"/>
  <c r="M644" i="8"/>
  <c r="M668" i="8"/>
  <c r="M692" i="8"/>
  <c r="M716" i="8"/>
  <c r="M736" i="8"/>
  <c r="M1334" i="8"/>
  <c r="M1342" i="8"/>
  <c r="M1350" i="8"/>
  <c r="M1358" i="8"/>
  <c r="M1366" i="8"/>
  <c r="M1374" i="8"/>
  <c r="M1382" i="8"/>
  <c r="M1390" i="8"/>
  <c r="M1398" i="8"/>
  <c r="M1406" i="8"/>
  <c r="M1414" i="8"/>
  <c r="M1422" i="8"/>
  <c r="M1430" i="8"/>
  <c r="M1438" i="8"/>
  <c r="M1446" i="8"/>
  <c r="M1454" i="8"/>
  <c r="M1462" i="8"/>
  <c r="M1470" i="8"/>
  <c r="M1478" i="8"/>
  <c r="M1486" i="8"/>
  <c r="M1494" i="8"/>
  <c r="M1502" i="8"/>
  <c r="M1510" i="8"/>
  <c r="M1518" i="8"/>
  <c r="M1526" i="8"/>
  <c r="M1534" i="8"/>
  <c r="M1542" i="8"/>
  <c r="M1550" i="8"/>
  <c r="M1558" i="8"/>
  <c r="M1566" i="8"/>
  <c r="M1574" i="8"/>
  <c r="M1582" i="8"/>
  <c r="M1590" i="8"/>
  <c r="M1598" i="8"/>
  <c r="M1606" i="8"/>
  <c r="M1614" i="8"/>
  <c r="M1622" i="8"/>
  <c r="M1630" i="8"/>
  <c r="M1638" i="8"/>
  <c r="M1646" i="8"/>
  <c r="M1654" i="8"/>
  <c r="M1662" i="8"/>
  <c r="M1670" i="8"/>
  <c r="M1678" i="8"/>
  <c r="M1686" i="8"/>
  <c r="M1694" i="8"/>
  <c r="M1702" i="8"/>
  <c r="M1710" i="8"/>
  <c r="M1718" i="8"/>
  <c r="M1726" i="8"/>
  <c r="M1734" i="8"/>
  <c r="M1742" i="8"/>
  <c r="M1750" i="8"/>
  <c r="M1758" i="8"/>
  <c r="M1766" i="8"/>
  <c r="M1774" i="8"/>
  <c r="M1782" i="8"/>
  <c r="M1790" i="8"/>
  <c r="M1798" i="8"/>
  <c r="M1806" i="8"/>
  <c r="M1814" i="8"/>
  <c r="M1822" i="8"/>
  <c r="M1830" i="8"/>
  <c r="M1838" i="8"/>
  <c r="M1846" i="8"/>
  <c r="M1854" i="8"/>
  <c r="M1862" i="8"/>
  <c r="M1870" i="8"/>
  <c r="M1878" i="8"/>
  <c r="M1886" i="8"/>
  <c r="M1894" i="8"/>
  <c r="M1902" i="8"/>
  <c r="M1910" i="8"/>
  <c r="M1918" i="8"/>
  <c r="M1926" i="8"/>
  <c r="M1934" i="8"/>
  <c r="M1942" i="8"/>
  <c r="M1950" i="8"/>
  <c r="M1958" i="8"/>
  <c r="M1966" i="8"/>
  <c r="M1974" i="8"/>
  <c r="M1982" i="8"/>
  <c r="M1990" i="8"/>
  <c r="M1998" i="8"/>
  <c r="M2006" i="8"/>
  <c r="M2014" i="8"/>
  <c r="M2022" i="8"/>
  <c r="M2030" i="8"/>
  <c r="M2038" i="8"/>
  <c r="M2046" i="8"/>
  <c r="M2054" i="8"/>
  <c r="M2062" i="8"/>
  <c r="M2070" i="8"/>
  <c r="M2078" i="8"/>
  <c r="M2086" i="8"/>
  <c r="M2094" i="8"/>
  <c r="M2102" i="8"/>
  <c r="M2110" i="8"/>
  <c r="M2118" i="8"/>
  <c r="M2126" i="8"/>
  <c r="M2134" i="8"/>
  <c r="M2142" i="8"/>
  <c r="M2150" i="8"/>
  <c r="M2158" i="8"/>
  <c r="M2166" i="8"/>
  <c r="M2174" i="8"/>
  <c r="M2182" i="8"/>
  <c r="M2190" i="8"/>
  <c r="M2198" i="8"/>
  <c r="M2206" i="8"/>
  <c r="M2214" i="8"/>
  <c r="M2222" i="8"/>
  <c r="M2230" i="8"/>
  <c r="M2238" i="8"/>
  <c r="M2246" i="8"/>
  <c r="M2254" i="8"/>
  <c r="M2262" i="8"/>
  <c r="M2270" i="8"/>
  <c r="M2278" i="8"/>
  <c r="M2286" i="8"/>
  <c r="M2294" i="8"/>
  <c r="M2302" i="8"/>
  <c r="M2310" i="8"/>
  <c r="M2318" i="8"/>
  <c r="M2326" i="8"/>
  <c r="M2334" i="8"/>
  <c r="M2342" i="8"/>
  <c r="M2350" i="8"/>
  <c r="M2358" i="8"/>
  <c r="M2366" i="8"/>
  <c r="M2374" i="8"/>
  <c r="M2382" i="8"/>
  <c r="M2390" i="8"/>
  <c r="M2398" i="8"/>
  <c r="M2406" i="8"/>
  <c r="M2414" i="8"/>
  <c r="M2422" i="8"/>
  <c r="M2430" i="8"/>
  <c r="M2438" i="8"/>
  <c r="M2446" i="8"/>
  <c r="M2454" i="8"/>
  <c r="M2462" i="8"/>
  <c r="M2470" i="8"/>
  <c r="M2478" i="8"/>
  <c r="M2486" i="8"/>
  <c r="M2494" i="8"/>
  <c r="M2502" i="8"/>
  <c r="M2510" i="8"/>
  <c r="M2518" i="8"/>
  <c r="M2526" i="8"/>
  <c r="M2534" i="8"/>
  <c r="M2542" i="8"/>
  <c r="M2550" i="8"/>
  <c r="M2558" i="8"/>
  <c r="M2566" i="8"/>
  <c r="M2574" i="8"/>
  <c r="M2582" i="8"/>
  <c r="M2590" i="8"/>
  <c r="M2598" i="8"/>
  <c r="M2606" i="8"/>
  <c r="M2614" i="8"/>
  <c r="M2622" i="8"/>
  <c r="M2630" i="8"/>
  <c r="M9" i="8"/>
  <c r="M17" i="8"/>
  <c r="M25" i="8"/>
  <c r="M33" i="8"/>
  <c r="M41" i="8"/>
  <c r="M49" i="8"/>
  <c r="M57" i="8"/>
  <c r="M65" i="8"/>
  <c r="M73" i="8"/>
  <c r="M81" i="8"/>
  <c r="M89" i="8"/>
  <c r="M97" i="8"/>
  <c r="M105" i="8"/>
  <c r="M113" i="8"/>
  <c r="M121" i="8"/>
  <c r="M129" i="8"/>
  <c r="M137" i="8"/>
  <c r="M145" i="8"/>
  <c r="M153" i="8"/>
  <c r="M161" i="8"/>
  <c r="M169" i="8"/>
  <c r="M177" i="8"/>
  <c r="M185" i="8"/>
  <c r="M193" i="8"/>
  <c r="M201" i="8"/>
  <c r="M209" i="8"/>
  <c r="M217" i="8"/>
  <c r="M225" i="8"/>
  <c r="M233" i="8"/>
  <c r="M241" i="8"/>
  <c r="M249" i="8"/>
  <c r="M257" i="8"/>
  <c r="M265" i="8"/>
  <c r="M273" i="8"/>
  <c r="M281" i="8"/>
  <c r="M289" i="8"/>
  <c r="M297" i="8"/>
  <c r="M305" i="8"/>
  <c r="M313" i="8"/>
  <c r="M321" i="8"/>
  <c r="M329" i="8"/>
  <c r="M337" i="8"/>
  <c r="M345" i="8"/>
  <c r="M353" i="8"/>
  <c r="M361" i="8"/>
  <c r="M369" i="8"/>
  <c r="M377" i="8"/>
  <c r="M385" i="8"/>
  <c r="M393" i="8"/>
  <c r="M401" i="8"/>
  <c r="M409" i="8"/>
  <c r="M417" i="8"/>
  <c r="M425" i="8"/>
  <c r="M433" i="8"/>
  <c r="M441" i="8"/>
  <c r="M449" i="8"/>
  <c r="M457" i="8"/>
  <c r="M465" i="8"/>
  <c r="M473" i="8"/>
  <c r="M481" i="8"/>
  <c r="M489" i="8"/>
  <c r="M497" i="8"/>
  <c r="M505" i="8"/>
  <c r="M513" i="8"/>
  <c r="M521" i="8"/>
  <c r="M529" i="8"/>
  <c r="M537" i="8"/>
  <c r="M545" i="8"/>
  <c r="M553" i="8"/>
  <c r="M561" i="8"/>
  <c r="M569" i="8"/>
  <c r="M577" i="8"/>
  <c r="M585" i="8"/>
  <c r="M593" i="8"/>
  <c r="M601" i="8"/>
  <c r="M609" i="8"/>
  <c r="M617" i="8"/>
  <c r="M625" i="8"/>
  <c r="M633" i="8"/>
  <c r="M641" i="8"/>
  <c r="M649" i="8"/>
  <c r="M657" i="8"/>
  <c r="M665" i="8"/>
  <c r="M673" i="8"/>
  <c r="M681" i="8"/>
  <c r="M689" i="8"/>
  <c r="M697" i="8"/>
  <c r="M705" i="8"/>
  <c r="M713" i="8"/>
  <c r="M721" i="8"/>
  <c r="M729" i="8"/>
  <c r="M737" i="8"/>
  <c r="M751" i="8"/>
  <c r="M771" i="8"/>
  <c r="M797" i="8"/>
  <c r="M821" i="8"/>
  <c r="M843" i="8"/>
  <c r="M867" i="8"/>
  <c r="M891" i="8"/>
  <c r="M913" i="8"/>
  <c r="M939" i="8"/>
  <c r="M959" i="8"/>
  <c r="M981" i="8"/>
  <c r="M999" i="8"/>
  <c r="M1025" i="8"/>
  <c r="M1051" i="8"/>
  <c r="M1073" i="8"/>
  <c r="M1097" i="8"/>
  <c r="M1123" i="8"/>
  <c r="M1143" i="8"/>
  <c r="M1169" i="8"/>
  <c r="M1193" i="8"/>
  <c r="M1215" i="8"/>
  <c r="M1239" i="8"/>
  <c r="M1265" i="8"/>
  <c r="M1287" i="8"/>
  <c r="M1309" i="8"/>
  <c r="M1333" i="8"/>
  <c r="M1361" i="8"/>
  <c r="M1385" i="8"/>
  <c r="M1409" i="8"/>
  <c r="M1431" i="8"/>
  <c r="M1455" i="8"/>
  <c r="M1477" i="8"/>
  <c r="M1501" i="8"/>
  <c r="M1525" i="8"/>
  <c r="M1545" i="8"/>
  <c r="M1569" i="8"/>
  <c r="M1593" i="8"/>
  <c r="M1617" i="8"/>
  <c r="M1639" i="8"/>
  <c r="M1663" i="8"/>
  <c r="M1687" i="8"/>
  <c r="M1731" i="8"/>
  <c r="M1755" i="8"/>
  <c r="M1779" i="8"/>
  <c r="M1803" i="8"/>
  <c r="M1827" i="8"/>
  <c r="M1853" i="8"/>
  <c r="M1875" i="8"/>
  <c r="M1897" i="8"/>
  <c r="M1919" i="8"/>
  <c r="M1941" i="8"/>
  <c r="M1963" i="8"/>
  <c r="M1983" i="8"/>
  <c r="M2009" i="8"/>
  <c r="M2031" i="8"/>
  <c r="M2055" i="8"/>
  <c r="M2079" i="8"/>
  <c r="M2105" i="8"/>
  <c r="M2125" i="8"/>
  <c r="M2147" i="8"/>
  <c r="M2169" i="8"/>
  <c r="M2189" i="8"/>
  <c r="M2215" i="8"/>
  <c r="M2239" i="8"/>
  <c r="M2259" i="8"/>
  <c r="M2283" i="8"/>
  <c r="M2307" i="8"/>
  <c r="M2331" i="8"/>
  <c r="M2355" i="8"/>
  <c r="M2379" i="8"/>
  <c r="M2403" i="8"/>
  <c r="M2427" i="8"/>
  <c r="M2451" i="8"/>
  <c r="M2473" i="8"/>
  <c r="M2497" i="8"/>
  <c r="M2521" i="8"/>
  <c r="M2545" i="8"/>
  <c r="M2569" i="8"/>
  <c r="M2593" i="8"/>
  <c r="M2619" i="8"/>
  <c r="M14" i="8"/>
  <c r="M36" i="8"/>
  <c r="M60" i="8"/>
  <c r="M84" i="8"/>
  <c r="M118" i="8"/>
  <c r="M142" i="8"/>
  <c r="M166" i="8"/>
  <c r="M186" i="8"/>
  <c r="M210" i="8"/>
  <c r="M230" i="8"/>
  <c r="M250" i="8"/>
  <c r="M274" i="8"/>
  <c r="M296" i="8"/>
  <c r="M322" i="8"/>
  <c r="M344" i="8"/>
  <c r="M368" i="8"/>
  <c r="M392" i="8"/>
  <c r="M416" i="8"/>
  <c r="M438" i="8"/>
  <c r="M458" i="8"/>
  <c r="M482" i="8"/>
  <c r="M508" i="8"/>
  <c r="M530" i="8"/>
  <c r="M556" i="8"/>
  <c r="M582" i="8"/>
  <c r="M604" i="8"/>
  <c r="M628" i="8"/>
  <c r="M654" i="8"/>
  <c r="M678" i="8"/>
  <c r="M702" i="8"/>
  <c r="M724" i="8"/>
  <c r="M749" i="8"/>
  <c r="M769" i="8"/>
  <c r="M795" i="8"/>
  <c r="M819" i="8"/>
  <c r="M845" i="8"/>
  <c r="M869" i="8"/>
  <c r="M893" i="8"/>
  <c r="M917" i="8"/>
  <c r="M941" i="8"/>
  <c r="M971" i="8"/>
  <c r="M1003" i="8"/>
  <c r="M1023" i="8"/>
  <c r="M1047" i="8"/>
  <c r="M1071" i="8"/>
  <c r="M1095" i="8"/>
  <c r="M1117" i="8"/>
  <c r="M1147" i="8"/>
  <c r="M1171" i="8"/>
  <c r="M1195" i="8"/>
  <c r="M1217" i="8"/>
  <c r="M1243" i="8"/>
  <c r="M1271" i="8"/>
  <c r="M1295" i="8"/>
  <c r="M1319" i="8"/>
  <c r="M1343" i="8"/>
  <c r="M1363" i="8"/>
  <c r="M1387" i="8"/>
  <c r="M1411" i="8"/>
  <c r="M1435" i="8"/>
  <c r="M1459" i="8"/>
  <c r="M1485" i="8"/>
  <c r="M1509" i="8"/>
  <c r="M1539" i="8"/>
  <c r="M1565" i="8"/>
  <c r="M1589" i="8"/>
  <c r="M1613" i="8"/>
  <c r="M1637" i="8"/>
  <c r="M1661" i="8"/>
  <c r="M1683" i="8"/>
  <c r="M1705" i="8"/>
  <c r="M1721" i="8"/>
  <c r="M1741" i="8"/>
  <c r="M1765" i="8"/>
  <c r="M1789" i="8"/>
  <c r="M1813" i="8"/>
  <c r="M1837" i="8"/>
  <c r="M1861" i="8"/>
  <c r="M1885" i="8"/>
  <c r="M1917" i="8"/>
  <c r="M1947" i="8"/>
  <c r="M1975" i="8"/>
  <c r="M1999" i="8"/>
  <c r="M2023" i="8"/>
  <c r="M2047" i="8"/>
  <c r="M2071" i="8"/>
  <c r="M2095" i="8"/>
  <c r="M2121" i="8"/>
  <c r="M2151" i="8"/>
  <c r="M2181" i="8"/>
  <c r="M2205" i="8"/>
  <c r="M2229" i="8"/>
  <c r="M2253" i="8"/>
  <c r="M2281" i="8"/>
  <c r="M2305" i="8"/>
  <c r="M2329" i="8"/>
  <c r="M2353" i="8"/>
  <c r="M2377" i="8"/>
  <c r="M2401" i="8"/>
  <c r="M2425" i="8"/>
  <c r="M2453" i="8"/>
  <c r="M2477" i="8"/>
  <c r="M2501" i="8"/>
  <c r="M2525" i="8"/>
  <c r="M2549" i="8"/>
  <c r="M2573" i="8"/>
  <c r="M2597" i="8"/>
  <c r="M2621" i="8"/>
  <c r="M16" i="8"/>
  <c r="M40" i="8"/>
  <c r="M64" i="8"/>
  <c r="M88" i="8"/>
  <c r="M108" i="8"/>
  <c r="M132" i="8"/>
  <c r="M156" i="8"/>
  <c r="M180" i="8"/>
  <c r="M216" i="8"/>
  <c r="M246" i="8"/>
  <c r="M270" i="8"/>
  <c r="M294" i="8"/>
  <c r="M318" i="8"/>
  <c r="M342" i="8"/>
  <c r="M366" i="8"/>
  <c r="M390" i="8"/>
  <c r="M414" i="8"/>
  <c r="M442" i="8"/>
  <c r="M474" i="8"/>
  <c r="M496" i="8"/>
  <c r="M522" i="8"/>
  <c r="M546" i="8"/>
  <c r="M570" i="8"/>
  <c r="M594" i="8"/>
  <c r="M618" i="8"/>
  <c r="M640" i="8"/>
  <c r="M664" i="8"/>
  <c r="M688" i="8"/>
  <c r="M712" i="8"/>
  <c r="M739" i="8"/>
  <c r="M779" i="8"/>
  <c r="M799" i="8"/>
  <c r="M823" i="8"/>
  <c r="M847" i="8"/>
  <c r="M873" i="8"/>
  <c r="M895" i="8"/>
  <c r="M921" i="8"/>
  <c r="M943" i="8"/>
  <c r="M967" i="8"/>
  <c r="M989" i="8"/>
  <c r="M1011" i="8"/>
  <c r="M1039" i="8"/>
  <c r="M1061" i="8"/>
  <c r="M1087" i="8"/>
  <c r="M1109" i="8"/>
  <c r="M1135" i="8"/>
  <c r="M1157" i="8"/>
  <c r="M1181" i="8"/>
  <c r="M1205" i="8"/>
  <c r="M1229" i="8"/>
  <c r="M1251" i="8"/>
  <c r="M1273" i="8"/>
  <c r="M1297" i="8"/>
  <c r="M1321" i="8"/>
  <c r="M1345" i="8"/>
  <c r="M1371" i="8"/>
  <c r="M1395" i="8"/>
  <c r="M1421" i="8"/>
  <c r="M1445" i="8"/>
  <c r="M1469" i="8"/>
  <c r="M1493" i="8"/>
  <c r="M1517" i="8"/>
  <c r="M1537" i="8"/>
  <c r="M1561" i="8"/>
  <c r="M1585" i="8"/>
  <c r="M1609" i="8"/>
  <c r="M1635" i="8"/>
  <c r="M1657" i="8"/>
  <c r="M1685" i="8"/>
  <c r="M1709" i="8"/>
  <c r="M1727" i="8"/>
  <c r="M1751" i="8"/>
  <c r="M1775" i="8"/>
  <c r="M1799" i="8"/>
  <c r="M1823" i="8"/>
  <c r="M1847" i="8"/>
  <c r="M1871" i="8"/>
  <c r="M1895" i="8"/>
  <c r="M1915" i="8"/>
  <c r="M1937" i="8"/>
  <c r="M1959" i="8"/>
  <c r="M1985" i="8"/>
  <c r="M2007" i="8"/>
  <c r="M2033" i="8"/>
  <c r="M2057" i="8"/>
  <c r="M2081" i="8"/>
  <c r="M2103" i="8"/>
  <c r="M2129" i="8"/>
  <c r="M2149" i="8"/>
  <c r="M2173" i="8"/>
  <c r="M2197" i="8"/>
  <c r="M2221" i="8"/>
  <c r="M2245" i="8"/>
  <c r="M2267" i="8"/>
  <c r="M2289" i="8"/>
  <c r="M2315" i="8"/>
  <c r="M2339" i="8"/>
  <c r="M2363" i="8"/>
  <c r="M2387" i="8"/>
  <c r="M2409" i="8"/>
  <c r="M2435" i="8"/>
  <c r="M2457" i="8"/>
  <c r="M2481" i="8"/>
  <c r="M2505" i="8"/>
  <c r="M2529" i="8"/>
  <c r="M2553" i="8"/>
  <c r="M2577" i="8"/>
  <c r="M2599" i="8"/>
  <c r="M2623" i="8"/>
  <c r="M18" i="8"/>
  <c r="M44" i="8"/>
  <c r="M68" i="8"/>
  <c r="M92" i="8"/>
  <c r="M112" i="8"/>
  <c r="M136" i="8"/>
  <c r="M158" i="8"/>
  <c r="M184" i="8"/>
  <c r="M202" i="8"/>
  <c r="M224" i="8"/>
  <c r="M248" i="8"/>
  <c r="M272" i="8"/>
  <c r="M298" i="8"/>
  <c r="M320" i="8"/>
  <c r="M346" i="8"/>
  <c r="M370" i="8"/>
  <c r="M394" i="8"/>
  <c r="M418" i="8"/>
  <c r="M440" i="8"/>
  <c r="M462" i="8"/>
  <c r="M484" i="8"/>
  <c r="M506" i="8"/>
  <c r="M532" i="8"/>
  <c r="M554" i="8"/>
  <c r="M578" i="8"/>
  <c r="M602" i="8"/>
  <c r="M626" i="8"/>
  <c r="M650" i="8"/>
  <c r="M674" i="8"/>
  <c r="M698" i="8"/>
  <c r="M720" i="8"/>
  <c r="N874" i="8" l="1"/>
  <c r="N1148" i="8"/>
  <c r="N786" i="8"/>
  <c r="N826" i="8"/>
  <c r="U826" i="8" s="1"/>
  <c r="N966" i="8"/>
  <c r="U966" i="8" s="1"/>
  <c r="N1228" i="8"/>
  <c r="N746" i="8"/>
  <c r="N759" i="8"/>
  <c r="T759" i="8" s="1"/>
  <c r="K773" i="10" s="1"/>
  <c r="N1074" i="8"/>
  <c r="U1074" i="8" s="1"/>
  <c r="N2503" i="8"/>
  <c r="N1991" i="8"/>
  <c r="U1991" i="8" s="1"/>
  <c r="N1351" i="8"/>
  <c r="T1351" i="8" s="1"/>
  <c r="K1365" i="10" s="1"/>
  <c r="N1223" i="8"/>
  <c r="T1223" i="8" s="1"/>
  <c r="K1237" i="10" s="1"/>
  <c r="N1031" i="8"/>
  <c r="N1180" i="8"/>
  <c r="U1180" i="8" s="1"/>
  <c r="N2129" i="8"/>
  <c r="U2129" i="8" s="1"/>
  <c r="N1789" i="8"/>
  <c r="U1789" i="8" s="1"/>
  <c r="N1445" i="8"/>
  <c r="N1105" i="8"/>
  <c r="T1105" i="8" s="1"/>
  <c r="K1119" i="10" s="1"/>
  <c r="N2468" i="8"/>
  <c r="U2468" i="8" s="1"/>
  <c r="N2212" i="8"/>
  <c r="U2212" i="8" s="1"/>
  <c r="N1956" i="8"/>
  <c r="N1700" i="8"/>
  <c r="U1700" i="8" s="1"/>
  <c r="N1444" i="8"/>
  <c r="U1444" i="8" s="1"/>
  <c r="N1188" i="8"/>
  <c r="U1188" i="8" s="1"/>
  <c r="N932" i="8"/>
  <c r="N2247" i="8"/>
  <c r="T2247" i="8" s="1"/>
  <c r="K2261" i="10" s="1"/>
  <c r="N1863" i="8"/>
  <c r="U1863" i="8" s="1"/>
  <c r="N1735" i="8"/>
  <c r="U1735" i="8" s="1"/>
  <c r="N1607" i="8"/>
  <c r="N979" i="8"/>
  <c r="U979" i="8" s="1"/>
  <c r="N915" i="8"/>
  <c r="U915" i="8" s="1"/>
  <c r="N851" i="8"/>
  <c r="U851" i="8" s="1"/>
  <c r="N723" i="8"/>
  <c r="N659" i="8"/>
  <c r="U659" i="8" s="1"/>
  <c r="N595" i="8"/>
  <c r="U595" i="8" s="1"/>
  <c r="N531" i="8"/>
  <c r="U531" i="8" s="1"/>
  <c r="N467" i="8"/>
  <c r="N403" i="8"/>
  <c r="U403" i="8" s="1"/>
  <c r="N339" i="8"/>
  <c r="U339" i="8" s="1"/>
  <c r="N275" i="8"/>
  <c r="U275" i="8" s="1"/>
  <c r="N211" i="8"/>
  <c r="N147" i="8"/>
  <c r="U147" i="8" s="1"/>
  <c r="N83" i="8"/>
  <c r="T83" i="8" s="1"/>
  <c r="K97" i="10" s="1"/>
  <c r="N19" i="8"/>
  <c r="U19" i="8" s="1"/>
  <c r="N729" i="8"/>
  <c r="N653" i="8"/>
  <c r="U653" i="8" s="1"/>
  <c r="N585" i="8"/>
  <c r="U585" i="8" s="1"/>
  <c r="N521" i="8"/>
  <c r="U521" i="8" s="1"/>
  <c r="N457" i="8"/>
  <c r="N393" i="8"/>
  <c r="U393" i="8" s="1"/>
  <c r="N329" i="8"/>
  <c r="T329" i="8" s="1"/>
  <c r="K343" i="10" s="1"/>
  <c r="N265" i="8"/>
  <c r="U265" i="8" s="1"/>
  <c r="N201" i="8"/>
  <c r="N137" i="8"/>
  <c r="T137" i="8" s="1"/>
  <c r="K151" i="10" s="1"/>
  <c r="N73" i="8"/>
  <c r="U73" i="8" s="1"/>
  <c r="N9" i="8"/>
  <c r="U9" i="8" s="1"/>
  <c r="N836" i="8"/>
  <c r="N748" i="8"/>
  <c r="U748" i="8" s="1"/>
  <c r="N672" i="8"/>
  <c r="T672" i="8" s="1"/>
  <c r="K686" i="10" s="1"/>
  <c r="N412" i="8"/>
  <c r="U412" i="8" s="1"/>
  <c r="N348" i="8"/>
  <c r="N284" i="8"/>
  <c r="T284" i="8" s="1"/>
  <c r="K298" i="10" s="1"/>
  <c r="N220" i="8"/>
  <c r="U220" i="8" s="1"/>
  <c r="N156" i="8"/>
  <c r="U156" i="8" s="1"/>
  <c r="N92" i="8"/>
  <c r="N28" i="8"/>
  <c r="U28" i="8" s="1"/>
  <c r="N1681" i="8"/>
  <c r="U1681" i="8" s="1"/>
  <c r="N997" i="8"/>
  <c r="T997" i="8" s="1"/>
  <c r="K1011" i="10" s="1"/>
  <c r="N1300" i="8"/>
  <c r="N2615" i="8"/>
  <c r="U2615" i="8" s="1"/>
  <c r="N2103" i="8"/>
  <c r="U2103" i="8" s="1"/>
  <c r="N1279" i="8"/>
  <c r="U1279" i="8" s="1"/>
  <c r="N1023" i="8"/>
  <c r="N479" i="8"/>
  <c r="T479" i="8" s="1"/>
  <c r="K493" i="10" s="1"/>
  <c r="N351" i="8"/>
  <c r="U351" i="8" s="1"/>
  <c r="N223" i="8"/>
  <c r="U223" i="8" s="1"/>
  <c r="N95" i="8"/>
  <c r="N626" i="8"/>
  <c r="U626" i="8" s="1"/>
  <c r="N498" i="8"/>
  <c r="U498" i="8" s="1"/>
  <c r="N370" i="8"/>
  <c r="U370" i="8" s="1"/>
  <c r="N98" i="8"/>
  <c r="N868" i="8"/>
  <c r="U868" i="8" s="1"/>
  <c r="N780" i="8"/>
  <c r="U780" i="8" s="1"/>
  <c r="N700" i="8"/>
  <c r="U700" i="8" s="1"/>
  <c r="N628" i="8"/>
  <c r="N564" i="8"/>
  <c r="U564" i="8" s="1"/>
  <c r="N500" i="8"/>
  <c r="U500" i="8" s="1"/>
  <c r="N372" i="8"/>
  <c r="U372" i="8" s="1"/>
  <c r="N244" i="8"/>
  <c r="N180" i="8"/>
  <c r="U180" i="8" s="1"/>
  <c r="N116" i="8"/>
  <c r="U116" i="8" s="1"/>
  <c r="N1725" i="8"/>
  <c r="U1725" i="8" s="1"/>
  <c r="N948" i="8"/>
  <c r="N983" i="8"/>
  <c r="U983" i="8" s="1"/>
  <c r="N855" i="8"/>
  <c r="T855" i="8" s="1"/>
  <c r="K869" i="10" s="1"/>
  <c r="N711" i="8"/>
  <c r="U711" i="8" s="1"/>
  <c r="N135" i="8"/>
  <c r="N458" i="8"/>
  <c r="U458" i="8" s="1"/>
  <c r="N10" i="8"/>
  <c r="T10" i="8" s="1"/>
  <c r="K24" i="10" s="1"/>
  <c r="N641" i="8"/>
  <c r="U641" i="8" s="1"/>
  <c r="N477" i="8"/>
  <c r="N317" i="8"/>
  <c r="T317" i="8" s="1"/>
  <c r="K331" i="10" s="1"/>
  <c r="N157" i="8"/>
  <c r="T157" i="8" s="1"/>
  <c r="K171" i="10" s="1"/>
  <c r="N3" i="8"/>
  <c r="U3" i="8" s="1"/>
  <c r="N560" i="8"/>
  <c r="N432" i="8"/>
  <c r="U432" i="8" s="1"/>
  <c r="N288" i="8"/>
  <c r="T288" i="8" s="1"/>
  <c r="K302" i="10" s="1"/>
  <c r="N160" i="8"/>
  <c r="U160" i="8" s="1"/>
  <c r="N16" i="8"/>
  <c r="N802" i="8"/>
  <c r="U802" i="8" s="1"/>
  <c r="N1937" i="8"/>
  <c r="T1937" i="8" s="1"/>
  <c r="K1951" i="10" s="1"/>
  <c r="N676" i="8"/>
  <c r="U676" i="8" s="1"/>
  <c r="N1567" i="8"/>
  <c r="N1311" i="8"/>
  <c r="U1311" i="8" s="1"/>
  <c r="N1055" i="8"/>
  <c r="U1055" i="8" s="1"/>
  <c r="N895" i="8"/>
  <c r="U895" i="8" s="1"/>
  <c r="N639" i="8"/>
  <c r="N418" i="8"/>
  <c r="T418" i="8" s="1"/>
  <c r="K432" i="10" s="1"/>
  <c r="N178" i="8"/>
  <c r="U178" i="8" s="1"/>
  <c r="N50" i="8"/>
  <c r="U50" i="8" s="1"/>
  <c r="N785" i="8"/>
  <c r="N705" i="8"/>
  <c r="T705" i="8" s="1"/>
  <c r="K719" i="10" s="1"/>
  <c r="N808" i="8"/>
  <c r="U808" i="8" s="1"/>
  <c r="N724" i="8"/>
  <c r="U724" i="8" s="1"/>
  <c r="N584" i="8"/>
  <c r="N456" i="8"/>
  <c r="U456" i="8" s="1"/>
  <c r="N328" i="8"/>
  <c r="T328" i="8" s="1"/>
  <c r="K342" i="10" s="1"/>
  <c r="N200" i="8"/>
  <c r="U200" i="8" s="1"/>
  <c r="N72" i="8"/>
  <c r="N761" i="8"/>
  <c r="T761" i="8" s="1"/>
  <c r="K775" i="10" s="1"/>
  <c r="N681" i="8"/>
  <c r="U681" i="8" s="1"/>
  <c r="N609" i="8"/>
  <c r="U609" i="8" s="1"/>
  <c r="N545" i="8"/>
  <c r="N481" i="8"/>
  <c r="T481" i="8" s="1"/>
  <c r="K495" i="10" s="1"/>
  <c r="N417" i="8"/>
  <c r="T417" i="8" s="1"/>
  <c r="K431" i="10" s="1"/>
  <c r="N353" i="8"/>
  <c r="U353" i="8" s="1"/>
  <c r="N289" i="8"/>
  <c r="N225" i="8"/>
  <c r="U225" i="8" s="1"/>
  <c r="N161" i="8"/>
  <c r="T161" i="8" s="1"/>
  <c r="K175" i="10" s="1"/>
  <c r="N97" i="8"/>
  <c r="U97" i="8" s="1"/>
  <c r="N33" i="8"/>
  <c r="N167" i="8"/>
  <c r="U167" i="8" s="1"/>
  <c r="N650" i="8"/>
  <c r="U650" i="8" s="1"/>
  <c r="N522" i="8"/>
  <c r="U522" i="8" s="1"/>
  <c r="N170" i="8"/>
  <c r="N74" i="8"/>
  <c r="T74" i="8" s="1"/>
  <c r="K88" i="10" s="1"/>
  <c r="N817" i="8"/>
  <c r="U817" i="8" s="1"/>
  <c r="N677" i="8"/>
  <c r="U677" i="8" s="1"/>
  <c r="N573" i="8"/>
  <c r="N461" i="8"/>
  <c r="U461" i="8" s="1"/>
  <c r="N365" i="8"/>
  <c r="U365" i="8" s="1"/>
  <c r="N253" i="8"/>
  <c r="U253" i="8" s="1"/>
  <c r="N141" i="8"/>
  <c r="N45" i="8"/>
  <c r="U45" i="8" s="1"/>
  <c r="N820" i="8"/>
  <c r="U820" i="8" s="1"/>
  <c r="N660" i="8"/>
  <c r="U660" i="8" s="1"/>
  <c r="N544" i="8"/>
  <c r="N304" i="8"/>
  <c r="U304" i="8" s="1"/>
  <c r="N176" i="8"/>
  <c r="U176" i="8" s="1"/>
  <c r="N1027" i="8"/>
  <c r="U1027" i="8" s="1"/>
  <c r="N1091" i="8"/>
  <c r="N949" i="8"/>
  <c r="T949" i="8" s="1"/>
  <c r="K963" i="10" s="1"/>
  <c r="N1037" i="8"/>
  <c r="T1037" i="8" s="1"/>
  <c r="K1051" i="10" s="1"/>
  <c r="N1205" i="8"/>
  <c r="T1205" i="8" s="1"/>
  <c r="K1219" i="10" s="1"/>
  <c r="N1377" i="8"/>
  <c r="N1461" i="8"/>
  <c r="U1461" i="8" s="1"/>
  <c r="N1633" i="8"/>
  <c r="U1633" i="8" s="1"/>
  <c r="N1973" i="8"/>
  <c r="U1973" i="8" s="1"/>
  <c r="N2145" i="8"/>
  <c r="N2229" i="8"/>
  <c r="T2229" i="8" s="1"/>
  <c r="K2243" i="10" s="1"/>
  <c r="N2342" i="8"/>
  <c r="T2342" i="8" s="1"/>
  <c r="K2356" i="10" s="1"/>
  <c r="N1042" i="8"/>
  <c r="U1042" i="8" s="1"/>
  <c r="N1062" i="8"/>
  <c r="N1115" i="8"/>
  <c r="T1115" i="8" s="1"/>
  <c r="K1129" i="10" s="1"/>
  <c r="N1179" i="8"/>
  <c r="U1179" i="8" s="1"/>
  <c r="N1243" i="8"/>
  <c r="U1243" i="8" s="1"/>
  <c r="N1371" i="8"/>
  <c r="N1435" i="8"/>
  <c r="U1435" i="8" s="1"/>
  <c r="N1499" i="8"/>
  <c r="T1499" i="8" s="1"/>
  <c r="K1513" i="10" s="1"/>
  <c r="N1563" i="8"/>
  <c r="U1563" i="8" s="1"/>
  <c r="N1627" i="8"/>
  <c r="N1691" i="8"/>
  <c r="T1691" i="8" s="1"/>
  <c r="K1705" i="10" s="1"/>
  <c r="N1755" i="8"/>
  <c r="U1755" i="8" s="1"/>
  <c r="N1819" i="8"/>
  <c r="U1819" i="8" s="1"/>
  <c r="N1883" i="8"/>
  <c r="N1947" i="8"/>
  <c r="T1947" i="8" s="1"/>
  <c r="K1961" i="10" s="1"/>
  <c r="N2011" i="8"/>
  <c r="U2011" i="8" s="1"/>
  <c r="N2139" i="8"/>
  <c r="U2139" i="8" s="1"/>
  <c r="N2331" i="8"/>
  <c r="N2395" i="8"/>
  <c r="U2395" i="8" s="1"/>
  <c r="N2523" i="8"/>
  <c r="U2523" i="8" s="1"/>
  <c r="N2587" i="8"/>
  <c r="U2587" i="8" s="1"/>
  <c r="N936" i="8"/>
  <c r="N1000" i="8"/>
  <c r="T1000" i="8" s="1"/>
  <c r="K1014" i="10" s="1"/>
  <c r="N1064" i="8"/>
  <c r="U1064" i="8" s="1"/>
  <c r="N1128" i="8"/>
  <c r="U1128" i="8" s="1"/>
  <c r="N1192" i="8"/>
  <c r="N1256" i="8"/>
  <c r="U1256" i="8" s="1"/>
  <c r="N1320" i="8"/>
  <c r="U1320" i="8" s="1"/>
  <c r="N1384" i="8"/>
  <c r="U1384" i="8" s="1"/>
  <c r="N1448" i="8"/>
  <c r="N1512" i="8"/>
  <c r="T1512" i="8" s="1"/>
  <c r="K1526" i="10" s="1"/>
  <c r="N1576" i="8"/>
  <c r="U1576" i="8" s="1"/>
  <c r="N1704" i="8"/>
  <c r="U1704" i="8" s="1"/>
  <c r="N1768" i="8"/>
  <c r="N1832" i="8"/>
  <c r="U1832" i="8" s="1"/>
  <c r="N1896" i="8"/>
  <c r="U1896" i="8" s="1"/>
  <c r="N1960" i="8"/>
  <c r="U1960" i="8" s="1"/>
  <c r="N2024" i="8"/>
  <c r="N2088" i="8"/>
  <c r="T2088" i="8" s="1"/>
  <c r="K2102" i="10" s="1"/>
  <c r="N2152" i="8"/>
  <c r="U2152" i="8" s="1"/>
  <c r="N2216" i="8"/>
  <c r="U2216" i="8" s="1"/>
  <c r="N2280" i="8"/>
  <c r="N2344" i="8"/>
  <c r="T2344" i="8" s="1"/>
  <c r="K2358" i="10" s="1"/>
  <c r="N2408" i="8"/>
  <c r="U2408" i="8" s="1"/>
  <c r="N2472" i="8"/>
  <c r="U2472" i="8" s="1"/>
  <c r="N2536" i="8"/>
  <c r="N2600" i="8"/>
  <c r="U2600" i="8" s="1"/>
  <c r="N741" i="8"/>
  <c r="U741" i="8" s="1"/>
  <c r="N1237" i="8"/>
  <c r="T1237" i="8" s="1"/>
  <c r="K1251" i="10" s="1"/>
  <c r="N1409" i="8"/>
  <c r="N1493" i="8"/>
  <c r="U1493" i="8" s="1"/>
  <c r="N1665" i="8"/>
  <c r="U1665" i="8" s="1"/>
  <c r="N1749" i="8"/>
  <c r="U1749" i="8" s="1"/>
  <c r="N1921" i="8"/>
  <c r="N2005" i="8"/>
  <c r="U2005" i="8" s="1"/>
  <c r="N2177" i="8"/>
  <c r="U2177" i="8" s="1"/>
  <c r="N2261" i="8"/>
  <c r="U2261" i="8" s="1"/>
  <c r="N2365" i="8"/>
  <c r="N2493" i="8"/>
  <c r="T2493" i="8" s="1"/>
  <c r="K2507" i="10" s="1"/>
  <c r="N2621" i="8"/>
  <c r="T2621" i="8" s="1"/>
  <c r="K2635" i="10" s="1"/>
  <c r="N1854" i="8"/>
  <c r="U1854" i="8" s="1"/>
  <c r="N1870" i="8"/>
  <c r="N2590" i="8"/>
  <c r="T2590" i="8" s="1"/>
  <c r="K2604" i="10" s="1"/>
  <c r="N2047" i="8"/>
  <c r="U2047" i="8" s="1"/>
  <c r="N2111" i="8"/>
  <c r="U2111" i="8" s="1"/>
  <c r="N2175" i="8"/>
  <c r="N2239" i="8"/>
  <c r="T2239" i="8" s="1"/>
  <c r="K2253" i="10" s="1"/>
  <c r="N2303" i="8"/>
  <c r="U2303" i="8" s="1"/>
  <c r="N2367" i="8"/>
  <c r="U2367" i="8" s="1"/>
  <c r="N2431" i="8"/>
  <c r="N2495" i="8"/>
  <c r="T2495" i="8" s="1"/>
  <c r="K2509" i="10" s="1"/>
  <c r="N2559" i="8"/>
  <c r="U2559" i="8" s="1"/>
  <c r="N2623" i="8"/>
  <c r="U2623" i="8" s="1"/>
  <c r="N908" i="8"/>
  <c r="N1036" i="8"/>
  <c r="U1036" i="8" s="1"/>
  <c r="N1292" i="8"/>
  <c r="T1292" i="8" s="1"/>
  <c r="K1306" i="10" s="1"/>
  <c r="N1356" i="8"/>
  <c r="U1356" i="8" s="1"/>
  <c r="N1420" i="8"/>
  <c r="N1484" i="8"/>
  <c r="T1484" i="8" s="1"/>
  <c r="K1498" i="10" s="1"/>
  <c r="N1548" i="8"/>
  <c r="U1548" i="8" s="1"/>
  <c r="N1612" i="8"/>
  <c r="U1612" i="8" s="1"/>
  <c r="N1676" i="8"/>
  <c r="N1740" i="8"/>
  <c r="U1740" i="8" s="1"/>
  <c r="N1804" i="8"/>
  <c r="U1804" i="8" s="1"/>
  <c r="N1868" i="8"/>
  <c r="U1868" i="8" s="1"/>
  <c r="N1932" i="8"/>
  <c r="N1996" i="8"/>
  <c r="T1996" i="8" s="1"/>
  <c r="K2010" i="10" s="1"/>
  <c r="N2060" i="8"/>
  <c r="U2060" i="8" s="1"/>
  <c r="N2124" i="8"/>
  <c r="U2124" i="8" s="1"/>
  <c r="N2188" i="8"/>
  <c r="N2252" i="8"/>
  <c r="T2252" i="8" s="1"/>
  <c r="K2266" i="10" s="1"/>
  <c r="N2316" i="8"/>
  <c r="U2316" i="8" s="1"/>
  <c r="N2380" i="8"/>
  <c r="U2380" i="8" s="1"/>
  <c r="N2444" i="8"/>
  <c r="N2508" i="8"/>
  <c r="U2508" i="8" s="1"/>
  <c r="N2572" i="8"/>
  <c r="U2572" i="8" s="1"/>
  <c r="N665" i="8"/>
  <c r="U665" i="8" s="1"/>
  <c r="N881" i="8"/>
  <c r="N965" i="8"/>
  <c r="T965" i="8" s="1"/>
  <c r="K979" i="10" s="1"/>
  <c r="N1221" i="8"/>
  <c r="T1221" i="8" s="1"/>
  <c r="K1235" i="10" s="1"/>
  <c r="N1309" i="8"/>
  <c r="T1309" i="8" s="1"/>
  <c r="K1323" i="10" s="1"/>
  <c r="N1477" i="8"/>
  <c r="N1565" i="8"/>
  <c r="U1565" i="8" s="1"/>
  <c r="N1733" i="8"/>
  <c r="T1733" i="8" s="1"/>
  <c r="K1747" i="10" s="1"/>
  <c r="N1989" i="8"/>
  <c r="U1989" i="8" s="1"/>
  <c r="N2077" i="8"/>
  <c r="N2245" i="8"/>
  <c r="U2245" i="8" s="1"/>
  <c r="N1010" i="8"/>
  <c r="U1010" i="8" s="1"/>
  <c r="N1738" i="8"/>
  <c r="U1738" i="8" s="1"/>
  <c r="N2570" i="8"/>
  <c r="N1030" i="8"/>
  <c r="T1030" i="8" s="1"/>
  <c r="K1044" i="10" s="1"/>
  <c r="N1734" i="8"/>
  <c r="T1734" i="8" s="1"/>
  <c r="K1748" i="10" s="1"/>
  <c r="N2442" i="8"/>
  <c r="T2442" i="8" s="1"/>
  <c r="K2456" i="10" s="1"/>
  <c r="N1458" i="8"/>
  <c r="N1638" i="8"/>
  <c r="T1638" i="8" s="1"/>
  <c r="K1652" i="10" s="1"/>
  <c r="N1822" i="8"/>
  <c r="U1822" i="8" s="1"/>
  <c r="N2014" i="8"/>
  <c r="U2014" i="8" s="1"/>
  <c r="N2206" i="8"/>
  <c r="N2402" i="8"/>
  <c r="U2402" i="8" s="1"/>
  <c r="N954" i="8"/>
  <c r="U954" i="8" s="1"/>
  <c r="N1082" i="8"/>
  <c r="U1082" i="8" s="1"/>
  <c r="N1242" i="8"/>
  <c r="N1646" i="8"/>
  <c r="T1646" i="8" s="1"/>
  <c r="K1660" i="10" s="1"/>
  <c r="N1862" i="8"/>
  <c r="U1862" i="8" s="1"/>
  <c r="N2082" i="8"/>
  <c r="T2082" i="8" s="1"/>
  <c r="K2096" i="10" s="1"/>
  <c r="N2278" i="8"/>
  <c r="N2482" i="8"/>
  <c r="T2482" i="8" s="1"/>
  <c r="K2496" i="10" s="1"/>
  <c r="N1038" i="8"/>
  <c r="T1038" i="8" s="1"/>
  <c r="K1052" i="10" s="1"/>
  <c r="N1166" i="8"/>
  <c r="U1166" i="8" s="1"/>
  <c r="N1746" i="8"/>
  <c r="N2274" i="8"/>
  <c r="T2274" i="8" s="1"/>
  <c r="K2288" i="10" s="1"/>
  <c r="N2325" i="8"/>
  <c r="T2325" i="8" s="1"/>
  <c r="K2339" i="10" s="1"/>
  <c r="N2453" i="8"/>
  <c r="U2453" i="8" s="1"/>
  <c r="N2517" i="8"/>
  <c r="N1378" i="8"/>
  <c r="U1378" i="8" s="1"/>
  <c r="N1742" i="8"/>
  <c r="U1742" i="8" s="1"/>
  <c r="N2122" i="8"/>
  <c r="T2122" i="8" s="1"/>
  <c r="K2136" i="10" s="1"/>
  <c r="N2318" i="8"/>
  <c r="N2506" i="8"/>
  <c r="T2506" i="8" s="1"/>
  <c r="K2520" i="10" s="1"/>
  <c r="N922" i="8"/>
  <c r="T922" i="8" s="1"/>
  <c r="K936" i="10" s="1"/>
  <c r="N1162" i="8"/>
  <c r="U1162" i="8" s="1"/>
  <c r="N1382" i="8"/>
  <c r="N1574" i="8"/>
  <c r="U1574" i="8" s="1"/>
  <c r="N1762" i="8"/>
  <c r="T1762" i="8" s="1"/>
  <c r="K1776" i="10" s="1"/>
  <c r="N1998" i="8"/>
  <c r="U1998" i="8" s="1"/>
  <c r="N2190" i="8"/>
  <c r="N2594" i="8"/>
  <c r="T2594" i="8" s="1"/>
  <c r="K2608" i="10" s="1"/>
  <c r="N726" i="8"/>
  <c r="U726" i="8" s="1"/>
  <c r="N818" i="8"/>
  <c r="U818" i="8" s="1"/>
  <c r="N1114" i="8"/>
  <c r="N1266" i="8"/>
  <c r="T1266" i="8" s="1"/>
  <c r="K1280" i="10" s="1"/>
  <c r="N1442" i="8"/>
  <c r="U1442" i="8" s="1"/>
  <c r="N2378" i="8"/>
  <c r="T2378" i="8" s="1"/>
  <c r="K2392" i="10" s="1"/>
  <c r="N2566" i="8"/>
  <c r="N873" i="8"/>
  <c r="T873" i="8" s="1"/>
  <c r="K887" i="10" s="1"/>
  <c r="N1001" i="8"/>
  <c r="T1001" i="8" s="1"/>
  <c r="K1015" i="10" s="1"/>
  <c r="N1065" i="8"/>
  <c r="T1065" i="8" s="1"/>
  <c r="K1079" i="10" s="1"/>
  <c r="N1193" i="8"/>
  <c r="N1257" i="8"/>
  <c r="T1257" i="8" s="1"/>
  <c r="K1271" i="10" s="1"/>
  <c r="N1385" i="8"/>
  <c r="T1385" i="8" s="1"/>
  <c r="K1399" i="10" s="1"/>
  <c r="N1513" i="8"/>
  <c r="T1513" i="8" s="1"/>
  <c r="K1527" i="10" s="1"/>
  <c r="N1577" i="8"/>
  <c r="N1705" i="8"/>
  <c r="U1705" i="8" s="1"/>
  <c r="N1769" i="8"/>
  <c r="U1769" i="8" s="1"/>
  <c r="N1833" i="8"/>
  <c r="U1833" i="8" s="1"/>
  <c r="N1897" i="8"/>
  <c r="N2025" i="8"/>
  <c r="T2025" i="8" s="1"/>
  <c r="K2039" i="10" s="1"/>
  <c r="N2089" i="8"/>
  <c r="U2089" i="8" s="1"/>
  <c r="N2217" i="8"/>
  <c r="U2217" i="8" s="1"/>
  <c r="N2345" i="8"/>
  <c r="N2409" i="8"/>
  <c r="T2409" i="8" s="1"/>
  <c r="K2423" i="10" s="1"/>
  <c r="N2537" i="8"/>
  <c r="U2537" i="8" s="1"/>
  <c r="N2601" i="8"/>
  <c r="U2601" i="8" s="1"/>
  <c r="N1438" i="8"/>
  <c r="N1618" i="8"/>
  <c r="T1618" i="8" s="1"/>
  <c r="K1632" i="10" s="1"/>
  <c r="N1802" i="8"/>
  <c r="U1802" i="8" s="1"/>
  <c r="N1990" i="8"/>
  <c r="T1990" i="8" s="1"/>
  <c r="K2004" i="10" s="1"/>
  <c r="N2182" i="8"/>
  <c r="N2374" i="8"/>
  <c r="T2374" i="8" s="1"/>
  <c r="K2388" i="10" s="1"/>
  <c r="N846" i="8"/>
  <c r="U846" i="8" s="1"/>
  <c r="N942" i="8"/>
  <c r="U942" i="8" s="1"/>
  <c r="N1210" i="8"/>
  <c r="N1446" i="8"/>
  <c r="U1446" i="8" s="1"/>
  <c r="N1830" i="8"/>
  <c r="T1830" i="8" s="1"/>
  <c r="K1844" i="10" s="1"/>
  <c r="N2058" i="8"/>
  <c r="T2058" i="8" s="1"/>
  <c r="K2072" i="10" s="1"/>
  <c r="N2250" i="8"/>
  <c r="N1022" i="8"/>
  <c r="T1022" i="8" s="1"/>
  <c r="K1036" i="10" s="1"/>
  <c r="N1150" i="8"/>
  <c r="U1150" i="8" s="1"/>
  <c r="N1318" i="8"/>
  <c r="U1318" i="8" s="1"/>
  <c r="N1502" i="8"/>
  <c r="N1902" i="8"/>
  <c r="U1902" i="8" s="1"/>
  <c r="N2066" i="8"/>
  <c r="T2066" i="8" s="1"/>
  <c r="K2080" i="10" s="1"/>
  <c r="N2254" i="8"/>
  <c r="T2254" i="8" s="1"/>
  <c r="K2268" i="10" s="1"/>
  <c r="N2622" i="8"/>
  <c r="N2353" i="8"/>
  <c r="T2353" i="8" s="1"/>
  <c r="K2367" i="10" s="1"/>
  <c r="N1661" i="8"/>
  <c r="U1661" i="8" s="1"/>
  <c r="N977" i="8"/>
  <c r="U977" i="8" s="1"/>
  <c r="N2407" i="8"/>
  <c r="N2151" i="8"/>
  <c r="U2151" i="8" s="1"/>
  <c r="N1943" i="8"/>
  <c r="U1943" i="8" s="1"/>
  <c r="N1815" i="8"/>
  <c r="U1815" i="8" s="1"/>
  <c r="N1687" i="8"/>
  <c r="N1559" i="8"/>
  <c r="T1559" i="8" s="1"/>
  <c r="K1573" i="10" s="1"/>
  <c r="N1303" i="8"/>
  <c r="U1303" i="8" s="1"/>
  <c r="N1175" i="8"/>
  <c r="U1175" i="8" s="1"/>
  <c r="N1047" i="8"/>
  <c r="N955" i="8"/>
  <c r="U955" i="8" s="1"/>
  <c r="N891" i="8"/>
  <c r="T891" i="8" s="1"/>
  <c r="K905" i="10" s="1"/>
  <c r="N827" i="8"/>
  <c r="U827" i="8" s="1"/>
  <c r="N763" i="8"/>
  <c r="N699" i="8"/>
  <c r="T699" i="8" s="1"/>
  <c r="K713" i="10" s="1"/>
  <c r="N635" i="8"/>
  <c r="U635" i="8" s="1"/>
  <c r="N571" i="8"/>
  <c r="U571" i="8" s="1"/>
  <c r="N443" i="8"/>
  <c r="N379" i="8"/>
  <c r="U379" i="8" s="1"/>
  <c r="N315" i="8"/>
  <c r="U315" i="8" s="1"/>
  <c r="N251" i="8"/>
  <c r="U251" i="8" s="1"/>
  <c r="N187" i="8"/>
  <c r="N123" i="8"/>
  <c r="T123" i="8" s="1"/>
  <c r="K137" i="10" s="1"/>
  <c r="N59" i="8"/>
  <c r="T59" i="8" s="1"/>
  <c r="K73" i="10" s="1"/>
  <c r="N654" i="8"/>
  <c r="U654" i="8" s="1"/>
  <c r="N526" i="8"/>
  <c r="N462" i="8"/>
  <c r="U462" i="8" s="1"/>
  <c r="N398" i="8"/>
  <c r="U398" i="8" s="1"/>
  <c r="N270" i="8"/>
  <c r="U270" i="8" s="1"/>
  <c r="N206" i="8"/>
  <c r="N78" i="8"/>
  <c r="U78" i="8" s="1"/>
  <c r="N14" i="8"/>
  <c r="T14" i="8" s="1"/>
  <c r="K28" i="10" s="1"/>
  <c r="N2577" i="8"/>
  <c r="U2577" i="8" s="1"/>
  <c r="N2149" i="8"/>
  <c r="N869" i="8"/>
  <c r="T869" i="8" s="1"/>
  <c r="K883" i="10" s="1"/>
  <c r="N1140" i="8"/>
  <c r="U1140" i="8" s="1"/>
  <c r="N2519" i="8"/>
  <c r="U2519" i="8" s="1"/>
  <c r="N2007" i="8"/>
  <c r="N871" i="8"/>
  <c r="U871" i="8" s="1"/>
  <c r="N487" i="8"/>
  <c r="U487" i="8" s="1"/>
  <c r="N359" i="8"/>
  <c r="U359" i="8" s="1"/>
  <c r="U1105" i="8"/>
  <c r="T2468" i="8"/>
  <c r="K2482" i="10" s="1"/>
  <c r="U932" i="8"/>
  <c r="T932" i="8"/>
  <c r="K946" i="10" s="1"/>
  <c r="U1607" i="8"/>
  <c r="T1607" i="8"/>
  <c r="K1621" i="10" s="1"/>
  <c r="U1223" i="8"/>
  <c r="T595" i="8"/>
  <c r="K609" i="10" s="1"/>
  <c r="U211" i="8"/>
  <c r="T211" i="8"/>
  <c r="K225" i="10" s="1"/>
  <c r="T585" i="8"/>
  <c r="K599" i="10" s="1"/>
  <c r="T393" i="8"/>
  <c r="K407" i="10" s="1"/>
  <c r="U201" i="8"/>
  <c r="T201" i="8"/>
  <c r="K215" i="10" s="1"/>
  <c r="U672" i="8"/>
  <c r="U92" i="8"/>
  <c r="T92" i="8"/>
  <c r="K106" i="10" s="1"/>
  <c r="T626" i="8"/>
  <c r="K640" i="10" s="1"/>
  <c r="T1725" i="8"/>
  <c r="K1739" i="10" s="1"/>
  <c r="U477" i="8"/>
  <c r="T477" i="8"/>
  <c r="K491" i="10" s="1"/>
  <c r="U157" i="8"/>
  <c r="U560" i="8"/>
  <c r="T560" i="8"/>
  <c r="K574" i="10" s="1"/>
  <c r="U1567" i="8"/>
  <c r="T1567" i="8"/>
  <c r="K1581" i="10" s="1"/>
  <c r="U545" i="8"/>
  <c r="T545" i="8"/>
  <c r="K559" i="10" s="1"/>
  <c r="U141" i="8"/>
  <c r="T141" i="8"/>
  <c r="K155" i="10" s="1"/>
  <c r="T1461" i="8"/>
  <c r="K1475" i="10" s="1"/>
  <c r="U2145" i="8"/>
  <c r="T2145" i="8"/>
  <c r="K2159" i="10" s="1"/>
  <c r="U2331" i="8"/>
  <c r="T2331" i="8"/>
  <c r="K2345" i="10" s="1"/>
  <c r="U1192" i="8"/>
  <c r="T1192" i="8"/>
  <c r="K1206" i="10" s="1"/>
  <c r="T1576" i="8"/>
  <c r="K1590" i="10" s="1"/>
  <c r="U1768" i="8"/>
  <c r="T1768" i="8"/>
  <c r="K1782" i="10" s="1"/>
  <c r="U2536" i="8"/>
  <c r="T2536" i="8"/>
  <c r="K2550" i="10" s="1"/>
  <c r="U2175" i="8"/>
  <c r="T2175" i="8"/>
  <c r="K2189" i="10" s="1"/>
  <c r="U972" i="8"/>
  <c r="T972" i="8"/>
  <c r="K986" i="10" s="1"/>
  <c r="U1100" i="8"/>
  <c r="T1100" i="8"/>
  <c r="K1114" i="10" s="1"/>
  <c r="U1676" i="8"/>
  <c r="T1676" i="8"/>
  <c r="K1690" i="10" s="1"/>
  <c r="U2188" i="8"/>
  <c r="T2188" i="8"/>
  <c r="K2202" i="10" s="1"/>
  <c r="U2444" i="8"/>
  <c r="T2444" i="8"/>
  <c r="K2458" i="10" s="1"/>
  <c r="U881" i="8"/>
  <c r="T881" i="8"/>
  <c r="K895" i="10" s="1"/>
  <c r="T1477" i="8"/>
  <c r="K1491" i="10" s="1"/>
  <c r="U1477" i="8"/>
  <c r="U2077" i="8"/>
  <c r="T2077" i="8"/>
  <c r="K2091" i="10" s="1"/>
  <c r="T2278" i="8"/>
  <c r="K2292" i="10" s="1"/>
  <c r="U2278" i="8"/>
  <c r="U874" i="8"/>
  <c r="T874" i="8"/>
  <c r="K888" i="10" s="1"/>
  <c r="T1746" i="8"/>
  <c r="K1760" i="10" s="1"/>
  <c r="U1746" i="8"/>
  <c r="T2182" i="8"/>
  <c r="K2196" i="10" s="1"/>
  <c r="U2182" i="8"/>
  <c r="T2250" i="8"/>
  <c r="K2264" i="10" s="1"/>
  <c r="U2250" i="8"/>
  <c r="U1502" i="8"/>
  <c r="T1502" i="8"/>
  <c r="K1516" i="10" s="1"/>
  <c r="U2407" i="8"/>
  <c r="T2407" i="8"/>
  <c r="K2421" i="10" s="1"/>
  <c r="T1303" i="8"/>
  <c r="K1317" i="10" s="1"/>
  <c r="U1047" i="8"/>
  <c r="T1047" i="8"/>
  <c r="K1061" i="10" s="1"/>
  <c r="U443" i="8"/>
  <c r="T443" i="8"/>
  <c r="K457" i="10" s="1"/>
  <c r="U2149" i="8"/>
  <c r="T2149" i="8"/>
  <c r="K2163" i="10" s="1"/>
  <c r="U850" i="8"/>
  <c r="T850" i="8"/>
  <c r="K864" i="10" s="1"/>
  <c r="T1445" i="8"/>
  <c r="K1459" i="10" s="1"/>
  <c r="U1445" i="8"/>
  <c r="U2503" i="8"/>
  <c r="T2503" i="8"/>
  <c r="K2517" i="10" s="1"/>
  <c r="T659" i="8"/>
  <c r="K673" i="10" s="1"/>
  <c r="U467" i="8"/>
  <c r="T467" i="8"/>
  <c r="K481" i="10" s="1"/>
  <c r="T147" i="8"/>
  <c r="K161" i="10" s="1"/>
  <c r="U729" i="8"/>
  <c r="T729" i="8"/>
  <c r="K743" i="10" s="1"/>
  <c r="T748" i="8"/>
  <c r="K762" i="10" s="1"/>
  <c r="U348" i="8"/>
  <c r="T348" i="8"/>
  <c r="K362" i="10" s="1"/>
  <c r="T2615" i="8"/>
  <c r="K2629" i="10" s="1"/>
  <c r="U95" i="8"/>
  <c r="T95" i="8"/>
  <c r="K109" i="10" s="1"/>
  <c r="U628" i="8"/>
  <c r="T628" i="8"/>
  <c r="K642" i="10" s="1"/>
  <c r="U244" i="8"/>
  <c r="T244" i="8"/>
  <c r="K258" i="10" s="1"/>
  <c r="U948" i="8"/>
  <c r="T948" i="8"/>
  <c r="K962" i="10" s="1"/>
  <c r="U855" i="8"/>
  <c r="U135" i="8"/>
  <c r="T135" i="8"/>
  <c r="K149" i="10" s="1"/>
  <c r="U288" i="8"/>
  <c r="T808" i="8"/>
  <c r="K822" i="10" s="1"/>
  <c r="U584" i="8"/>
  <c r="T584" i="8"/>
  <c r="K598" i="10" s="1"/>
  <c r="T681" i="8"/>
  <c r="K695" i="10" s="1"/>
  <c r="U481" i="8"/>
  <c r="U289" i="8"/>
  <c r="T289" i="8"/>
  <c r="K303" i="10" s="1"/>
  <c r="T650" i="8"/>
  <c r="K664" i="10" s="1"/>
  <c r="T461" i="8"/>
  <c r="K475" i="10" s="1"/>
  <c r="U1091" i="8"/>
  <c r="T1091" i="8"/>
  <c r="K1105" i="10" s="1"/>
  <c r="U2342" i="8"/>
  <c r="U1062" i="8"/>
  <c r="T1062" i="8"/>
  <c r="K1076" i="10" s="1"/>
  <c r="U1371" i="8"/>
  <c r="T1371" i="8"/>
  <c r="K1385" i="10" s="1"/>
  <c r="U1883" i="8"/>
  <c r="T1883" i="8"/>
  <c r="K1897" i="10" s="1"/>
  <c r="U2088" i="8"/>
  <c r="U2280" i="8"/>
  <c r="T2280" i="8"/>
  <c r="K2294" i="10" s="1"/>
  <c r="T741" i="8"/>
  <c r="K755" i="10" s="1"/>
  <c r="U2431" i="8"/>
  <c r="T2431" i="8"/>
  <c r="K2445" i="10" s="1"/>
  <c r="U908" i="8"/>
  <c r="T908" i="8"/>
  <c r="K922" i="10" s="1"/>
  <c r="U1164" i="8"/>
  <c r="T1164" i="8"/>
  <c r="K1178" i="10" s="1"/>
  <c r="U1733" i="8"/>
  <c r="T1010" i="8"/>
  <c r="K1024" i="10" s="1"/>
  <c r="U1638" i="8"/>
  <c r="T2206" i="8"/>
  <c r="K2220" i="10" s="1"/>
  <c r="U2206" i="8"/>
  <c r="U1242" i="8"/>
  <c r="T1242" i="8"/>
  <c r="K1256" i="10" s="1"/>
  <c r="U2517" i="8"/>
  <c r="T2517" i="8"/>
  <c r="K2531" i="10" s="1"/>
  <c r="U922" i="8"/>
  <c r="U1382" i="8"/>
  <c r="T1382" i="8"/>
  <c r="K1396" i="10" s="1"/>
  <c r="T1442" i="8"/>
  <c r="K1456" i="10" s="1"/>
  <c r="T2566" i="8"/>
  <c r="K2580" i="10" s="1"/>
  <c r="U2566" i="8"/>
  <c r="U1897" i="8"/>
  <c r="T1897" i="8"/>
  <c r="K1911" i="10" s="1"/>
  <c r="U1438" i="8"/>
  <c r="T1438" i="8"/>
  <c r="K1452" i="10" s="1"/>
  <c r="U1210" i="8"/>
  <c r="T1210" i="8"/>
  <c r="K1224" i="10" s="1"/>
  <c r="U746" i="8"/>
  <c r="T746" i="8"/>
  <c r="K760" i="10" s="1"/>
  <c r="T2622" i="8"/>
  <c r="K2636" i="10" s="1"/>
  <c r="U2622" i="8"/>
  <c r="U891" i="8"/>
  <c r="U526" i="8"/>
  <c r="T526" i="8"/>
  <c r="K540" i="10" s="1"/>
  <c r="T1140" i="8"/>
  <c r="K1154" i="10" s="1"/>
  <c r="U1031" i="8"/>
  <c r="T1031" i="8"/>
  <c r="K1045" i="10" s="1"/>
  <c r="U1196" i="8"/>
  <c r="T1196" i="8"/>
  <c r="K1210" i="10" s="1"/>
  <c r="U810" i="8"/>
  <c r="T810" i="8"/>
  <c r="K824" i="10" s="1"/>
  <c r="U762" i="8"/>
  <c r="T762" i="8"/>
  <c r="K776" i="10" s="1"/>
  <c r="U1956" i="8"/>
  <c r="T1956" i="8"/>
  <c r="K1970" i="10" s="1"/>
  <c r="U2247" i="8"/>
  <c r="U1351" i="8"/>
  <c r="U723" i="8"/>
  <c r="T723" i="8"/>
  <c r="K737" i="10" s="1"/>
  <c r="U83" i="8"/>
  <c r="T653" i="8"/>
  <c r="K667" i="10" s="1"/>
  <c r="U457" i="8"/>
  <c r="T457" i="8"/>
  <c r="K471" i="10" s="1"/>
  <c r="T265" i="8"/>
  <c r="K279" i="10" s="1"/>
  <c r="U137" i="8"/>
  <c r="U836" i="8"/>
  <c r="T836" i="8"/>
  <c r="K850" i="10" s="1"/>
  <c r="U284" i="8"/>
  <c r="U1300" i="8"/>
  <c r="T1300" i="8"/>
  <c r="K1314" i="10" s="1"/>
  <c r="U1023" i="8"/>
  <c r="T1023" i="8"/>
  <c r="K1037" i="10" s="1"/>
  <c r="U479" i="8"/>
  <c r="T498" i="8"/>
  <c r="K512" i="10" s="1"/>
  <c r="U98" i="8"/>
  <c r="T98" i="8"/>
  <c r="K112" i="10" s="1"/>
  <c r="T500" i="8"/>
  <c r="K514" i="10" s="1"/>
  <c r="U317" i="8"/>
  <c r="U16" i="8"/>
  <c r="T16" i="8"/>
  <c r="K30" i="10" s="1"/>
  <c r="U639" i="8"/>
  <c r="T639" i="8"/>
  <c r="K653" i="10" s="1"/>
  <c r="U785" i="8"/>
  <c r="T785" i="8"/>
  <c r="K799" i="10" s="1"/>
  <c r="U328" i="8"/>
  <c r="U72" i="8"/>
  <c r="T72" i="8"/>
  <c r="K86" i="10" s="1"/>
  <c r="U417" i="8"/>
  <c r="U33" i="8"/>
  <c r="T33" i="8"/>
  <c r="K47" i="10" s="1"/>
  <c r="U170" i="8"/>
  <c r="T170" i="8"/>
  <c r="K184" i="10" s="1"/>
  <c r="U573" i="8"/>
  <c r="T573" i="8"/>
  <c r="K587" i="10" s="1"/>
  <c r="T253" i="8"/>
  <c r="K267" i="10" s="1"/>
  <c r="U544" i="8"/>
  <c r="T544" i="8"/>
  <c r="K558" i="10" s="1"/>
  <c r="U1377" i="8"/>
  <c r="T1377" i="8"/>
  <c r="K1391" i="10" s="1"/>
  <c r="T1633" i="8"/>
  <c r="K1647" i="10" s="1"/>
  <c r="U2229" i="8"/>
  <c r="U1627" i="8"/>
  <c r="T1627" i="8"/>
  <c r="K1641" i="10" s="1"/>
  <c r="T1819" i="8"/>
  <c r="K1833" i="10" s="1"/>
  <c r="T2523" i="8"/>
  <c r="K2537" i="10" s="1"/>
  <c r="U936" i="8"/>
  <c r="T936" i="8"/>
  <c r="K950" i="10" s="1"/>
  <c r="T1320" i="8"/>
  <c r="K1334" i="10" s="1"/>
  <c r="U1448" i="8"/>
  <c r="T1448" i="8"/>
  <c r="K1462" i="10" s="1"/>
  <c r="U2024" i="8"/>
  <c r="T2024" i="8"/>
  <c r="K2038" i="10" s="1"/>
  <c r="U1409" i="8"/>
  <c r="T1409" i="8"/>
  <c r="K1423" i="10" s="1"/>
  <c r="U1921" i="8"/>
  <c r="T1921" i="8"/>
  <c r="K1935" i="10" s="1"/>
  <c r="U2365" i="8"/>
  <c r="T2365" i="8"/>
  <c r="K2379" i="10" s="1"/>
  <c r="U1870" i="8"/>
  <c r="T1870" i="8"/>
  <c r="K1884" i="10" s="1"/>
  <c r="U1228" i="8"/>
  <c r="T1228" i="8"/>
  <c r="K1242" i="10" s="1"/>
  <c r="U1420" i="8"/>
  <c r="T1420" i="8"/>
  <c r="K1434" i="10" s="1"/>
  <c r="T1548" i="8"/>
  <c r="K1562" i="10" s="1"/>
  <c r="U1932" i="8"/>
  <c r="T1932" i="8"/>
  <c r="K1946" i="10" s="1"/>
  <c r="T2060" i="8"/>
  <c r="K2074" i="10" s="1"/>
  <c r="T2570" i="8"/>
  <c r="K2584" i="10" s="1"/>
  <c r="U2570" i="8"/>
  <c r="U1458" i="8"/>
  <c r="T1458" i="8"/>
  <c r="K1472" i="10" s="1"/>
  <c r="U754" i="8"/>
  <c r="T754" i="8"/>
  <c r="K768" i="10" s="1"/>
  <c r="T2318" i="8"/>
  <c r="K2332" i="10" s="1"/>
  <c r="U2318" i="8"/>
  <c r="T2190" i="8"/>
  <c r="K2204" i="10" s="1"/>
  <c r="U2190" i="8"/>
  <c r="T726" i="8"/>
  <c r="K740" i="10" s="1"/>
  <c r="U1114" i="8"/>
  <c r="T1114" i="8"/>
  <c r="K1128" i="10" s="1"/>
  <c r="T1193" i="8"/>
  <c r="K1207" i="10" s="1"/>
  <c r="U1193" i="8"/>
  <c r="U1577" i="8"/>
  <c r="T1577" i="8"/>
  <c r="K1591" i="10" s="1"/>
  <c r="U2153" i="8"/>
  <c r="T2153" i="8"/>
  <c r="K2167" i="10" s="1"/>
  <c r="U2345" i="8"/>
  <c r="T2345" i="8"/>
  <c r="K2359" i="10" s="1"/>
  <c r="T2537" i="8"/>
  <c r="K2551" i="10" s="1"/>
  <c r="T2151" i="8"/>
  <c r="K2165" i="10" s="1"/>
  <c r="U1687" i="8"/>
  <c r="T1687" i="8"/>
  <c r="K1701" i="10" s="1"/>
  <c r="U763" i="8"/>
  <c r="T763" i="8"/>
  <c r="K777" i="10" s="1"/>
  <c r="U187" i="8"/>
  <c r="T187" i="8"/>
  <c r="K201" i="10" s="1"/>
  <c r="U206" i="8"/>
  <c r="T206" i="8"/>
  <c r="K220" i="10" s="1"/>
  <c r="T78" i="8"/>
  <c r="K92" i="10" s="1"/>
  <c r="U2007" i="8"/>
  <c r="T2007" i="8"/>
  <c r="K2021" i="10" s="1"/>
  <c r="U759" i="8"/>
  <c r="U1148" i="8"/>
  <c r="T1148" i="8"/>
  <c r="K1162" i="10" s="1"/>
  <c r="U786" i="8"/>
  <c r="T786" i="8"/>
  <c r="K800" i="10" s="1"/>
  <c r="N919" i="8"/>
  <c r="N770" i="8"/>
  <c r="N1132" i="8"/>
  <c r="N794" i="8"/>
  <c r="N1084" i="8"/>
  <c r="N1276" i="8"/>
  <c r="N866" i="8"/>
  <c r="N2545" i="8"/>
  <c r="N1479" i="8"/>
  <c r="N1095" i="8"/>
  <c r="N614" i="8"/>
  <c r="N422" i="8"/>
  <c r="N230" i="8"/>
  <c r="N102" i="8"/>
  <c r="N540" i="8"/>
  <c r="N2277" i="8"/>
  <c r="N2260" i="8"/>
  <c r="N1535" i="8"/>
  <c r="N623" i="8"/>
  <c r="N308" i="8"/>
  <c r="N2484" i="8"/>
  <c r="N1460" i="8"/>
  <c r="N1743" i="8"/>
  <c r="N311" i="8"/>
  <c r="N186" i="8"/>
  <c r="N1940" i="8"/>
  <c r="N2167" i="8"/>
  <c r="N767" i="8"/>
  <c r="N399" i="8"/>
  <c r="N15" i="8"/>
  <c r="N290" i="8"/>
  <c r="N565" i="8"/>
  <c r="N373" i="8"/>
  <c r="N181" i="8"/>
  <c r="N892" i="8"/>
  <c r="N520" i="8"/>
  <c r="N136" i="8"/>
  <c r="N410" i="8"/>
  <c r="N64" i="8"/>
  <c r="N1283" i="8"/>
  <c r="N1475" i="8"/>
  <c r="N1667" i="8"/>
  <c r="N1859" i="8"/>
  <c r="N2051" i="8"/>
  <c r="N2179" i="8"/>
  <c r="N2371" i="8"/>
  <c r="N2563" i="8"/>
  <c r="N960" i="8"/>
  <c r="N1216" i="8"/>
  <c r="N1408" i="8"/>
  <c r="N1600" i="8"/>
  <c r="N1664" i="8"/>
  <c r="N1856" i="8"/>
  <c r="N2048" i="8"/>
  <c r="N2240" i="8"/>
  <c r="N2368" i="8"/>
  <c r="N2560" i="8"/>
  <c r="N1889" i="8"/>
  <c r="N2061" i="8"/>
  <c r="N2317" i="8"/>
  <c r="N2573" i="8"/>
  <c r="N1786" i="8"/>
  <c r="N1782" i="8"/>
  <c r="N1307" i="8"/>
  <c r="N2075" i="8"/>
  <c r="N2267" i="8"/>
  <c r="N2459" i="8"/>
  <c r="N1640" i="8"/>
  <c r="N897" i="8"/>
  <c r="N1153" i="8"/>
  <c r="N1581" i="8"/>
  <c r="N2093" i="8"/>
  <c r="N1110" i="8"/>
  <c r="N666" i="8"/>
  <c r="N1053" i="8"/>
  <c r="N1821" i="8"/>
  <c r="N2161" i="8"/>
  <c r="N2337" i="8"/>
  <c r="N2593" i="8"/>
  <c r="N1282" i="8"/>
  <c r="N2586" i="8"/>
  <c r="N1942" i="8"/>
  <c r="N1846" i="8"/>
  <c r="N937" i="8"/>
  <c r="N1258" i="8"/>
  <c r="N1066" i="8"/>
  <c r="N2458" i="8"/>
  <c r="N2628" i="8"/>
  <c r="N1860" i="8"/>
  <c r="N1092" i="8"/>
  <c r="N507" i="8"/>
  <c r="N590" i="8"/>
  <c r="N1381" i="8"/>
  <c r="N2164" i="8"/>
  <c r="N1775" i="8"/>
  <c r="N1007" i="8"/>
  <c r="N631" i="8"/>
  <c r="N55" i="8"/>
  <c r="N2417" i="8"/>
  <c r="N2045" i="8"/>
  <c r="N1701" i="8"/>
  <c r="N1361" i="8"/>
  <c r="N1021" i="8"/>
  <c r="N2404" i="8"/>
  <c r="N2148" i="8"/>
  <c r="N1892" i="8"/>
  <c r="N1636" i="8"/>
  <c r="N1380" i="8"/>
  <c r="N1124" i="8"/>
  <c r="N768" i="8"/>
  <c r="N2439" i="8"/>
  <c r="N2183" i="8"/>
  <c r="N1959" i="8"/>
  <c r="N1831" i="8"/>
  <c r="N1703" i="8"/>
  <c r="N1575" i="8"/>
  <c r="N1447" i="8"/>
  <c r="N1319" i="8"/>
  <c r="N1191" i="8"/>
  <c r="N1063" i="8"/>
  <c r="N963" i="8"/>
  <c r="N899" i="8"/>
  <c r="N835" i="8"/>
  <c r="N771" i="8"/>
  <c r="N707" i="8"/>
  <c r="N643" i="8"/>
  <c r="N579" i="8"/>
  <c r="N515" i="8"/>
  <c r="N451" i="8"/>
  <c r="N387" i="8"/>
  <c r="N323" i="8"/>
  <c r="N259" i="8"/>
  <c r="N195" i="8"/>
  <c r="N131" i="8"/>
  <c r="N67" i="8"/>
  <c r="N662" i="8"/>
  <c r="N598" i="8"/>
  <c r="N534" i="8"/>
  <c r="N470" i="8"/>
  <c r="N406" i="8"/>
  <c r="N342" i="8"/>
  <c r="N278" i="8"/>
  <c r="N214" i="8"/>
  <c r="N150" i="8"/>
  <c r="N86" i="8"/>
  <c r="N22" i="8"/>
  <c r="N793" i="8"/>
  <c r="N709" i="8"/>
  <c r="N637" i="8"/>
  <c r="N569" i="8"/>
  <c r="N505" i="8"/>
  <c r="N441" i="8"/>
  <c r="N377" i="8"/>
  <c r="N313" i="8"/>
  <c r="N249" i="8"/>
  <c r="N185" i="8"/>
  <c r="N121" i="8"/>
  <c r="N57" i="8"/>
  <c r="N900" i="8"/>
  <c r="N812" i="8"/>
  <c r="N728" i="8"/>
  <c r="N656" i="8"/>
  <c r="N588" i="8"/>
  <c r="N524" i="8"/>
  <c r="N460" i="8"/>
  <c r="N396" i="8"/>
  <c r="N332" i="8"/>
  <c r="N268" i="8"/>
  <c r="N204" i="8"/>
  <c r="N140" i="8"/>
  <c r="N76" i="8"/>
  <c r="N12" i="8"/>
  <c r="N2109" i="8"/>
  <c r="N1509" i="8"/>
  <c r="N789" i="8"/>
  <c r="N2132" i="8"/>
  <c r="N1684" i="8"/>
  <c r="N1172" i="8"/>
  <c r="N2487" i="8"/>
  <c r="N1983" i="8"/>
  <c r="N1695" i="8"/>
  <c r="N1471" i="8"/>
  <c r="N1215" i="8"/>
  <c r="N975" i="8"/>
  <c r="N847" i="8"/>
  <c r="N719" i="8"/>
  <c r="N591" i="8"/>
  <c r="N787" i="8"/>
  <c r="N486" i="8"/>
  <c r="N294" i="8"/>
  <c r="N38" i="8"/>
  <c r="N476" i="8"/>
  <c r="N1812" i="8"/>
  <c r="N1759" i="8"/>
  <c r="N879" i="8"/>
  <c r="N436" i="8"/>
  <c r="N1231" i="8"/>
  <c r="N567" i="8"/>
  <c r="N602" i="8"/>
  <c r="N716" i="8"/>
  <c r="N2452" i="8"/>
  <c r="N527" i="8"/>
  <c r="N143" i="8"/>
  <c r="N437" i="8"/>
  <c r="N245" i="8"/>
  <c r="N53" i="8"/>
  <c r="N652" i="8"/>
  <c r="N264" i="8"/>
  <c r="N1219" i="8"/>
  <c r="N1539" i="8"/>
  <c r="N1731" i="8"/>
  <c r="N1923" i="8"/>
  <c r="N2115" i="8"/>
  <c r="N2307" i="8"/>
  <c r="N2499" i="8"/>
  <c r="N880" i="8"/>
  <c r="N1088" i="8"/>
  <c r="N1280" i="8"/>
  <c r="N1472" i="8"/>
  <c r="N1792" i="8"/>
  <c r="N1984" i="8"/>
  <c r="N2176" i="8"/>
  <c r="N2432" i="8"/>
  <c r="N2624" i="8"/>
  <c r="N1293" i="8"/>
  <c r="N1717" i="8"/>
  <c r="N2626" i="8"/>
  <c r="N2490" i="8"/>
  <c r="N981" i="8"/>
  <c r="N1325" i="8"/>
  <c r="N1898" i="8"/>
  <c r="N2465" i="8"/>
  <c r="N2294" i="8"/>
  <c r="N862" i="8"/>
  <c r="N1338" i="8"/>
  <c r="N2090" i="8"/>
  <c r="N2389" i="8"/>
  <c r="N2581" i="8"/>
  <c r="N1562" i="8"/>
  <c r="N806" i="8"/>
  <c r="N2394" i="8"/>
  <c r="N2198" i="8"/>
  <c r="N1129" i="8"/>
  <c r="N1321" i="8"/>
  <c r="N1449" i="8"/>
  <c r="N1961" i="8"/>
  <c r="N2281" i="8"/>
  <c r="N2473" i="8"/>
  <c r="N2562" i="8"/>
  <c r="N1622" i="8"/>
  <c r="N678" i="8"/>
  <c r="N858" i="8"/>
  <c r="N1722" i="8"/>
  <c r="N2434" i="8"/>
  <c r="N2001" i="8"/>
  <c r="N2372" i="8"/>
  <c r="N1604" i="8"/>
  <c r="N1431" i="8"/>
  <c r="N1809" i="8"/>
  <c r="N1652" i="8"/>
  <c r="N1519" i="8"/>
  <c r="N2358" i="8"/>
  <c r="N2574" i="8"/>
  <c r="N2301" i="8"/>
  <c r="N1957" i="8"/>
  <c r="N1617" i="8"/>
  <c r="N1277" i="8"/>
  <c r="N933" i="8"/>
  <c r="N2596" i="8"/>
  <c r="N2340" i="8"/>
  <c r="N2084" i="8"/>
  <c r="N1828" i="8"/>
  <c r="N1572" i="8"/>
  <c r="N1316" i="8"/>
  <c r="N1060" i="8"/>
  <c r="N2631" i="8"/>
  <c r="N2375" i="8"/>
  <c r="N2119" i="8"/>
  <c r="N1927" i="8"/>
  <c r="N1799" i="8"/>
  <c r="N1671" i="8"/>
  <c r="N1543" i="8"/>
  <c r="N1415" i="8"/>
  <c r="N1287" i="8"/>
  <c r="N1159" i="8"/>
  <c r="N947" i="8"/>
  <c r="N883" i="8"/>
  <c r="N819" i="8"/>
  <c r="N755" i="8"/>
  <c r="N691" i="8"/>
  <c r="N627" i="8"/>
  <c r="N563" i="8"/>
  <c r="N499" i="8"/>
  <c r="N435" i="8"/>
  <c r="N371" i="8"/>
  <c r="N307" i="8"/>
  <c r="N243" i="8"/>
  <c r="N179" i="8"/>
  <c r="N115" i="8"/>
  <c r="N51" i="8"/>
  <c r="N646" i="8"/>
  <c r="N582" i="8"/>
  <c r="N518" i="8"/>
  <c r="N454" i="8"/>
  <c r="N390" i="8"/>
  <c r="N326" i="8"/>
  <c r="N262" i="8"/>
  <c r="N550" i="8"/>
  <c r="N358" i="8"/>
  <c r="N166" i="8"/>
  <c r="N813" i="8"/>
  <c r="N604" i="8"/>
  <c r="N751" i="8"/>
  <c r="N226" i="8"/>
  <c r="N52" i="8"/>
  <c r="N1972" i="8"/>
  <c r="N2071" i="8"/>
  <c r="N1487" i="8"/>
  <c r="N439" i="8"/>
  <c r="N314" i="8"/>
  <c r="N1253" i="8"/>
  <c r="N1364" i="8"/>
  <c r="N1855" i="8"/>
  <c r="N271" i="8"/>
  <c r="N546" i="8"/>
  <c r="N629" i="8"/>
  <c r="N501" i="8"/>
  <c r="N309" i="8"/>
  <c r="N117" i="8"/>
  <c r="N392" i="8"/>
  <c r="N8" i="8"/>
  <c r="N298" i="8"/>
  <c r="N416" i="8"/>
  <c r="N1155" i="8"/>
  <c r="N1347" i="8"/>
  <c r="N1411" i="8"/>
  <c r="N1603" i="8"/>
  <c r="N1795" i="8"/>
  <c r="N1987" i="8"/>
  <c r="N2243" i="8"/>
  <c r="N2435" i="8"/>
  <c r="N2627" i="8"/>
  <c r="N1024" i="8"/>
  <c r="N1152" i="8"/>
  <c r="N1344" i="8"/>
  <c r="N1536" i="8"/>
  <c r="N1728" i="8"/>
  <c r="N1920" i="8"/>
  <c r="N2112" i="8"/>
  <c r="N2304" i="8"/>
  <c r="N2496" i="8"/>
  <c r="N865" i="8"/>
  <c r="N1121" i="8"/>
  <c r="N1549" i="8"/>
  <c r="N1805" i="8"/>
  <c r="N2445" i="8"/>
  <c r="N1578" i="8"/>
  <c r="N1051" i="8"/>
  <c r="N2203" i="8"/>
  <c r="N784" i="8"/>
  <c r="N1069" i="8"/>
  <c r="N1837" i="8"/>
  <c r="N2618" i="8"/>
  <c r="N1130" i="8"/>
  <c r="N1137" i="8"/>
  <c r="N1393" i="8"/>
  <c r="N1649" i="8"/>
  <c r="N1905" i="8"/>
  <c r="N1538" i="8"/>
  <c r="N1474" i="8"/>
  <c r="N686" i="8"/>
  <c r="N1530" i="8"/>
  <c r="N1922" i="8"/>
  <c r="N2454" i="8"/>
  <c r="N1206" i="8"/>
  <c r="N1026" i="8"/>
  <c r="N982" i="8"/>
  <c r="N1658" i="8"/>
  <c r="N2006" i="8"/>
  <c r="N1641" i="8"/>
  <c r="N2266" i="8"/>
  <c r="N1317" i="8"/>
  <c r="N2116" i="8"/>
  <c r="N1348" i="8"/>
  <c r="N334" i="8"/>
  <c r="N142" i="8"/>
  <c r="N2070" i="8"/>
  <c r="N1263" i="8"/>
  <c r="N215" i="8"/>
  <c r="N1986" i="8"/>
  <c r="N1642" i="8"/>
  <c r="N1850" i="8"/>
  <c r="N1810" i="8"/>
  <c r="N2213" i="8"/>
  <c r="N1873" i="8"/>
  <c r="N1533" i="8"/>
  <c r="N1189" i="8"/>
  <c r="N849" i="8"/>
  <c r="N2532" i="8"/>
  <c r="N2276" i="8"/>
  <c r="N2020" i="8"/>
  <c r="N1764" i="8"/>
  <c r="N1508" i="8"/>
  <c r="N1252" i="8"/>
  <c r="N996" i="8"/>
  <c r="N2567" i="8"/>
  <c r="N2311" i="8"/>
  <c r="N2055" i="8"/>
  <c r="N1895" i="8"/>
  <c r="N1767" i="8"/>
  <c r="N1639" i="8"/>
  <c r="N1511" i="8"/>
  <c r="N1383" i="8"/>
  <c r="N1255" i="8"/>
  <c r="N1127" i="8"/>
  <c r="N999" i="8"/>
  <c r="N931" i="8"/>
  <c r="N867" i="8"/>
  <c r="N803" i="8"/>
  <c r="N739" i="8"/>
  <c r="N675" i="8"/>
  <c r="N611" i="8"/>
  <c r="N547" i="8"/>
  <c r="N483" i="8"/>
  <c r="N419" i="8"/>
  <c r="N355" i="8"/>
  <c r="N291" i="8"/>
  <c r="N227" i="8"/>
  <c r="N163" i="8"/>
  <c r="N99" i="8"/>
  <c r="N35" i="8"/>
  <c r="N630" i="8"/>
  <c r="N566" i="8"/>
  <c r="N502" i="8"/>
  <c r="N438" i="8"/>
  <c r="N374" i="8"/>
  <c r="N310" i="8"/>
  <c r="N246" i="8"/>
  <c r="N182" i="8"/>
  <c r="N118" i="8"/>
  <c r="N54" i="8"/>
  <c r="N833" i="8"/>
  <c r="N749" i="8"/>
  <c r="N673" i="8"/>
  <c r="N601" i="8"/>
  <c r="N537" i="8"/>
  <c r="N473" i="8"/>
  <c r="N409" i="8"/>
  <c r="N345" i="8"/>
  <c r="N281" i="8"/>
  <c r="N217" i="8"/>
  <c r="N153" i="8"/>
  <c r="N89" i="8"/>
  <c r="N25" i="8"/>
  <c r="N856" i="8"/>
  <c r="N772" i="8"/>
  <c r="N692" i="8"/>
  <c r="N620" i="8"/>
  <c r="N556" i="8"/>
  <c r="N492" i="8"/>
  <c r="N428" i="8"/>
  <c r="N364" i="8"/>
  <c r="N300" i="8"/>
  <c r="N236" i="8"/>
  <c r="N172" i="8"/>
  <c r="N108" i="8"/>
  <c r="N44" i="8"/>
  <c r="N2513" i="8"/>
  <c r="N1853" i="8"/>
  <c r="N1169" i="8"/>
  <c r="N2388" i="8"/>
  <c r="N1876" i="8"/>
  <c r="N1428" i="8"/>
  <c r="N916" i="8"/>
  <c r="N2231" i="8"/>
  <c r="N1823" i="8"/>
  <c r="N447" i="8"/>
  <c r="N319" i="8"/>
  <c r="N191" i="8"/>
  <c r="N63" i="8"/>
  <c r="N594" i="8"/>
  <c r="N466" i="8"/>
  <c r="N338" i="8"/>
  <c r="N194" i="8"/>
  <c r="N66" i="8"/>
  <c r="N844" i="8"/>
  <c r="N760" i="8"/>
  <c r="N684" i="8"/>
  <c r="N612" i="8"/>
  <c r="N548" i="8"/>
  <c r="N484" i="8"/>
  <c r="N420" i="8"/>
  <c r="N356" i="8"/>
  <c r="N292" i="8"/>
  <c r="N228" i="8"/>
  <c r="N164" i="8"/>
  <c r="N100" i="8"/>
  <c r="N36" i="8"/>
  <c r="N1125" i="8"/>
  <c r="N2356" i="8"/>
  <c r="N1844" i="8"/>
  <c r="N1332" i="8"/>
  <c r="N2455" i="8"/>
  <c r="N1967" i="8"/>
  <c r="N1679" i="8"/>
  <c r="N1423" i="8"/>
  <c r="N1167" i="8"/>
  <c r="N951" i="8"/>
  <c r="N823" i="8"/>
  <c r="N679" i="8"/>
  <c r="N535" i="8"/>
  <c r="N407" i="8"/>
  <c r="N279" i="8"/>
  <c r="N87" i="8"/>
  <c r="N570" i="8"/>
  <c r="N426" i="8"/>
  <c r="N282" i="8"/>
  <c r="N138" i="8"/>
  <c r="N797" i="8"/>
  <c r="N605" i="8"/>
  <c r="N445" i="8"/>
  <c r="N269" i="8"/>
  <c r="N109" i="8"/>
  <c r="N860" i="8"/>
  <c r="N680" i="8"/>
  <c r="N528" i="8"/>
  <c r="N400" i="8"/>
  <c r="N256" i="8"/>
  <c r="N112" i="8"/>
  <c r="N2470" i="8"/>
  <c r="N2386" i="8"/>
  <c r="N1765" i="8"/>
  <c r="N1085" i="8"/>
  <c r="N2324" i="8"/>
  <c r="N1748" i="8"/>
  <c r="N1236" i="8"/>
  <c r="N2551" i="8"/>
  <c r="N2039" i="8"/>
  <c r="N1791" i="8"/>
  <c r="N1503" i="8"/>
  <c r="N1247" i="8"/>
  <c r="N991" i="8"/>
  <c r="N863" i="8"/>
  <c r="N735" i="8"/>
  <c r="N607" i="8"/>
  <c r="N495" i="8"/>
  <c r="N367" i="8"/>
  <c r="N239" i="8"/>
  <c r="N111" i="8"/>
  <c r="N642" i="8"/>
  <c r="N514" i="8"/>
  <c r="N386" i="8"/>
  <c r="N258" i="8"/>
  <c r="N146" i="8"/>
  <c r="N18" i="8"/>
  <c r="N765" i="8"/>
  <c r="N685" i="8"/>
  <c r="N613" i="8"/>
  <c r="N549" i="8"/>
  <c r="N485" i="8"/>
  <c r="N421" i="8"/>
  <c r="N357" i="8"/>
  <c r="N293" i="8"/>
  <c r="N229" i="8"/>
  <c r="N165" i="8"/>
  <c r="N101" i="8"/>
  <c r="N37" i="8"/>
  <c r="N872" i="8"/>
  <c r="N788" i="8"/>
  <c r="N704" i="8"/>
  <c r="N632" i="8"/>
  <c r="N568" i="8"/>
  <c r="N504" i="8"/>
  <c r="N440" i="8"/>
  <c r="N376" i="8"/>
  <c r="N312" i="8"/>
  <c r="N248" i="8"/>
  <c r="N184" i="8"/>
  <c r="N120" i="8"/>
  <c r="N56" i="8"/>
  <c r="N825" i="8"/>
  <c r="N737" i="8"/>
  <c r="N661" i="8"/>
  <c r="N593" i="8"/>
  <c r="N529" i="8"/>
  <c r="N465" i="8"/>
  <c r="N401" i="8"/>
  <c r="N337" i="8"/>
  <c r="N273" i="8"/>
  <c r="N209" i="8"/>
  <c r="N145" i="8"/>
  <c r="N81" i="8"/>
  <c r="N17" i="8"/>
  <c r="N119" i="8"/>
  <c r="N618" i="8"/>
  <c r="N506" i="8"/>
  <c r="N378" i="8"/>
  <c r="N266" i="8"/>
  <c r="N154" i="8"/>
  <c r="N42" i="8"/>
  <c r="N777" i="8"/>
  <c r="N657" i="8"/>
  <c r="N541" i="8"/>
  <c r="N429" i="8"/>
  <c r="N333" i="8"/>
  <c r="N221" i="8"/>
  <c r="N125" i="8"/>
  <c r="N13" i="8"/>
  <c r="N776" i="8"/>
  <c r="N624" i="8"/>
  <c r="N512" i="8"/>
  <c r="N384" i="8"/>
  <c r="N272" i="8"/>
  <c r="N144" i="8"/>
  <c r="N32" i="8"/>
  <c r="N1043" i="8"/>
  <c r="N1107" i="8"/>
  <c r="N1171" i="8"/>
  <c r="N1235" i="8"/>
  <c r="N1299" i="8"/>
  <c r="N1363" i="8"/>
  <c r="N1427" i="8"/>
  <c r="N1491" i="8"/>
  <c r="N1555" i="8"/>
  <c r="N1619" i="8"/>
  <c r="N1683" i="8"/>
  <c r="N1747" i="8"/>
  <c r="N1811" i="8"/>
  <c r="N1875" i="8"/>
  <c r="N1939" i="8"/>
  <c r="N2003" i="8"/>
  <c r="N2067" i="8"/>
  <c r="N2131" i="8"/>
  <c r="N2195" i="8"/>
  <c r="N2259" i="8"/>
  <c r="N2323" i="8"/>
  <c r="N2387" i="8"/>
  <c r="N2451" i="8"/>
  <c r="N2515" i="8"/>
  <c r="N2579" i="8"/>
  <c r="N644" i="8"/>
  <c r="N912" i="8"/>
  <c r="N976" i="8"/>
  <c r="N1040" i="8"/>
  <c r="N1104" i="8"/>
  <c r="N1168" i="8"/>
  <c r="N1232" i="8"/>
  <c r="N1296" i="8"/>
  <c r="N1360" i="8"/>
  <c r="N1424" i="8"/>
  <c r="N1488" i="8"/>
  <c r="N1552" i="8"/>
  <c r="N1616" i="8"/>
  <c r="N1680" i="8"/>
  <c r="N1744" i="8"/>
  <c r="N1808" i="8"/>
  <c r="N1872" i="8"/>
  <c r="N1936" i="8"/>
  <c r="N2000" i="8"/>
  <c r="N2064" i="8"/>
  <c r="N2128" i="8"/>
  <c r="N2192" i="8"/>
  <c r="N2256" i="8"/>
  <c r="N2320" i="8"/>
  <c r="N2384" i="8"/>
  <c r="N2448" i="8"/>
  <c r="N2512" i="8"/>
  <c r="N2576" i="8"/>
  <c r="N697" i="8"/>
  <c r="N885" i="8"/>
  <c r="N973" i="8"/>
  <c r="N1057" i="8"/>
  <c r="N1141" i="8"/>
  <c r="N1229" i="8"/>
  <c r="N1313" i="8"/>
  <c r="N1397" i="8"/>
  <c r="N1485" i="8"/>
  <c r="N1569" i="8"/>
  <c r="N1653" i="8"/>
  <c r="N1741" i="8"/>
  <c r="N1825" i="8"/>
  <c r="N1909" i="8"/>
  <c r="N1997" i="8"/>
  <c r="N2081" i="8"/>
  <c r="N2165" i="8"/>
  <c r="N2253" i="8"/>
  <c r="N2349" i="8"/>
  <c r="N2477" i="8"/>
  <c r="N2605" i="8"/>
  <c r="N1766" i="8"/>
  <c r="N2526" i="8"/>
  <c r="N1182" i="8"/>
  <c r="N2022" i="8"/>
  <c r="N702" i="8"/>
  <c r="N1202" i="8"/>
  <c r="N1946" i="8"/>
  <c r="N1003" i="8"/>
  <c r="N1067" i="8"/>
  <c r="N1131" i="8"/>
  <c r="N1195" i="8"/>
  <c r="N1259" i="8"/>
  <c r="N1323" i="8"/>
  <c r="N1387" i="8"/>
  <c r="N1451" i="8"/>
  <c r="N1515" i="8"/>
  <c r="N1579" i="8"/>
  <c r="N1643" i="8"/>
  <c r="N1707" i="8"/>
  <c r="N1771" i="8"/>
  <c r="N1835" i="8"/>
  <c r="N1899" i="8"/>
  <c r="N1963" i="8"/>
  <c r="N2027" i="8"/>
  <c r="N2091" i="8"/>
  <c r="N2155" i="8"/>
  <c r="N2219" i="8"/>
  <c r="N2283" i="8"/>
  <c r="N2347" i="8"/>
  <c r="N2411" i="8"/>
  <c r="N2475" i="8"/>
  <c r="N2539" i="8"/>
  <c r="N2603" i="8"/>
  <c r="N848" i="8"/>
  <c r="N952" i="8"/>
  <c r="N1016" i="8"/>
  <c r="N1080" i="8"/>
  <c r="N1144" i="8"/>
  <c r="N1208" i="8"/>
  <c r="N1272" i="8"/>
  <c r="N1336" i="8"/>
  <c r="N1400" i="8"/>
  <c r="N1464" i="8"/>
  <c r="N1528" i="8"/>
  <c r="N1592" i="8"/>
  <c r="N1656" i="8"/>
  <c r="N1720" i="8"/>
  <c r="N1784" i="8"/>
  <c r="N1848" i="8"/>
  <c r="N1912" i="8"/>
  <c r="N1976" i="8"/>
  <c r="N2040" i="8"/>
  <c r="N2104" i="8"/>
  <c r="N2168" i="8"/>
  <c r="N2232" i="8"/>
  <c r="N2296" i="8"/>
  <c r="N2360" i="8"/>
  <c r="N2424" i="8"/>
  <c r="N2488" i="8"/>
  <c r="N2552" i="8"/>
  <c r="N2616" i="8"/>
  <c r="N805" i="8"/>
  <c r="N917" i="8"/>
  <c r="N1005" i="8"/>
  <c r="N1089" i="8"/>
  <c r="N1173" i="8"/>
  <c r="N1261" i="8"/>
  <c r="N1345" i="8"/>
  <c r="N1429" i="8"/>
  <c r="N1517" i="8"/>
  <c r="N1601" i="8"/>
  <c r="N1685" i="8"/>
  <c r="N1773" i="8"/>
  <c r="N1857" i="8"/>
  <c r="N1941" i="8"/>
  <c r="N2029" i="8"/>
  <c r="N2113" i="8"/>
  <c r="N2197" i="8"/>
  <c r="N2285" i="8"/>
  <c r="N2397" i="8"/>
  <c r="N2525" i="8"/>
  <c r="N1314" i="8"/>
  <c r="N2050" i="8"/>
  <c r="N694" i="8"/>
  <c r="N1290" i="8"/>
  <c r="N2118" i="8"/>
  <c r="N734" i="8"/>
  <c r="N1286" i="8"/>
  <c r="N2030" i="8"/>
  <c r="N1999" i="8"/>
  <c r="N2063" i="8"/>
  <c r="N2127" i="8"/>
  <c r="N2191" i="8"/>
  <c r="N2255" i="8"/>
  <c r="N2319" i="8"/>
  <c r="N2383" i="8"/>
  <c r="N2447" i="8"/>
  <c r="N2511" i="8"/>
  <c r="N2575" i="8"/>
  <c r="N736" i="8"/>
  <c r="N924" i="8"/>
  <c r="N988" i="8"/>
  <c r="N1052" i="8"/>
  <c r="N1116" i="8"/>
  <c r="N1244" i="8"/>
  <c r="N1308" i="8"/>
  <c r="N1372" i="8"/>
  <c r="N1436" i="8"/>
  <c r="N1500" i="8"/>
  <c r="N1564" i="8"/>
  <c r="N1628" i="8"/>
  <c r="N1692" i="8"/>
  <c r="N1756" i="8"/>
  <c r="N1820" i="8"/>
  <c r="N1884" i="8"/>
  <c r="N1948" i="8"/>
  <c r="N2012" i="8"/>
  <c r="N2076" i="8"/>
  <c r="N2140" i="8"/>
  <c r="N2204" i="8"/>
  <c r="N2268" i="8"/>
  <c r="N2332" i="8"/>
  <c r="N2396" i="8"/>
  <c r="N2460" i="8"/>
  <c r="N2524" i="8"/>
  <c r="N2588" i="8"/>
  <c r="N757" i="8"/>
  <c r="N901" i="8"/>
  <c r="N198" i="8"/>
  <c r="N134" i="8"/>
  <c r="N70" i="8"/>
  <c r="N6" i="8"/>
  <c r="N769" i="8"/>
  <c r="N689" i="8"/>
  <c r="N617" i="8"/>
  <c r="N553" i="8"/>
  <c r="N489" i="8"/>
  <c r="N425" i="8"/>
  <c r="N361" i="8"/>
  <c r="N297" i="8"/>
  <c r="N233" i="8"/>
  <c r="N169" i="8"/>
  <c r="N105" i="8"/>
  <c r="N41" i="8"/>
  <c r="N876" i="8"/>
  <c r="N792" i="8"/>
  <c r="N712" i="8"/>
  <c r="N636" i="8"/>
  <c r="N572" i="8"/>
  <c r="N508" i="8"/>
  <c r="N444" i="8"/>
  <c r="N380" i="8"/>
  <c r="N316" i="8"/>
  <c r="N252" i="8"/>
  <c r="N188" i="8"/>
  <c r="N124" i="8"/>
  <c r="N60" i="8"/>
  <c r="N7" i="8"/>
  <c r="N2021" i="8"/>
  <c r="N1341" i="8"/>
  <c r="N2580" i="8"/>
  <c r="N2004" i="8"/>
  <c r="N1556" i="8"/>
  <c r="N1044" i="8"/>
  <c r="N2359" i="8"/>
  <c r="N1887" i="8"/>
  <c r="N1663" i="8"/>
  <c r="N1407" i="8"/>
  <c r="N1151" i="8"/>
  <c r="N943" i="8"/>
  <c r="N815" i="8"/>
  <c r="N687" i="8"/>
  <c r="N543" i="8"/>
  <c r="N415" i="8"/>
  <c r="N287" i="8"/>
  <c r="N159" i="8"/>
  <c r="N31" i="8"/>
  <c r="N562" i="8"/>
  <c r="N434" i="8"/>
  <c r="N306" i="8"/>
  <c r="N162" i="8"/>
  <c r="N34" i="8"/>
  <c r="N824" i="8"/>
  <c r="N740" i="8"/>
  <c r="N664" i="8"/>
  <c r="N596" i="8"/>
  <c r="N532" i="8"/>
  <c r="N468" i="8"/>
  <c r="N404" i="8"/>
  <c r="N340" i="8"/>
  <c r="N276" i="8"/>
  <c r="N212" i="8"/>
  <c r="N148" i="8"/>
  <c r="N84" i="8"/>
  <c r="N20" i="8"/>
  <c r="N957" i="8"/>
  <c r="N2228" i="8"/>
  <c r="N1716" i="8"/>
  <c r="N1204" i="8"/>
  <c r="N2327" i="8"/>
  <c r="N1903" i="8"/>
  <c r="N1615" i="8"/>
  <c r="N1359" i="8"/>
  <c r="N1103" i="8"/>
  <c r="N775" i="8"/>
  <c r="N647" i="8"/>
  <c r="N503" i="8"/>
  <c r="N375" i="8"/>
  <c r="N247" i="8"/>
  <c r="N23" i="8"/>
  <c r="N538" i="8"/>
  <c r="N394" i="8"/>
  <c r="N250" i="8"/>
  <c r="N90" i="8"/>
  <c r="N753" i="8"/>
  <c r="N557" i="8"/>
  <c r="N397" i="8"/>
  <c r="N237" i="8"/>
  <c r="N77" i="8"/>
  <c r="N796" i="8"/>
  <c r="N640" i="8"/>
  <c r="N496" i="8"/>
  <c r="N352" i="8"/>
  <c r="N224" i="8"/>
  <c r="N80" i="8"/>
  <c r="N2170" i="8"/>
  <c r="N1634" i="8"/>
  <c r="N1630" i="8"/>
  <c r="N2385" i="8"/>
  <c r="N1597" i="8"/>
  <c r="N913" i="8"/>
  <c r="N2196" i="8"/>
  <c r="N1620" i="8"/>
  <c r="N1108" i="8"/>
  <c r="N2423" i="8"/>
  <c r="N1951" i="8"/>
  <c r="N1727" i="8"/>
  <c r="N1439" i="8"/>
  <c r="N1183" i="8"/>
  <c r="N959" i="8"/>
  <c r="N831" i="8"/>
  <c r="N703" i="8"/>
  <c r="N575" i="8"/>
  <c r="N463" i="8"/>
  <c r="N335" i="8"/>
  <c r="N207" i="8"/>
  <c r="N79" i="8"/>
  <c r="N610" i="8"/>
  <c r="N482" i="8"/>
  <c r="N354" i="8"/>
  <c r="N242" i="8"/>
  <c r="N114" i="8"/>
  <c r="N829" i="8"/>
  <c r="N745" i="8"/>
  <c r="N669" i="8"/>
  <c r="N597" i="8"/>
  <c r="N533" i="8"/>
  <c r="N469" i="8"/>
  <c r="N405" i="8"/>
  <c r="N341" i="8"/>
  <c r="N277" i="8"/>
  <c r="N213" i="8"/>
  <c r="N149" i="8"/>
  <c r="N85" i="8"/>
  <c r="N21" i="8"/>
  <c r="N852" i="8"/>
  <c r="N764" i="8"/>
  <c r="N688" i="8"/>
  <c r="N616" i="8"/>
  <c r="N552" i="8"/>
  <c r="N488" i="8"/>
  <c r="N424" i="8"/>
  <c r="N360" i="8"/>
  <c r="N296" i="8"/>
  <c r="N232" i="8"/>
  <c r="N168" i="8"/>
  <c r="N104" i="8"/>
  <c r="N40" i="8"/>
  <c r="N801" i="8"/>
  <c r="N717" i="8"/>
  <c r="N645" i="8"/>
  <c r="N577" i="8"/>
  <c r="N513" i="8"/>
  <c r="N449" i="8"/>
  <c r="N385" i="8"/>
  <c r="N321" i="8"/>
  <c r="N257" i="8"/>
  <c r="N193" i="8"/>
  <c r="N129" i="8"/>
  <c r="N65" i="8"/>
  <c r="N615" i="8"/>
  <c r="N71" i="8"/>
  <c r="N586" i="8"/>
  <c r="N474" i="8"/>
  <c r="N362" i="8"/>
  <c r="N234" i="8"/>
  <c r="N122" i="8"/>
  <c r="N26" i="8"/>
  <c r="N733" i="8"/>
  <c r="N621" i="8"/>
  <c r="N509" i="8"/>
  <c r="N413" i="8"/>
  <c r="N301" i="8"/>
  <c r="N205" i="8"/>
  <c r="N93" i="8"/>
  <c r="N884" i="8"/>
  <c r="N732" i="8"/>
  <c r="N608" i="8"/>
  <c r="N480" i="8"/>
  <c r="N368" i="8"/>
  <c r="N240" i="8"/>
  <c r="N128" i="8"/>
  <c r="N995" i="8"/>
  <c r="N1059" i="8"/>
  <c r="N1123" i="8"/>
  <c r="N1187" i="8"/>
  <c r="N1251" i="8"/>
  <c r="N1315" i="8"/>
  <c r="N1379" i="8"/>
  <c r="N1443" i="8"/>
  <c r="N1507" i="8"/>
  <c r="N1571" i="8"/>
  <c r="N1635" i="8"/>
  <c r="N1699" i="8"/>
  <c r="N1763" i="8"/>
  <c r="N1827" i="8"/>
  <c r="N1891" i="8"/>
  <c r="N1955" i="8"/>
  <c r="N2019" i="8"/>
  <c r="N2083" i="8"/>
  <c r="N2147" i="8"/>
  <c r="N2211" i="8"/>
  <c r="N2275" i="8"/>
  <c r="N2339" i="8"/>
  <c r="N2403" i="8"/>
  <c r="N2467" i="8"/>
  <c r="N2531" i="8"/>
  <c r="N2595" i="8"/>
  <c r="N752" i="8"/>
  <c r="N928" i="8"/>
  <c r="N992" i="8"/>
  <c r="N1056" i="8"/>
  <c r="N1120" i="8"/>
  <c r="N1184" i="8"/>
  <c r="N1248" i="8"/>
  <c r="N1312" i="8"/>
  <c r="N1376" i="8"/>
  <c r="N1440" i="8"/>
  <c r="N1504" i="8"/>
  <c r="N1568" i="8"/>
  <c r="N1632" i="8"/>
  <c r="N1696" i="8"/>
  <c r="N1760" i="8"/>
  <c r="N1824" i="8"/>
  <c r="N1888" i="8"/>
  <c r="N1952" i="8"/>
  <c r="N2016" i="8"/>
  <c r="N2080" i="8"/>
  <c r="N2144" i="8"/>
  <c r="N2208" i="8"/>
  <c r="N2272" i="8"/>
  <c r="N2336" i="8"/>
  <c r="N2400" i="8"/>
  <c r="N2464" i="8"/>
  <c r="N2528" i="8"/>
  <c r="N2592" i="8"/>
  <c r="N773" i="8"/>
  <c r="N909" i="8"/>
  <c r="N993" i="8"/>
  <c r="N1077" i="8"/>
  <c r="N1165" i="8"/>
  <c r="N1249" i="8"/>
  <c r="N1333" i="8"/>
  <c r="N1421" i="8"/>
  <c r="N1505" i="8"/>
  <c r="N1589" i="8"/>
  <c r="N1677" i="8"/>
  <c r="N1761" i="8"/>
  <c r="N1845" i="8"/>
  <c r="N1933" i="8"/>
  <c r="N2017" i="8"/>
  <c r="N2101" i="8"/>
  <c r="N2189" i="8"/>
  <c r="N2273" i="8"/>
  <c r="N2381" i="8"/>
  <c r="N2509" i="8"/>
  <c r="N1226" i="8"/>
  <c r="N1958" i="8"/>
  <c r="N822" i="8"/>
  <c r="N1406" i="8"/>
  <c r="N2214" i="8"/>
  <c r="N1374" i="8"/>
  <c r="N2126" i="8"/>
  <c r="N1019" i="8"/>
  <c r="N1599" i="8"/>
  <c r="N1343" i="8"/>
  <c r="N1087" i="8"/>
  <c r="N911" i="8"/>
  <c r="N783" i="8"/>
  <c r="N655" i="8"/>
  <c r="N511" i="8"/>
  <c r="N383" i="8"/>
  <c r="N255" i="8"/>
  <c r="N127" i="8"/>
  <c r="N658" i="8"/>
  <c r="N530" i="8"/>
  <c r="N402" i="8"/>
  <c r="N274" i="8"/>
  <c r="N130" i="8"/>
  <c r="N888" i="8"/>
  <c r="N804" i="8"/>
  <c r="N720" i="8"/>
  <c r="N648" i="8"/>
  <c r="N580" i="8"/>
  <c r="N516" i="8"/>
  <c r="N452" i="8"/>
  <c r="N388" i="8"/>
  <c r="N324" i="8"/>
  <c r="N260" i="8"/>
  <c r="N196" i="8"/>
  <c r="N132" i="8"/>
  <c r="N68" i="8"/>
  <c r="N4" i="8"/>
  <c r="N2612" i="8"/>
  <c r="N2100" i="8"/>
  <c r="N1588" i="8"/>
  <c r="N1076" i="8"/>
  <c r="N2199" i="8"/>
  <c r="N1839" i="8"/>
  <c r="N1551" i="8"/>
  <c r="N1295" i="8"/>
  <c r="N1039" i="8"/>
  <c r="N887" i="8"/>
  <c r="N743" i="8"/>
  <c r="N599" i="8"/>
  <c r="N471" i="8"/>
  <c r="N343" i="8"/>
  <c r="N199" i="8"/>
  <c r="N634" i="8"/>
  <c r="N490" i="8"/>
  <c r="N346" i="8"/>
  <c r="N218" i="8"/>
  <c r="N58" i="8"/>
  <c r="N693" i="8"/>
  <c r="N525" i="8"/>
  <c r="N349" i="8"/>
  <c r="N189" i="8"/>
  <c r="N29" i="8"/>
  <c r="N756" i="8"/>
  <c r="N592" i="8"/>
  <c r="N464" i="8"/>
  <c r="N320" i="8"/>
  <c r="N192" i="8"/>
  <c r="N48" i="8"/>
  <c r="N1418" i="8"/>
  <c r="N950" i="8"/>
  <c r="N2193" i="8"/>
  <c r="N1425" i="8"/>
  <c r="N2516" i="8"/>
  <c r="N2068" i="8"/>
  <c r="N1492" i="8"/>
  <c r="N980" i="8"/>
  <c r="N2295" i="8"/>
  <c r="N1919" i="8"/>
  <c r="N1631" i="8"/>
  <c r="N1375" i="8"/>
  <c r="N1119" i="8"/>
  <c r="N927" i="8"/>
  <c r="N799" i="8"/>
  <c r="N671" i="8"/>
  <c r="N559" i="8"/>
  <c r="N431" i="8"/>
  <c r="N303" i="8"/>
  <c r="N175" i="8"/>
  <c r="N47" i="8"/>
  <c r="N578" i="8"/>
  <c r="N450" i="8"/>
  <c r="N322" i="8"/>
  <c r="N210" i="8"/>
  <c r="N82" i="8"/>
  <c r="N809" i="8"/>
  <c r="N721" i="8"/>
  <c r="N649" i="8"/>
  <c r="N581" i="8"/>
  <c r="N517" i="8"/>
  <c r="N453" i="8"/>
  <c r="N389" i="8"/>
  <c r="N325" i="8"/>
  <c r="N261" i="8"/>
  <c r="N197" i="8"/>
  <c r="N133" i="8"/>
  <c r="N69" i="8"/>
  <c r="N5" i="8"/>
  <c r="N828" i="8"/>
  <c r="N744" i="8"/>
  <c r="N668" i="8"/>
  <c r="N600" i="8"/>
  <c r="N536" i="8"/>
  <c r="N472" i="8"/>
  <c r="N408" i="8"/>
  <c r="N344" i="8"/>
  <c r="N280" i="8"/>
  <c r="N216" i="8"/>
  <c r="N152" i="8"/>
  <c r="N88" i="8"/>
  <c r="N24" i="8"/>
  <c r="N781" i="8"/>
  <c r="N701" i="8"/>
  <c r="N625" i="8"/>
  <c r="N561" i="8"/>
  <c r="N497" i="8"/>
  <c r="N433" i="8"/>
  <c r="N369" i="8"/>
  <c r="N305" i="8"/>
  <c r="N241" i="8"/>
  <c r="N177" i="8"/>
  <c r="N113" i="8"/>
  <c r="N49" i="8"/>
  <c r="N231" i="8"/>
  <c r="N39" i="8"/>
  <c r="N554" i="8"/>
  <c r="N442" i="8"/>
  <c r="N330" i="8"/>
  <c r="N202" i="8"/>
  <c r="N106" i="8"/>
  <c r="N841" i="8"/>
  <c r="N713" i="8"/>
  <c r="N589" i="8"/>
  <c r="N493" i="8"/>
  <c r="N381" i="8"/>
  <c r="N285" i="8"/>
  <c r="N173" i="8"/>
  <c r="N61" i="8"/>
  <c r="N840" i="8"/>
  <c r="N696" i="8"/>
  <c r="N576" i="8"/>
  <c r="N448" i="8"/>
  <c r="N336" i="8"/>
  <c r="N208" i="8"/>
  <c r="N96" i="8"/>
  <c r="N1011" i="8"/>
  <c r="N1075" i="8"/>
  <c r="N1139" i="8"/>
  <c r="N1203" i="8"/>
  <c r="N1267" i="8"/>
  <c r="N1331" i="8"/>
  <c r="N1395" i="8"/>
  <c r="N1459" i="8"/>
  <c r="N1523" i="8"/>
  <c r="N1587" i="8"/>
  <c r="N1651" i="8"/>
  <c r="N1715" i="8"/>
  <c r="N1779" i="8"/>
  <c r="N1843" i="8"/>
  <c r="N1907" i="8"/>
  <c r="N1971" i="8"/>
  <c r="N2035" i="8"/>
  <c r="N2099" i="8"/>
  <c r="N2163" i="8"/>
  <c r="N2227" i="8"/>
  <c r="N2291" i="8"/>
  <c r="N2355" i="8"/>
  <c r="N2419" i="8"/>
  <c r="N2483" i="8"/>
  <c r="N2547" i="8"/>
  <c r="N2611" i="8"/>
  <c r="N816" i="8"/>
  <c r="N944" i="8"/>
  <c r="N1008" i="8"/>
  <c r="N1072" i="8"/>
  <c r="N1136" i="8"/>
  <c r="N1200" i="8"/>
  <c r="N1264" i="8"/>
  <c r="N1328" i="8"/>
  <c r="N1392" i="8"/>
  <c r="N1456" i="8"/>
  <c r="N1520" i="8"/>
  <c r="N1584" i="8"/>
  <c r="N1648" i="8"/>
  <c r="N1712" i="8"/>
  <c r="N1776" i="8"/>
  <c r="N1840" i="8"/>
  <c r="N1904" i="8"/>
  <c r="N1968" i="8"/>
  <c r="N2032" i="8"/>
  <c r="N2096" i="8"/>
  <c r="N2160" i="8"/>
  <c r="N2224" i="8"/>
  <c r="N2288" i="8"/>
  <c r="N2352" i="8"/>
  <c r="N2416" i="8"/>
  <c r="N2480" i="8"/>
  <c r="N2544" i="8"/>
  <c r="N2608" i="8"/>
  <c r="N845" i="8"/>
  <c r="N929" i="8"/>
  <c r="N1013" i="8"/>
  <c r="N1101" i="8"/>
  <c r="N1185" i="8"/>
  <c r="N1269" i="8"/>
  <c r="N1357" i="8"/>
  <c r="N1441" i="8"/>
  <c r="N1525" i="8"/>
  <c r="N1613" i="8"/>
  <c r="N1697" i="8"/>
  <c r="N1781" i="8"/>
  <c r="N1869" i="8"/>
  <c r="N1953" i="8"/>
  <c r="N2037" i="8"/>
  <c r="N2125" i="8"/>
  <c r="N2209" i="8"/>
  <c r="N2293" i="8"/>
  <c r="N2413" i="8"/>
  <c r="N2541" i="8"/>
  <c r="N1402" i="8"/>
  <c r="N2150" i="8"/>
  <c r="N930" i="8"/>
  <c r="N1590" i="8"/>
  <c r="N2418" i="8"/>
  <c r="N902" i="8"/>
  <c r="N1586" i="8"/>
  <c r="N2310" i="8"/>
  <c r="N1035" i="8"/>
  <c r="N1099" i="8"/>
  <c r="N1163" i="8"/>
  <c r="N1227" i="8"/>
  <c r="N1291" i="8"/>
  <c r="N1355" i="8"/>
  <c r="N1419" i="8"/>
  <c r="N1483" i="8"/>
  <c r="N1547" i="8"/>
  <c r="N1611" i="8"/>
  <c r="N1675" i="8"/>
  <c r="N1739" i="8"/>
  <c r="N1803" i="8"/>
  <c r="N1867" i="8"/>
  <c r="N1931" i="8"/>
  <c r="N1995" i="8"/>
  <c r="N2059" i="8"/>
  <c r="N2123" i="8"/>
  <c r="N2187" i="8"/>
  <c r="N2251" i="8"/>
  <c r="N2315" i="8"/>
  <c r="N2379" i="8"/>
  <c r="N2443" i="8"/>
  <c r="N2507" i="8"/>
  <c r="N2571" i="8"/>
  <c r="N708" i="8"/>
  <c r="N920" i="8"/>
  <c r="N984" i="8"/>
  <c r="N1048" i="8"/>
  <c r="N1112" i="8"/>
  <c r="N1176" i="8"/>
  <c r="N1240" i="8"/>
  <c r="N1304" i="8"/>
  <c r="N1368" i="8"/>
  <c r="N1432" i="8"/>
  <c r="N1496" i="8"/>
  <c r="N1560" i="8"/>
  <c r="N1624" i="8"/>
  <c r="N1688" i="8"/>
  <c r="N1752" i="8"/>
  <c r="N1816" i="8"/>
  <c r="N1880" i="8"/>
  <c r="N1944" i="8"/>
  <c r="N2008" i="8"/>
  <c r="N2072" i="8"/>
  <c r="N2136" i="8"/>
  <c r="N2200" i="8"/>
  <c r="N2264" i="8"/>
  <c r="N2328" i="8"/>
  <c r="N2392" i="8"/>
  <c r="N2456" i="8"/>
  <c r="N2520" i="8"/>
  <c r="N2584" i="8"/>
  <c r="N633" i="8"/>
  <c r="N877" i="8"/>
  <c r="N961" i="8"/>
  <c r="N1045" i="8"/>
  <c r="N1133" i="8"/>
  <c r="N1217" i="8"/>
  <c r="N1301" i="8"/>
  <c r="N1389" i="8"/>
  <c r="N1473" i="8"/>
  <c r="N1557" i="8"/>
  <c r="N1645" i="8"/>
  <c r="N1729" i="8"/>
  <c r="N1813" i="8"/>
  <c r="N1901" i="8"/>
  <c r="N1985" i="8"/>
  <c r="N2069" i="8"/>
  <c r="N2157" i="8"/>
  <c r="N2241" i="8"/>
  <c r="N2333" i="8"/>
  <c r="N2461" i="8"/>
  <c r="N2589" i="8"/>
  <c r="N1674" i="8"/>
  <c r="N2438" i="8"/>
  <c r="N978" i="8"/>
  <c r="N1690" i="8"/>
  <c r="N2522" i="8"/>
  <c r="N998" i="8"/>
  <c r="N1682" i="8"/>
  <c r="N2398" i="8"/>
  <c r="N2031" i="8"/>
  <c r="N2095" i="8"/>
  <c r="N2159" i="8"/>
  <c r="N2223" i="8"/>
  <c r="N2287" i="8"/>
  <c r="N2351" i="8"/>
  <c r="N2415" i="8"/>
  <c r="N2479" i="8"/>
  <c r="N2543" i="8"/>
  <c r="N2607" i="8"/>
  <c r="N989" i="8"/>
  <c r="N1073" i="8"/>
  <c r="N1157" i="8"/>
  <c r="N1245" i="8"/>
  <c r="N1329" i="8"/>
  <c r="N1413" i="8"/>
  <c r="N1501" i="8"/>
  <c r="N1585" i="8"/>
  <c r="N1669" i="8"/>
  <c r="N1757" i="8"/>
  <c r="N1841" i="8"/>
  <c r="N1925" i="8"/>
  <c r="N2013" i="8"/>
  <c r="N2097" i="8"/>
  <c r="N2181" i="8"/>
  <c r="N2269" i="8"/>
  <c r="N2369" i="8"/>
  <c r="N2497" i="8"/>
  <c r="N2625" i="8"/>
  <c r="N1718" i="8"/>
  <c r="N2486" i="8"/>
  <c r="N1142" i="8"/>
  <c r="N1962" i="8"/>
  <c r="N682" i="8"/>
  <c r="N1158" i="8"/>
  <c r="N1910" i="8"/>
  <c r="N2630" i="8"/>
  <c r="N1326" i="8"/>
  <c r="N1506" i="8"/>
  <c r="N1686" i="8"/>
  <c r="N1866" i="8"/>
  <c r="N2062" i="8"/>
  <c r="N2258" i="8"/>
  <c r="N2450" i="8"/>
  <c r="N758" i="8"/>
  <c r="N890" i="8"/>
  <c r="N986" i="8"/>
  <c r="N1118" i="8"/>
  <c r="N1306" i="8"/>
  <c r="N1522" i="8"/>
  <c r="N1694" i="8"/>
  <c r="N1906" i="8"/>
  <c r="N2130" i="8"/>
  <c r="N2326" i="8"/>
  <c r="N2534" i="8"/>
  <c r="N706" i="8"/>
  <c r="N778" i="8"/>
  <c r="N910" i="8"/>
  <c r="N1070" i="8"/>
  <c r="N1214" i="8"/>
  <c r="N1386" i="8"/>
  <c r="N1602" i="8"/>
  <c r="N1794" i="8"/>
  <c r="N1954" i="8"/>
  <c r="N2138" i="8"/>
  <c r="N2322" i="8"/>
  <c r="N2502" i="8"/>
  <c r="N2341" i="8"/>
  <c r="N2405" i="8"/>
  <c r="N2469" i="8"/>
  <c r="N2533" i="8"/>
  <c r="N2597" i="8"/>
  <c r="N1246" i="8"/>
  <c r="N1426" i="8"/>
  <c r="N1606" i="8"/>
  <c r="N1790" i="8"/>
  <c r="N1978" i="8"/>
  <c r="N2174" i="8"/>
  <c r="N2362" i="8"/>
  <c r="N2550" i="8"/>
  <c r="N838" i="8"/>
  <c r="N938" i="8"/>
  <c r="N1058" i="8"/>
  <c r="N1198" i="8"/>
  <c r="N1434" i="8"/>
  <c r="N1610" i="8"/>
  <c r="N1814" i="8"/>
  <c r="N2046" i="8"/>
  <c r="N2238" i="8"/>
  <c r="N2446" i="8"/>
  <c r="N674" i="8"/>
  <c r="N742" i="8"/>
  <c r="N1014" i="8"/>
  <c r="N1146" i="8"/>
  <c r="N1310" i="8"/>
  <c r="N1490" i="8"/>
  <c r="N1714" i="8"/>
  <c r="N1890" i="8"/>
  <c r="N2054" i="8"/>
  <c r="N2242" i="8"/>
  <c r="N2422" i="8"/>
  <c r="N2614" i="8"/>
  <c r="N889" i="8"/>
  <c r="N953" i="8"/>
  <c r="N1017" i="8"/>
  <c r="N1081" i="8"/>
  <c r="N1145" i="8"/>
  <c r="N1209" i="8"/>
  <c r="N1273" i="8"/>
  <c r="N1337" i="8"/>
  <c r="N1401" i="8"/>
  <c r="N1465" i="8"/>
  <c r="N1529" i="8"/>
  <c r="N1593" i="8"/>
  <c r="N1657" i="8"/>
  <c r="N1721" i="8"/>
  <c r="N1785" i="8"/>
  <c r="N1849" i="8"/>
  <c r="N1913" i="8"/>
  <c r="N1977" i="8"/>
  <c r="N2041" i="8"/>
  <c r="N2105" i="8"/>
  <c r="N2169" i="8"/>
  <c r="N2233" i="8"/>
  <c r="N2297" i="8"/>
  <c r="N2361" i="8"/>
  <c r="N2425" i="8"/>
  <c r="N2489" i="8"/>
  <c r="N2553" i="8"/>
  <c r="N2617" i="8"/>
  <c r="N1302" i="8"/>
  <c r="N1482" i="8"/>
  <c r="N1662" i="8"/>
  <c r="N1842" i="8"/>
  <c r="N2038" i="8"/>
  <c r="N2234" i="8"/>
  <c r="N2426" i="8"/>
  <c r="N2606" i="8"/>
  <c r="N878" i="8"/>
  <c r="N970" i="8"/>
  <c r="N1098" i="8"/>
  <c r="N1278" i="8"/>
  <c r="N1498" i="8"/>
  <c r="N1678" i="8"/>
  <c r="N1886" i="8"/>
  <c r="N2106" i="8"/>
  <c r="N2302" i="8"/>
  <c r="N2510" i="8"/>
  <c r="N698" i="8"/>
  <c r="N766" i="8"/>
  <c r="N894" i="8"/>
  <c r="N1054" i="8"/>
  <c r="N1194" i="8"/>
  <c r="N1362" i="8"/>
  <c r="N1554" i="8"/>
  <c r="N1770" i="8"/>
  <c r="N1938" i="8"/>
  <c r="N2110" i="8"/>
  <c r="N2298" i="8"/>
  <c r="N2478" i="8"/>
  <c r="N1462" i="8"/>
  <c r="N2257" i="8"/>
  <c r="N1917" i="8"/>
  <c r="N1573" i="8"/>
  <c r="N1233" i="8"/>
  <c r="N893" i="8"/>
  <c r="N2564" i="8"/>
  <c r="N2308" i="8"/>
  <c r="N2052" i="8"/>
  <c r="N1796" i="8"/>
  <c r="N1540" i="8"/>
  <c r="N1284" i="8"/>
  <c r="N1028" i="8"/>
  <c r="N2599" i="8"/>
  <c r="N2343" i="8"/>
  <c r="N2087" i="8"/>
  <c r="N1911" i="8"/>
  <c r="N1783" i="8"/>
  <c r="N1655" i="8"/>
  <c r="N1527" i="8"/>
  <c r="N1399" i="8"/>
  <c r="N1271" i="8"/>
  <c r="N1143" i="8"/>
  <c r="N1015" i="8"/>
  <c r="N939" i="8"/>
  <c r="N875" i="8"/>
  <c r="N811" i="8"/>
  <c r="N747" i="8"/>
  <c r="N683" i="8"/>
  <c r="N619" i="8"/>
  <c r="N555" i="8"/>
  <c r="N491" i="8"/>
  <c r="N427" i="8"/>
  <c r="N363" i="8"/>
  <c r="N299" i="8"/>
  <c r="N235" i="8"/>
  <c r="N171" i="8"/>
  <c r="N107" i="8"/>
  <c r="N43" i="8"/>
  <c r="N638" i="8"/>
  <c r="N574" i="8"/>
  <c r="N510" i="8"/>
  <c r="N446" i="8"/>
  <c r="N382" i="8"/>
  <c r="N318" i="8"/>
  <c r="N254" i="8"/>
  <c r="N190" i="8"/>
  <c r="N126" i="8"/>
  <c r="N62" i="8"/>
  <c r="N2542" i="8"/>
  <c r="N1230" i="8"/>
  <c r="N2449" i="8"/>
  <c r="N2065" i="8"/>
  <c r="N1637" i="8"/>
  <c r="N1297" i="8"/>
  <c r="N2548" i="8"/>
  <c r="N2036" i="8"/>
  <c r="N1524" i="8"/>
  <c r="N1012" i="8"/>
  <c r="N2391" i="8"/>
  <c r="N1935" i="8"/>
  <c r="N1711" i="8"/>
  <c r="N1455" i="8"/>
  <c r="N1199" i="8"/>
  <c r="N967" i="8"/>
  <c r="N839" i="8"/>
  <c r="N727" i="8"/>
  <c r="N583" i="8"/>
  <c r="N455" i="8"/>
  <c r="N327" i="8"/>
  <c r="N183" i="8"/>
  <c r="N1083" i="8"/>
  <c r="N1147" i="8"/>
  <c r="N1211" i="8"/>
  <c r="N1275" i="8"/>
  <c r="N1339" i="8"/>
  <c r="N1403" i="8"/>
  <c r="N1467" i="8"/>
  <c r="N1531" i="8"/>
  <c r="N1595" i="8"/>
  <c r="N1659" i="8"/>
  <c r="N1723" i="8"/>
  <c r="N1787" i="8"/>
  <c r="N1851" i="8"/>
  <c r="N1915" i="8"/>
  <c r="N1979" i="8"/>
  <c r="N2043" i="8"/>
  <c r="N2107" i="8"/>
  <c r="N2171" i="8"/>
  <c r="N2235" i="8"/>
  <c r="N2299" i="8"/>
  <c r="N2363" i="8"/>
  <c r="N2427" i="8"/>
  <c r="N2491" i="8"/>
  <c r="N2555" i="8"/>
  <c r="N2619" i="8"/>
  <c r="N904" i="8"/>
  <c r="N968" i="8"/>
  <c r="N1032" i="8"/>
  <c r="N1096" i="8"/>
  <c r="N1160" i="8"/>
  <c r="N1224" i="8"/>
  <c r="N1288" i="8"/>
  <c r="N1352" i="8"/>
  <c r="N1416" i="8"/>
  <c r="N1480" i="8"/>
  <c r="N1544" i="8"/>
  <c r="N1608" i="8"/>
  <c r="N1672" i="8"/>
  <c r="N1736" i="8"/>
  <c r="N1800" i="8"/>
  <c r="N1864" i="8"/>
  <c r="N1928" i="8"/>
  <c r="N1992" i="8"/>
  <c r="N2056" i="8"/>
  <c r="N2120" i="8"/>
  <c r="N2184" i="8"/>
  <c r="N2248" i="8"/>
  <c r="N2312" i="8"/>
  <c r="N2376" i="8"/>
  <c r="N2440" i="8"/>
  <c r="N2504" i="8"/>
  <c r="N2568" i="8"/>
  <c r="N2632" i="8"/>
  <c r="N853" i="8"/>
  <c r="N941" i="8"/>
  <c r="N1025" i="8"/>
  <c r="N1109" i="8"/>
  <c r="N1197" i="8"/>
  <c r="N1281" i="8"/>
  <c r="N1365" i="8"/>
  <c r="N1453" i="8"/>
  <c r="N1537" i="8"/>
  <c r="N1621" i="8"/>
  <c r="N1709" i="8"/>
  <c r="N1793" i="8"/>
  <c r="N1877" i="8"/>
  <c r="N1965" i="8"/>
  <c r="N2049" i="8"/>
  <c r="N2133" i="8"/>
  <c r="N2221" i="8"/>
  <c r="N2305" i="8"/>
  <c r="N2429" i="8"/>
  <c r="N2557" i="8"/>
  <c r="N1494" i="8"/>
  <c r="N2246" i="8"/>
  <c r="N886" i="8"/>
  <c r="N1510" i="8"/>
  <c r="N2314" i="8"/>
  <c r="N834" i="8"/>
  <c r="N1466" i="8"/>
  <c r="N2218" i="8"/>
  <c r="N2015" i="8"/>
  <c r="N2079" i="8"/>
  <c r="N2143" i="8"/>
  <c r="N2207" i="8"/>
  <c r="N2271" i="8"/>
  <c r="N2335" i="8"/>
  <c r="N2399" i="8"/>
  <c r="N2463" i="8"/>
  <c r="N2527" i="8"/>
  <c r="N2591" i="8"/>
  <c r="N800" i="8"/>
  <c r="N940" i="8"/>
  <c r="N1004" i="8"/>
  <c r="N1068" i="8"/>
  <c r="N1260" i="8"/>
  <c r="N1324" i="8"/>
  <c r="N1388" i="8"/>
  <c r="N1452" i="8"/>
  <c r="N1516" i="8"/>
  <c r="N1580" i="8"/>
  <c r="N1644" i="8"/>
  <c r="N1708" i="8"/>
  <c r="N1772" i="8"/>
  <c r="N1836" i="8"/>
  <c r="N1900" i="8"/>
  <c r="N1964" i="8"/>
  <c r="N2028" i="8"/>
  <c r="N2092" i="8"/>
  <c r="N2156" i="8"/>
  <c r="N2220" i="8"/>
  <c r="N2284" i="8"/>
  <c r="N2348" i="8"/>
  <c r="N2412" i="8"/>
  <c r="N2476" i="8"/>
  <c r="N2540" i="8"/>
  <c r="N2604" i="8"/>
  <c r="N821" i="8"/>
  <c r="N925" i="8"/>
  <c r="N1009" i="8"/>
  <c r="N1093" i="8"/>
  <c r="N1181" i="8"/>
  <c r="N1265" i="8"/>
  <c r="N1349" i="8"/>
  <c r="N1437" i="8"/>
  <c r="N1521" i="8"/>
  <c r="N1605" i="8"/>
  <c r="N1693" i="8"/>
  <c r="N1777" i="8"/>
  <c r="N1861" i="8"/>
  <c r="N1949" i="8"/>
  <c r="N2033" i="8"/>
  <c r="N2117" i="8"/>
  <c r="N2205" i="8"/>
  <c r="N2289" i="8"/>
  <c r="N2401" i="8"/>
  <c r="N2529" i="8"/>
  <c r="N1174" i="8"/>
  <c r="N1930" i="8"/>
  <c r="N790" i="8"/>
  <c r="N1358" i="8"/>
  <c r="N2166" i="8"/>
  <c r="N750" i="8"/>
  <c r="N1330" i="8"/>
  <c r="N2078" i="8"/>
  <c r="N1190" i="8"/>
  <c r="N1366" i="8"/>
  <c r="N1550" i="8"/>
  <c r="N1730" i="8"/>
  <c r="N1934" i="8"/>
  <c r="N2114" i="8"/>
  <c r="N2306" i="8"/>
  <c r="N2494" i="8"/>
  <c r="N798" i="8"/>
  <c r="N918" i="8"/>
  <c r="N1018" i="8"/>
  <c r="N1154" i="8"/>
  <c r="N1370" i="8"/>
  <c r="N1566" i="8"/>
  <c r="N1750" i="8"/>
  <c r="N1982" i="8"/>
  <c r="N2178" i="8"/>
  <c r="N2382" i="8"/>
  <c r="N2582" i="8"/>
  <c r="N722" i="8"/>
  <c r="N974" i="8"/>
  <c r="N1106" i="8"/>
  <c r="N1254" i="8"/>
  <c r="N1430" i="8"/>
  <c r="N1650" i="8"/>
  <c r="N1838" i="8"/>
  <c r="N1994" i="8"/>
  <c r="N2186" i="8"/>
  <c r="N2366" i="8"/>
  <c r="N2554" i="8"/>
  <c r="N2357" i="8"/>
  <c r="N2421" i="8"/>
  <c r="N2485" i="8"/>
  <c r="N2549" i="8"/>
  <c r="N2613" i="8"/>
  <c r="N1294" i="8"/>
  <c r="N1470" i="8"/>
  <c r="N1654" i="8"/>
  <c r="N1834" i="8"/>
  <c r="N2026" i="8"/>
  <c r="N2222" i="8"/>
  <c r="N2414" i="8"/>
  <c r="N2598" i="8"/>
  <c r="N870" i="8"/>
  <c r="N962" i="8"/>
  <c r="N1086" i="8"/>
  <c r="N1262" i="8"/>
  <c r="N1486" i="8"/>
  <c r="N1666" i="8"/>
  <c r="N1874" i="8"/>
  <c r="N2094" i="8"/>
  <c r="N2290" i="8"/>
  <c r="N2498" i="8"/>
  <c r="N690" i="8"/>
  <c r="N882" i="8"/>
  <c r="N1046" i="8"/>
  <c r="N1178" i="8"/>
  <c r="N1350" i="8"/>
  <c r="N1542" i="8"/>
  <c r="N1758" i="8"/>
  <c r="N1926" i="8"/>
  <c r="N2102" i="8"/>
  <c r="N2286" i="8"/>
  <c r="N2466" i="8"/>
  <c r="N837" i="8"/>
  <c r="N905" i="8"/>
  <c r="N969" i="8"/>
  <c r="N1033" i="8"/>
  <c r="N1097" i="8"/>
  <c r="N1161" i="8"/>
  <c r="N1225" i="8"/>
  <c r="N1289" i="8"/>
  <c r="N1353" i="8"/>
  <c r="N1417" i="8"/>
  <c r="N1481" i="8"/>
  <c r="N1545" i="8"/>
  <c r="N1609" i="8"/>
  <c r="N1673" i="8"/>
  <c r="N1737" i="8"/>
  <c r="N1801" i="8"/>
  <c r="N1865" i="8"/>
  <c r="N1929" i="8"/>
  <c r="N1993" i="8"/>
  <c r="N2057" i="8"/>
  <c r="N2121" i="8"/>
  <c r="N2185" i="8"/>
  <c r="N2249" i="8"/>
  <c r="N2313" i="8"/>
  <c r="N2377" i="8"/>
  <c r="N2441" i="8"/>
  <c r="N2505" i="8"/>
  <c r="N2569" i="8"/>
  <c r="N1094" i="8"/>
  <c r="N1346" i="8"/>
  <c r="N1526" i="8"/>
  <c r="N1710" i="8"/>
  <c r="N1894" i="8"/>
  <c r="N2086" i="8"/>
  <c r="N2282" i="8"/>
  <c r="N2474" i="8"/>
  <c r="N782" i="8"/>
  <c r="N906" i="8"/>
  <c r="N1002" i="8"/>
  <c r="N1134" i="8"/>
  <c r="N1342" i="8"/>
  <c r="N1546" i="8"/>
  <c r="N1726" i="8"/>
  <c r="N1918" i="8"/>
  <c r="N2154" i="8"/>
  <c r="N2350" i="8"/>
  <c r="N2558" i="8"/>
  <c r="N714" i="8"/>
  <c r="N958" i="8"/>
  <c r="N1090" i="8"/>
  <c r="N1238" i="8"/>
  <c r="N1410" i="8"/>
  <c r="N1626" i="8"/>
  <c r="N1818" i="8"/>
  <c r="N1974" i="8"/>
  <c r="N2158" i="8"/>
  <c r="N2346" i="8"/>
  <c r="N2530" i="8"/>
  <c r="N1250" i="8"/>
  <c r="N854" i="8"/>
  <c r="N2194" i="8"/>
  <c r="N2609" i="8"/>
  <c r="N2173" i="8"/>
  <c r="N1829" i="8"/>
  <c r="N1489" i="8"/>
  <c r="N1149" i="8"/>
  <c r="N725" i="8"/>
  <c r="N2500" i="8"/>
  <c r="N2244" i="8"/>
  <c r="N1988" i="8"/>
  <c r="N1732" i="8"/>
  <c r="N1476" i="8"/>
  <c r="N1220" i="8"/>
  <c r="N964" i="8"/>
  <c r="N2535" i="8"/>
  <c r="N2279" i="8"/>
  <c r="N2023" i="8"/>
  <c r="N1879" i="8"/>
  <c r="N1751" i="8"/>
  <c r="N1623" i="8"/>
  <c r="N1495" i="8"/>
  <c r="N1367" i="8"/>
  <c r="N1239" i="8"/>
  <c r="N1111" i="8"/>
  <c r="N987" i="8"/>
  <c r="N923" i="8"/>
  <c r="N859" i="8"/>
  <c r="N795" i="8"/>
  <c r="N731" i="8"/>
  <c r="N667" i="8"/>
  <c r="N603" i="8"/>
  <c r="N539" i="8"/>
  <c r="N475" i="8"/>
  <c r="N411" i="8"/>
  <c r="N347" i="8"/>
  <c r="N283" i="8"/>
  <c r="N219" i="8"/>
  <c r="N155" i="8"/>
  <c r="N91" i="8"/>
  <c r="N27" i="8"/>
  <c r="N622" i="8"/>
  <c r="N558" i="8"/>
  <c r="N494" i="8"/>
  <c r="N430" i="8"/>
  <c r="N366" i="8"/>
  <c r="N302" i="8"/>
  <c r="N238" i="8"/>
  <c r="N174" i="8"/>
  <c r="N110" i="8"/>
  <c r="N46" i="8"/>
  <c r="N1826" i="8"/>
  <c r="N2002" i="8"/>
  <c r="N2321" i="8"/>
  <c r="N1981" i="8"/>
  <c r="N1553" i="8"/>
  <c r="N1213" i="8"/>
  <c r="N2420" i="8"/>
  <c r="N1908" i="8"/>
  <c r="N1396" i="8"/>
  <c r="N832" i="8"/>
  <c r="N2263" i="8"/>
  <c r="N1871" i="8"/>
  <c r="N1647" i="8"/>
  <c r="N1391" i="8"/>
  <c r="N1135" i="8"/>
  <c r="N935" i="8"/>
  <c r="N807" i="8"/>
  <c r="N695" i="8"/>
  <c r="N551" i="8"/>
  <c r="N423" i="8"/>
  <c r="N295" i="8"/>
  <c r="N151" i="8"/>
  <c r="N864" i="8"/>
  <c r="N956" i="8"/>
  <c r="N1020" i="8"/>
  <c r="N1212" i="8"/>
  <c r="N1340" i="8"/>
  <c r="N1404" i="8"/>
  <c r="N1468" i="8"/>
  <c r="N1532" i="8"/>
  <c r="N1596" i="8"/>
  <c r="N1660" i="8"/>
  <c r="N1724" i="8"/>
  <c r="N1788" i="8"/>
  <c r="N1852" i="8"/>
  <c r="N1916" i="8"/>
  <c r="N1980" i="8"/>
  <c r="N2044" i="8"/>
  <c r="N2108" i="8"/>
  <c r="N2172" i="8"/>
  <c r="N2236" i="8"/>
  <c r="N2300" i="8"/>
  <c r="N2364" i="8"/>
  <c r="N2428" i="8"/>
  <c r="N2492" i="8"/>
  <c r="N2556" i="8"/>
  <c r="N2620" i="8"/>
  <c r="N861" i="8"/>
  <c r="N945" i="8"/>
  <c r="N1029" i="8"/>
  <c r="N1117" i="8"/>
  <c r="N1201" i="8"/>
  <c r="N1285" i="8"/>
  <c r="N1373" i="8"/>
  <c r="N1457" i="8"/>
  <c r="N1541" i="8"/>
  <c r="N1629" i="8"/>
  <c r="N1713" i="8"/>
  <c r="N1797" i="8"/>
  <c r="N1885" i="8"/>
  <c r="N1969" i="8"/>
  <c r="N2053" i="8"/>
  <c r="N2141" i="8"/>
  <c r="N2225" i="8"/>
  <c r="N2309" i="8"/>
  <c r="N2433" i="8"/>
  <c r="N2561" i="8"/>
  <c r="N1354" i="8"/>
  <c r="N2098" i="8"/>
  <c r="N914" i="8"/>
  <c r="N1558" i="8"/>
  <c r="N2370" i="8"/>
  <c r="N1514" i="8"/>
  <c r="N2262" i="8"/>
  <c r="N1234" i="8"/>
  <c r="N1414" i="8"/>
  <c r="N1594" i="8"/>
  <c r="N1778" i="8"/>
  <c r="N1970" i="8"/>
  <c r="N2162" i="8"/>
  <c r="N2354" i="8"/>
  <c r="N2538" i="8"/>
  <c r="N830" i="8"/>
  <c r="N934" i="8"/>
  <c r="N1050" i="8"/>
  <c r="N1186" i="8"/>
  <c r="N1422" i="8"/>
  <c r="N1598" i="8"/>
  <c r="N1798" i="8"/>
  <c r="N2034" i="8"/>
  <c r="N2226" i="8"/>
  <c r="N2430" i="8"/>
  <c r="N670" i="8"/>
  <c r="N738" i="8"/>
  <c r="N842" i="8"/>
  <c r="N1006" i="8"/>
  <c r="N1138" i="8"/>
  <c r="N1298" i="8"/>
  <c r="N1478" i="8"/>
  <c r="N1702" i="8"/>
  <c r="N1878" i="8"/>
  <c r="N2042" i="8"/>
  <c r="N2230" i="8"/>
  <c r="N2410" i="8"/>
  <c r="N2602" i="8"/>
  <c r="N2373" i="8"/>
  <c r="N2437" i="8"/>
  <c r="N2501" i="8"/>
  <c r="N2565" i="8"/>
  <c r="N2629" i="8"/>
  <c r="N1334" i="8"/>
  <c r="N1518" i="8"/>
  <c r="N1698" i="8"/>
  <c r="N1882" i="8"/>
  <c r="N2074" i="8"/>
  <c r="N2270" i="8"/>
  <c r="N2462" i="8"/>
  <c r="N774" i="8"/>
  <c r="N898" i="8"/>
  <c r="N994" i="8"/>
  <c r="N1126" i="8"/>
  <c r="N1322" i="8"/>
  <c r="N1534" i="8"/>
  <c r="N1706" i="8"/>
  <c r="N1914" i="8"/>
  <c r="N2142" i="8"/>
  <c r="N2338" i="8"/>
  <c r="N2546" i="8"/>
  <c r="N710" i="8"/>
  <c r="N946" i="8"/>
  <c r="N1078" i="8"/>
  <c r="N1222" i="8"/>
  <c r="N1398" i="8"/>
  <c r="N1614" i="8"/>
  <c r="N1806" i="8"/>
  <c r="N1966" i="8"/>
  <c r="N2146" i="8"/>
  <c r="N2334" i="8"/>
  <c r="N2514" i="8"/>
  <c r="N857" i="8"/>
  <c r="N921" i="8"/>
  <c r="N985" i="8"/>
  <c r="N1049" i="8"/>
  <c r="N1113" i="8"/>
  <c r="N1177" i="8"/>
  <c r="N1241" i="8"/>
  <c r="N1305" i="8"/>
  <c r="N1369" i="8"/>
  <c r="N1433" i="8"/>
  <c r="N1497" i="8"/>
  <c r="N1561" i="8"/>
  <c r="N1625" i="8"/>
  <c r="N1689" i="8"/>
  <c r="N1753" i="8"/>
  <c r="N1817" i="8"/>
  <c r="N1881" i="8"/>
  <c r="N1945" i="8"/>
  <c r="N2009" i="8"/>
  <c r="N2073" i="8"/>
  <c r="N2137" i="8"/>
  <c r="N2201" i="8"/>
  <c r="N2265" i="8"/>
  <c r="N2329" i="8"/>
  <c r="N2393" i="8"/>
  <c r="N2457" i="8"/>
  <c r="N2521" i="8"/>
  <c r="N2585" i="8"/>
  <c r="N1218" i="8"/>
  <c r="N1390" i="8"/>
  <c r="N1570" i="8"/>
  <c r="N1754" i="8"/>
  <c r="N1950" i="8"/>
  <c r="N2134" i="8"/>
  <c r="N2330" i="8"/>
  <c r="N2518" i="8"/>
  <c r="N814" i="8"/>
  <c r="N926" i="8"/>
  <c r="N1034" i="8"/>
  <c r="N1170" i="8"/>
  <c r="N1394" i="8"/>
  <c r="N1582" i="8"/>
  <c r="N1774" i="8"/>
  <c r="N2010" i="8"/>
  <c r="N2202" i="8"/>
  <c r="N2406" i="8"/>
  <c r="N2610" i="8"/>
  <c r="N730" i="8"/>
  <c r="N990" i="8"/>
  <c r="N1122" i="8"/>
  <c r="N1274" i="8"/>
  <c r="N1454" i="8"/>
  <c r="N1670" i="8"/>
  <c r="N1858" i="8"/>
  <c r="N2018" i="8"/>
  <c r="N2210" i="8"/>
  <c r="N2390" i="8"/>
  <c r="N2578" i="8"/>
  <c r="N718" i="8"/>
  <c r="N1450" i="8"/>
  <c r="N2481" i="8"/>
  <c r="N2085" i="8"/>
  <c r="N1745" i="8"/>
  <c r="N1405" i="8"/>
  <c r="N1061" i="8"/>
  <c r="N2436" i="8"/>
  <c r="N2180" i="8"/>
  <c r="N1924" i="8"/>
  <c r="N1668" i="8"/>
  <c r="N1412" i="8"/>
  <c r="N1156" i="8"/>
  <c r="N896" i="8"/>
  <c r="N2471" i="8"/>
  <c r="N2215" i="8"/>
  <c r="N1975" i="8"/>
  <c r="N1847" i="8"/>
  <c r="N1719" i="8"/>
  <c r="N1591" i="8"/>
  <c r="N1463" i="8"/>
  <c r="N1335" i="8"/>
  <c r="N1207" i="8"/>
  <c r="N1079" i="8"/>
  <c r="N971" i="8"/>
  <c r="N907" i="8"/>
  <c r="N843" i="8"/>
  <c r="N779" i="8"/>
  <c r="N715" i="8"/>
  <c r="N651" i="8"/>
  <c r="N587" i="8"/>
  <c r="N523" i="8"/>
  <c r="N459" i="8"/>
  <c r="N395" i="8"/>
  <c r="N331" i="8"/>
  <c r="N267" i="8"/>
  <c r="N203" i="8"/>
  <c r="N139" i="8"/>
  <c r="N75" i="8"/>
  <c r="N11" i="8"/>
  <c r="N606" i="8"/>
  <c r="N542" i="8"/>
  <c r="N478" i="8"/>
  <c r="N414" i="8"/>
  <c r="N350" i="8"/>
  <c r="N286" i="8"/>
  <c r="N222" i="8"/>
  <c r="N158" i="8"/>
  <c r="N94" i="8"/>
  <c r="N30" i="8"/>
  <c r="N1102" i="8"/>
  <c r="N1270" i="8"/>
  <c r="N2237" i="8"/>
  <c r="N1893" i="8"/>
  <c r="N1469" i="8"/>
  <c r="N1041" i="8"/>
  <c r="N2292" i="8"/>
  <c r="N1780" i="8"/>
  <c r="N1268" i="8"/>
  <c r="N2583" i="8"/>
  <c r="N2135" i="8"/>
  <c r="N1807" i="8"/>
  <c r="N1583" i="8"/>
  <c r="N1327" i="8"/>
  <c r="N1071" i="8"/>
  <c r="N903" i="8"/>
  <c r="N791" i="8"/>
  <c r="N663" i="8"/>
  <c r="N519" i="8"/>
  <c r="N391" i="8"/>
  <c r="N263" i="8"/>
  <c r="N103" i="8"/>
  <c r="D34" i="1"/>
  <c r="B34" i="1"/>
  <c r="A34" i="1"/>
  <c r="AB25" i="1"/>
  <c r="T379" i="8" l="1"/>
  <c r="K393" i="10" s="1"/>
  <c r="U699" i="8"/>
  <c r="U2482" i="8"/>
  <c r="V759" i="8"/>
  <c r="M773" i="10" s="1"/>
  <c r="L773" i="10"/>
  <c r="V1687" i="8"/>
  <c r="M1701" i="10" s="1"/>
  <c r="L1701" i="10"/>
  <c r="V2345" i="8"/>
  <c r="M2359" i="10" s="1"/>
  <c r="L2359" i="10"/>
  <c r="V1577" i="8"/>
  <c r="M1591" i="10" s="1"/>
  <c r="L1591" i="10"/>
  <c r="V1114" i="8"/>
  <c r="M1128" i="10" s="1"/>
  <c r="L1128" i="10"/>
  <c r="V2318" i="8"/>
  <c r="M2332" i="10" s="1"/>
  <c r="L2332" i="10"/>
  <c r="V544" i="8"/>
  <c r="M558" i="10" s="1"/>
  <c r="L558" i="10"/>
  <c r="V417" i="8"/>
  <c r="M431" i="10" s="1"/>
  <c r="L431" i="10"/>
  <c r="V284" i="8"/>
  <c r="M298" i="10" s="1"/>
  <c r="L298" i="10"/>
  <c r="V83" i="8"/>
  <c r="M97" i="10" s="1"/>
  <c r="L97" i="10"/>
  <c r="V2247" i="8"/>
  <c r="M2261" i="10" s="1"/>
  <c r="L2261" i="10"/>
  <c r="V762" i="8"/>
  <c r="M776" i="10" s="1"/>
  <c r="L776" i="10"/>
  <c r="V1196" i="8"/>
  <c r="M1210" i="10" s="1"/>
  <c r="L1210" i="10"/>
  <c r="V891" i="8"/>
  <c r="M905" i="10" s="1"/>
  <c r="L905" i="10"/>
  <c r="V746" i="8"/>
  <c r="M760" i="10" s="1"/>
  <c r="L760" i="10"/>
  <c r="V1438" i="8"/>
  <c r="M1452" i="10" s="1"/>
  <c r="L1452" i="10"/>
  <c r="V922" i="8"/>
  <c r="M936" i="10" s="1"/>
  <c r="L936" i="10"/>
  <c r="V1638" i="8"/>
  <c r="M1652" i="10" s="1"/>
  <c r="L1652" i="10"/>
  <c r="V2280" i="8"/>
  <c r="M2294" i="10" s="1"/>
  <c r="L2294" i="10"/>
  <c r="V1883" i="8"/>
  <c r="M1897" i="10" s="1"/>
  <c r="L1897" i="10"/>
  <c r="V1062" i="8"/>
  <c r="M1076" i="10" s="1"/>
  <c r="L1076" i="10"/>
  <c r="V481" i="8"/>
  <c r="M495" i="10" s="1"/>
  <c r="L495" i="10"/>
  <c r="V855" i="8"/>
  <c r="M869" i="10" s="1"/>
  <c r="L869" i="10"/>
  <c r="V244" i="8"/>
  <c r="M258" i="10" s="1"/>
  <c r="L258" i="10"/>
  <c r="V95" i="8"/>
  <c r="M109" i="10" s="1"/>
  <c r="L109" i="10"/>
  <c r="V2503" i="8"/>
  <c r="M2517" i="10" s="1"/>
  <c r="L2517" i="10"/>
  <c r="V850" i="8"/>
  <c r="M864" i="10" s="1"/>
  <c r="L864" i="10"/>
  <c r="V443" i="8"/>
  <c r="M457" i="10" s="1"/>
  <c r="L457" i="10"/>
  <c r="V2250" i="8"/>
  <c r="M2264" i="10" s="1"/>
  <c r="L2264" i="10"/>
  <c r="V1746" i="8"/>
  <c r="M1760" i="10" s="1"/>
  <c r="L1760" i="10"/>
  <c r="V2278" i="8"/>
  <c r="M2292" i="10" s="1"/>
  <c r="L2292" i="10"/>
  <c r="V1477" i="8"/>
  <c r="M1491" i="10" s="1"/>
  <c r="L1491" i="10"/>
  <c r="V1100" i="8"/>
  <c r="M1114" i="10" s="1"/>
  <c r="L1114" i="10"/>
  <c r="V2175" i="8"/>
  <c r="M2189" i="10" s="1"/>
  <c r="L2189" i="10"/>
  <c r="V1768" i="8"/>
  <c r="M1782" i="10" s="1"/>
  <c r="L1782" i="10"/>
  <c r="V545" i="8"/>
  <c r="M559" i="10" s="1"/>
  <c r="L559" i="10"/>
  <c r="V560" i="8"/>
  <c r="M574" i="10" s="1"/>
  <c r="L574" i="10"/>
  <c r="V672" i="8"/>
  <c r="M686" i="10" s="1"/>
  <c r="L686" i="10"/>
  <c r="V1223" i="8"/>
  <c r="M1237" i="10" s="1"/>
  <c r="L1237" i="10"/>
  <c r="V932" i="8"/>
  <c r="M946" i="10" s="1"/>
  <c r="L946" i="10"/>
  <c r="V487" i="8"/>
  <c r="M501" i="10" s="1"/>
  <c r="L501" i="10"/>
  <c r="V1140" i="8"/>
  <c r="M1154" i="10" s="1"/>
  <c r="L1154" i="10"/>
  <c r="V398" i="8"/>
  <c r="M412" i="10" s="1"/>
  <c r="L412" i="10"/>
  <c r="V315" i="8"/>
  <c r="M329" i="10" s="1"/>
  <c r="L329" i="10"/>
  <c r="V635" i="8"/>
  <c r="M649" i="10" s="1"/>
  <c r="L649" i="10"/>
  <c r="V1303" i="8"/>
  <c r="M1317" i="10" s="1"/>
  <c r="L1317" i="10"/>
  <c r="V1943" i="8"/>
  <c r="M1957" i="10" s="1"/>
  <c r="L1957" i="10"/>
  <c r="V1661" i="8"/>
  <c r="M1675" i="10" s="1"/>
  <c r="L1675" i="10"/>
  <c r="V1150" i="8"/>
  <c r="M1164" i="10" s="1"/>
  <c r="L1164" i="10"/>
  <c r="V846" i="8"/>
  <c r="M860" i="10" s="1"/>
  <c r="L860" i="10"/>
  <c r="V1802" i="8"/>
  <c r="M1816" i="10" s="1"/>
  <c r="L1816" i="10"/>
  <c r="V2537" i="8"/>
  <c r="M2551" i="10" s="1"/>
  <c r="L2551" i="10"/>
  <c r="V2089" i="8"/>
  <c r="M2103" i="10" s="1"/>
  <c r="L2103" i="10"/>
  <c r="V1769" i="8"/>
  <c r="M1783" i="10" s="1"/>
  <c r="L1783" i="10"/>
  <c r="V1442" i="8"/>
  <c r="M1456" i="10" s="1"/>
  <c r="L1456" i="10"/>
  <c r="V726" i="8"/>
  <c r="M740" i="10" s="1"/>
  <c r="L740" i="10"/>
  <c r="V1742" i="8"/>
  <c r="M1756" i="10" s="1"/>
  <c r="L1756" i="10"/>
  <c r="V1862" i="8"/>
  <c r="M1876" i="10" s="1"/>
  <c r="L1876" i="10"/>
  <c r="V954" i="8"/>
  <c r="M968" i="10" s="1"/>
  <c r="L968" i="10"/>
  <c r="V1822" i="8"/>
  <c r="M1836" i="10" s="1"/>
  <c r="L1836" i="10"/>
  <c r="V1010" i="8"/>
  <c r="M1024" i="10" s="1"/>
  <c r="L1024" i="10"/>
  <c r="V2572" i="8"/>
  <c r="M2586" i="10" s="1"/>
  <c r="L2586" i="10"/>
  <c r="V2316" i="8"/>
  <c r="M2330" i="10" s="1"/>
  <c r="L2330" i="10"/>
  <c r="V2060" i="8"/>
  <c r="M2074" i="10" s="1"/>
  <c r="L2074" i="10"/>
  <c r="V1804" i="8"/>
  <c r="M1818" i="10" s="1"/>
  <c r="L1818" i="10"/>
  <c r="V1548" i="8"/>
  <c r="M1562" i="10" s="1"/>
  <c r="L1562" i="10"/>
  <c r="V2559" i="8"/>
  <c r="M2573" i="10" s="1"/>
  <c r="L2573" i="10"/>
  <c r="V2303" i="8"/>
  <c r="M2317" i="10" s="1"/>
  <c r="L2317" i="10"/>
  <c r="V2047" i="8"/>
  <c r="M2061" i="10" s="1"/>
  <c r="L2061" i="10"/>
  <c r="V2177" i="8"/>
  <c r="M2191" i="10" s="1"/>
  <c r="L2191" i="10"/>
  <c r="V1665" i="8"/>
  <c r="M1679" i="10" s="1"/>
  <c r="L1679" i="10"/>
  <c r="V741" i="8"/>
  <c r="M755" i="10" s="1"/>
  <c r="L755" i="10"/>
  <c r="V2408" i="8"/>
  <c r="M2422" i="10" s="1"/>
  <c r="L2422" i="10"/>
  <c r="V2152" i="8"/>
  <c r="M2166" i="10" s="1"/>
  <c r="L2166" i="10"/>
  <c r="V1896" i="8"/>
  <c r="M1910" i="10" s="1"/>
  <c r="L1910" i="10"/>
  <c r="V1576" i="8"/>
  <c r="M1590" i="10" s="1"/>
  <c r="L1590" i="10"/>
  <c r="V1320" i="8"/>
  <c r="M1334" i="10" s="1"/>
  <c r="L1334" i="10"/>
  <c r="V1064" i="8"/>
  <c r="M1078" i="10" s="1"/>
  <c r="L1078" i="10"/>
  <c r="V2523" i="8"/>
  <c r="M2537" i="10" s="1"/>
  <c r="L2537" i="10"/>
  <c r="V2011" i="8"/>
  <c r="M2025" i="10" s="1"/>
  <c r="L2025" i="10"/>
  <c r="V1755" i="8"/>
  <c r="M1769" i="10" s="1"/>
  <c r="L1769" i="10"/>
  <c r="V1179" i="8"/>
  <c r="M1193" i="10" s="1"/>
  <c r="L1193" i="10"/>
  <c r="V1633" i="8"/>
  <c r="M1647" i="10" s="1"/>
  <c r="L1647" i="10"/>
  <c r="V176" i="8"/>
  <c r="M190" i="10" s="1"/>
  <c r="L190" i="10"/>
  <c r="V820" i="8"/>
  <c r="M834" i="10" s="1"/>
  <c r="L834" i="10"/>
  <c r="V365" i="8"/>
  <c r="M379" i="10" s="1"/>
  <c r="L379" i="10"/>
  <c r="V817" i="8"/>
  <c r="M831" i="10" s="1"/>
  <c r="L831" i="10"/>
  <c r="V650" i="8"/>
  <c r="M664" i="10" s="1"/>
  <c r="L664" i="10"/>
  <c r="V681" i="8"/>
  <c r="M695" i="10" s="1"/>
  <c r="L695" i="10"/>
  <c r="V808" i="8"/>
  <c r="M822" i="10" s="1"/>
  <c r="L822" i="10"/>
  <c r="V178" i="8"/>
  <c r="M192" i="10" s="1"/>
  <c r="L192" i="10"/>
  <c r="V1055" i="8"/>
  <c r="M1069" i="10" s="1"/>
  <c r="L1069" i="10"/>
  <c r="V116" i="8"/>
  <c r="M130" i="10" s="1"/>
  <c r="L130" i="10"/>
  <c r="V500" i="8"/>
  <c r="M514" i="10" s="1"/>
  <c r="L514" i="10"/>
  <c r="V780" i="8"/>
  <c r="M794" i="10" s="1"/>
  <c r="L794" i="10"/>
  <c r="V498" i="8"/>
  <c r="M512" i="10" s="1"/>
  <c r="L512" i="10"/>
  <c r="V351" i="8"/>
  <c r="M365" i="10" s="1"/>
  <c r="L365" i="10"/>
  <c r="V2103" i="8"/>
  <c r="M2117" i="10" s="1"/>
  <c r="L2117" i="10"/>
  <c r="V1681" i="8"/>
  <c r="M1695" i="10" s="1"/>
  <c r="L1695" i="10"/>
  <c r="V220" i="8"/>
  <c r="M234" i="10" s="1"/>
  <c r="L234" i="10"/>
  <c r="V73" i="8"/>
  <c r="M87" i="10" s="1"/>
  <c r="L87" i="10"/>
  <c r="V585" i="8"/>
  <c r="M599" i="10" s="1"/>
  <c r="L599" i="10"/>
  <c r="V339" i="8"/>
  <c r="M353" i="10" s="1"/>
  <c r="L353" i="10"/>
  <c r="V595" i="8"/>
  <c r="M609" i="10" s="1"/>
  <c r="L609" i="10"/>
  <c r="V915" i="8"/>
  <c r="M929" i="10" s="1"/>
  <c r="L929" i="10"/>
  <c r="V1863" i="8"/>
  <c r="M1877" i="10" s="1"/>
  <c r="L1877" i="10"/>
  <c r="V1444" i="8"/>
  <c r="M1458" i="10" s="1"/>
  <c r="L1458" i="10"/>
  <c r="V2468" i="8"/>
  <c r="M2482" i="10" s="1"/>
  <c r="L2482" i="10"/>
  <c r="V2129" i="8"/>
  <c r="M2143" i="10" s="1"/>
  <c r="L2143" i="10"/>
  <c r="V826" i="8"/>
  <c r="M840" i="10" s="1"/>
  <c r="L840" i="10"/>
  <c r="V786" i="8"/>
  <c r="M800" i="10" s="1"/>
  <c r="L800" i="10"/>
  <c r="V206" i="8"/>
  <c r="M220" i="10" s="1"/>
  <c r="L220" i="10"/>
  <c r="V1193" i="8"/>
  <c r="M1207" i="10" s="1"/>
  <c r="L1207" i="10"/>
  <c r="V1458" i="8"/>
  <c r="M1472" i="10" s="1"/>
  <c r="L1472" i="10"/>
  <c r="V1420" i="8"/>
  <c r="M1434" i="10" s="1"/>
  <c r="L1434" i="10"/>
  <c r="V1870" i="8"/>
  <c r="M1884" i="10" s="1"/>
  <c r="L1884" i="10"/>
  <c r="V1921" i="8"/>
  <c r="M1935" i="10" s="1"/>
  <c r="L1935" i="10"/>
  <c r="V2024" i="8"/>
  <c r="M2038" i="10" s="1"/>
  <c r="L2038" i="10"/>
  <c r="V170" i="8"/>
  <c r="M184" i="10" s="1"/>
  <c r="L184" i="10"/>
  <c r="V785" i="8"/>
  <c r="M799" i="10" s="1"/>
  <c r="L799" i="10"/>
  <c r="V16" i="8"/>
  <c r="M30" i="10" s="1"/>
  <c r="L30" i="10"/>
  <c r="V98" i="8"/>
  <c r="M112" i="10" s="1"/>
  <c r="L112" i="10"/>
  <c r="V1023" i="8"/>
  <c r="M1037" i="10" s="1"/>
  <c r="L1037" i="10"/>
  <c r="V526" i="8"/>
  <c r="M540" i="10" s="1"/>
  <c r="L540" i="10"/>
  <c r="V2622" i="8"/>
  <c r="M2636" i="10" s="1"/>
  <c r="L2636" i="10"/>
  <c r="V1242" i="8"/>
  <c r="M1256" i="10" s="1"/>
  <c r="L1256" i="10"/>
  <c r="V1164" i="8"/>
  <c r="M1178" i="10" s="1"/>
  <c r="L1178" i="10"/>
  <c r="V2431" i="8"/>
  <c r="M2445" i="10" s="1"/>
  <c r="L2445" i="10"/>
  <c r="V2088" i="8"/>
  <c r="M2102" i="10" s="1"/>
  <c r="L2102" i="10"/>
  <c r="V2342" i="8"/>
  <c r="M2356" i="10" s="1"/>
  <c r="L2356" i="10"/>
  <c r="V288" i="8"/>
  <c r="M302" i="10" s="1"/>
  <c r="L302" i="10"/>
  <c r="V467" i="8"/>
  <c r="M481" i="10" s="1"/>
  <c r="L481" i="10"/>
  <c r="V1445" i="8"/>
  <c r="M1459" i="10" s="1"/>
  <c r="L1459" i="10"/>
  <c r="V2407" i="8"/>
  <c r="M2421" i="10" s="1"/>
  <c r="L2421" i="10"/>
  <c r="V2444" i="8"/>
  <c r="M2458" i="10" s="1"/>
  <c r="L2458" i="10"/>
  <c r="V1676" i="8"/>
  <c r="M1690" i="10" s="1"/>
  <c r="L1690" i="10"/>
  <c r="V2331" i="8"/>
  <c r="M2345" i="10" s="1"/>
  <c r="L2345" i="10"/>
  <c r="V157" i="8"/>
  <c r="M171" i="10" s="1"/>
  <c r="L171" i="10"/>
  <c r="V871" i="8"/>
  <c r="M885" i="10" s="1"/>
  <c r="L885" i="10"/>
  <c r="V78" i="8"/>
  <c r="M92" i="10" s="1"/>
  <c r="L92" i="10"/>
  <c r="V462" i="8"/>
  <c r="M476" i="10" s="1"/>
  <c r="L476" i="10"/>
  <c r="V379" i="8"/>
  <c r="M393" i="10" s="1"/>
  <c r="L393" i="10"/>
  <c r="V955" i="8"/>
  <c r="M969" i="10" s="1"/>
  <c r="L969" i="10"/>
  <c r="V2151" i="8"/>
  <c r="M2165" i="10" s="1"/>
  <c r="L2165" i="10"/>
  <c r="V1902" i="8"/>
  <c r="M1916" i="10" s="1"/>
  <c r="L1916" i="10"/>
  <c r="V1446" i="8"/>
  <c r="M1460" i="10" s="1"/>
  <c r="L1460" i="10"/>
  <c r="V1705" i="8"/>
  <c r="M1719" i="10" s="1"/>
  <c r="L1719" i="10"/>
  <c r="V1574" i="8"/>
  <c r="M1588" i="10" s="1"/>
  <c r="L1588" i="10"/>
  <c r="V1378" i="8"/>
  <c r="M1392" i="10" s="1"/>
  <c r="L1392" i="10"/>
  <c r="V2402" i="8"/>
  <c r="M2416" i="10" s="1"/>
  <c r="L2416" i="10"/>
  <c r="V2245" i="8"/>
  <c r="M2259" i="10" s="1"/>
  <c r="L2259" i="10"/>
  <c r="V1565" i="8"/>
  <c r="M1579" i="10" s="1"/>
  <c r="L1579" i="10"/>
  <c r="V2508" i="8"/>
  <c r="M2522" i="10" s="1"/>
  <c r="L2522" i="10"/>
  <c r="V1740" i="8"/>
  <c r="M1754" i="10" s="1"/>
  <c r="L1754" i="10"/>
  <c r="V1036" i="8"/>
  <c r="M1050" i="10" s="1"/>
  <c r="L1050" i="10"/>
  <c r="V2005" i="8"/>
  <c r="M2019" i="10" s="1"/>
  <c r="L2019" i="10"/>
  <c r="V1493" i="8"/>
  <c r="M1507" i="10" s="1"/>
  <c r="L1507" i="10"/>
  <c r="V2600" i="8"/>
  <c r="M2614" i="10" s="1"/>
  <c r="L2614" i="10"/>
  <c r="V1832" i="8"/>
  <c r="M1846" i="10" s="1"/>
  <c r="L1846" i="10"/>
  <c r="V1256" i="8"/>
  <c r="M1270" i="10" s="1"/>
  <c r="L1270" i="10"/>
  <c r="V2395" i="8"/>
  <c r="M2409" i="10" s="1"/>
  <c r="L2409" i="10"/>
  <c r="V1435" i="8"/>
  <c r="M1449" i="10" s="1"/>
  <c r="L1449" i="10"/>
  <c r="V1461" i="8"/>
  <c r="M1475" i="10" s="1"/>
  <c r="L1475" i="10"/>
  <c r="V304" i="8"/>
  <c r="M318" i="10" s="1"/>
  <c r="L318" i="10"/>
  <c r="V45" i="8"/>
  <c r="M59" i="10" s="1"/>
  <c r="L59" i="10"/>
  <c r="V461" i="8"/>
  <c r="M475" i="10" s="1"/>
  <c r="L475" i="10"/>
  <c r="V167" i="8"/>
  <c r="M181" i="10" s="1"/>
  <c r="L181" i="10"/>
  <c r="V225" i="8"/>
  <c r="M239" i="10" s="1"/>
  <c r="L239" i="10"/>
  <c r="V456" i="8"/>
  <c r="M470" i="10" s="1"/>
  <c r="L470" i="10"/>
  <c r="V1311" i="8"/>
  <c r="M1325" i="10" s="1"/>
  <c r="L1325" i="10"/>
  <c r="V802" i="8"/>
  <c r="M816" i="10" s="1"/>
  <c r="L816" i="10"/>
  <c r="V432" i="8"/>
  <c r="M446" i="10" s="1"/>
  <c r="L446" i="10"/>
  <c r="V458" i="8"/>
  <c r="M472" i="10" s="1"/>
  <c r="L472" i="10"/>
  <c r="V983" i="8"/>
  <c r="M997" i="10" s="1"/>
  <c r="L997" i="10"/>
  <c r="V180" i="8"/>
  <c r="M194" i="10" s="1"/>
  <c r="L194" i="10"/>
  <c r="V564" i="8"/>
  <c r="M578" i="10" s="1"/>
  <c r="L578" i="10"/>
  <c r="V868" i="8"/>
  <c r="M882" i="10" s="1"/>
  <c r="L882" i="10"/>
  <c r="V626" i="8"/>
  <c r="M640" i="10" s="1"/>
  <c r="L640" i="10"/>
  <c r="V2615" i="8"/>
  <c r="M2629" i="10" s="1"/>
  <c r="L2629" i="10"/>
  <c r="V28" i="8"/>
  <c r="M42" i="10" s="1"/>
  <c r="L42" i="10"/>
  <c r="V748" i="8"/>
  <c r="M762" i="10" s="1"/>
  <c r="L762" i="10"/>
  <c r="V393" i="8"/>
  <c r="M407" i="10" s="1"/>
  <c r="L407" i="10"/>
  <c r="V653" i="8"/>
  <c r="M667" i="10" s="1"/>
  <c r="L667" i="10"/>
  <c r="V147" i="8"/>
  <c r="M161" i="10" s="1"/>
  <c r="L161" i="10"/>
  <c r="V403" i="8"/>
  <c r="M417" i="10" s="1"/>
  <c r="L417" i="10"/>
  <c r="V659" i="8"/>
  <c r="M673" i="10" s="1"/>
  <c r="L673" i="10"/>
  <c r="V979" i="8"/>
  <c r="M993" i="10" s="1"/>
  <c r="L993" i="10"/>
  <c r="V1700" i="8"/>
  <c r="M1714" i="10" s="1"/>
  <c r="L1714" i="10"/>
  <c r="V1180" i="8"/>
  <c r="M1194" i="10" s="1"/>
  <c r="L1194" i="10"/>
  <c r="V1991" i="8"/>
  <c r="M2005" i="10" s="1"/>
  <c r="L2005" i="10"/>
  <c r="V2007" i="8"/>
  <c r="M2021" i="10" s="1"/>
  <c r="L2021" i="10"/>
  <c r="V763" i="8"/>
  <c r="M777" i="10" s="1"/>
  <c r="L777" i="10"/>
  <c r="V2153" i="8"/>
  <c r="M2167" i="10" s="1"/>
  <c r="L2167" i="10"/>
  <c r="V2190" i="8"/>
  <c r="M2204" i="10" s="1"/>
  <c r="L2204" i="10"/>
  <c r="V2570" i="8"/>
  <c r="M2584" i="10" s="1"/>
  <c r="L2584" i="10"/>
  <c r="V1932" i="8"/>
  <c r="M1946" i="10" s="1"/>
  <c r="L1946" i="10"/>
  <c r="V936" i="8"/>
  <c r="M950" i="10" s="1"/>
  <c r="L950" i="10"/>
  <c r="V1627" i="8"/>
  <c r="M1641" i="10" s="1"/>
  <c r="L1641" i="10"/>
  <c r="V1377" i="8"/>
  <c r="M1391" i="10" s="1"/>
  <c r="L1391" i="10"/>
  <c r="V72" i="8"/>
  <c r="M86" i="10" s="1"/>
  <c r="L86" i="10"/>
  <c r="V317" i="8"/>
  <c r="M331" i="10" s="1"/>
  <c r="L331" i="10"/>
  <c r="V836" i="8"/>
  <c r="M850" i="10" s="1"/>
  <c r="L850" i="10"/>
  <c r="V457" i="8"/>
  <c r="M471" i="10" s="1"/>
  <c r="L471" i="10"/>
  <c r="V723" i="8"/>
  <c r="M737" i="10" s="1"/>
  <c r="L737" i="10"/>
  <c r="V1956" i="8"/>
  <c r="M1970" i="10" s="1"/>
  <c r="L1970" i="10"/>
  <c r="V810" i="8"/>
  <c r="M824" i="10" s="1"/>
  <c r="L824" i="10"/>
  <c r="V1031" i="8"/>
  <c r="M1045" i="10" s="1"/>
  <c r="L1045" i="10"/>
  <c r="T315" i="8"/>
  <c r="K329" i="10" s="1"/>
  <c r="V1210" i="8"/>
  <c r="M1224" i="10" s="1"/>
  <c r="L1224" i="10"/>
  <c r="V1897" i="8"/>
  <c r="M1911" i="10" s="1"/>
  <c r="L1911" i="10"/>
  <c r="V2517" i="8"/>
  <c r="M2531" i="10" s="1"/>
  <c r="L2531" i="10"/>
  <c r="V2206" i="8"/>
  <c r="M2220" i="10" s="1"/>
  <c r="L2220" i="10"/>
  <c r="T2245" i="8"/>
  <c r="K2259" i="10" s="1"/>
  <c r="U1000" i="8"/>
  <c r="V1371" i="8"/>
  <c r="M1385" i="10" s="1"/>
  <c r="L1385" i="10"/>
  <c r="V948" i="8"/>
  <c r="M962" i="10" s="1"/>
  <c r="L962" i="10"/>
  <c r="V628" i="8"/>
  <c r="M642" i="10" s="1"/>
  <c r="L642" i="10"/>
  <c r="V729" i="8"/>
  <c r="M743" i="10" s="1"/>
  <c r="L743" i="10"/>
  <c r="V2149" i="8"/>
  <c r="M2163" i="10" s="1"/>
  <c r="L2163" i="10"/>
  <c r="V1047" i="8"/>
  <c r="M1061" i="10" s="1"/>
  <c r="L1061" i="10"/>
  <c r="V2182" i="8"/>
  <c r="M2196" i="10" s="1"/>
  <c r="L2196" i="10"/>
  <c r="U1484" i="8"/>
  <c r="V972" i="8"/>
  <c r="M986" i="10" s="1"/>
  <c r="L986" i="10"/>
  <c r="V2536" i="8"/>
  <c r="M2550" i="10" s="1"/>
  <c r="L2550" i="10"/>
  <c r="V141" i="8"/>
  <c r="M155" i="10" s="1"/>
  <c r="L155" i="10"/>
  <c r="V1567" i="8"/>
  <c r="M1581" i="10" s="1"/>
  <c r="L1581" i="10"/>
  <c r="V201" i="8"/>
  <c r="M215" i="10" s="1"/>
  <c r="L215" i="10"/>
  <c r="V211" i="8"/>
  <c r="M225" i="10" s="1"/>
  <c r="L225" i="10"/>
  <c r="V1607" i="8"/>
  <c r="M1621" i="10" s="1"/>
  <c r="L1621" i="10"/>
  <c r="V1105" i="8"/>
  <c r="M1119" i="10" s="1"/>
  <c r="L1119" i="10"/>
  <c r="V1148" i="8"/>
  <c r="M1162" i="10" s="1"/>
  <c r="L1162" i="10"/>
  <c r="V187" i="8"/>
  <c r="M201" i="10" s="1"/>
  <c r="L201" i="10"/>
  <c r="V754" i="8"/>
  <c r="M768" i="10" s="1"/>
  <c r="L768" i="10"/>
  <c r="V1228" i="8"/>
  <c r="M1242" i="10" s="1"/>
  <c r="L1242" i="10"/>
  <c r="V2365" i="8"/>
  <c r="M2379" i="10" s="1"/>
  <c r="L2379" i="10"/>
  <c r="V1409" i="8"/>
  <c r="M1423" i="10" s="1"/>
  <c r="L1423" i="10"/>
  <c r="V1448" i="8"/>
  <c r="M1462" i="10" s="1"/>
  <c r="L1462" i="10"/>
  <c r="V2229" i="8"/>
  <c r="M2243" i="10" s="1"/>
  <c r="L2243" i="10"/>
  <c r="V573" i="8"/>
  <c r="M587" i="10" s="1"/>
  <c r="L587" i="10"/>
  <c r="V33" i="8"/>
  <c r="M47" i="10" s="1"/>
  <c r="L47" i="10"/>
  <c r="V328" i="8"/>
  <c r="M342" i="10" s="1"/>
  <c r="L342" i="10"/>
  <c r="V639" i="8"/>
  <c r="M653" i="10" s="1"/>
  <c r="L653" i="10"/>
  <c r="V479" i="8"/>
  <c r="M493" i="10" s="1"/>
  <c r="L493" i="10"/>
  <c r="V1300" i="8"/>
  <c r="M1314" i="10" s="1"/>
  <c r="L1314" i="10"/>
  <c r="V137" i="8"/>
  <c r="M151" i="10" s="1"/>
  <c r="L151" i="10"/>
  <c r="V1351" i="8"/>
  <c r="M1365" i="10" s="1"/>
  <c r="L1365" i="10"/>
  <c r="V699" i="8"/>
  <c r="M713" i="10" s="1"/>
  <c r="L713" i="10"/>
  <c r="V2566" i="8"/>
  <c r="M2580" i="10" s="1"/>
  <c r="L2580" i="10"/>
  <c r="V1382" i="8"/>
  <c r="M1396" i="10" s="1"/>
  <c r="L1396" i="10"/>
  <c r="V2482" i="8"/>
  <c r="M2496" i="10" s="1"/>
  <c r="L2496" i="10"/>
  <c r="V1733" i="8"/>
  <c r="M1747" i="10" s="1"/>
  <c r="L1747" i="10"/>
  <c r="V908" i="8"/>
  <c r="M922" i="10" s="1"/>
  <c r="L922" i="10"/>
  <c r="V1091" i="8"/>
  <c r="M1105" i="10" s="1"/>
  <c r="L1105" i="10"/>
  <c r="V289" i="8"/>
  <c r="M303" i="10" s="1"/>
  <c r="L303" i="10"/>
  <c r="V584" i="8"/>
  <c r="M598" i="10" s="1"/>
  <c r="L598" i="10"/>
  <c r="V135" i="8"/>
  <c r="M149" i="10" s="1"/>
  <c r="L149" i="10"/>
  <c r="V348" i="8"/>
  <c r="M362" i="10" s="1"/>
  <c r="L362" i="10"/>
  <c r="V1502" i="8"/>
  <c r="M1516" i="10" s="1"/>
  <c r="L1516" i="10"/>
  <c r="V874" i="8"/>
  <c r="M888" i="10" s="1"/>
  <c r="L888" i="10"/>
  <c r="V2077" i="8"/>
  <c r="M2091" i="10" s="1"/>
  <c r="L2091" i="10"/>
  <c r="V881" i="8"/>
  <c r="M895" i="10" s="1"/>
  <c r="L895" i="10"/>
  <c r="V2188" i="8"/>
  <c r="M2202" i="10" s="1"/>
  <c r="L2202" i="10"/>
  <c r="V1192" i="8"/>
  <c r="M1206" i="10" s="1"/>
  <c r="L1206" i="10"/>
  <c r="V2145" i="8"/>
  <c r="M2159" i="10" s="1"/>
  <c r="L2159" i="10"/>
  <c r="V477" i="8"/>
  <c r="M491" i="10" s="1"/>
  <c r="L491" i="10"/>
  <c r="V92" i="8"/>
  <c r="M106" i="10" s="1"/>
  <c r="L106" i="10"/>
  <c r="V359" i="8"/>
  <c r="M373" i="10" s="1"/>
  <c r="L373" i="10"/>
  <c r="V2519" i="8"/>
  <c r="M2533" i="10" s="1"/>
  <c r="L2533" i="10"/>
  <c r="V2577" i="8"/>
  <c r="M2591" i="10" s="1"/>
  <c r="L2591" i="10"/>
  <c r="V270" i="8"/>
  <c r="M284" i="10" s="1"/>
  <c r="L284" i="10"/>
  <c r="V654" i="8"/>
  <c r="M668" i="10" s="1"/>
  <c r="L668" i="10"/>
  <c r="V251" i="8"/>
  <c r="M265" i="10" s="1"/>
  <c r="L265" i="10"/>
  <c r="V571" i="8"/>
  <c r="M585" i="10" s="1"/>
  <c r="L585" i="10"/>
  <c r="V827" i="8"/>
  <c r="M841" i="10" s="1"/>
  <c r="L841" i="10"/>
  <c r="V1175" i="8"/>
  <c r="M1189" i="10" s="1"/>
  <c r="L1189" i="10"/>
  <c r="V1815" i="8"/>
  <c r="M1829" i="10" s="1"/>
  <c r="L1829" i="10"/>
  <c r="V977" i="8"/>
  <c r="M991" i="10" s="1"/>
  <c r="L991" i="10"/>
  <c r="V1318" i="8"/>
  <c r="M1332" i="10" s="1"/>
  <c r="L1332" i="10"/>
  <c r="V942" i="8"/>
  <c r="M956" i="10" s="1"/>
  <c r="L956" i="10"/>
  <c r="V2601" i="8"/>
  <c r="M2615" i="10" s="1"/>
  <c r="L2615" i="10"/>
  <c r="V2217" i="8"/>
  <c r="M2231" i="10" s="1"/>
  <c r="L2231" i="10"/>
  <c r="V1833" i="8"/>
  <c r="M1847" i="10" s="1"/>
  <c r="L1847" i="10"/>
  <c r="V818" i="8"/>
  <c r="M832" i="10" s="1"/>
  <c r="L832" i="10"/>
  <c r="V1998" i="8"/>
  <c r="M2012" i="10" s="1"/>
  <c r="L2012" i="10"/>
  <c r="V1162" i="8"/>
  <c r="M1176" i="10" s="1"/>
  <c r="L1176" i="10"/>
  <c r="V2453" i="8"/>
  <c r="M2467" i="10" s="1"/>
  <c r="L2467" i="10"/>
  <c r="V1166" i="8"/>
  <c r="M1180" i="10" s="1"/>
  <c r="L1180" i="10"/>
  <c r="V1082" i="8"/>
  <c r="M1096" i="10" s="1"/>
  <c r="L1096" i="10"/>
  <c r="V2014" i="8"/>
  <c r="M2028" i="10" s="1"/>
  <c r="L2028" i="10"/>
  <c r="V1738" i="8"/>
  <c r="M1752" i="10" s="1"/>
  <c r="L1752" i="10"/>
  <c r="V1989" i="8"/>
  <c r="M2003" i="10" s="1"/>
  <c r="L2003" i="10"/>
  <c r="V665" i="8"/>
  <c r="M679" i="10" s="1"/>
  <c r="L679" i="10"/>
  <c r="V2380" i="8"/>
  <c r="M2394" i="10" s="1"/>
  <c r="L2394" i="10"/>
  <c r="V2124" i="8"/>
  <c r="M2138" i="10" s="1"/>
  <c r="L2138" i="10"/>
  <c r="V1868" i="8"/>
  <c r="M1882" i="10" s="1"/>
  <c r="L1882" i="10"/>
  <c r="V1612" i="8"/>
  <c r="M1626" i="10" s="1"/>
  <c r="L1626" i="10"/>
  <c r="V1356" i="8"/>
  <c r="M1370" i="10" s="1"/>
  <c r="L1370" i="10"/>
  <c r="V2623" i="8"/>
  <c r="M2637" i="10" s="1"/>
  <c r="L2637" i="10"/>
  <c r="V2367" i="8"/>
  <c r="M2381" i="10" s="1"/>
  <c r="L2381" i="10"/>
  <c r="V2111" i="8"/>
  <c r="M2125" i="10" s="1"/>
  <c r="L2125" i="10"/>
  <c r="V1854" i="8"/>
  <c r="M1868" i="10" s="1"/>
  <c r="L1868" i="10"/>
  <c r="V2261" i="8"/>
  <c r="M2275" i="10" s="1"/>
  <c r="L2275" i="10"/>
  <c r="V1749" i="8"/>
  <c r="M1763" i="10" s="1"/>
  <c r="L1763" i="10"/>
  <c r="V2472" i="8"/>
  <c r="M2486" i="10" s="1"/>
  <c r="L2486" i="10"/>
  <c r="V2216" i="8"/>
  <c r="M2230" i="10" s="1"/>
  <c r="L2230" i="10"/>
  <c r="V1960" i="8"/>
  <c r="M1974" i="10" s="1"/>
  <c r="L1974" i="10"/>
  <c r="V1704" i="8"/>
  <c r="M1718" i="10" s="1"/>
  <c r="L1718" i="10"/>
  <c r="V1384" i="8"/>
  <c r="M1398" i="10" s="1"/>
  <c r="L1398" i="10"/>
  <c r="V1128" i="8"/>
  <c r="M1142" i="10" s="1"/>
  <c r="L1142" i="10"/>
  <c r="V2587" i="8"/>
  <c r="M2601" i="10" s="1"/>
  <c r="L2601" i="10"/>
  <c r="V2139" i="8"/>
  <c r="M2153" i="10" s="1"/>
  <c r="L2153" i="10"/>
  <c r="V1819" i="8"/>
  <c r="M1833" i="10" s="1"/>
  <c r="L1833" i="10"/>
  <c r="V1563" i="8"/>
  <c r="M1577" i="10" s="1"/>
  <c r="L1577" i="10"/>
  <c r="V1243" i="8"/>
  <c r="M1257" i="10" s="1"/>
  <c r="L1257" i="10"/>
  <c r="V1042" i="8"/>
  <c r="M1056" i="10" s="1"/>
  <c r="L1056" i="10"/>
  <c r="V1973" i="8"/>
  <c r="M1987" i="10" s="1"/>
  <c r="L1987" i="10"/>
  <c r="V1027" i="8"/>
  <c r="M1041" i="10" s="1"/>
  <c r="L1041" i="10"/>
  <c r="V660" i="8"/>
  <c r="M674" i="10" s="1"/>
  <c r="L674" i="10"/>
  <c r="V253" i="8"/>
  <c r="M267" i="10" s="1"/>
  <c r="L267" i="10"/>
  <c r="V677" i="8"/>
  <c r="M691" i="10" s="1"/>
  <c r="L691" i="10"/>
  <c r="V522" i="8"/>
  <c r="M536" i="10" s="1"/>
  <c r="L536" i="10"/>
  <c r="V97" i="8"/>
  <c r="M111" i="10" s="1"/>
  <c r="L111" i="10"/>
  <c r="V353" i="8"/>
  <c r="M367" i="10" s="1"/>
  <c r="L367" i="10"/>
  <c r="V609" i="8"/>
  <c r="M623" i="10" s="1"/>
  <c r="L623" i="10"/>
  <c r="V200" i="8"/>
  <c r="M214" i="10" s="1"/>
  <c r="L214" i="10"/>
  <c r="V724" i="8"/>
  <c r="M738" i="10" s="1"/>
  <c r="L738" i="10"/>
  <c r="V50" i="8"/>
  <c r="M64" i="10" s="1"/>
  <c r="L64" i="10"/>
  <c r="V895" i="8"/>
  <c r="M909" i="10" s="1"/>
  <c r="L909" i="10"/>
  <c r="V676" i="8"/>
  <c r="M690" i="10" s="1"/>
  <c r="L690" i="10"/>
  <c r="V160" i="8"/>
  <c r="M174" i="10" s="1"/>
  <c r="L174" i="10"/>
  <c r="V3" i="8"/>
  <c r="L17" i="10"/>
  <c r="V641" i="8"/>
  <c r="M655" i="10" s="1"/>
  <c r="L655" i="10"/>
  <c r="V711" i="8"/>
  <c r="M725" i="10" s="1"/>
  <c r="L725" i="10"/>
  <c r="V1725" i="8"/>
  <c r="M1739" i="10" s="1"/>
  <c r="L1739" i="10"/>
  <c r="V372" i="8"/>
  <c r="M386" i="10" s="1"/>
  <c r="L386" i="10"/>
  <c r="V700" i="8"/>
  <c r="M714" i="10" s="1"/>
  <c r="L714" i="10"/>
  <c r="V370" i="8"/>
  <c r="M384" i="10" s="1"/>
  <c r="L384" i="10"/>
  <c r="V223" i="8"/>
  <c r="M237" i="10" s="1"/>
  <c r="L237" i="10"/>
  <c r="V1279" i="8"/>
  <c r="M1293" i="10" s="1"/>
  <c r="L1293" i="10"/>
  <c r="V156" i="8"/>
  <c r="M170" i="10" s="1"/>
  <c r="L170" i="10"/>
  <c r="V412" i="8"/>
  <c r="M426" i="10" s="1"/>
  <c r="L426" i="10"/>
  <c r="V9" i="8"/>
  <c r="M23" i="10" s="1"/>
  <c r="L23" i="10"/>
  <c r="V265" i="8"/>
  <c r="M279" i="10" s="1"/>
  <c r="L279" i="10"/>
  <c r="V521" i="8"/>
  <c r="M535" i="10" s="1"/>
  <c r="L535" i="10"/>
  <c r="V19" i="8"/>
  <c r="M33" i="10" s="1"/>
  <c r="L33" i="10"/>
  <c r="V275" i="8"/>
  <c r="M289" i="10" s="1"/>
  <c r="L289" i="10"/>
  <c r="V531" i="8"/>
  <c r="M545" i="10" s="1"/>
  <c r="L545" i="10"/>
  <c r="V851" i="8"/>
  <c r="M865" i="10" s="1"/>
  <c r="L865" i="10"/>
  <c r="V1735" i="8"/>
  <c r="M1749" i="10" s="1"/>
  <c r="L1749" i="10"/>
  <c r="V1188" i="8"/>
  <c r="M1202" i="10" s="1"/>
  <c r="L1202" i="10"/>
  <c r="V2212" i="8"/>
  <c r="M2226" i="10" s="1"/>
  <c r="L2226" i="10"/>
  <c r="V1789" i="8"/>
  <c r="M1803" i="10" s="1"/>
  <c r="L1803" i="10"/>
  <c r="V1074" i="8"/>
  <c r="M1088" i="10" s="1"/>
  <c r="L1088" i="10"/>
  <c r="V966" i="8"/>
  <c r="M980" i="10" s="1"/>
  <c r="L980" i="10"/>
  <c r="T826" i="8"/>
  <c r="K840" i="10" s="1"/>
  <c r="T1055" i="8"/>
  <c r="K1069" i="10" s="1"/>
  <c r="T1943" i="8"/>
  <c r="K1957" i="10" s="1"/>
  <c r="U1830" i="8"/>
  <c r="T1862" i="8"/>
  <c r="K1876" i="10" s="1"/>
  <c r="T2572" i="8"/>
  <c r="K2586" i="10" s="1"/>
  <c r="T2047" i="8"/>
  <c r="K2061" i="10" s="1"/>
  <c r="T1896" i="8"/>
  <c r="K1910" i="10" s="1"/>
  <c r="U10" i="8"/>
  <c r="T73" i="8"/>
  <c r="K87" i="10" s="1"/>
  <c r="T1444" i="8"/>
  <c r="K1458" i="10" s="1"/>
  <c r="T2152" i="8"/>
  <c r="K2166" i="10" s="1"/>
  <c r="U1499" i="8"/>
  <c r="T351" i="8"/>
  <c r="K365" i="10" s="1"/>
  <c r="T1802" i="8"/>
  <c r="K1816" i="10" s="1"/>
  <c r="T1769" i="8"/>
  <c r="K1783" i="10" s="1"/>
  <c r="U1385" i="8"/>
  <c r="T1742" i="8"/>
  <c r="K1756" i="10" s="1"/>
  <c r="T2316" i="8"/>
  <c r="K2330" i="10" s="1"/>
  <c r="T2303" i="8"/>
  <c r="K2317" i="10" s="1"/>
  <c r="T1665" i="8"/>
  <c r="K1679" i="10" s="1"/>
  <c r="T2408" i="8"/>
  <c r="K2422" i="10" s="1"/>
  <c r="T2011" i="8"/>
  <c r="K2025" i="10" s="1"/>
  <c r="T820" i="8"/>
  <c r="K834" i="10" s="1"/>
  <c r="T116" i="8"/>
  <c r="K130" i="10" s="1"/>
  <c r="T1661" i="8"/>
  <c r="K1675" i="10" s="1"/>
  <c r="T1150" i="8"/>
  <c r="K1164" i="10" s="1"/>
  <c r="T2089" i="8"/>
  <c r="K2103" i="10" s="1"/>
  <c r="T1755" i="8"/>
  <c r="K1769" i="10" s="1"/>
  <c r="U1037" i="8"/>
  <c r="T817" i="8"/>
  <c r="K831" i="10" s="1"/>
  <c r="U1937" i="8"/>
  <c r="T1863" i="8"/>
  <c r="K1877" i="10" s="1"/>
  <c r="T1179" i="8"/>
  <c r="K1193" i="10" s="1"/>
  <c r="T176" i="8"/>
  <c r="K190" i="10" s="1"/>
  <c r="T365" i="8"/>
  <c r="K379" i="10" s="1"/>
  <c r="T178" i="8"/>
  <c r="K192" i="10" s="1"/>
  <c r="T2103" i="8"/>
  <c r="K2117" i="10" s="1"/>
  <c r="T220" i="8"/>
  <c r="K234" i="10" s="1"/>
  <c r="T915" i="8"/>
  <c r="K929" i="10" s="1"/>
  <c r="T2129" i="8"/>
  <c r="K2143" i="10" s="1"/>
  <c r="U59" i="8"/>
  <c r="U1038" i="8"/>
  <c r="U1734" i="8"/>
  <c r="U2621" i="8"/>
  <c r="U329" i="8"/>
  <c r="U1221" i="8"/>
  <c r="U161" i="8"/>
  <c r="T339" i="8"/>
  <c r="K353" i="10" s="1"/>
  <c r="T700" i="8"/>
  <c r="K714" i="10" s="1"/>
  <c r="T275" i="8"/>
  <c r="K289" i="10" s="1"/>
  <c r="T1735" i="8"/>
  <c r="K1749" i="10" s="1"/>
  <c r="T966" i="8"/>
  <c r="K980" i="10" s="1"/>
  <c r="T954" i="8"/>
  <c r="K968" i="10" s="1"/>
  <c r="T2216" i="8"/>
  <c r="K2230" i="10" s="1"/>
  <c r="T1612" i="8"/>
  <c r="K1626" i="10" s="1"/>
  <c r="T665" i="8"/>
  <c r="K679" i="10" s="1"/>
  <c r="T1188" i="8"/>
  <c r="K1202" i="10" s="1"/>
  <c r="T1074" i="8"/>
  <c r="K1088" i="10" s="1"/>
  <c r="T871" i="8"/>
  <c r="K885" i="10" s="1"/>
  <c r="U2409" i="8"/>
  <c r="U2590" i="8"/>
  <c r="T462" i="8"/>
  <c r="K476" i="10" s="1"/>
  <c r="U2495" i="8"/>
  <c r="T641" i="8"/>
  <c r="K655" i="10" s="1"/>
  <c r="T1789" i="8"/>
  <c r="K1803" i="10" s="1"/>
  <c r="T1705" i="8"/>
  <c r="K1719" i="10" s="1"/>
  <c r="U965" i="8"/>
  <c r="U418" i="8"/>
  <c r="T521" i="8"/>
  <c r="K535" i="10" s="1"/>
  <c r="T458" i="8"/>
  <c r="K472" i="10" s="1"/>
  <c r="T955" i="8"/>
  <c r="K969" i="10" s="1"/>
  <c r="U2374" i="8"/>
  <c r="T1832" i="8"/>
  <c r="K1846" i="10" s="1"/>
  <c r="T724" i="8"/>
  <c r="K738" i="10" s="1"/>
  <c r="T531" i="8"/>
  <c r="K545" i="10" s="1"/>
  <c r="U1559" i="8"/>
  <c r="U2239" i="8"/>
  <c r="T2261" i="8"/>
  <c r="K2275" i="10" s="1"/>
  <c r="U1512" i="8"/>
  <c r="U1115" i="8"/>
  <c r="T304" i="8"/>
  <c r="K318" i="10" s="1"/>
  <c r="T868" i="8"/>
  <c r="K882" i="10" s="1"/>
  <c r="U14" i="8"/>
  <c r="U2066" i="8"/>
  <c r="U2325" i="8"/>
  <c r="T1822" i="8"/>
  <c r="K1836" i="10" s="1"/>
  <c r="T1804" i="8"/>
  <c r="K1818" i="10" s="1"/>
  <c r="U1292" i="8"/>
  <c r="T2177" i="8"/>
  <c r="K2191" i="10" s="1"/>
  <c r="T456" i="8"/>
  <c r="K470" i="10" s="1"/>
  <c r="T180" i="8"/>
  <c r="K194" i="10" s="1"/>
  <c r="U2594" i="8"/>
  <c r="T660" i="8"/>
  <c r="K674" i="10" s="1"/>
  <c r="T167" i="8"/>
  <c r="K181" i="10" s="1"/>
  <c r="T2508" i="8"/>
  <c r="K2522" i="10" s="1"/>
  <c r="T1740" i="8"/>
  <c r="K1754" i="10" s="1"/>
  <c r="T1036" i="8"/>
  <c r="K1050" i="10" s="1"/>
  <c r="T2600" i="8"/>
  <c r="K2614" i="10" s="1"/>
  <c r="T1435" i="8"/>
  <c r="K1449" i="10" s="1"/>
  <c r="U949" i="8"/>
  <c r="T802" i="8"/>
  <c r="K816" i="10" s="1"/>
  <c r="T432" i="8"/>
  <c r="K446" i="10" s="1"/>
  <c r="T28" i="8"/>
  <c r="K42" i="10" s="1"/>
  <c r="T403" i="8"/>
  <c r="K417" i="10" s="1"/>
  <c r="T1378" i="8"/>
  <c r="K1392" i="10" s="1"/>
  <c r="U2274" i="8"/>
  <c r="T2005" i="8"/>
  <c r="K2019" i="10" s="1"/>
  <c r="T1256" i="8"/>
  <c r="K1270" i="10" s="1"/>
  <c r="T1311" i="8"/>
  <c r="K1325" i="10" s="1"/>
  <c r="U2025" i="8"/>
  <c r="U2493" i="8"/>
  <c r="U2344" i="8"/>
  <c r="T1991" i="8"/>
  <c r="K2005" i="10" s="1"/>
  <c r="T1700" i="8"/>
  <c r="K1714" i="10" s="1"/>
  <c r="U869" i="8"/>
  <c r="T1446" i="8"/>
  <c r="K1460" i="10" s="1"/>
  <c r="U873" i="8"/>
  <c r="T1574" i="8"/>
  <c r="K1588" i="10" s="1"/>
  <c r="T1565" i="8"/>
  <c r="K1579" i="10" s="1"/>
  <c r="T2395" i="8"/>
  <c r="K2409" i="10" s="1"/>
  <c r="T225" i="8"/>
  <c r="K239" i="10" s="1"/>
  <c r="T979" i="8"/>
  <c r="K993" i="10" s="1"/>
  <c r="T1902" i="8"/>
  <c r="K1916" i="10" s="1"/>
  <c r="U1257" i="8"/>
  <c r="T45" i="8"/>
  <c r="K59" i="10" s="1"/>
  <c r="T1180" i="8"/>
  <c r="K1194" i="10" s="1"/>
  <c r="U1022" i="8"/>
  <c r="U2506" i="8"/>
  <c r="U2252" i="8"/>
  <c r="U1691" i="8"/>
  <c r="U705" i="8"/>
  <c r="T983" i="8"/>
  <c r="K997" i="10" s="1"/>
  <c r="T564" i="8"/>
  <c r="K578" i="10" s="1"/>
  <c r="U1618" i="8"/>
  <c r="T2402" i="8"/>
  <c r="K2416" i="10" s="1"/>
  <c r="U74" i="8"/>
  <c r="T571" i="8"/>
  <c r="K585" i="10" s="1"/>
  <c r="T1704" i="8"/>
  <c r="K1718" i="10" s="1"/>
  <c r="U1001" i="8"/>
  <c r="T270" i="8"/>
  <c r="K284" i="10" s="1"/>
  <c r="T2453" i="8"/>
  <c r="K2467" i="10" s="1"/>
  <c r="U123" i="8"/>
  <c r="U2353" i="8"/>
  <c r="T846" i="8"/>
  <c r="K860" i="10" s="1"/>
  <c r="U1996" i="8"/>
  <c r="T1493" i="8"/>
  <c r="K1507" i="10" s="1"/>
  <c r="U1947" i="8"/>
  <c r="T1998" i="8"/>
  <c r="K2012" i="10" s="1"/>
  <c r="T818" i="8"/>
  <c r="K832" i="10" s="1"/>
  <c r="T1749" i="8"/>
  <c r="K1763" i="10" s="1"/>
  <c r="T2587" i="8"/>
  <c r="K2601" i="10" s="1"/>
  <c r="T160" i="8"/>
  <c r="K174" i="10" s="1"/>
  <c r="T1162" i="8"/>
  <c r="K1176" i="10" s="1"/>
  <c r="T1082" i="8"/>
  <c r="K1096" i="10" s="1"/>
  <c r="U1065" i="8"/>
  <c r="T50" i="8"/>
  <c r="K64" i="10" s="1"/>
  <c r="T635" i="8"/>
  <c r="K649" i="10" s="1"/>
  <c r="U1266" i="8"/>
  <c r="U1646" i="8"/>
  <c r="U1030" i="8"/>
  <c r="T2559" i="8"/>
  <c r="K2573" i="10" s="1"/>
  <c r="U761" i="8"/>
  <c r="U1990" i="8"/>
  <c r="T487" i="8"/>
  <c r="K501" i="10" s="1"/>
  <c r="T398" i="8"/>
  <c r="K412" i="10" s="1"/>
  <c r="T251" i="8"/>
  <c r="K265" i="10" s="1"/>
  <c r="T977" i="8"/>
  <c r="K991" i="10" s="1"/>
  <c r="U2378" i="8"/>
  <c r="U1762" i="8"/>
  <c r="T1064" i="8"/>
  <c r="K1078" i="10" s="1"/>
  <c r="T2139" i="8"/>
  <c r="K2153" i="10" s="1"/>
  <c r="T780" i="8"/>
  <c r="K794" i="10" s="1"/>
  <c r="T1681" i="8"/>
  <c r="K1695" i="10" s="1"/>
  <c r="T1318" i="8"/>
  <c r="K1332" i="10" s="1"/>
  <c r="T2623" i="8"/>
  <c r="K2637" i="10" s="1"/>
  <c r="T1175" i="8"/>
  <c r="K1189" i="10" s="1"/>
  <c r="T2124" i="8"/>
  <c r="K2138" i="10" s="1"/>
  <c r="T2472" i="8"/>
  <c r="K2486" i="10" s="1"/>
  <c r="T1815" i="8"/>
  <c r="K1829" i="10" s="1"/>
  <c r="U1513" i="8"/>
  <c r="T1384" i="8"/>
  <c r="K1398" i="10" s="1"/>
  <c r="U1205" i="8"/>
  <c r="T372" i="8"/>
  <c r="K386" i="10" s="1"/>
  <c r="T359" i="8"/>
  <c r="K373" i="10" s="1"/>
  <c r="T2577" i="8"/>
  <c r="K2591" i="10" s="1"/>
  <c r="T654" i="8"/>
  <c r="K668" i="10" s="1"/>
  <c r="U2254" i="8"/>
  <c r="U2058" i="8"/>
  <c r="T942" i="8"/>
  <c r="K956" i="10" s="1"/>
  <c r="T1166" i="8"/>
  <c r="K1180" i="10" s="1"/>
  <c r="U2082" i="8"/>
  <c r="T2014" i="8"/>
  <c r="K2028" i="10" s="1"/>
  <c r="U2442" i="8"/>
  <c r="T1989" i="8"/>
  <c r="K2003" i="10" s="1"/>
  <c r="U1309" i="8"/>
  <c r="T2111" i="8"/>
  <c r="K2125" i="10" s="1"/>
  <c r="T1854" i="8"/>
  <c r="K1868" i="10" s="1"/>
  <c r="T1128" i="8"/>
  <c r="K1142" i="10" s="1"/>
  <c r="T1243" i="8"/>
  <c r="K1257" i="10" s="1"/>
  <c r="T1973" i="8"/>
  <c r="K1987" i="10" s="1"/>
  <c r="T1027" i="8"/>
  <c r="K1041" i="10" s="1"/>
  <c r="T522" i="8"/>
  <c r="K536" i="10" s="1"/>
  <c r="T609" i="8"/>
  <c r="K623" i="10" s="1"/>
  <c r="T711" i="8"/>
  <c r="K725" i="10" s="1"/>
  <c r="T223" i="8"/>
  <c r="K237" i="10" s="1"/>
  <c r="U997" i="8"/>
  <c r="U2122" i="8"/>
  <c r="T2380" i="8"/>
  <c r="K2394" i="10" s="1"/>
  <c r="T1868" i="8"/>
  <c r="K1882" i="10" s="1"/>
  <c r="T1356" i="8"/>
  <c r="K1370" i="10" s="1"/>
  <c r="T1563" i="8"/>
  <c r="K1577" i="10" s="1"/>
  <c r="T97" i="8"/>
  <c r="K111" i="10" s="1"/>
  <c r="T200" i="8"/>
  <c r="K214" i="10" s="1"/>
  <c r="T3" i="8"/>
  <c r="K17" i="10" s="1"/>
  <c r="T370" i="8"/>
  <c r="K384" i="10" s="1"/>
  <c r="T1279" i="8"/>
  <c r="K1293" i="10" s="1"/>
  <c r="T156" i="8"/>
  <c r="K170" i="10" s="1"/>
  <c r="T851" i="8"/>
  <c r="K865" i="10" s="1"/>
  <c r="T2212" i="8"/>
  <c r="K2226" i="10" s="1"/>
  <c r="T2519" i="8"/>
  <c r="K2533" i="10" s="1"/>
  <c r="T827" i="8"/>
  <c r="K841" i="10" s="1"/>
  <c r="T2601" i="8"/>
  <c r="K2615" i="10" s="1"/>
  <c r="T2217" i="8"/>
  <c r="K2231" i="10" s="1"/>
  <c r="T1833" i="8"/>
  <c r="K1847" i="10" s="1"/>
  <c r="T1738" i="8"/>
  <c r="K1752" i="10" s="1"/>
  <c r="T2367" i="8"/>
  <c r="K2381" i="10" s="1"/>
  <c r="U1237" i="8"/>
  <c r="T1960" i="8"/>
  <c r="K1974" i="10" s="1"/>
  <c r="T1042" i="8"/>
  <c r="K1056" i="10" s="1"/>
  <c r="T677" i="8"/>
  <c r="K691" i="10" s="1"/>
  <c r="T353" i="8"/>
  <c r="K367" i="10" s="1"/>
  <c r="T895" i="8"/>
  <c r="K909" i="10" s="1"/>
  <c r="T676" i="8"/>
  <c r="K690" i="10" s="1"/>
  <c r="T412" i="8"/>
  <c r="K426" i="10" s="1"/>
  <c r="T9" i="8"/>
  <c r="K23" i="10" s="1"/>
  <c r="T19" i="8"/>
  <c r="K33" i="10" s="1"/>
  <c r="U1945" i="8"/>
  <c r="T1945" i="8"/>
  <c r="K1959" i="10" s="1"/>
  <c r="T1177" i="8"/>
  <c r="K1191" i="10" s="1"/>
  <c r="U1177" i="8"/>
  <c r="T2146" i="8"/>
  <c r="K2160" i="10" s="1"/>
  <c r="U2146" i="8"/>
  <c r="U710" i="8"/>
  <c r="T710" i="8"/>
  <c r="K724" i="10" s="1"/>
  <c r="T2462" i="8"/>
  <c r="K2476" i="10" s="1"/>
  <c r="U2462" i="8"/>
  <c r="U2565" i="8"/>
  <c r="T2565" i="8"/>
  <c r="K2579" i="10" s="1"/>
  <c r="U1138" i="8"/>
  <c r="T1138" i="8"/>
  <c r="K1152" i="10" s="1"/>
  <c r="U1798" i="8"/>
  <c r="T1798" i="8"/>
  <c r="K1812" i="10" s="1"/>
  <c r="U1594" i="8"/>
  <c r="T1594" i="8"/>
  <c r="K1608" i="10" s="1"/>
  <c r="T2098" i="8"/>
  <c r="K2112" i="10" s="1"/>
  <c r="U2098" i="8"/>
  <c r="U1629" i="8"/>
  <c r="T1629" i="8"/>
  <c r="K1643" i="10" s="1"/>
  <c r="U2492" i="8"/>
  <c r="T2492" i="8"/>
  <c r="K2506" i="10" s="1"/>
  <c r="U1980" i="8"/>
  <c r="T1980" i="8"/>
  <c r="K1994" i="10" s="1"/>
  <c r="U1468" i="8"/>
  <c r="T1468" i="8"/>
  <c r="K1482" i="10" s="1"/>
  <c r="U807" i="8"/>
  <c r="T807" i="8"/>
  <c r="K821" i="10" s="1"/>
  <c r="U1396" i="8"/>
  <c r="T1396" i="8"/>
  <c r="K1410" i="10" s="1"/>
  <c r="U238" i="8"/>
  <c r="T238" i="8"/>
  <c r="K252" i="10" s="1"/>
  <c r="U347" i="8"/>
  <c r="T347" i="8"/>
  <c r="K361" i="10" s="1"/>
  <c r="U859" i="8"/>
  <c r="T859" i="8"/>
  <c r="K873" i="10" s="1"/>
  <c r="U2535" i="8"/>
  <c r="T2535" i="8"/>
  <c r="K2549" i="10" s="1"/>
  <c r="U725" i="8"/>
  <c r="T725" i="8"/>
  <c r="K739" i="10" s="1"/>
  <c r="T1974" i="8"/>
  <c r="K1988" i="10" s="1"/>
  <c r="U1974" i="8"/>
  <c r="T2558" i="8"/>
  <c r="K2572" i="10" s="1"/>
  <c r="U2558" i="8"/>
  <c r="T2282" i="8"/>
  <c r="K2296" i="10" s="1"/>
  <c r="U2282" i="8"/>
  <c r="U2249" i="8"/>
  <c r="T2249" i="8"/>
  <c r="K2263" i="10" s="1"/>
  <c r="U1737" i="8"/>
  <c r="T1737" i="8"/>
  <c r="K1751" i="10" s="1"/>
  <c r="T2286" i="8"/>
  <c r="K2300" i="10" s="1"/>
  <c r="U2286" i="8"/>
  <c r="U882" i="8"/>
  <c r="T882" i="8"/>
  <c r="K896" i="10" s="1"/>
  <c r="T2598" i="8"/>
  <c r="K2612" i="10" s="1"/>
  <c r="U2598" i="8"/>
  <c r="U2357" i="8"/>
  <c r="T2357" i="8"/>
  <c r="K2371" i="10" s="1"/>
  <c r="U1254" i="8"/>
  <c r="T1254" i="8"/>
  <c r="K1268" i="10" s="1"/>
  <c r="U1018" i="8"/>
  <c r="T1018" i="8"/>
  <c r="K1032" i="10" s="1"/>
  <c r="U1550" i="8"/>
  <c r="T1550" i="8"/>
  <c r="K1564" i="10" s="1"/>
  <c r="U2033" i="8"/>
  <c r="T2033" i="8"/>
  <c r="K2047" i="10" s="1"/>
  <c r="U1009" i="8"/>
  <c r="T1009" i="8"/>
  <c r="K1023" i="10" s="1"/>
  <c r="U2028" i="8"/>
  <c r="T2028" i="8"/>
  <c r="K2042" i="10" s="1"/>
  <c r="U1516" i="8"/>
  <c r="T1516" i="8"/>
  <c r="K1530" i="10" s="1"/>
  <c r="U2399" i="8"/>
  <c r="T2399" i="8"/>
  <c r="K2413" i="10" s="1"/>
  <c r="U886" i="8"/>
  <c r="T886" i="8"/>
  <c r="K900" i="10" s="1"/>
  <c r="U2049" i="8"/>
  <c r="T2049" i="8"/>
  <c r="K2063" i="10" s="1"/>
  <c r="U1025" i="8"/>
  <c r="T1025" i="8"/>
  <c r="K1039" i="10" s="1"/>
  <c r="U2056" i="8"/>
  <c r="T2056" i="8"/>
  <c r="K2070" i="10" s="1"/>
  <c r="U1800" i="8"/>
  <c r="T1800" i="8"/>
  <c r="K1814" i="10" s="1"/>
  <c r="U1032" i="8"/>
  <c r="T1032" i="8"/>
  <c r="K1046" i="10" s="1"/>
  <c r="U2299" i="8"/>
  <c r="T2299" i="8"/>
  <c r="K2313" i="10" s="1"/>
  <c r="U1275" i="8"/>
  <c r="T1275" i="8"/>
  <c r="K1289" i="10" s="1"/>
  <c r="U1455" i="8"/>
  <c r="T1455" i="8"/>
  <c r="K1469" i="10" s="1"/>
  <c r="U1297" i="8"/>
  <c r="T1297" i="8"/>
  <c r="K1311" i="10" s="1"/>
  <c r="U446" i="8"/>
  <c r="T446" i="8"/>
  <c r="K460" i="10" s="1"/>
  <c r="U555" i="8"/>
  <c r="T555" i="8"/>
  <c r="K569" i="10" s="1"/>
  <c r="U1655" i="8"/>
  <c r="T1655" i="8"/>
  <c r="K1669" i="10" s="1"/>
  <c r="U1540" i="8"/>
  <c r="T1540" i="8"/>
  <c r="K1554" i="10" s="1"/>
  <c r="T2298" i="8"/>
  <c r="K2312" i="10" s="1"/>
  <c r="U2298" i="8"/>
  <c r="T2302" i="8"/>
  <c r="K2316" i="10" s="1"/>
  <c r="U2302" i="8"/>
  <c r="T2038" i="8"/>
  <c r="K2052" i="10" s="1"/>
  <c r="U2038" i="8"/>
  <c r="U2169" i="8"/>
  <c r="T2169" i="8"/>
  <c r="K2183" i="10" s="1"/>
  <c r="U1657" i="8"/>
  <c r="T1657" i="8"/>
  <c r="K1671" i="10" s="1"/>
  <c r="T889" i="8"/>
  <c r="K903" i="10" s="1"/>
  <c r="U889" i="8"/>
  <c r="U674" i="8"/>
  <c r="T674" i="8"/>
  <c r="K688" i="10" s="1"/>
  <c r="T2362" i="8"/>
  <c r="K2376" i="10" s="1"/>
  <c r="U2362" i="8"/>
  <c r="U2533" i="8"/>
  <c r="T2533" i="8"/>
  <c r="K2547" i="10" s="1"/>
  <c r="U1070" i="8"/>
  <c r="T1070" i="8"/>
  <c r="K1084" i="10" s="1"/>
  <c r="U986" i="8"/>
  <c r="T986" i="8"/>
  <c r="K1000" i="10" s="1"/>
  <c r="U1158" i="8"/>
  <c r="T1158" i="8"/>
  <c r="K1172" i="10" s="1"/>
  <c r="U2369" i="8"/>
  <c r="T2369" i="8"/>
  <c r="K2383" i="10" s="1"/>
  <c r="U1329" i="8"/>
  <c r="T1329" i="8"/>
  <c r="K1343" i="10" s="1"/>
  <c r="U2415" i="8"/>
  <c r="T2415" i="8"/>
  <c r="K2429" i="10" s="1"/>
  <c r="T1682" i="8"/>
  <c r="K1696" i="10" s="1"/>
  <c r="U1682" i="8"/>
  <c r="U2069" i="8"/>
  <c r="T2069" i="8"/>
  <c r="K2083" i="10" s="1"/>
  <c r="T1045" i="8"/>
  <c r="K1059" i="10" s="1"/>
  <c r="U1045" i="8"/>
  <c r="U2328" i="8"/>
  <c r="T2328" i="8"/>
  <c r="K2342" i="10" s="1"/>
  <c r="U1816" i="8"/>
  <c r="T1816" i="8"/>
  <c r="K1830" i="10" s="1"/>
  <c r="U1048" i="8"/>
  <c r="T1048" i="8"/>
  <c r="K1062" i="10" s="1"/>
  <c r="U2315" i="8"/>
  <c r="T2315" i="8"/>
  <c r="K2329" i="10" s="1"/>
  <c r="U1547" i="8"/>
  <c r="T1547" i="8"/>
  <c r="K1561" i="10" s="1"/>
  <c r="U1035" i="8"/>
  <c r="T1035" i="8"/>
  <c r="K1049" i="10" s="1"/>
  <c r="U2209" i="8"/>
  <c r="T2209" i="8"/>
  <c r="K2223" i="10" s="1"/>
  <c r="U1525" i="8"/>
  <c r="T1525" i="8"/>
  <c r="K1539" i="10" s="1"/>
  <c r="T845" i="8"/>
  <c r="K859" i="10" s="1"/>
  <c r="U845" i="8"/>
  <c r="U1904" i="8"/>
  <c r="T1904" i="8"/>
  <c r="K1918" i="10" s="1"/>
  <c r="U1392" i="8"/>
  <c r="T1392" i="8"/>
  <c r="K1406" i="10" s="1"/>
  <c r="U2163" i="8"/>
  <c r="T2163" i="8"/>
  <c r="K2177" i="10" s="1"/>
  <c r="U1651" i="8"/>
  <c r="T1651" i="8"/>
  <c r="K1665" i="10" s="1"/>
  <c r="U208" i="8"/>
  <c r="T208" i="8"/>
  <c r="K222" i="10" s="1"/>
  <c r="U285" i="8"/>
  <c r="T285" i="8"/>
  <c r="K299" i="10" s="1"/>
  <c r="U231" i="8"/>
  <c r="T231" i="8"/>
  <c r="K245" i="10" s="1"/>
  <c r="U497" i="8"/>
  <c r="T497" i="8"/>
  <c r="K511" i="10" s="1"/>
  <c r="U472" i="8"/>
  <c r="T472" i="8"/>
  <c r="K486" i="10" s="1"/>
  <c r="U389" i="8"/>
  <c r="T389" i="8"/>
  <c r="K403" i="10" s="1"/>
  <c r="U210" i="8"/>
  <c r="T210" i="8"/>
  <c r="K224" i="10" s="1"/>
  <c r="U1119" i="8"/>
  <c r="T1119" i="8"/>
  <c r="K1133" i="10" s="1"/>
  <c r="U2516" i="8"/>
  <c r="T2516" i="8"/>
  <c r="K2530" i="10" s="1"/>
  <c r="U189" i="8"/>
  <c r="T189" i="8"/>
  <c r="K203" i="10" s="1"/>
  <c r="U599" i="8"/>
  <c r="T599" i="8"/>
  <c r="K613" i="10" s="1"/>
  <c r="U4" i="8"/>
  <c r="T4" i="8"/>
  <c r="K18" i="10" s="1"/>
  <c r="U516" i="8"/>
  <c r="T516" i="8"/>
  <c r="K530" i="10" s="1"/>
  <c r="U255" i="8"/>
  <c r="T255" i="8"/>
  <c r="K269" i="10" s="1"/>
  <c r="U1599" i="8"/>
  <c r="T1599" i="8"/>
  <c r="K1613" i="10" s="1"/>
  <c r="U2189" i="8"/>
  <c r="T2189" i="8"/>
  <c r="K2203" i="10" s="1"/>
  <c r="T1165" i="8"/>
  <c r="K1179" i="10" s="1"/>
  <c r="U1165" i="8"/>
  <c r="U2144" i="8"/>
  <c r="T2144" i="8"/>
  <c r="K2158" i="10" s="1"/>
  <c r="U1632" i="8"/>
  <c r="T1632" i="8"/>
  <c r="K1646" i="10" s="1"/>
  <c r="U752" i="8"/>
  <c r="T752" i="8"/>
  <c r="K766" i="10" s="1"/>
  <c r="U2147" i="8"/>
  <c r="T2147" i="8"/>
  <c r="K2161" i="10" s="1"/>
  <c r="U1379" i="8"/>
  <c r="T1379" i="8"/>
  <c r="K1393" i="10" s="1"/>
  <c r="U732" i="8"/>
  <c r="T732" i="8"/>
  <c r="K746" i="10" s="1"/>
  <c r="U733" i="8"/>
  <c r="T733" i="8"/>
  <c r="K747" i="10" s="1"/>
  <c r="U257" i="8"/>
  <c r="T257" i="8"/>
  <c r="K271" i="10" s="1"/>
  <c r="U232" i="8"/>
  <c r="T232" i="8"/>
  <c r="K246" i="10" s="1"/>
  <c r="U149" i="8"/>
  <c r="T149" i="8"/>
  <c r="K163" i="10" s="1"/>
  <c r="U669" i="8"/>
  <c r="T669" i="8"/>
  <c r="K683" i="10" s="1"/>
  <c r="U575" i="8"/>
  <c r="T575" i="8"/>
  <c r="K589" i="10" s="1"/>
  <c r="U2423" i="8"/>
  <c r="T2423" i="8"/>
  <c r="K2437" i="10" s="1"/>
  <c r="U352" i="8"/>
  <c r="T352" i="8"/>
  <c r="K366" i="10" s="1"/>
  <c r="U538" i="8"/>
  <c r="T538" i="8"/>
  <c r="K552" i="10" s="1"/>
  <c r="U1204" i="8"/>
  <c r="T1204" i="8"/>
  <c r="K1218" i="10" s="1"/>
  <c r="U276" i="8"/>
  <c r="T276" i="8"/>
  <c r="K290" i="10" s="1"/>
  <c r="U434" i="8"/>
  <c r="T434" i="8"/>
  <c r="K448" i="10" s="1"/>
  <c r="U1663" i="8"/>
  <c r="T1663" i="8"/>
  <c r="K1677" i="10" s="1"/>
  <c r="U188" i="8"/>
  <c r="T188" i="8"/>
  <c r="K202" i="10" s="1"/>
  <c r="U712" i="8"/>
  <c r="T712" i="8"/>
  <c r="K726" i="10" s="1"/>
  <c r="U617" i="8"/>
  <c r="T617" i="8"/>
  <c r="K631" i="10" s="1"/>
  <c r="U2396" i="8"/>
  <c r="T2396" i="8"/>
  <c r="K2410" i="10" s="1"/>
  <c r="U1884" i="8"/>
  <c r="T1884" i="8"/>
  <c r="K1898" i="10" s="1"/>
  <c r="U1052" i="8"/>
  <c r="T1052" i="8"/>
  <c r="K1066" i="10" s="1"/>
  <c r="U2063" i="8"/>
  <c r="T2063" i="8"/>
  <c r="K2077" i="10" s="1"/>
  <c r="U2285" i="8"/>
  <c r="T2285" i="8"/>
  <c r="K2299" i="10" s="1"/>
  <c r="U1601" i="8"/>
  <c r="T1601" i="8"/>
  <c r="K1615" i="10" s="1"/>
  <c r="U2488" i="8"/>
  <c r="T2488" i="8"/>
  <c r="K2502" i="10" s="1"/>
  <c r="U1720" i="8"/>
  <c r="T1720" i="8"/>
  <c r="K1734" i="10" s="1"/>
  <c r="U952" i="8"/>
  <c r="T952" i="8"/>
  <c r="K966" i="10" s="1"/>
  <c r="U2219" i="8"/>
  <c r="T2219" i="8"/>
  <c r="K2233" i="10" s="1"/>
  <c r="U1451" i="8"/>
  <c r="T1451" i="8"/>
  <c r="K1465" i="10" s="1"/>
  <c r="T1946" i="8"/>
  <c r="K1960" i="10" s="1"/>
  <c r="U1946" i="8"/>
  <c r="U2081" i="8"/>
  <c r="T2081" i="8"/>
  <c r="K2095" i="10" s="1"/>
  <c r="U1057" i="8"/>
  <c r="T1057" i="8"/>
  <c r="K1071" i="10" s="1"/>
  <c r="U2064" i="8"/>
  <c r="T2064" i="8"/>
  <c r="K2078" i="10" s="1"/>
  <c r="U1296" i="8"/>
  <c r="T1296" i="8"/>
  <c r="K1310" i="10" s="1"/>
  <c r="U2067" i="8"/>
  <c r="T2067" i="8"/>
  <c r="K2081" i="10" s="1"/>
  <c r="U1299" i="8"/>
  <c r="T1299" i="8"/>
  <c r="K1313" i="10" s="1"/>
  <c r="U384" i="8"/>
  <c r="T384" i="8"/>
  <c r="K398" i="10" s="1"/>
  <c r="U42" i="8"/>
  <c r="T42" i="8"/>
  <c r="K56" i="10" s="1"/>
  <c r="U337" i="8"/>
  <c r="T337" i="8"/>
  <c r="K351" i="10" s="1"/>
  <c r="U312" i="8"/>
  <c r="T312" i="8"/>
  <c r="K326" i="10" s="1"/>
  <c r="U872" i="8"/>
  <c r="T872" i="8"/>
  <c r="K886" i="10" s="1"/>
  <c r="U765" i="8"/>
  <c r="T765" i="8"/>
  <c r="K779" i="10" s="1"/>
  <c r="U735" i="8"/>
  <c r="T735" i="8"/>
  <c r="K749" i="10" s="1"/>
  <c r="U1236" i="8"/>
  <c r="T1236" i="8"/>
  <c r="K1250" i="10" s="1"/>
  <c r="U860" i="8"/>
  <c r="T860" i="8"/>
  <c r="K874" i="10" s="1"/>
  <c r="U407" i="8"/>
  <c r="T407" i="8"/>
  <c r="K421" i="10" s="1"/>
  <c r="U2356" i="8"/>
  <c r="T2356" i="8"/>
  <c r="K2370" i="10" s="1"/>
  <c r="U684" i="8"/>
  <c r="T684" i="8"/>
  <c r="K698" i="10" s="1"/>
  <c r="U1823" i="8"/>
  <c r="T1823" i="8"/>
  <c r="K1837" i="10" s="1"/>
  <c r="U2513" i="8"/>
  <c r="T2513" i="8"/>
  <c r="K2527" i="10" s="1"/>
  <c r="U772" i="8"/>
  <c r="T772" i="8"/>
  <c r="K786" i="10" s="1"/>
  <c r="U673" i="8"/>
  <c r="T673" i="8"/>
  <c r="K687" i="10" s="1"/>
  <c r="U374" i="8"/>
  <c r="T374" i="8"/>
  <c r="K388" i="10" s="1"/>
  <c r="U483" i="8"/>
  <c r="T483" i="8"/>
  <c r="K497" i="10" s="1"/>
  <c r="U1511" i="8"/>
  <c r="T1511" i="8"/>
  <c r="K1525" i="10" s="1"/>
  <c r="U1252" i="8"/>
  <c r="T1252" i="8"/>
  <c r="K1266" i="10" s="1"/>
  <c r="T1850" i="8"/>
  <c r="K1864" i="10" s="1"/>
  <c r="U1850" i="8"/>
  <c r="U1641" i="8"/>
  <c r="T1641" i="8"/>
  <c r="K1655" i="10" s="1"/>
  <c r="U1905" i="8"/>
  <c r="T1905" i="8"/>
  <c r="K1919" i="10" s="1"/>
  <c r="U784" i="8"/>
  <c r="T784" i="8"/>
  <c r="K798" i="10" s="1"/>
  <c r="U1920" i="8"/>
  <c r="T1920" i="8"/>
  <c r="K1934" i="10" s="1"/>
  <c r="U1411" i="8"/>
  <c r="T1411" i="8"/>
  <c r="K1425" i="10" s="1"/>
  <c r="U309" i="8"/>
  <c r="T309" i="8"/>
  <c r="K323" i="10" s="1"/>
  <c r="U1972" i="8"/>
  <c r="T1972" i="8"/>
  <c r="K1986" i="10" s="1"/>
  <c r="U550" i="8"/>
  <c r="T550" i="8"/>
  <c r="K564" i="10" s="1"/>
  <c r="U307" i="8"/>
  <c r="T307" i="8"/>
  <c r="K321" i="10" s="1"/>
  <c r="U1287" i="8"/>
  <c r="T1287" i="8"/>
  <c r="K1301" i="10" s="1"/>
  <c r="U2631" i="8"/>
  <c r="T2631" i="8"/>
  <c r="K2645" i="10" s="1"/>
  <c r="U2301" i="8"/>
  <c r="T2301" i="8"/>
  <c r="K2315" i="10" s="1"/>
  <c r="U2372" i="8"/>
  <c r="T2372" i="8"/>
  <c r="K2386" i="10" s="1"/>
  <c r="T1321" i="8"/>
  <c r="K1335" i="10" s="1"/>
  <c r="U1321" i="8"/>
  <c r="U2465" i="8"/>
  <c r="T2465" i="8"/>
  <c r="K2479" i="10" s="1"/>
  <c r="U2624" i="8"/>
  <c r="T2624" i="8"/>
  <c r="K2638" i="10" s="1"/>
  <c r="U1923" i="8"/>
  <c r="T1923" i="8"/>
  <c r="K1937" i="10" s="1"/>
  <c r="U437" i="8"/>
  <c r="T437" i="8"/>
  <c r="K451" i="10" s="1"/>
  <c r="U476" i="8"/>
  <c r="T476" i="8"/>
  <c r="K490" i="10" s="1"/>
  <c r="U1983" i="8"/>
  <c r="T1983" i="8"/>
  <c r="K1997" i="10" s="1"/>
  <c r="U12" i="8"/>
  <c r="T12" i="8"/>
  <c r="K26" i="10" s="1"/>
  <c r="U812" i="8"/>
  <c r="T812" i="8"/>
  <c r="K826" i="10" s="1"/>
  <c r="U441" i="8"/>
  <c r="T441" i="8"/>
  <c r="K455" i="10" s="1"/>
  <c r="U406" i="8"/>
  <c r="T406" i="8"/>
  <c r="K420" i="10" s="1"/>
  <c r="U259" i="8"/>
  <c r="T259" i="8"/>
  <c r="K273" i="10" s="1"/>
  <c r="U771" i="8"/>
  <c r="T771" i="8"/>
  <c r="K785" i="10" s="1"/>
  <c r="U2183" i="8"/>
  <c r="T2183" i="8"/>
  <c r="K2197" i="10" s="1"/>
  <c r="U2404" i="8"/>
  <c r="T2404" i="8"/>
  <c r="K2418" i="10" s="1"/>
  <c r="U590" i="8"/>
  <c r="T590" i="8"/>
  <c r="K604" i="10" s="1"/>
  <c r="U1282" i="8"/>
  <c r="T1282" i="8"/>
  <c r="K1296" i="10" s="1"/>
  <c r="U1640" i="8"/>
  <c r="T1640" i="8"/>
  <c r="K1654" i="10" s="1"/>
  <c r="U2368" i="8"/>
  <c r="T2368" i="8"/>
  <c r="K2382" i="10" s="1"/>
  <c r="U2051" i="8"/>
  <c r="T2051" i="8"/>
  <c r="K2065" i="10" s="1"/>
  <c r="U565" i="8"/>
  <c r="T565" i="8"/>
  <c r="K579" i="10" s="1"/>
  <c r="U308" i="8"/>
  <c r="T308" i="8"/>
  <c r="K322" i="10" s="1"/>
  <c r="U422" i="8"/>
  <c r="T422" i="8"/>
  <c r="K436" i="10" s="1"/>
  <c r="U794" i="8"/>
  <c r="T794" i="8"/>
  <c r="K808" i="10" s="1"/>
  <c r="U791" i="8"/>
  <c r="T791" i="8"/>
  <c r="K805" i="10" s="1"/>
  <c r="U1268" i="8"/>
  <c r="T1268" i="8"/>
  <c r="K1282" i="10" s="1"/>
  <c r="U1102" i="8"/>
  <c r="T1102" i="8"/>
  <c r="K1116" i="10" s="1"/>
  <c r="U75" i="8"/>
  <c r="T75" i="8"/>
  <c r="K89" i="10" s="1"/>
  <c r="U587" i="8"/>
  <c r="T587" i="8"/>
  <c r="K601" i="10" s="1"/>
  <c r="U1207" i="8"/>
  <c r="T1207" i="8"/>
  <c r="K1221" i="10" s="1"/>
  <c r="U2471" i="8"/>
  <c r="T2471" i="8"/>
  <c r="K2485" i="10" s="1"/>
  <c r="T1061" i="8"/>
  <c r="K1075" i="10" s="1"/>
  <c r="U1061" i="8"/>
  <c r="T2390" i="8"/>
  <c r="K2404" i="10" s="1"/>
  <c r="U2390" i="8"/>
  <c r="U990" i="8"/>
  <c r="T990" i="8"/>
  <c r="K1004" i="10" s="1"/>
  <c r="U1394" i="8"/>
  <c r="T1394" i="8"/>
  <c r="K1408" i="10" s="1"/>
  <c r="U1950" i="8"/>
  <c r="T1950" i="8"/>
  <c r="K1964" i="10" s="1"/>
  <c r="U2137" i="8"/>
  <c r="T2137" i="8"/>
  <c r="K2151" i="10" s="1"/>
  <c r="U1881" i="8"/>
  <c r="T1881" i="8"/>
  <c r="K1895" i="10" s="1"/>
  <c r="T1369" i="8"/>
  <c r="K1383" i="10" s="1"/>
  <c r="U1369" i="8"/>
  <c r="U1966" i="8"/>
  <c r="T1966" i="8"/>
  <c r="K1980" i="10" s="1"/>
  <c r="T2546" i="8"/>
  <c r="K2560" i="10" s="1"/>
  <c r="U2546" i="8"/>
  <c r="T2270" i="8"/>
  <c r="K2284" i="10" s="1"/>
  <c r="U2270" i="8"/>
  <c r="T2410" i="8"/>
  <c r="K2424" i="10" s="1"/>
  <c r="U2410" i="8"/>
  <c r="U1006" i="8"/>
  <c r="T1006" i="8"/>
  <c r="K1020" i="10" s="1"/>
  <c r="U934" i="8"/>
  <c r="T934" i="8"/>
  <c r="K948" i="10" s="1"/>
  <c r="T2370" i="8"/>
  <c r="K2384" i="10" s="1"/>
  <c r="U2370" i="8"/>
  <c r="U2225" i="8"/>
  <c r="T2225" i="8"/>
  <c r="K2239" i="10" s="1"/>
  <c r="U1541" i="8"/>
  <c r="T1541" i="8"/>
  <c r="K1555" i="10" s="1"/>
  <c r="T861" i="8"/>
  <c r="K875" i="10" s="1"/>
  <c r="U861" i="8"/>
  <c r="U1916" i="8"/>
  <c r="T1916" i="8"/>
  <c r="K1930" i="10" s="1"/>
  <c r="U1404" i="8"/>
  <c r="T1404" i="8"/>
  <c r="K1418" i="10" s="1"/>
  <c r="U423" i="8"/>
  <c r="T423" i="8"/>
  <c r="K437" i="10" s="1"/>
  <c r="U1871" i="8"/>
  <c r="T1871" i="8"/>
  <c r="K1885" i="10" s="1"/>
  <c r="U46" i="8"/>
  <c r="T46" i="8"/>
  <c r="K60" i="10" s="1"/>
  <c r="U558" i="8"/>
  <c r="T558" i="8"/>
  <c r="K572" i="10" s="1"/>
  <c r="U411" i="8"/>
  <c r="T411" i="8"/>
  <c r="K425" i="10" s="1"/>
  <c r="U923" i="8"/>
  <c r="T923" i="8"/>
  <c r="K937" i="10" s="1"/>
  <c r="U1879" i="8"/>
  <c r="T1879" i="8"/>
  <c r="K1893" i="10" s="1"/>
  <c r="U1988" i="8"/>
  <c r="T1988" i="8"/>
  <c r="K2002" i="10" s="1"/>
  <c r="T1149" i="8"/>
  <c r="K1163" i="10" s="1"/>
  <c r="U1149" i="8"/>
  <c r="U2609" i="8"/>
  <c r="T2609" i="8"/>
  <c r="K2623" i="10" s="1"/>
  <c r="T2530" i="8"/>
  <c r="K2544" i="10" s="1"/>
  <c r="U2530" i="8"/>
  <c r="U1090" i="8"/>
  <c r="T1090" i="8"/>
  <c r="K1104" i="10" s="1"/>
  <c r="T2350" i="8"/>
  <c r="K2364" i="10" s="1"/>
  <c r="U2350" i="8"/>
  <c r="U1546" i="8"/>
  <c r="T1546" i="8"/>
  <c r="K1560" i="10" s="1"/>
  <c r="U906" i="8"/>
  <c r="T906" i="8"/>
  <c r="K920" i="10" s="1"/>
  <c r="T2086" i="8"/>
  <c r="K2100" i="10" s="1"/>
  <c r="U2086" i="8"/>
  <c r="U1346" i="8"/>
  <c r="T1346" i="8"/>
  <c r="K1360" i="10" s="1"/>
  <c r="U2441" i="8"/>
  <c r="T2441" i="8"/>
  <c r="K2455" i="10" s="1"/>
  <c r="U2185" i="8"/>
  <c r="T2185" i="8"/>
  <c r="K2199" i="10" s="1"/>
  <c r="U1929" i="8"/>
  <c r="T1929" i="8"/>
  <c r="K1943" i="10" s="1"/>
  <c r="U1673" i="8"/>
  <c r="T1673" i="8"/>
  <c r="K1687" i="10" s="1"/>
  <c r="T1417" i="8"/>
  <c r="K1431" i="10" s="1"/>
  <c r="U1417" i="8"/>
  <c r="T1161" i="8"/>
  <c r="K1175" i="10" s="1"/>
  <c r="U1161" i="8"/>
  <c r="T905" i="8"/>
  <c r="K919" i="10" s="1"/>
  <c r="U905" i="8"/>
  <c r="T2102" i="8"/>
  <c r="K2116" i="10" s="1"/>
  <c r="U2102" i="8"/>
  <c r="U1350" i="8"/>
  <c r="T1350" i="8"/>
  <c r="K1364" i="10" s="1"/>
  <c r="U690" i="8"/>
  <c r="T690" i="8"/>
  <c r="K704" i="10" s="1"/>
  <c r="T1874" i="8"/>
  <c r="K1888" i="10" s="1"/>
  <c r="U1874" i="8"/>
  <c r="U1086" i="8"/>
  <c r="T1086" i="8"/>
  <c r="K1100" i="10" s="1"/>
  <c r="T2414" i="8"/>
  <c r="K2428" i="10" s="1"/>
  <c r="U2414" i="8"/>
  <c r="U1654" i="8"/>
  <c r="T1654" i="8"/>
  <c r="K1668" i="10" s="1"/>
  <c r="U2549" i="8"/>
  <c r="T2549" i="8"/>
  <c r="K2563" i="10" s="1"/>
  <c r="T2554" i="8"/>
  <c r="K2568" i="10" s="1"/>
  <c r="U2554" i="8"/>
  <c r="U1838" i="8"/>
  <c r="T1838" i="8"/>
  <c r="K1852" i="10" s="1"/>
  <c r="U1106" i="8"/>
  <c r="T1106" i="8"/>
  <c r="K1120" i="10" s="1"/>
  <c r="T2382" i="8"/>
  <c r="K2396" i="10" s="1"/>
  <c r="U2382" i="8"/>
  <c r="U918" i="8"/>
  <c r="T918" i="8"/>
  <c r="K932" i="10" s="1"/>
  <c r="T2114" i="8"/>
  <c r="K2128" i="10" s="1"/>
  <c r="U2114" i="8"/>
  <c r="U1366" i="8"/>
  <c r="T1366" i="8"/>
  <c r="K1380" i="10" s="1"/>
  <c r="U750" i="8"/>
  <c r="T750" i="8"/>
  <c r="K764" i="10" s="1"/>
  <c r="T1930" i="8"/>
  <c r="K1944" i="10" s="1"/>
  <c r="U1930" i="8"/>
  <c r="U2289" i="8"/>
  <c r="T2289" i="8"/>
  <c r="K2303" i="10" s="1"/>
  <c r="U1949" i="8"/>
  <c r="T1949" i="8"/>
  <c r="K1963" i="10" s="1"/>
  <c r="U1605" i="8"/>
  <c r="T1605" i="8"/>
  <c r="K1619" i="10" s="1"/>
  <c r="U1265" i="8"/>
  <c r="T1265" i="8"/>
  <c r="K1279" i="10" s="1"/>
  <c r="T925" i="8"/>
  <c r="K939" i="10" s="1"/>
  <c r="U925" i="8"/>
  <c r="U2476" i="8"/>
  <c r="T2476" i="8"/>
  <c r="K2490" i="10" s="1"/>
  <c r="U2220" i="8"/>
  <c r="T2220" i="8"/>
  <c r="K2234" i="10" s="1"/>
  <c r="U1964" i="8"/>
  <c r="T1964" i="8"/>
  <c r="K1978" i="10" s="1"/>
  <c r="U1708" i="8"/>
  <c r="T1708" i="8"/>
  <c r="K1722" i="10" s="1"/>
  <c r="U1452" i="8"/>
  <c r="T1452" i="8"/>
  <c r="K1466" i="10" s="1"/>
  <c r="U1068" i="8"/>
  <c r="T1068" i="8"/>
  <c r="K1082" i="10" s="1"/>
  <c r="U2591" i="8"/>
  <c r="T2591" i="8"/>
  <c r="K2605" i="10" s="1"/>
  <c r="U2335" i="8"/>
  <c r="T2335" i="8"/>
  <c r="K2349" i="10" s="1"/>
  <c r="U2079" i="8"/>
  <c r="T2079" i="8"/>
  <c r="K2093" i="10" s="1"/>
  <c r="U834" i="8"/>
  <c r="T834" i="8"/>
  <c r="K848" i="10" s="1"/>
  <c r="T2246" i="8"/>
  <c r="K2260" i="10" s="1"/>
  <c r="U2246" i="8"/>
  <c r="U2305" i="8"/>
  <c r="T2305" i="8"/>
  <c r="K2319" i="10" s="1"/>
  <c r="U1965" i="8"/>
  <c r="T1965" i="8"/>
  <c r="K1979" i="10" s="1"/>
  <c r="U1621" i="8"/>
  <c r="T1621" i="8"/>
  <c r="K1635" i="10" s="1"/>
  <c r="U1281" i="8"/>
  <c r="T1281" i="8"/>
  <c r="K1295" i="10" s="1"/>
  <c r="T941" i="8"/>
  <c r="K955" i="10" s="1"/>
  <c r="U941" i="8"/>
  <c r="U2504" i="8"/>
  <c r="T2504" i="8"/>
  <c r="K2518" i="10" s="1"/>
  <c r="U2248" i="8"/>
  <c r="T2248" i="8"/>
  <c r="K2262" i="10" s="1"/>
  <c r="U1992" i="8"/>
  <c r="T1992" i="8"/>
  <c r="K2006" i="10" s="1"/>
  <c r="U1736" i="8"/>
  <c r="T1736" i="8"/>
  <c r="K1750" i="10" s="1"/>
  <c r="U1480" i="8"/>
  <c r="T1480" i="8"/>
  <c r="K1494" i="10" s="1"/>
  <c r="U1224" i="8"/>
  <c r="T1224" i="8"/>
  <c r="K1238" i="10" s="1"/>
  <c r="U968" i="8"/>
  <c r="T968" i="8"/>
  <c r="K982" i="10" s="1"/>
  <c r="U2491" i="8"/>
  <c r="T2491" i="8"/>
  <c r="K2505" i="10" s="1"/>
  <c r="U2235" i="8"/>
  <c r="T2235" i="8"/>
  <c r="K2249" i="10" s="1"/>
  <c r="U1979" i="8"/>
  <c r="T1979" i="8"/>
  <c r="K1993" i="10" s="1"/>
  <c r="U1723" i="8"/>
  <c r="T1723" i="8"/>
  <c r="K1737" i="10" s="1"/>
  <c r="U1467" i="8"/>
  <c r="T1467" i="8"/>
  <c r="K1481" i="10" s="1"/>
  <c r="U1211" i="8"/>
  <c r="T1211" i="8"/>
  <c r="K1225" i="10" s="1"/>
  <c r="U327" i="8"/>
  <c r="T327" i="8"/>
  <c r="K341" i="10" s="1"/>
  <c r="U839" i="8"/>
  <c r="T839" i="8"/>
  <c r="K853" i="10" s="1"/>
  <c r="U1711" i="8"/>
  <c r="T1711" i="8"/>
  <c r="K1725" i="10" s="1"/>
  <c r="U1524" i="8"/>
  <c r="T1524" i="8"/>
  <c r="K1538" i="10" s="1"/>
  <c r="U1637" i="8"/>
  <c r="T1637" i="8"/>
  <c r="K1651" i="10" s="1"/>
  <c r="T2542" i="8"/>
  <c r="K2556" i="10" s="1"/>
  <c r="U2542" i="8"/>
  <c r="U254" i="8"/>
  <c r="T254" i="8"/>
  <c r="K268" i="10" s="1"/>
  <c r="U510" i="8"/>
  <c r="T510" i="8"/>
  <c r="K524" i="10" s="1"/>
  <c r="U107" i="8"/>
  <c r="T107" i="8"/>
  <c r="K121" i="10" s="1"/>
  <c r="U363" i="8"/>
  <c r="T363" i="8"/>
  <c r="K377" i="10" s="1"/>
  <c r="U619" i="8"/>
  <c r="T619" i="8"/>
  <c r="K633" i="10" s="1"/>
  <c r="U875" i="8"/>
  <c r="T875" i="8"/>
  <c r="K889" i="10" s="1"/>
  <c r="U1271" i="8"/>
  <c r="T1271" i="8"/>
  <c r="K1285" i="10" s="1"/>
  <c r="U1783" i="8"/>
  <c r="T1783" i="8"/>
  <c r="K1797" i="10" s="1"/>
  <c r="U2599" i="8"/>
  <c r="T2599" i="8"/>
  <c r="K2613" i="10" s="1"/>
  <c r="U1796" i="8"/>
  <c r="T1796" i="8"/>
  <c r="K1810" i="10" s="1"/>
  <c r="T893" i="8"/>
  <c r="K907" i="10" s="1"/>
  <c r="U893" i="8"/>
  <c r="U2257" i="8"/>
  <c r="T2257" i="8"/>
  <c r="K2271" i="10" s="1"/>
  <c r="U2110" i="8"/>
  <c r="T2110" i="8"/>
  <c r="K2124" i="10" s="1"/>
  <c r="U1362" i="8"/>
  <c r="T1362" i="8"/>
  <c r="K1376" i="10" s="1"/>
  <c r="U766" i="8"/>
  <c r="T766" i="8"/>
  <c r="K780" i="10" s="1"/>
  <c r="T2106" i="8"/>
  <c r="K2120" i="10" s="1"/>
  <c r="U2106" i="8"/>
  <c r="U1278" i="8"/>
  <c r="T1278" i="8"/>
  <c r="K1292" i="10" s="1"/>
  <c r="T2606" i="8"/>
  <c r="K2620" i="10" s="1"/>
  <c r="U2606" i="8"/>
  <c r="T1842" i="8"/>
  <c r="K1856" i="10" s="1"/>
  <c r="U1842" i="8"/>
  <c r="U2617" i="8"/>
  <c r="T2617" i="8"/>
  <c r="K2631" i="10" s="1"/>
  <c r="U2361" i="8"/>
  <c r="T2361" i="8"/>
  <c r="K2375" i="10" s="1"/>
  <c r="U2105" i="8"/>
  <c r="T2105" i="8"/>
  <c r="K2119" i="10" s="1"/>
  <c r="U1849" i="8"/>
  <c r="T1849" i="8"/>
  <c r="K1863" i="10" s="1"/>
  <c r="U1593" i="8"/>
  <c r="T1593" i="8"/>
  <c r="K1607" i="10" s="1"/>
  <c r="T1337" i="8"/>
  <c r="K1351" i="10" s="1"/>
  <c r="U1337" i="8"/>
  <c r="T1081" i="8"/>
  <c r="K1095" i="10" s="1"/>
  <c r="U1081" i="8"/>
  <c r="T2614" i="8"/>
  <c r="K2628" i="10" s="1"/>
  <c r="U2614" i="8"/>
  <c r="T1890" i="8"/>
  <c r="K1904" i="10" s="1"/>
  <c r="U1890" i="8"/>
  <c r="U1146" i="8"/>
  <c r="T1146" i="8"/>
  <c r="K1160" i="10" s="1"/>
  <c r="T2446" i="8"/>
  <c r="K2460" i="10" s="1"/>
  <c r="U2446" i="8"/>
  <c r="U1610" i="8"/>
  <c r="T1610" i="8"/>
  <c r="K1624" i="10" s="1"/>
  <c r="U938" i="8"/>
  <c r="T938" i="8"/>
  <c r="K952" i="10" s="1"/>
  <c r="T2174" i="8"/>
  <c r="K2188" i="10" s="1"/>
  <c r="U2174" i="8"/>
  <c r="U1426" i="8"/>
  <c r="T1426" i="8"/>
  <c r="K1440" i="10" s="1"/>
  <c r="U2469" i="8"/>
  <c r="T2469" i="8"/>
  <c r="K2483" i="10" s="1"/>
  <c r="T2322" i="8"/>
  <c r="K2336" i="10" s="1"/>
  <c r="U2322" i="8"/>
  <c r="U1602" i="8"/>
  <c r="T1602" i="8"/>
  <c r="K1616" i="10" s="1"/>
  <c r="U910" i="8"/>
  <c r="T910" i="8"/>
  <c r="K924" i="10" s="1"/>
  <c r="T2326" i="8"/>
  <c r="K2340" i="10" s="1"/>
  <c r="U2326" i="8"/>
  <c r="U1522" i="8"/>
  <c r="T1522" i="8"/>
  <c r="K1536" i="10" s="1"/>
  <c r="U890" i="8"/>
  <c r="T890" i="8"/>
  <c r="K904" i="10" s="1"/>
  <c r="U2062" i="8"/>
  <c r="T2062" i="8"/>
  <c r="K2076" i="10" s="1"/>
  <c r="U1326" i="8"/>
  <c r="T1326" i="8"/>
  <c r="K1340" i="10" s="1"/>
  <c r="U682" i="8"/>
  <c r="T682" i="8"/>
  <c r="K696" i="10" s="1"/>
  <c r="U1718" i="8"/>
  <c r="T1718" i="8"/>
  <c r="K1732" i="10" s="1"/>
  <c r="U2269" i="8"/>
  <c r="T2269" i="8"/>
  <c r="K2283" i="10" s="1"/>
  <c r="U1925" i="8"/>
  <c r="T1925" i="8"/>
  <c r="K1939" i="10" s="1"/>
  <c r="U1585" i="8"/>
  <c r="T1585" i="8"/>
  <c r="K1599" i="10" s="1"/>
  <c r="T1245" i="8"/>
  <c r="K1259" i="10" s="1"/>
  <c r="U1245" i="8"/>
  <c r="U2607" i="8"/>
  <c r="T2607" i="8"/>
  <c r="K2621" i="10" s="1"/>
  <c r="U2351" i="8"/>
  <c r="T2351" i="8"/>
  <c r="K2365" i="10" s="1"/>
  <c r="U2095" i="8"/>
  <c r="T2095" i="8"/>
  <c r="K2109" i="10" s="1"/>
  <c r="U998" i="8"/>
  <c r="T998" i="8"/>
  <c r="K1012" i="10" s="1"/>
  <c r="T2438" i="8"/>
  <c r="K2452" i="10" s="1"/>
  <c r="U2438" i="8"/>
  <c r="U2333" i="8"/>
  <c r="T2333" i="8"/>
  <c r="K2347" i="10" s="1"/>
  <c r="U1985" i="8"/>
  <c r="T1985" i="8"/>
  <c r="K1999" i="10" s="1"/>
  <c r="U1645" i="8"/>
  <c r="T1645" i="8"/>
  <c r="K1659" i="10" s="1"/>
  <c r="T1301" i="8"/>
  <c r="K1315" i="10" s="1"/>
  <c r="U1301" i="8"/>
  <c r="U961" i="8"/>
  <c r="T961" i="8"/>
  <c r="K975" i="10" s="1"/>
  <c r="U2520" i="8"/>
  <c r="T2520" i="8"/>
  <c r="K2534" i="10" s="1"/>
  <c r="U2264" i="8"/>
  <c r="T2264" i="8"/>
  <c r="K2278" i="10" s="1"/>
  <c r="U2008" i="8"/>
  <c r="T2008" i="8"/>
  <c r="K2022" i="10" s="1"/>
  <c r="U1752" i="8"/>
  <c r="T1752" i="8"/>
  <c r="K1766" i="10" s="1"/>
  <c r="U1496" i="8"/>
  <c r="T1496" i="8"/>
  <c r="K1510" i="10" s="1"/>
  <c r="U1240" i="8"/>
  <c r="T1240" i="8"/>
  <c r="K1254" i="10" s="1"/>
  <c r="U984" i="8"/>
  <c r="T984" i="8"/>
  <c r="K998" i="10" s="1"/>
  <c r="U2507" i="8"/>
  <c r="T2507" i="8"/>
  <c r="K2521" i="10" s="1"/>
  <c r="U2251" i="8"/>
  <c r="T2251" i="8"/>
  <c r="K2265" i="10" s="1"/>
  <c r="U1995" i="8"/>
  <c r="T1995" i="8"/>
  <c r="K2009" i="10" s="1"/>
  <c r="U1739" i="8"/>
  <c r="T1739" i="8"/>
  <c r="K1753" i="10" s="1"/>
  <c r="U1483" i="8"/>
  <c r="T1483" i="8"/>
  <c r="K1497" i="10" s="1"/>
  <c r="U1227" i="8"/>
  <c r="T1227" i="8"/>
  <c r="K1241" i="10" s="1"/>
  <c r="T2310" i="8"/>
  <c r="K2324" i="10" s="1"/>
  <c r="U2310" i="8"/>
  <c r="U1590" i="8"/>
  <c r="T1590" i="8"/>
  <c r="K1604" i="10" s="1"/>
  <c r="U2541" i="8"/>
  <c r="T2541" i="8"/>
  <c r="K2555" i="10" s="1"/>
  <c r="U2125" i="8"/>
  <c r="T2125" i="8"/>
  <c r="K2139" i="10" s="1"/>
  <c r="U1781" i="8"/>
  <c r="T1781" i="8"/>
  <c r="K1795" i="10" s="1"/>
  <c r="U1441" i="8"/>
  <c r="T1441" i="8"/>
  <c r="K1455" i="10" s="1"/>
  <c r="T1101" i="8"/>
  <c r="K1115" i="10" s="1"/>
  <c r="U1101" i="8"/>
  <c r="U2608" i="8"/>
  <c r="T2608" i="8"/>
  <c r="K2622" i="10" s="1"/>
  <c r="U2352" i="8"/>
  <c r="T2352" i="8"/>
  <c r="K2366" i="10" s="1"/>
  <c r="U2096" i="8"/>
  <c r="T2096" i="8"/>
  <c r="K2110" i="10" s="1"/>
  <c r="U1840" i="8"/>
  <c r="T1840" i="8"/>
  <c r="K1854" i="10" s="1"/>
  <c r="U1584" i="8"/>
  <c r="T1584" i="8"/>
  <c r="K1598" i="10" s="1"/>
  <c r="U1328" i="8"/>
  <c r="T1328" i="8"/>
  <c r="K1342" i="10" s="1"/>
  <c r="U1072" i="8"/>
  <c r="T1072" i="8"/>
  <c r="K1086" i="10" s="1"/>
  <c r="U2611" i="8"/>
  <c r="T2611" i="8"/>
  <c r="K2625" i="10" s="1"/>
  <c r="U2355" i="8"/>
  <c r="T2355" i="8"/>
  <c r="K2369" i="10" s="1"/>
  <c r="U2099" i="8"/>
  <c r="T2099" i="8"/>
  <c r="K2113" i="10" s="1"/>
  <c r="U1843" i="8"/>
  <c r="T1843" i="8"/>
  <c r="K1857" i="10" s="1"/>
  <c r="U1587" i="8"/>
  <c r="T1587" i="8"/>
  <c r="K1601" i="10" s="1"/>
  <c r="U1331" i="8"/>
  <c r="T1331" i="8"/>
  <c r="K1345" i="10" s="1"/>
  <c r="U1075" i="8"/>
  <c r="T1075" i="8"/>
  <c r="K1089" i="10" s="1"/>
  <c r="U336" i="8"/>
  <c r="T336" i="8"/>
  <c r="K350" i="10" s="1"/>
  <c r="U840" i="8"/>
  <c r="T840" i="8"/>
  <c r="K854" i="10" s="1"/>
  <c r="U381" i="8"/>
  <c r="T381" i="8"/>
  <c r="K395" i="10" s="1"/>
  <c r="T841" i="8"/>
  <c r="K855" i="10" s="1"/>
  <c r="U841" i="8"/>
  <c r="U442" i="8"/>
  <c r="T442" i="8"/>
  <c r="K456" i="10" s="1"/>
  <c r="U49" i="8"/>
  <c r="T49" i="8"/>
  <c r="K63" i="10" s="1"/>
  <c r="U305" i="8"/>
  <c r="T305" i="8"/>
  <c r="K319" i="10" s="1"/>
  <c r="U561" i="8"/>
  <c r="T561" i="8"/>
  <c r="K575" i="10" s="1"/>
  <c r="U24" i="8"/>
  <c r="T24" i="8"/>
  <c r="K38" i="10" s="1"/>
  <c r="U280" i="8"/>
  <c r="T280" i="8"/>
  <c r="K294" i="10" s="1"/>
  <c r="U536" i="8"/>
  <c r="T536" i="8"/>
  <c r="K550" i="10" s="1"/>
  <c r="U828" i="8"/>
  <c r="T828" i="8"/>
  <c r="K842" i="10" s="1"/>
  <c r="U197" i="8"/>
  <c r="T197" i="8"/>
  <c r="K211" i="10" s="1"/>
  <c r="U453" i="8"/>
  <c r="T453" i="8"/>
  <c r="K467" i="10" s="1"/>
  <c r="U721" i="8"/>
  <c r="T721" i="8"/>
  <c r="K735" i="10" s="1"/>
  <c r="U322" i="8"/>
  <c r="T322" i="8"/>
  <c r="K336" i="10" s="1"/>
  <c r="U175" i="8"/>
  <c r="T175" i="8"/>
  <c r="K189" i="10" s="1"/>
  <c r="U671" i="8"/>
  <c r="T671" i="8"/>
  <c r="K685" i="10" s="1"/>
  <c r="U1375" i="8"/>
  <c r="T1375" i="8"/>
  <c r="K1389" i="10" s="1"/>
  <c r="U980" i="8"/>
  <c r="T980" i="8"/>
  <c r="K994" i="10" s="1"/>
  <c r="U1425" i="8"/>
  <c r="T1425" i="8"/>
  <c r="K1439" i="10" s="1"/>
  <c r="U48" i="8"/>
  <c r="T48" i="8"/>
  <c r="K62" i="10" s="1"/>
  <c r="U592" i="8"/>
  <c r="T592" i="8"/>
  <c r="K606" i="10" s="1"/>
  <c r="U349" i="8"/>
  <c r="T349" i="8"/>
  <c r="K363" i="10" s="1"/>
  <c r="U218" i="8"/>
  <c r="T218" i="8"/>
  <c r="K232" i="10" s="1"/>
  <c r="U199" i="8"/>
  <c r="T199" i="8"/>
  <c r="K213" i="10" s="1"/>
  <c r="U743" i="8"/>
  <c r="T743" i="8"/>
  <c r="K757" i="10" s="1"/>
  <c r="U1551" i="8"/>
  <c r="T1551" i="8"/>
  <c r="K1565" i="10" s="1"/>
  <c r="U1588" i="8"/>
  <c r="T1588" i="8"/>
  <c r="K1602" i="10" s="1"/>
  <c r="U68" i="8"/>
  <c r="T68" i="8"/>
  <c r="K82" i="10" s="1"/>
  <c r="U324" i="8"/>
  <c r="T324" i="8"/>
  <c r="K338" i="10" s="1"/>
  <c r="U580" i="8"/>
  <c r="T580" i="8"/>
  <c r="K594" i="10" s="1"/>
  <c r="U888" i="8"/>
  <c r="T888" i="8"/>
  <c r="K902" i="10" s="1"/>
  <c r="U530" i="8"/>
  <c r="T530" i="8"/>
  <c r="K544" i="10" s="1"/>
  <c r="U383" i="8"/>
  <c r="T383" i="8"/>
  <c r="K397" i="10" s="1"/>
  <c r="U911" i="8"/>
  <c r="T911" i="8"/>
  <c r="K925" i="10" s="1"/>
  <c r="U1019" i="8"/>
  <c r="T1019" i="8"/>
  <c r="K1033" i="10" s="1"/>
  <c r="U1406" i="8"/>
  <c r="T1406" i="8"/>
  <c r="K1420" i="10" s="1"/>
  <c r="U2509" i="8"/>
  <c r="T2509" i="8"/>
  <c r="K2523" i="10" s="1"/>
  <c r="U2101" i="8"/>
  <c r="T2101" i="8"/>
  <c r="K2115" i="10" s="1"/>
  <c r="U1761" i="8"/>
  <c r="T1761" i="8"/>
  <c r="K1775" i="10" s="1"/>
  <c r="T1421" i="8"/>
  <c r="K1435" i="10" s="1"/>
  <c r="U1421" i="8"/>
  <c r="T1077" i="8"/>
  <c r="K1091" i="10" s="1"/>
  <c r="U1077" i="8"/>
  <c r="U2592" i="8"/>
  <c r="T2592" i="8"/>
  <c r="K2606" i="10" s="1"/>
  <c r="U2336" i="8"/>
  <c r="T2336" i="8"/>
  <c r="K2350" i="10" s="1"/>
  <c r="U2080" i="8"/>
  <c r="T2080" i="8"/>
  <c r="K2094" i="10" s="1"/>
  <c r="U1824" i="8"/>
  <c r="T1824" i="8"/>
  <c r="K1838" i="10" s="1"/>
  <c r="U1568" i="8"/>
  <c r="T1568" i="8"/>
  <c r="K1582" i="10" s="1"/>
  <c r="U1312" i="8"/>
  <c r="T1312" i="8"/>
  <c r="K1326" i="10" s="1"/>
  <c r="U1056" i="8"/>
  <c r="T1056" i="8"/>
  <c r="K1070" i="10" s="1"/>
  <c r="U2595" i="8"/>
  <c r="T2595" i="8"/>
  <c r="K2609" i="10" s="1"/>
  <c r="U2339" i="8"/>
  <c r="T2339" i="8"/>
  <c r="K2353" i="10" s="1"/>
  <c r="U2083" i="8"/>
  <c r="T2083" i="8"/>
  <c r="K2097" i="10" s="1"/>
  <c r="U1827" i="8"/>
  <c r="T1827" i="8"/>
  <c r="K1841" i="10" s="1"/>
  <c r="U1571" i="8"/>
  <c r="T1571" i="8"/>
  <c r="K1585" i="10" s="1"/>
  <c r="U1315" i="8"/>
  <c r="T1315" i="8"/>
  <c r="K1329" i="10" s="1"/>
  <c r="U1059" i="8"/>
  <c r="T1059" i="8"/>
  <c r="K1073" i="10" s="1"/>
  <c r="U368" i="8"/>
  <c r="T368" i="8"/>
  <c r="K382" i="10" s="1"/>
  <c r="U884" i="8"/>
  <c r="T884" i="8"/>
  <c r="K898" i="10" s="1"/>
  <c r="U413" i="8"/>
  <c r="T413" i="8"/>
  <c r="K427" i="10" s="1"/>
  <c r="U26" i="8"/>
  <c r="T26" i="8"/>
  <c r="K40" i="10" s="1"/>
  <c r="U474" i="8"/>
  <c r="T474" i="8"/>
  <c r="K488" i="10" s="1"/>
  <c r="U65" i="8"/>
  <c r="T65" i="8"/>
  <c r="K79" i="10" s="1"/>
  <c r="U321" i="8"/>
  <c r="T321" i="8"/>
  <c r="K335" i="10" s="1"/>
  <c r="U577" i="8"/>
  <c r="T577" i="8"/>
  <c r="K591" i="10" s="1"/>
  <c r="U40" i="8"/>
  <c r="T40" i="8"/>
  <c r="K54" i="10" s="1"/>
  <c r="U296" i="8"/>
  <c r="T296" i="8"/>
  <c r="K310" i="10" s="1"/>
  <c r="U552" i="8"/>
  <c r="T552" i="8"/>
  <c r="K566" i="10" s="1"/>
  <c r="U852" i="8"/>
  <c r="T852" i="8"/>
  <c r="K866" i="10" s="1"/>
  <c r="U213" i="8"/>
  <c r="T213" i="8"/>
  <c r="K227" i="10" s="1"/>
  <c r="U469" i="8"/>
  <c r="T469" i="8"/>
  <c r="K483" i="10" s="1"/>
  <c r="U745" i="8"/>
  <c r="T745" i="8"/>
  <c r="K759" i="10" s="1"/>
  <c r="U354" i="8"/>
  <c r="T354" i="8"/>
  <c r="K368" i="10" s="1"/>
  <c r="U207" i="8"/>
  <c r="T207" i="8"/>
  <c r="K221" i="10" s="1"/>
  <c r="U703" i="8"/>
  <c r="T703" i="8"/>
  <c r="K717" i="10" s="1"/>
  <c r="U1439" i="8"/>
  <c r="T1439" i="8"/>
  <c r="K1453" i="10" s="1"/>
  <c r="U1108" i="8"/>
  <c r="T1108" i="8"/>
  <c r="K1122" i="10" s="1"/>
  <c r="T1597" i="8"/>
  <c r="K1611" i="10" s="1"/>
  <c r="U1597" i="8"/>
  <c r="T2170" i="8"/>
  <c r="K2184" i="10" s="1"/>
  <c r="U2170" i="8"/>
  <c r="U496" i="8"/>
  <c r="T496" i="8"/>
  <c r="K510" i="10" s="1"/>
  <c r="U237" i="8"/>
  <c r="T237" i="8"/>
  <c r="K251" i="10" s="1"/>
  <c r="U90" i="8"/>
  <c r="T90" i="8"/>
  <c r="K104" i="10" s="1"/>
  <c r="U23" i="8"/>
  <c r="T23" i="8"/>
  <c r="K37" i="10" s="1"/>
  <c r="U647" i="8"/>
  <c r="T647" i="8"/>
  <c r="K661" i="10" s="1"/>
  <c r="U1615" i="8"/>
  <c r="T1615" i="8"/>
  <c r="K1629" i="10" s="1"/>
  <c r="U1716" i="8"/>
  <c r="T1716" i="8"/>
  <c r="K1730" i="10" s="1"/>
  <c r="U84" i="8"/>
  <c r="T84" i="8"/>
  <c r="K98" i="10" s="1"/>
  <c r="U340" i="8"/>
  <c r="T340" i="8"/>
  <c r="K354" i="10" s="1"/>
  <c r="U596" i="8"/>
  <c r="T596" i="8"/>
  <c r="K610" i="10" s="1"/>
  <c r="U34" i="8"/>
  <c r="T34" i="8"/>
  <c r="K48" i="10" s="1"/>
  <c r="U562" i="8"/>
  <c r="T562" i="8"/>
  <c r="K576" i="10" s="1"/>
  <c r="U415" i="8"/>
  <c r="T415" i="8"/>
  <c r="K429" i="10" s="1"/>
  <c r="U943" i="8"/>
  <c r="T943" i="8"/>
  <c r="K957" i="10" s="1"/>
  <c r="U1887" i="8"/>
  <c r="T1887" i="8"/>
  <c r="K1901" i="10" s="1"/>
  <c r="U2004" i="8"/>
  <c r="T2004" i="8"/>
  <c r="K2018" i="10" s="1"/>
  <c r="U7" i="8"/>
  <c r="T7" i="8"/>
  <c r="K21" i="10" s="1"/>
  <c r="U252" i="8"/>
  <c r="T252" i="8"/>
  <c r="K266" i="10" s="1"/>
  <c r="U508" i="8"/>
  <c r="T508" i="8"/>
  <c r="K522" i="10" s="1"/>
  <c r="U792" i="8"/>
  <c r="T792" i="8"/>
  <c r="K806" i="10" s="1"/>
  <c r="U169" i="8"/>
  <c r="T169" i="8"/>
  <c r="K183" i="10" s="1"/>
  <c r="U425" i="8"/>
  <c r="T425" i="8"/>
  <c r="K439" i="10" s="1"/>
  <c r="U689" i="8"/>
  <c r="T689" i="8"/>
  <c r="K703" i="10" s="1"/>
  <c r="U134" i="8"/>
  <c r="T134" i="8"/>
  <c r="K148" i="10" s="1"/>
  <c r="U2588" i="8"/>
  <c r="T2588" i="8"/>
  <c r="K2602" i="10" s="1"/>
  <c r="U2332" i="8"/>
  <c r="T2332" i="8"/>
  <c r="K2346" i="10" s="1"/>
  <c r="U2076" i="8"/>
  <c r="T2076" i="8"/>
  <c r="K2090" i="10" s="1"/>
  <c r="U1820" i="8"/>
  <c r="T1820" i="8"/>
  <c r="K1834" i="10" s="1"/>
  <c r="U1564" i="8"/>
  <c r="T1564" i="8"/>
  <c r="K1578" i="10" s="1"/>
  <c r="U1308" i="8"/>
  <c r="T1308" i="8"/>
  <c r="K1322" i="10" s="1"/>
  <c r="U988" i="8"/>
  <c r="T988" i="8"/>
  <c r="K1002" i="10" s="1"/>
  <c r="U2511" i="8"/>
  <c r="T2511" i="8"/>
  <c r="K2525" i="10" s="1"/>
  <c r="U2255" i="8"/>
  <c r="T2255" i="8"/>
  <c r="K2269" i="10" s="1"/>
  <c r="U1999" i="8"/>
  <c r="T1999" i="8"/>
  <c r="K2013" i="10" s="1"/>
  <c r="T2118" i="8"/>
  <c r="K2132" i="10" s="1"/>
  <c r="U2118" i="8"/>
  <c r="U1314" i="8"/>
  <c r="T1314" i="8"/>
  <c r="K1328" i="10" s="1"/>
  <c r="U2197" i="8"/>
  <c r="T2197" i="8"/>
  <c r="K2211" i="10" s="1"/>
  <c r="U1857" i="8"/>
  <c r="T1857" i="8"/>
  <c r="K1871" i="10" s="1"/>
  <c r="U1517" i="8"/>
  <c r="T1517" i="8"/>
  <c r="K1531" i="10" s="1"/>
  <c r="T1173" i="8"/>
  <c r="K1187" i="10" s="1"/>
  <c r="U1173" i="8"/>
  <c r="T805" i="8"/>
  <c r="K819" i="10" s="1"/>
  <c r="U805" i="8"/>
  <c r="U2424" i="8"/>
  <c r="T2424" i="8"/>
  <c r="K2438" i="10" s="1"/>
  <c r="U2168" i="8"/>
  <c r="T2168" i="8"/>
  <c r="K2182" i="10" s="1"/>
  <c r="U1912" i="8"/>
  <c r="T1912" i="8"/>
  <c r="K1926" i="10" s="1"/>
  <c r="U1656" i="8"/>
  <c r="T1656" i="8"/>
  <c r="K1670" i="10" s="1"/>
  <c r="U1400" i="8"/>
  <c r="T1400" i="8"/>
  <c r="K1414" i="10" s="1"/>
  <c r="U1144" i="8"/>
  <c r="T1144" i="8"/>
  <c r="K1158" i="10" s="1"/>
  <c r="U848" i="8"/>
  <c r="T848" i="8"/>
  <c r="K862" i="10" s="1"/>
  <c r="U2411" i="8"/>
  <c r="T2411" i="8"/>
  <c r="K2425" i="10" s="1"/>
  <c r="U2155" i="8"/>
  <c r="T2155" i="8"/>
  <c r="K2169" i="10" s="1"/>
  <c r="U1899" i="8"/>
  <c r="T1899" i="8"/>
  <c r="K1913" i="10" s="1"/>
  <c r="U1643" i="8"/>
  <c r="T1643" i="8"/>
  <c r="K1657" i="10" s="1"/>
  <c r="U1387" i="8"/>
  <c r="T1387" i="8"/>
  <c r="K1401" i="10" s="1"/>
  <c r="U1131" i="8"/>
  <c r="T1131" i="8"/>
  <c r="K1145" i="10" s="1"/>
  <c r="U1202" i="8"/>
  <c r="T1202" i="8"/>
  <c r="K1216" i="10" s="1"/>
  <c r="T2526" i="8"/>
  <c r="K2540" i="10" s="1"/>
  <c r="U2526" i="8"/>
  <c r="U2349" i="8"/>
  <c r="T2349" i="8"/>
  <c r="K2363" i="10" s="1"/>
  <c r="U1997" i="8"/>
  <c r="T1997" i="8"/>
  <c r="K2011" i="10" s="1"/>
  <c r="U1653" i="8"/>
  <c r="T1653" i="8"/>
  <c r="K1667" i="10" s="1"/>
  <c r="U1313" i="8"/>
  <c r="T1313" i="8"/>
  <c r="K1327" i="10" s="1"/>
  <c r="T973" i="8"/>
  <c r="K987" i="10" s="1"/>
  <c r="U973" i="8"/>
  <c r="U2512" i="8"/>
  <c r="T2512" i="8"/>
  <c r="K2526" i="10" s="1"/>
  <c r="U2256" i="8"/>
  <c r="T2256" i="8"/>
  <c r="K2270" i="10" s="1"/>
  <c r="U2000" i="8"/>
  <c r="T2000" i="8"/>
  <c r="K2014" i="10" s="1"/>
  <c r="U1744" i="8"/>
  <c r="T1744" i="8"/>
  <c r="K1758" i="10" s="1"/>
  <c r="U1488" i="8"/>
  <c r="T1488" i="8"/>
  <c r="K1502" i="10" s="1"/>
  <c r="U1232" i="8"/>
  <c r="T1232" i="8"/>
  <c r="K1246" i="10" s="1"/>
  <c r="U976" i="8"/>
  <c r="T976" i="8"/>
  <c r="K990" i="10" s="1"/>
  <c r="U2515" i="8"/>
  <c r="T2515" i="8"/>
  <c r="K2529" i="10" s="1"/>
  <c r="U2259" i="8"/>
  <c r="T2259" i="8"/>
  <c r="K2273" i="10" s="1"/>
  <c r="U2003" i="8"/>
  <c r="T2003" i="8"/>
  <c r="K2017" i="10" s="1"/>
  <c r="U1747" i="8"/>
  <c r="T1747" i="8"/>
  <c r="K1761" i="10" s="1"/>
  <c r="U1491" i="8"/>
  <c r="T1491" i="8"/>
  <c r="K1505" i="10" s="1"/>
  <c r="U1235" i="8"/>
  <c r="T1235" i="8"/>
  <c r="K1249" i="10" s="1"/>
  <c r="U32" i="8"/>
  <c r="T32" i="8"/>
  <c r="K46" i="10" s="1"/>
  <c r="U512" i="8"/>
  <c r="T512" i="8"/>
  <c r="K526" i="10" s="1"/>
  <c r="U125" i="8"/>
  <c r="T125" i="8"/>
  <c r="K139" i="10" s="1"/>
  <c r="U541" i="8"/>
  <c r="T541" i="8"/>
  <c r="K555" i="10" s="1"/>
  <c r="U154" i="8"/>
  <c r="T154" i="8"/>
  <c r="K168" i="10" s="1"/>
  <c r="U618" i="8"/>
  <c r="T618" i="8"/>
  <c r="K632" i="10" s="1"/>
  <c r="U145" i="8"/>
  <c r="T145" i="8"/>
  <c r="K159" i="10" s="1"/>
  <c r="U401" i="8"/>
  <c r="T401" i="8"/>
  <c r="K415" i="10" s="1"/>
  <c r="U661" i="8"/>
  <c r="T661" i="8"/>
  <c r="K675" i="10" s="1"/>
  <c r="U120" i="8"/>
  <c r="T120" i="8"/>
  <c r="K134" i="10" s="1"/>
  <c r="U376" i="8"/>
  <c r="T376" i="8"/>
  <c r="K390" i="10" s="1"/>
  <c r="U632" i="8"/>
  <c r="T632" i="8"/>
  <c r="K646" i="10" s="1"/>
  <c r="U37" i="8"/>
  <c r="T37" i="8"/>
  <c r="K51" i="10" s="1"/>
  <c r="U293" i="8"/>
  <c r="T293" i="8"/>
  <c r="K307" i="10" s="1"/>
  <c r="U549" i="8"/>
  <c r="T549" i="8"/>
  <c r="K563" i="10" s="1"/>
  <c r="U18" i="8"/>
  <c r="T18" i="8"/>
  <c r="K32" i="10" s="1"/>
  <c r="U514" i="8"/>
  <c r="T514" i="8"/>
  <c r="K528" i="10" s="1"/>
  <c r="U367" i="8"/>
  <c r="T367" i="8"/>
  <c r="K381" i="10" s="1"/>
  <c r="U863" i="8"/>
  <c r="T863" i="8"/>
  <c r="K877" i="10" s="1"/>
  <c r="U1791" i="8"/>
  <c r="T1791" i="8"/>
  <c r="K1805" i="10" s="1"/>
  <c r="U1748" i="8"/>
  <c r="T1748" i="8"/>
  <c r="K1762" i="10" s="1"/>
  <c r="T2386" i="8"/>
  <c r="K2400" i="10" s="1"/>
  <c r="U2386" i="8"/>
  <c r="U400" i="8"/>
  <c r="T400" i="8"/>
  <c r="K414" i="10" s="1"/>
  <c r="U109" i="8"/>
  <c r="T109" i="8"/>
  <c r="K123" i="10" s="1"/>
  <c r="T797" i="8"/>
  <c r="K811" i="10" s="1"/>
  <c r="U797" i="8"/>
  <c r="U570" i="8"/>
  <c r="T570" i="8"/>
  <c r="K584" i="10" s="1"/>
  <c r="U535" i="8"/>
  <c r="T535" i="8"/>
  <c r="K549" i="10" s="1"/>
  <c r="U1167" i="8"/>
  <c r="T1167" i="8"/>
  <c r="K1181" i="10" s="1"/>
  <c r="U2455" i="8"/>
  <c r="T2455" i="8"/>
  <c r="K2469" i="10" s="1"/>
  <c r="T1125" i="8"/>
  <c r="K1139" i="10" s="1"/>
  <c r="U1125" i="8"/>
  <c r="U228" i="8"/>
  <c r="T228" i="8"/>
  <c r="K242" i="10" s="1"/>
  <c r="U484" i="8"/>
  <c r="T484" i="8"/>
  <c r="K498" i="10" s="1"/>
  <c r="U760" i="8"/>
  <c r="T760" i="8"/>
  <c r="K774" i="10" s="1"/>
  <c r="U338" i="8"/>
  <c r="T338" i="8"/>
  <c r="K352" i="10" s="1"/>
  <c r="U191" i="8"/>
  <c r="T191" i="8"/>
  <c r="K205" i="10" s="1"/>
  <c r="U2231" i="8"/>
  <c r="T2231" i="8"/>
  <c r="K2245" i="10" s="1"/>
  <c r="U2388" i="8"/>
  <c r="T2388" i="8"/>
  <c r="K2402" i="10" s="1"/>
  <c r="U44" i="8"/>
  <c r="T44" i="8"/>
  <c r="K58" i="10" s="1"/>
  <c r="U300" i="8"/>
  <c r="T300" i="8"/>
  <c r="K314" i="10" s="1"/>
  <c r="U556" i="8"/>
  <c r="T556" i="8"/>
  <c r="K570" i="10" s="1"/>
  <c r="U856" i="8"/>
  <c r="T856" i="8"/>
  <c r="K870" i="10" s="1"/>
  <c r="U217" i="8"/>
  <c r="T217" i="8"/>
  <c r="K231" i="10" s="1"/>
  <c r="U473" i="8"/>
  <c r="T473" i="8"/>
  <c r="K487" i="10" s="1"/>
  <c r="U749" i="8"/>
  <c r="T749" i="8"/>
  <c r="K763" i="10" s="1"/>
  <c r="U182" i="8"/>
  <c r="T182" i="8"/>
  <c r="K196" i="10" s="1"/>
  <c r="U438" i="8"/>
  <c r="T438" i="8"/>
  <c r="K452" i="10" s="1"/>
  <c r="U35" i="8"/>
  <c r="T35" i="8"/>
  <c r="K49" i="10" s="1"/>
  <c r="U291" i="8"/>
  <c r="T291" i="8"/>
  <c r="K305" i="10" s="1"/>
  <c r="U547" i="8"/>
  <c r="T547" i="8"/>
  <c r="K561" i="10" s="1"/>
  <c r="U803" i="8"/>
  <c r="T803" i="8"/>
  <c r="K817" i="10" s="1"/>
  <c r="U1127" i="8"/>
  <c r="T1127" i="8"/>
  <c r="K1141" i="10" s="1"/>
  <c r="U1639" i="8"/>
  <c r="T1639" i="8"/>
  <c r="K1653" i="10" s="1"/>
  <c r="U2311" i="8"/>
  <c r="T2311" i="8"/>
  <c r="K2325" i="10" s="1"/>
  <c r="U1508" i="8"/>
  <c r="T1508" i="8"/>
  <c r="K1522" i="10" s="1"/>
  <c r="U2532" i="8"/>
  <c r="T2532" i="8"/>
  <c r="K2546" i="10" s="1"/>
  <c r="U1873" i="8"/>
  <c r="T1873" i="8"/>
  <c r="K1887" i="10" s="1"/>
  <c r="U1642" i="8"/>
  <c r="T1642" i="8"/>
  <c r="K1656" i="10" s="1"/>
  <c r="T2070" i="8"/>
  <c r="K2084" i="10" s="1"/>
  <c r="U2070" i="8"/>
  <c r="U2116" i="8"/>
  <c r="T2116" i="8"/>
  <c r="K2130" i="10" s="1"/>
  <c r="T2006" i="8"/>
  <c r="K2020" i="10" s="1"/>
  <c r="U2006" i="8"/>
  <c r="U1206" i="8"/>
  <c r="T1206" i="8"/>
  <c r="K1220" i="10" s="1"/>
  <c r="U686" i="8"/>
  <c r="T686" i="8"/>
  <c r="K700" i="10" s="1"/>
  <c r="U1649" i="8"/>
  <c r="T1649" i="8"/>
  <c r="K1663" i="10" s="1"/>
  <c r="T2618" i="8"/>
  <c r="K2632" i="10" s="1"/>
  <c r="U2618" i="8"/>
  <c r="U2203" i="8"/>
  <c r="T2203" i="8"/>
  <c r="K2217" i="10" s="1"/>
  <c r="U1805" i="8"/>
  <c r="T1805" i="8"/>
  <c r="K1819" i="10" s="1"/>
  <c r="U2496" i="8"/>
  <c r="T2496" i="8"/>
  <c r="K2510" i="10" s="1"/>
  <c r="U1728" i="8"/>
  <c r="T1728" i="8"/>
  <c r="K1742" i="10" s="1"/>
  <c r="U1024" i="8"/>
  <c r="T1024" i="8"/>
  <c r="K1038" i="10" s="1"/>
  <c r="U1987" i="8"/>
  <c r="T1987" i="8"/>
  <c r="K2001" i="10" s="1"/>
  <c r="U1347" i="8"/>
  <c r="T1347" i="8"/>
  <c r="K1361" i="10" s="1"/>
  <c r="U8" i="8"/>
  <c r="T8" i="8"/>
  <c r="K22" i="10" s="1"/>
  <c r="U501" i="8"/>
  <c r="T501" i="8"/>
  <c r="K515" i="10" s="1"/>
  <c r="U1855" i="8"/>
  <c r="T1855" i="8"/>
  <c r="K1869" i="10" s="1"/>
  <c r="U439" i="8"/>
  <c r="T439" i="8"/>
  <c r="K453" i="10" s="1"/>
  <c r="U52" i="8"/>
  <c r="T52" i="8"/>
  <c r="K66" i="10" s="1"/>
  <c r="T813" i="8"/>
  <c r="K827" i="10" s="1"/>
  <c r="U813" i="8"/>
  <c r="U262" i="8"/>
  <c r="T262" i="8"/>
  <c r="K276" i="10" s="1"/>
  <c r="U518" i="8"/>
  <c r="T518" i="8"/>
  <c r="K532" i="10" s="1"/>
  <c r="U115" i="8"/>
  <c r="T115" i="8"/>
  <c r="K129" i="10" s="1"/>
  <c r="U371" i="8"/>
  <c r="T371" i="8"/>
  <c r="K385" i="10" s="1"/>
  <c r="U627" i="8"/>
  <c r="T627" i="8"/>
  <c r="K641" i="10" s="1"/>
  <c r="U883" i="8"/>
  <c r="T883" i="8"/>
  <c r="K897" i="10" s="1"/>
  <c r="U1415" i="8"/>
  <c r="T1415" i="8"/>
  <c r="K1429" i="10" s="1"/>
  <c r="U1927" i="8"/>
  <c r="T1927" i="8"/>
  <c r="K1941" i="10" s="1"/>
  <c r="U1060" i="8"/>
  <c r="T1060" i="8"/>
  <c r="K1074" i="10" s="1"/>
  <c r="U2084" i="8"/>
  <c r="T2084" i="8"/>
  <c r="K2098" i="10" s="1"/>
  <c r="T1277" i="8"/>
  <c r="K1291" i="10" s="1"/>
  <c r="U1277" i="8"/>
  <c r="T2574" i="8"/>
  <c r="K2588" i="10" s="1"/>
  <c r="U2574" i="8"/>
  <c r="U1809" i="8"/>
  <c r="T1809" i="8"/>
  <c r="K1823" i="10" s="1"/>
  <c r="U2001" i="8"/>
  <c r="T2001" i="8"/>
  <c r="K2015" i="10" s="1"/>
  <c r="U678" i="8"/>
  <c r="T678" i="8"/>
  <c r="K692" i="10" s="1"/>
  <c r="U2281" i="8"/>
  <c r="T2281" i="8"/>
  <c r="K2295" i="10" s="1"/>
  <c r="T1129" i="8"/>
  <c r="K1143" i="10" s="1"/>
  <c r="U1129" i="8"/>
  <c r="U1562" i="8"/>
  <c r="T1562" i="8"/>
  <c r="K1576" i="10" s="1"/>
  <c r="U1338" i="8"/>
  <c r="T1338" i="8"/>
  <c r="K1352" i="10" s="1"/>
  <c r="T1898" i="8"/>
  <c r="K1912" i="10" s="1"/>
  <c r="U1898" i="8"/>
  <c r="T2626" i="8"/>
  <c r="K2640" i="10" s="1"/>
  <c r="U2626" i="8"/>
  <c r="U2432" i="8"/>
  <c r="T2432" i="8"/>
  <c r="K2446" i="10" s="1"/>
  <c r="U1472" i="8"/>
  <c r="T1472" i="8"/>
  <c r="K1486" i="10" s="1"/>
  <c r="U2499" i="8"/>
  <c r="T2499" i="8"/>
  <c r="K2513" i="10" s="1"/>
  <c r="U1731" i="8"/>
  <c r="T1731" i="8"/>
  <c r="K1745" i="10" s="1"/>
  <c r="U652" i="8"/>
  <c r="T652" i="8"/>
  <c r="K666" i="10" s="1"/>
  <c r="U143" i="8"/>
  <c r="T143" i="8"/>
  <c r="K157" i="10" s="1"/>
  <c r="U602" i="8"/>
  <c r="T602" i="8"/>
  <c r="K616" i="10" s="1"/>
  <c r="U879" i="8"/>
  <c r="T879" i="8"/>
  <c r="K893" i="10" s="1"/>
  <c r="U38" i="8"/>
  <c r="T38" i="8"/>
  <c r="K52" i="10" s="1"/>
  <c r="U591" i="8"/>
  <c r="T591" i="8"/>
  <c r="K605" i="10" s="1"/>
  <c r="U1215" i="8"/>
  <c r="T1215" i="8"/>
  <c r="K1229" i="10" s="1"/>
  <c r="U2487" i="8"/>
  <c r="T2487" i="8"/>
  <c r="K2501" i="10" s="1"/>
  <c r="T789" i="8"/>
  <c r="K803" i="10" s="1"/>
  <c r="U789" i="8"/>
  <c r="U76" i="8"/>
  <c r="T76" i="8"/>
  <c r="K90" i="10" s="1"/>
  <c r="U332" i="8"/>
  <c r="T332" i="8"/>
  <c r="K346" i="10" s="1"/>
  <c r="U588" i="8"/>
  <c r="T588" i="8"/>
  <c r="K602" i="10" s="1"/>
  <c r="U900" i="8"/>
  <c r="T900" i="8"/>
  <c r="K914" i="10" s="1"/>
  <c r="U249" i="8"/>
  <c r="T249" i="8"/>
  <c r="K263" i="10" s="1"/>
  <c r="U505" i="8"/>
  <c r="T505" i="8"/>
  <c r="K519" i="10" s="1"/>
  <c r="T793" i="8"/>
  <c r="K807" i="10" s="1"/>
  <c r="U793" i="8"/>
  <c r="U214" i="8"/>
  <c r="T214" i="8"/>
  <c r="K228" i="10" s="1"/>
  <c r="U470" i="8"/>
  <c r="T470" i="8"/>
  <c r="K484" i="10" s="1"/>
  <c r="U67" i="8"/>
  <c r="T67" i="8"/>
  <c r="K81" i="10" s="1"/>
  <c r="U323" i="8"/>
  <c r="T323" i="8"/>
  <c r="K337" i="10" s="1"/>
  <c r="U579" i="8"/>
  <c r="T579" i="8"/>
  <c r="K593" i="10" s="1"/>
  <c r="U835" i="8"/>
  <c r="T835" i="8"/>
  <c r="K849" i="10" s="1"/>
  <c r="U1191" i="8"/>
  <c r="T1191" i="8"/>
  <c r="K1205" i="10" s="1"/>
  <c r="U1703" i="8"/>
  <c r="T1703" i="8"/>
  <c r="K1717" i="10" s="1"/>
  <c r="U2439" i="8"/>
  <c r="T2439" i="8"/>
  <c r="K2453" i="10" s="1"/>
  <c r="U1636" i="8"/>
  <c r="T1636" i="8"/>
  <c r="K1650" i="10" s="1"/>
  <c r="T1021" i="8"/>
  <c r="K1035" i="10" s="1"/>
  <c r="U1021" i="8"/>
  <c r="U2417" i="8"/>
  <c r="T2417" i="8"/>
  <c r="K2431" i="10" s="1"/>
  <c r="U1775" i="8"/>
  <c r="T1775" i="8"/>
  <c r="K1789" i="10" s="1"/>
  <c r="U507" i="8"/>
  <c r="T507" i="8"/>
  <c r="K521" i="10" s="1"/>
  <c r="T2458" i="8"/>
  <c r="K2472" i="10" s="1"/>
  <c r="U2458" i="8"/>
  <c r="T1846" i="8"/>
  <c r="K1860" i="10" s="1"/>
  <c r="U1846" i="8"/>
  <c r="U2593" i="8"/>
  <c r="T2593" i="8"/>
  <c r="K2607" i="10" s="1"/>
  <c r="T1053" i="8"/>
  <c r="K1067" i="10" s="1"/>
  <c r="U1053" i="8"/>
  <c r="U1581" i="8"/>
  <c r="T1581" i="8"/>
  <c r="K1595" i="10" s="1"/>
  <c r="U2459" i="8"/>
  <c r="T2459" i="8"/>
  <c r="K2473" i="10" s="1"/>
  <c r="U1782" i="8"/>
  <c r="T1782" i="8"/>
  <c r="K1796" i="10" s="1"/>
  <c r="U2061" i="8"/>
  <c r="T2061" i="8"/>
  <c r="K2075" i="10" s="1"/>
  <c r="U2240" i="8"/>
  <c r="T2240" i="8"/>
  <c r="K2254" i="10" s="1"/>
  <c r="U1600" i="8"/>
  <c r="T1600" i="8"/>
  <c r="K1614" i="10" s="1"/>
  <c r="U2563" i="8"/>
  <c r="T2563" i="8"/>
  <c r="K2577" i="10" s="1"/>
  <c r="U1859" i="8"/>
  <c r="T1859" i="8"/>
  <c r="K1873" i="10" s="1"/>
  <c r="U64" i="8"/>
  <c r="T64" i="8"/>
  <c r="K78" i="10" s="1"/>
  <c r="U892" i="8"/>
  <c r="T892" i="8"/>
  <c r="K906" i="10" s="1"/>
  <c r="U290" i="8"/>
  <c r="T290" i="8"/>
  <c r="K304" i="10" s="1"/>
  <c r="U2167" i="8"/>
  <c r="T2167" i="8"/>
  <c r="K2181" i="10" s="1"/>
  <c r="U1743" i="8"/>
  <c r="T1743" i="8"/>
  <c r="K1757" i="10" s="1"/>
  <c r="U623" i="8"/>
  <c r="T623" i="8"/>
  <c r="K637" i="10" s="1"/>
  <c r="U540" i="8"/>
  <c r="T540" i="8"/>
  <c r="K554" i="10" s="1"/>
  <c r="U614" i="8"/>
  <c r="T614" i="8"/>
  <c r="K628" i="10" s="1"/>
  <c r="U866" i="8"/>
  <c r="T866" i="8"/>
  <c r="K880" i="10" s="1"/>
  <c r="U1132" i="8"/>
  <c r="T1132" i="8"/>
  <c r="K1146" i="10" s="1"/>
  <c r="U663" i="8"/>
  <c r="T663" i="8"/>
  <c r="K677" i="10" s="1"/>
  <c r="U2583" i="8"/>
  <c r="T2583" i="8"/>
  <c r="K2597" i="10" s="1"/>
  <c r="U158" i="8"/>
  <c r="T158" i="8"/>
  <c r="K172" i="10" s="1"/>
  <c r="U11" i="8"/>
  <c r="T11" i="8"/>
  <c r="K25" i="10" s="1"/>
  <c r="U523" i="8"/>
  <c r="T523" i="8"/>
  <c r="K537" i="10" s="1"/>
  <c r="U1079" i="8"/>
  <c r="T1079" i="8"/>
  <c r="K1093" i="10" s="1"/>
  <c r="U2215" i="8"/>
  <c r="T2215" i="8"/>
  <c r="K2229" i="10" s="1"/>
  <c r="U1412" i="8"/>
  <c r="T1412" i="8"/>
  <c r="K1426" i="10" s="1"/>
  <c r="U2085" i="8"/>
  <c r="T2085" i="8"/>
  <c r="K2099" i="10" s="1"/>
  <c r="T2578" i="8"/>
  <c r="K2592" i="10" s="1"/>
  <c r="U2578" i="8"/>
  <c r="T1858" i="8"/>
  <c r="K1872" i="10" s="1"/>
  <c r="U1858" i="8"/>
  <c r="U1582" i="8"/>
  <c r="T1582" i="8"/>
  <c r="K1596" i="10" s="1"/>
  <c r="T2134" i="8"/>
  <c r="K2148" i="10" s="1"/>
  <c r="U2134" i="8"/>
  <c r="U2457" i="8"/>
  <c r="T2457" i="8"/>
  <c r="K2471" i="10" s="1"/>
  <c r="T1433" i="8"/>
  <c r="K1447" i="10" s="1"/>
  <c r="U1433" i="8"/>
  <c r="T1914" i="8"/>
  <c r="K1928" i="10" s="1"/>
  <c r="U1914" i="8"/>
  <c r="T2602" i="8"/>
  <c r="K2616" i="10" s="1"/>
  <c r="U2602" i="8"/>
  <c r="U1050" i="8"/>
  <c r="T1050" i="8"/>
  <c r="K1064" i="10" s="1"/>
  <c r="U2309" i="8"/>
  <c r="T2309" i="8"/>
  <c r="K2323" i="10" s="1"/>
  <c r="U945" i="8"/>
  <c r="T945" i="8"/>
  <c r="K959" i="10" s="1"/>
  <c r="U1020" i="8"/>
  <c r="T1020" i="8"/>
  <c r="K1034" i="10" s="1"/>
  <c r="U1553" i="8"/>
  <c r="T1553" i="8"/>
  <c r="K1567" i="10" s="1"/>
  <c r="U91" i="8"/>
  <c r="T91" i="8"/>
  <c r="K105" i="10" s="1"/>
  <c r="U1751" i="8"/>
  <c r="T1751" i="8"/>
  <c r="K1765" i="10" s="1"/>
  <c r="U1250" i="8"/>
  <c r="T1250" i="8"/>
  <c r="K1264" i="10" s="1"/>
  <c r="U1726" i="8"/>
  <c r="T1726" i="8"/>
  <c r="K1740" i="10" s="1"/>
  <c r="U1526" i="8"/>
  <c r="T1526" i="8"/>
  <c r="K1540" i="10" s="1"/>
  <c r="U1993" i="8"/>
  <c r="T1993" i="8"/>
  <c r="K2007" i="10" s="1"/>
  <c r="T1225" i="8"/>
  <c r="K1239" i="10" s="1"/>
  <c r="U1225" i="8"/>
  <c r="U1542" i="8"/>
  <c r="T1542" i="8"/>
  <c r="K1556" i="10" s="1"/>
  <c r="T1834" i="8"/>
  <c r="K1848" i="10" s="1"/>
  <c r="U1834" i="8"/>
  <c r="T1994" i="8"/>
  <c r="K2008" i="10" s="1"/>
  <c r="U1994" i="8"/>
  <c r="U1750" i="8"/>
  <c r="T1750" i="8"/>
  <c r="K1764" i="10" s="1"/>
  <c r="U1330" i="8"/>
  <c r="T1330" i="8"/>
  <c r="K1344" i="10" s="1"/>
  <c r="U1693" i="8"/>
  <c r="T1693" i="8"/>
  <c r="K1707" i="10" s="1"/>
  <c r="U2284" i="8"/>
  <c r="T2284" i="8"/>
  <c r="K2298" i="10" s="1"/>
  <c r="U1260" i="8"/>
  <c r="T1260" i="8"/>
  <c r="K1274" i="10" s="1"/>
  <c r="U1466" i="8"/>
  <c r="T1466" i="8"/>
  <c r="K1480" i="10" s="1"/>
  <c r="U1709" i="8"/>
  <c r="T1709" i="8"/>
  <c r="K1723" i="10" s="1"/>
  <c r="U2568" i="8"/>
  <c r="T2568" i="8"/>
  <c r="K2582" i="10" s="1"/>
  <c r="U1544" i="8"/>
  <c r="T1544" i="8"/>
  <c r="K1558" i="10" s="1"/>
  <c r="U2043" i="8"/>
  <c r="T2043" i="8"/>
  <c r="K2057" i="10" s="1"/>
  <c r="U183" i="8"/>
  <c r="T183" i="8"/>
  <c r="K197" i="10" s="1"/>
  <c r="U1230" i="8"/>
  <c r="T1230" i="8"/>
  <c r="K1244" i="10" s="1"/>
  <c r="U43" i="8"/>
  <c r="T43" i="8"/>
  <c r="K57" i="10" s="1"/>
  <c r="U1143" i="8"/>
  <c r="T1143" i="8"/>
  <c r="K1157" i="10" s="1"/>
  <c r="U2564" i="8"/>
  <c r="T2564" i="8"/>
  <c r="K2578" i="10" s="1"/>
  <c r="U1554" i="8"/>
  <c r="T1554" i="8"/>
  <c r="K1568" i="10" s="1"/>
  <c r="U1498" i="8"/>
  <c r="T1498" i="8"/>
  <c r="K1512" i="10" s="1"/>
  <c r="U2425" i="8"/>
  <c r="T2425" i="8"/>
  <c r="K2439" i="10" s="1"/>
  <c r="T1401" i="8"/>
  <c r="K1415" i="10" s="1"/>
  <c r="U1401" i="8"/>
  <c r="T2054" i="8"/>
  <c r="K2068" i="10" s="1"/>
  <c r="U2054" i="8"/>
  <c r="U1058" i="8"/>
  <c r="T1058" i="8"/>
  <c r="K1072" i="10" s="1"/>
  <c r="T2502" i="8"/>
  <c r="K2516" i="10" s="1"/>
  <c r="U2502" i="8"/>
  <c r="T2534" i="8"/>
  <c r="K2548" i="10" s="1"/>
  <c r="U2534" i="8"/>
  <c r="T2258" i="8"/>
  <c r="K2272" i="10" s="1"/>
  <c r="U2258" i="8"/>
  <c r="U2013" i="8"/>
  <c r="T2013" i="8"/>
  <c r="K2027" i="10" s="1"/>
  <c r="U978" i="8"/>
  <c r="T978" i="8"/>
  <c r="K992" i="10" s="1"/>
  <c r="T1389" i="8"/>
  <c r="K1403" i="10" s="1"/>
  <c r="U1389" i="8"/>
  <c r="U1560" i="8"/>
  <c r="T1560" i="8"/>
  <c r="K1574" i="10" s="1"/>
  <c r="U2059" i="8"/>
  <c r="T2059" i="8"/>
  <c r="K2073" i="10" s="1"/>
  <c r="T2418" i="8"/>
  <c r="K2432" i="10" s="1"/>
  <c r="U2418" i="8"/>
  <c r="U2416" i="8"/>
  <c r="T2416" i="8"/>
  <c r="K2430" i="10" s="1"/>
  <c r="U2419" i="8"/>
  <c r="T2419" i="8"/>
  <c r="K2433" i="10" s="1"/>
  <c r="U1139" i="8"/>
  <c r="T1139" i="8"/>
  <c r="K1153" i="10" s="1"/>
  <c r="U330" i="8"/>
  <c r="T330" i="8"/>
  <c r="K344" i="10" s="1"/>
  <c r="U781" i="8"/>
  <c r="T781" i="8"/>
  <c r="K795" i="10" s="1"/>
  <c r="U133" i="8"/>
  <c r="T133" i="8"/>
  <c r="K147" i="10" s="1"/>
  <c r="U47" i="8"/>
  <c r="T47" i="8"/>
  <c r="K61" i="10" s="1"/>
  <c r="U1418" i="8"/>
  <c r="T1418" i="8"/>
  <c r="K1432" i="10" s="1"/>
  <c r="U58" i="8"/>
  <c r="T58" i="8"/>
  <c r="K72" i="10" s="1"/>
  <c r="U1295" i="8"/>
  <c r="T1295" i="8"/>
  <c r="K1309" i="10" s="1"/>
  <c r="U804" i="8"/>
  <c r="T804" i="8"/>
  <c r="K818" i="10" s="1"/>
  <c r="T2214" i="8"/>
  <c r="K2228" i="10" s="1"/>
  <c r="U2214" i="8"/>
  <c r="U1845" i="8"/>
  <c r="T1845" i="8"/>
  <c r="K1859" i="10" s="1"/>
  <c r="U2400" i="8"/>
  <c r="T2400" i="8"/>
  <c r="K2414" i="10" s="1"/>
  <c r="U1376" i="8"/>
  <c r="T1376" i="8"/>
  <c r="K1390" i="10" s="1"/>
  <c r="U1891" i="8"/>
  <c r="T1891" i="8"/>
  <c r="K1905" i="10" s="1"/>
  <c r="U240" i="8"/>
  <c r="T240" i="8"/>
  <c r="K254" i="10" s="1"/>
  <c r="U362" i="8"/>
  <c r="T362" i="8"/>
  <c r="K376" i="10" s="1"/>
  <c r="U513" i="8"/>
  <c r="T513" i="8"/>
  <c r="K527" i="10" s="1"/>
  <c r="U764" i="8"/>
  <c r="T764" i="8"/>
  <c r="K778" i="10" s="1"/>
  <c r="U242" i="8"/>
  <c r="T242" i="8"/>
  <c r="K256" i="10" s="1"/>
  <c r="U913" i="8"/>
  <c r="T913" i="8"/>
  <c r="K927" i="10" s="1"/>
  <c r="U77" i="8"/>
  <c r="T77" i="8"/>
  <c r="K91" i="10" s="1"/>
  <c r="U1359" i="8"/>
  <c r="T1359" i="8"/>
  <c r="K1373" i="10" s="1"/>
  <c r="U532" i="8"/>
  <c r="T532" i="8"/>
  <c r="K546" i="10" s="1"/>
  <c r="U287" i="8"/>
  <c r="T287" i="8"/>
  <c r="K301" i="10" s="1"/>
  <c r="U2021" i="8"/>
  <c r="T2021" i="8"/>
  <c r="K2035" i="10" s="1"/>
  <c r="U105" i="8"/>
  <c r="T105" i="8"/>
  <c r="K119" i="10" s="1"/>
  <c r="U757" i="8"/>
  <c r="T757" i="8"/>
  <c r="K771" i="10" s="1"/>
  <c r="U1628" i="8"/>
  <c r="T1628" i="8"/>
  <c r="K1642" i="10" s="1"/>
  <c r="U2319" i="8"/>
  <c r="T2319" i="8"/>
  <c r="K2333" i="10" s="1"/>
  <c r="T2050" i="8"/>
  <c r="K2064" i="10" s="1"/>
  <c r="U2050" i="8"/>
  <c r="T1261" i="8"/>
  <c r="K1275" i="10" s="1"/>
  <c r="U1261" i="8"/>
  <c r="U1976" i="8"/>
  <c r="T1976" i="8"/>
  <c r="K1990" i="10" s="1"/>
  <c r="U1208" i="8"/>
  <c r="T1208" i="8"/>
  <c r="K1222" i="10" s="1"/>
  <c r="U1707" i="8"/>
  <c r="T1707" i="8"/>
  <c r="K1721" i="10" s="1"/>
  <c r="U1182" i="8"/>
  <c r="T1182" i="8"/>
  <c r="K1196" i="10" s="1"/>
  <c r="T1397" i="8"/>
  <c r="K1411" i="10" s="1"/>
  <c r="U1397" i="8"/>
  <c r="U2320" i="8"/>
  <c r="T2320" i="8"/>
  <c r="K2334" i="10" s="1"/>
  <c r="U1552" i="8"/>
  <c r="T1552" i="8"/>
  <c r="K1566" i="10" s="1"/>
  <c r="U2579" i="8"/>
  <c r="T2579" i="8"/>
  <c r="K2593" i="10" s="1"/>
  <c r="U1555" i="8"/>
  <c r="T1555" i="8"/>
  <c r="K1569" i="10" s="1"/>
  <c r="U13" i="8"/>
  <c r="T13" i="8"/>
  <c r="K27" i="10" s="1"/>
  <c r="U506" i="8"/>
  <c r="T506" i="8"/>
  <c r="K520" i="10" s="1"/>
  <c r="U56" i="8"/>
  <c r="T56" i="8"/>
  <c r="K70" i="10" s="1"/>
  <c r="U229" i="8"/>
  <c r="T229" i="8"/>
  <c r="K243" i="10" s="1"/>
  <c r="U239" i="8"/>
  <c r="T239" i="8"/>
  <c r="K253" i="10" s="1"/>
  <c r="U1765" i="8"/>
  <c r="T1765" i="8"/>
  <c r="K1779" i="10" s="1"/>
  <c r="U605" i="8"/>
  <c r="T605" i="8"/>
  <c r="K619" i="10" s="1"/>
  <c r="U951" i="8"/>
  <c r="T951" i="8"/>
  <c r="K965" i="10" s="1"/>
  <c r="U164" i="8"/>
  <c r="T164" i="8"/>
  <c r="K178" i="10" s="1"/>
  <c r="U194" i="8"/>
  <c r="T194" i="8"/>
  <c r="K208" i="10" s="1"/>
  <c r="U236" i="8"/>
  <c r="T236" i="8"/>
  <c r="K250" i="10" s="1"/>
  <c r="U153" i="8"/>
  <c r="T153" i="8"/>
  <c r="K167" i="10" s="1"/>
  <c r="U630" i="8"/>
  <c r="T630" i="8"/>
  <c r="K644" i="10" s="1"/>
  <c r="U999" i="8"/>
  <c r="T999" i="8"/>
  <c r="K1013" i="10" s="1"/>
  <c r="U2276" i="8"/>
  <c r="T2276" i="8"/>
  <c r="K2290" i="10" s="1"/>
  <c r="U1263" i="8"/>
  <c r="T1263" i="8"/>
  <c r="K1277" i="10" s="1"/>
  <c r="U1530" i="8"/>
  <c r="T1530" i="8"/>
  <c r="K1544" i="10" s="1"/>
  <c r="U2445" i="8"/>
  <c r="T2445" i="8"/>
  <c r="K2459" i="10" s="1"/>
  <c r="U2243" i="8"/>
  <c r="T2243" i="8"/>
  <c r="K2257" i="10" s="1"/>
  <c r="U314" i="8"/>
  <c r="T314" i="8"/>
  <c r="K328" i="10" s="1"/>
  <c r="U454" i="8"/>
  <c r="T454" i="8"/>
  <c r="K468" i="10" s="1"/>
  <c r="U819" i="8"/>
  <c r="T819" i="8"/>
  <c r="K833" i="10" s="1"/>
  <c r="U1828" i="8"/>
  <c r="T1828" i="8"/>
  <c r="K1842" i="10" s="1"/>
  <c r="U858" i="8"/>
  <c r="T858" i="8"/>
  <c r="K872" i="10" s="1"/>
  <c r="T2090" i="8"/>
  <c r="K2104" i="10" s="1"/>
  <c r="U2090" i="8"/>
  <c r="U1792" i="8"/>
  <c r="T1792" i="8"/>
  <c r="K1806" i="10" s="1"/>
  <c r="U716" i="8"/>
  <c r="T716" i="8"/>
  <c r="K730" i="10" s="1"/>
  <c r="U975" i="8"/>
  <c r="T975" i="8"/>
  <c r="K989" i="10" s="1"/>
  <c r="U524" i="8"/>
  <c r="T524" i="8"/>
  <c r="K538" i="10" s="1"/>
  <c r="U150" i="8"/>
  <c r="T150" i="8"/>
  <c r="K164" i="10" s="1"/>
  <c r="U1063" i="8"/>
  <c r="T1063" i="8"/>
  <c r="K1077" i="10" s="1"/>
  <c r="U1007" i="8"/>
  <c r="T1007" i="8"/>
  <c r="K1021" i="10" s="1"/>
  <c r="T937" i="8"/>
  <c r="K951" i="10" s="1"/>
  <c r="U937" i="8"/>
  <c r="U2093" i="8"/>
  <c r="T2093" i="8"/>
  <c r="K2107" i="10" s="1"/>
  <c r="U2317" i="8"/>
  <c r="T2317" i="8"/>
  <c r="K2331" i="10" s="1"/>
  <c r="U960" i="8"/>
  <c r="T960" i="8"/>
  <c r="K974" i="10" s="1"/>
  <c r="U520" i="8"/>
  <c r="T520" i="8"/>
  <c r="K534" i="10" s="1"/>
  <c r="U311" i="8"/>
  <c r="T311" i="8"/>
  <c r="K325" i="10" s="1"/>
  <c r="U2545" i="8"/>
  <c r="T2545" i="8"/>
  <c r="K2559" i="10" s="1"/>
  <c r="U263" i="8"/>
  <c r="T263" i="8"/>
  <c r="K277" i="10" s="1"/>
  <c r="U1583" i="8"/>
  <c r="T1583" i="8"/>
  <c r="K1597" i="10" s="1"/>
  <c r="T1469" i="8"/>
  <c r="K1483" i="10" s="1"/>
  <c r="U1469" i="8"/>
  <c r="U222" i="8"/>
  <c r="T222" i="8"/>
  <c r="K236" i="10" s="1"/>
  <c r="U478" i="8"/>
  <c r="T478" i="8"/>
  <c r="K492" i="10" s="1"/>
  <c r="U331" i="8"/>
  <c r="T331" i="8"/>
  <c r="K345" i="10" s="1"/>
  <c r="U843" i="8"/>
  <c r="T843" i="8"/>
  <c r="K857" i="10" s="1"/>
  <c r="U1719" i="8"/>
  <c r="T1719" i="8"/>
  <c r="K1733" i="10" s="1"/>
  <c r="U1668" i="8"/>
  <c r="T1668" i="8"/>
  <c r="K1682" i="10" s="1"/>
  <c r="U2481" i="8"/>
  <c r="T2481" i="8"/>
  <c r="K2495" i="10" s="1"/>
  <c r="U1670" i="8"/>
  <c r="T1670" i="8"/>
  <c r="K1684" i="10" s="1"/>
  <c r="T2202" i="8"/>
  <c r="K2216" i="10" s="1"/>
  <c r="U2202" i="8"/>
  <c r="U814" i="8"/>
  <c r="T814" i="8"/>
  <c r="K828" i="10" s="1"/>
  <c r="U1218" i="8"/>
  <c r="T1218" i="8"/>
  <c r="K1232" i="10" s="1"/>
  <c r="U2393" i="8"/>
  <c r="T2393" i="8"/>
  <c r="K2407" i="10" s="1"/>
  <c r="U1625" i="8"/>
  <c r="T1625" i="8"/>
  <c r="K1639" i="10" s="1"/>
  <c r="T1113" i="8"/>
  <c r="K1127" i="10" s="1"/>
  <c r="U1113" i="8"/>
  <c r="T857" i="8"/>
  <c r="K871" i="10" s="1"/>
  <c r="U857" i="8"/>
  <c r="U1222" i="8"/>
  <c r="T1222" i="8"/>
  <c r="K1236" i="10" s="1"/>
  <c r="U1706" i="8"/>
  <c r="T1706" i="8"/>
  <c r="K1720" i="10" s="1"/>
  <c r="U994" i="8"/>
  <c r="T994" i="8"/>
  <c r="K1008" i="10" s="1"/>
  <c r="U1518" i="8"/>
  <c r="T1518" i="8"/>
  <c r="K1532" i="10" s="1"/>
  <c r="U2501" i="8"/>
  <c r="T2501" i="8"/>
  <c r="K2515" i="10" s="1"/>
  <c r="U1702" i="8"/>
  <c r="T1702" i="8"/>
  <c r="K1716" i="10" s="1"/>
  <c r="T2430" i="8"/>
  <c r="K2444" i="10" s="1"/>
  <c r="U2430" i="8"/>
  <c r="U1598" i="8"/>
  <c r="T1598" i="8"/>
  <c r="K1612" i="10" s="1"/>
  <c r="T2162" i="8"/>
  <c r="K2176" i="10" s="1"/>
  <c r="U2162" i="8"/>
  <c r="U1414" i="8"/>
  <c r="T1414" i="8"/>
  <c r="K1428" i="10" s="1"/>
  <c r="U1354" i="8"/>
  <c r="T1354" i="8"/>
  <c r="K1368" i="10" s="1"/>
  <c r="U1885" i="8"/>
  <c r="T1885" i="8"/>
  <c r="K1899" i="10" s="1"/>
  <c r="U1201" i="8"/>
  <c r="T1201" i="8"/>
  <c r="K1215" i="10" s="1"/>
  <c r="U2428" i="8"/>
  <c r="T2428" i="8"/>
  <c r="K2442" i="10" s="1"/>
  <c r="U2172" i="8"/>
  <c r="T2172" i="8"/>
  <c r="K2186" i="10" s="1"/>
  <c r="U1660" i="8"/>
  <c r="T1660" i="8"/>
  <c r="K1674" i="10" s="1"/>
  <c r="U956" i="8"/>
  <c r="T956" i="8"/>
  <c r="K970" i="10" s="1"/>
  <c r="U935" i="8"/>
  <c r="T935" i="8"/>
  <c r="K949" i="10" s="1"/>
  <c r="U1908" i="8"/>
  <c r="T1908" i="8"/>
  <c r="K1922" i="10" s="1"/>
  <c r="U1981" i="8"/>
  <c r="T1981" i="8"/>
  <c r="K1995" i="10" s="1"/>
  <c r="U302" i="8"/>
  <c r="T302" i="8"/>
  <c r="K316" i="10" s="1"/>
  <c r="U155" i="8"/>
  <c r="T155" i="8"/>
  <c r="K169" i="10" s="1"/>
  <c r="U667" i="8"/>
  <c r="T667" i="8"/>
  <c r="K681" i="10" s="1"/>
  <c r="U1367" i="8"/>
  <c r="T1367" i="8"/>
  <c r="K1381" i="10" s="1"/>
  <c r="U964" i="8"/>
  <c r="T964" i="8"/>
  <c r="K978" i="10" s="1"/>
  <c r="T1818" i="8"/>
  <c r="K1832" i="10" s="1"/>
  <c r="U1818" i="8"/>
  <c r="U1566" i="8"/>
  <c r="T1566" i="8"/>
  <c r="K1580" i="10" s="1"/>
  <c r="U391" i="8"/>
  <c r="T391" i="8"/>
  <c r="K405" i="10" s="1"/>
  <c r="U903" i="8"/>
  <c r="T903" i="8"/>
  <c r="K917" i="10" s="1"/>
  <c r="U1807" i="8"/>
  <c r="T1807" i="8"/>
  <c r="K1821" i="10" s="1"/>
  <c r="U1780" i="8"/>
  <c r="T1780" i="8"/>
  <c r="K1794" i="10" s="1"/>
  <c r="U1893" i="8"/>
  <c r="T1893" i="8"/>
  <c r="K1907" i="10" s="1"/>
  <c r="U30" i="8"/>
  <c r="T30" i="8"/>
  <c r="K44" i="10" s="1"/>
  <c r="U286" i="8"/>
  <c r="T286" i="8"/>
  <c r="K300" i="10" s="1"/>
  <c r="U542" i="8"/>
  <c r="T542" i="8"/>
  <c r="K556" i="10" s="1"/>
  <c r="U139" i="8"/>
  <c r="T139" i="8"/>
  <c r="K153" i="10" s="1"/>
  <c r="U395" i="8"/>
  <c r="T395" i="8"/>
  <c r="K409" i="10" s="1"/>
  <c r="U651" i="8"/>
  <c r="T651" i="8"/>
  <c r="K665" i="10" s="1"/>
  <c r="U907" i="8"/>
  <c r="T907" i="8"/>
  <c r="K921" i="10" s="1"/>
  <c r="U1335" i="8"/>
  <c r="T1335" i="8"/>
  <c r="K1349" i="10" s="1"/>
  <c r="U1847" i="8"/>
  <c r="T1847" i="8"/>
  <c r="K1861" i="10" s="1"/>
  <c r="U896" i="8"/>
  <c r="T896" i="8"/>
  <c r="K910" i="10" s="1"/>
  <c r="U1924" i="8"/>
  <c r="T1924" i="8"/>
  <c r="K1938" i="10" s="1"/>
  <c r="T1405" i="8"/>
  <c r="K1419" i="10" s="1"/>
  <c r="U1405" i="8"/>
  <c r="U1450" i="8"/>
  <c r="T1450" i="8"/>
  <c r="K1464" i="10" s="1"/>
  <c r="T2210" i="8"/>
  <c r="K2224" i="10" s="1"/>
  <c r="U2210" i="8"/>
  <c r="U1454" i="8"/>
  <c r="T1454" i="8"/>
  <c r="K1468" i="10" s="1"/>
  <c r="U730" i="8"/>
  <c r="T730" i="8"/>
  <c r="K744" i="10" s="1"/>
  <c r="T2010" i="8"/>
  <c r="K2024" i="10" s="1"/>
  <c r="U2010" i="8"/>
  <c r="U1170" i="8"/>
  <c r="T1170" i="8"/>
  <c r="K1184" i="10" s="1"/>
  <c r="T2518" i="8"/>
  <c r="K2532" i="10" s="1"/>
  <c r="U2518" i="8"/>
  <c r="T1754" i="8"/>
  <c r="K1768" i="10" s="1"/>
  <c r="U1754" i="8"/>
  <c r="U2585" i="8"/>
  <c r="T2585" i="8"/>
  <c r="K2599" i="10" s="1"/>
  <c r="U2329" i="8"/>
  <c r="T2329" i="8"/>
  <c r="K2343" i="10" s="1"/>
  <c r="U2073" i="8"/>
  <c r="T2073" i="8"/>
  <c r="K2087" i="10" s="1"/>
  <c r="U1817" i="8"/>
  <c r="T1817" i="8"/>
  <c r="K1831" i="10" s="1"/>
  <c r="U1561" i="8"/>
  <c r="T1561" i="8"/>
  <c r="K1575" i="10" s="1"/>
  <c r="T1305" i="8"/>
  <c r="K1319" i="10" s="1"/>
  <c r="U1305" i="8"/>
  <c r="T1049" i="8"/>
  <c r="K1063" i="10" s="1"/>
  <c r="U1049" i="8"/>
  <c r="T2514" i="8"/>
  <c r="K2528" i="10" s="1"/>
  <c r="U2514" i="8"/>
  <c r="U1806" i="8"/>
  <c r="T1806" i="8"/>
  <c r="K1820" i="10" s="1"/>
  <c r="U1078" i="8"/>
  <c r="T1078" i="8"/>
  <c r="K1092" i="10" s="1"/>
  <c r="T2338" i="8"/>
  <c r="K2352" i="10" s="1"/>
  <c r="U2338" i="8"/>
  <c r="U1534" i="8"/>
  <c r="T1534" i="8"/>
  <c r="K1548" i="10" s="1"/>
  <c r="U898" i="8"/>
  <c r="T898" i="8"/>
  <c r="K912" i="10" s="1"/>
  <c r="T2074" i="8"/>
  <c r="K2088" i="10" s="1"/>
  <c r="U2074" i="8"/>
  <c r="U1334" i="8"/>
  <c r="T1334" i="8"/>
  <c r="K1348" i="10" s="1"/>
  <c r="U2437" i="8"/>
  <c r="T2437" i="8"/>
  <c r="K2451" i="10" s="1"/>
  <c r="T2230" i="8"/>
  <c r="K2244" i="10" s="1"/>
  <c r="U2230" i="8"/>
  <c r="U1478" i="8"/>
  <c r="T1478" i="8"/>
  <c r="K1492" i="10" s="1"/>
  <c r="U842" i="8"/>
  <c r="T842" i="8"/>
  <c r="K856" i="10" s="1"/>
  <c r="T2226" i="8"/>
  <c r="K2240" i="10" s="1"/>
  <c r="U2226" i="8"/>
  <c r="U1422" i="8"/>
  <c r="T1422" i="8"/>
  <c r="K1436" i="10" s="1"/>
  <c r="U830" i="8"/>
  <c r="T830" i="8"/>
  <c r="K844" i="10" s="1"/>
  <c r="T1970" i="8"/>
  <c r="K1984" i="10" s="1"/>
  <c r="U1970" i="8"/>
  <c r="U1234" i="8"/>
  <c r="T1234" i="8"/>
  <c r="K1248" i="10" s="1"/>
  <c r="U1558" i="8"/>
  <c r="T1558" i="8"/>
  <c r="K1572" i="10" s="1"/>
  <c r="U2561" i="8"/>
  <c r="T2561" i="8"/>
  <c r="K2575" i="10" s="1"/>
  <c r="U2141" i="8"/>
  <c r="T2141" i="8"/>
  <c r="K2155" i="10" s="1"/>
  <c r="U1797" i="8"/>
  <c r="T1797" i="8"/>
  <c r="K1811" i="10" s="1"/>
  <c r="U1457" i="8"/>
  <c r="T1457" i="8"/>
  <c r="K1471" i="10" s="1"/>
  <c r="T1117" i="8"/>
  <c r="K1131" i="10" s="1"/>
  <c r="U1117" i="8"/>
  <c r="U2620" i="8"/>
  <c r="T2620" i="8"/>
  <c r="K2634" i="10" s="1"/>
  <c r="U2364" i="8"/>
  <c r="T2364" i="8"/>
  <c r="K2378" i="10" s="1"/>
  <c r="U2108" i="8"/>
  <c r="T2108" i="8"/>
  <c r="K2122" i="10" s="1"/>
  <c r="U1852" i="8"/>
  <c r="T1852" i="8"/>
  <c r="K1866" i="10" s="1"/>
  <c r="U1596" i="8"/>
  <c r="T1596" i="8"/>
  <c r="K1610" i="10" s="1"/>
  <c r="U1340" i="8"/>
  <c r="T1340" i="8"/>
  <c r="K1354" i="10" s="1"/>
  <c r="U864" i="8"/>
  <c r="T864" i="8"/>
  <c r="K878" i="10" s="1"/>
  <c r="U551" i="8"/>
  <c r="T551" i="8"/>
  <c r="K565" i="10" s="1"/>
  <c r="U1135" i="8"/>
  <c r="T1135" i="8"/>
  <c r="K1149" i="10" s="1"/>
  <c r="U2263" i="8"/>
  <c r="T2263" i="8"/>
  <c r="K2277" i="10" s="1"/>
  <c r="U2420" i="8"/>
  <c r="T2420" i="8"/>
  <c r="K2434" i="10" s="1"/>
  <c r="U2321" i="8"/>
  <c r="T2321" i="8"/>
  <c r="K2335" i="10" s="1"/>
  <c r="U110" i="8"/>
  <c r="T110" i="8"/>
  <c r="K124" i="10" s="1"/>
  <c r="U366" i="8"/>
  <c r="T366" i="8"/>
  <c r="K380" i="10" s="1"/>
  <c r="U622" i="8"/>
  <c r="T622" i="8"/>
  <c r="K636" i="10" s="1"/>
  <c r="U219" i="8"/>
  <c r="T219" i="8"/>
  <c r="K233" i="10" s="1"/>
  <c r="U475" i="8"/>
  <c r="T475" i="8"/>
  <c r="K489" i="10" s="1"/>
  <c r="U731" i="8"/>
  <c r="T731" i="8"/>
  <c r="K745" i="10" s="1"/>
  <c r="U987" i="8"/>
  <c r="T987" i="8"/>
  <c r="K1001" i="10" s="1"/>
  <c r="U1495" i="8"/>
  <c r="T1495" i="8"/>
  <c r="K1509" i="10" s="1"/>
  <c r="U2023" i="8"/>
  <c r="T2023" i="8"/>
  <c r="K2037" i="10" s="1"/>
  <c r="U1220" i="8"/>
  <c r="T1220" i="8"/>
  <c r="K1234" i="10" s="1"/>
  <c r="U2244" i="8"/>
  <c r="T2244" i="8"/>
  <c r="K2258" i="10" s="1"/>
  <c r="U1489" i="8"/>
  <c r="T1489" i="8"/>
  <c r="K1503" i="10" s="1"/>
  <c r="T2194" i="8"/>
  <c r="K2208" i="10" s="1"/>
  <c r="U2194" i="8"/>
  <c r="T2346" i="8"/>
  <c r="K2360" i="10" s="1"/>
  <c r="U2346" i="8"/>
  <c r="T1626" i="8"/>
  <c r="K1640" i="10" s="1"/>
  <c r="U1626" i="8"/>
  <c r="U958" i="8"/>
  <c r="T958" i="8"/>
  <c r="K972" i="10" s="1"/>
  <c r="T2154" i="8"/>
  <c r="K2168" i="10" s="1"/>
  <c r="U2154" i="8"/>
  <c r="U1342" i="8"/>
  <c r="T1342" i="8"/>
  <c r="K1356" i="10" s="1"/>
  <c r="U782" i="8"/>
  <c r="T782" i="8"/>
  <c r="K796" i="10" s="1"/>
  <c r="T1894" i="8"/>
  <c r="K1908" i="10" s="1"/>
  <c r="U1894" i="8"/>
  <c r="U1094" i="8"/>
  <c r="T1094" i="8"/>
  <c r="K1108" i="10" s="1"/>
  <c r="U2377" i="8"/>
  <c r="T2377" i="8"/>
  <c r="K2391" i="10" s="1"/>
  <c r="U2121" i="8"/>
  <c r="T2121" i="8"/>
  <c r="K2135" i="10" s="1"/>
  <c r="U1865" i="8"/>
  <c r="T1865" i="8"/>
  <c r="K1879" i="10" s="1"/>
  <c r="U1609" i="8"/>
  <c r="T1609" i="8"/>
  <c r="K1623" i="10" s="1"/>
  <c r="T1353" i="8"/>
  <c r="K1367" i="10" s="1"/>
  <c r="U1353" i="8"/>
  <c r="T1097" i="8"/>
  <c r="K1111" i="10" s="1"/>
  <c r="U1097" i="8"/>
  <c r="T837" i="8"/>
  <c r="K851" i="10" s="1"/>
  <c r="U837" i="8"/>
  <c r="T1926" i="8"/>
  <c r="K1940" i="10" s="1"/>
  <c r="U1926" i="8"/>
  <c r="U1178" i="8"/>
  <c r="T1178" i="8"/>
  <c r="K1192" i="10" s="1"/>
  <c r="T2498" i="8"/>
  <c r="K2512" i="10" s="1"/>
  <c r="U2498" i="8"/>
  <c r="T1666" i="8"/>
  <c r="K1680" i="10" s="1"/>
  <c r="U1666" i="8"/>
  <c r="U962" i="8"/>
  <c r="T962" i="8"/>
  <c r="K976" i="10" s="1"/>
  <c r="T2222" i="8"/>
  <c r="K2236" i="10" s="1"/>
  <c r="U2222" i="8"/>
  <c r="U1470" i="8"/>
  <c r="T1470" i="8"/>
  <c r="K1484" i="10" s="1"/>
  <c r="U2485" i="8"/>
  <c r="T2485" i="8"/>
  <c r="K2499" i="10" s="1"/>
  <c r="T2366" i="8"/>
  <c r="K2380" i="10" s="1"/>
  <c r="U2366" i="8"/>
  <c r="T1650" i="8"/>
  <c r="K1664" i="10" s="1"/>
  <c r="U1650" i="8"/>
  <c r="U974" i="8"/>
  <c r="T974" i="8"/>
  <c r="K988" i="10" s="1"/>
  <c r="T2178" i="8"/>
  <c r="K2192" i="10" s="1"/>
  <c r="U2178" i="8"/>
  <c r="U1370" i="8"/>
  <c r="T1370" i="8"/>
  <c r="K1384" i="10" s="1"/>
  <c r="U798" i="8"/>
  <c r="T798" i="8"/>
  <c r="K812" i="10" s="1"/>
  <c r="U1934" i="8"/>
  <c r="T1934" i="8"/>
  <c r="K1948" i="10" s="1"/>
  <c r="U1190" i="8"/>
  <c r="T1190" i="8"/>
  <c r="K1204" i="10" s="1"/>
  <c r="T2166" i="8"/>
  <c r="K2180" i="10" s="1"/>
  <c r="U2166" i="8"/>
  <c r="U1174" i="8"/>
  <c r="T1174" i="8"/>
  <c r="K1188" i="10" s="1"/>
  <c r="U2205" i="8"/>
  <c r="T2205" i="8"/>
  <c r="K2219" i="10" s="1"/>
  <c r="U1861" i="8"/>
  <c r="T1861" i="8"/>
  <c r="K1875" i="10" s="1"/>
  <c r="U1521" i="8"/>
  <c r="T1521" i="8"/>
  <c r="K1535" i="10" s="1"/>
  <c r="T1181" i="8"/>
  <c r="K1195" i="10" s="1"/>
  <c r="U1181" i="8"/>
  <c r="T821" i="8"/>
  <c r="K835" i="10" s="1"/>
  <c r="U821" i="8"/>
  <c r="U2412" i="8"/>
  <c r="T2412" i="8"/>
  <c r="K2426" i="10" s="1"/>
  <c r="U2156" i="8"/>
  <c r="T2156" i="8"/>
  <c r="K2170" i="10" s="1"/>
  <c r="U1900" i="8"/>
  <c r="T1900" i="8"/>
  <c r="K1914" i="10" s="1"/>
  <c r="U1644" i="8"/>
  <c r="T1644" i="8"/>
  <c r="K1658" i="10" s="1"/>
  <c r="U1388" i="8"/>
  <c r="T1388" i="8"/>
  <c r="K1402" i="10" s="1"/>
  <c r="U1004" i="8"/>
  <c r="T1004" i="8"/>
  <c r="K1018" i="10" s="1"/>
  <c r="U2527" i="8"/>
  <c r="T2527" i="8"/>
  <c r="K2541" i="10" s="1"/>
  <c r="U2271" i="8"/>
  <c r="T2271" i="8"/>
  <c r="K2285" i="10" s="1"/>
  <c r="U2015" i="8"/>
  <c r="T2015" i="8"/>
  <c r="K2029" i="10" s="1"/>
  <c r="T2314" i="8"/>
  <c r="K2328" i="10" s="1"/>
  <c r="U2314" i="8"/>
  <c r="U1494" i="8"/>
  <c r="T1494" i="8"/>
  <c r="K1508" i="10" s="1"/>
  <c r="U2221" i="8"/>
  <c r="T2221" i="8"/>
  <c r="K2235" i="10" s="1"/>
  <c r="U1877" i="8"/>
  <c r="T1877" i="8"/>
  <c r="K1891" i="10" s="1"/>
  <c r="U1537" i="8"/>
  <c r="T1537" i="8"/>
  <c r="K1551" i="10" s="1"/>
  <c r="T1197" i="8"/>
  <c r="K1211" i="10" s="1"/>
  <c r="U1197" i="8"/>
  <c r="T853" i="8"/>
  <c r="K867" i="10" s="1"/>
  <c r="U853" i="8"/>
  <c r="U2440" i="8"/>
  <c r="T2440" i="8"/>
  <c r="K2454" i="10" s="1"/>
  <c r="U2184" i="8"/>
  <c r="T2184" i="8"/>
  <c r="K2198" i="10" s="1"/>
  <c r="U1928" i="8"/>
  <c r="T1928" i="8"/>
  <c r="K1942" i="10" s="1"/>
  <c r="U1672" i="8"/>
  <c r="T1672" i="8"/>
  <c r="K1686" i="10" s="1"/>
  <c r="U1416" i="8"/>
  <c r="T1416" i="8"/>
  <c r="K1430" i="10" s="1"/>
  <c r="U1160" i="8"/>
  <c r="T1160" i="8"/>
  <c r="K1174" i="10" s="1"/>
  <c r="U904" i="8"/>
  <c r="T904" i="8"/>
  <c r="K918" i="10" s="1"/>
  <c r="U2427" i="8"/>
  <c r="T2427" i="8"/>
  <c r="K2441" i="10" s="1"/>
  <c r="U2171" i="8"/>
  <c r="T2171" i="8"/>
  <c r="K2185" i="10" s="1"/>
  <c r="U1915" i="8"/>
  <c r="T1915" i="8"/>
  <c r="K1929" i="10" s="1"/>
  <c r="U1659" i="8"/>
  <c r="T1659" i="8"/>
  <c r="K1673" i="10" s="1"/>
  <c r="U1403" i="8"/>
  <c r="T1403" i="8"/>
  <c r="K1417" i="10" s="1"/>
  <c r="U1147" i="8"/>
  <c r="T1147" i="8"/>
  <c r="K1161" i="10" s="1"/>
  <c r="U455" i="8"/>
  <c r="T455" i="8"/>
  <c r="K469" i="10" s="1"/>
  <c r="U967" i="8"/>
  <c r="T967" i="8"/>
  <c r="K981" i="10" s="1"/>
  <c r="U1935" i="8"/>
  <c r="T1935" i="8"/>
  <c r="K1949" i="10" s="1"/>
  <c r="U2036" i="8"/>
  <c r="T2036" i="8"/>
  <c r="K2050" i="10" s="1"/>
  <c r="U2065" i="8"/>
  <c r="T2065" i="8"/>
  <c r="K2079" i="10" s="1"/>
  <c r="U62" i="8"/>
  <c r="T62" i="8"/>
  <c r="K76" i="10" s="1"/>
  <c r="U318" i="8"/>
  <c r="T318" i="8"/>
  <c r="K332" i="10" s="1"/>
  <c r="U574" i="8"/>
  <c r="T574" i="8"/>
  <c r="K588" i="10" s="1"/>
  <c r="U171" i="8"/>
  <c r="T171" i="8"/>
  <c r="K185" i="10" s="1"/>
  <c r="U427" i="8"/>
  <c r="T427" i="8"/>
  <c r="K441" i="10" s="1"/>
  <c r="U683" i="8"/>
  <c r="T683" i="8"/>
  <c r="K697" i="10" s="1"/>
  <c r="U939" i="8"/>
  <c r="T939" i="8"/>
  <c r="K953" i="10" s="1"/>
  <c r="U1399" i="8"/>
  <c r="T1399" i="8"/>
  <c r="K1413" i="10" s="1"/>
  <c r="U1911" i="8"/>
  <c r="T1911" i="8"/>
  <c r="K1925" i="10" s="1"/>
  <c r="U1028" i="8"/>
  <c r="T1028" i="8"/>
  <c r="K1042" i="10" s="1"/>
  <c r="U2052" i="8"/>
  <c r="T2052" i="8"/>
  <c r="K2066" i="10" s="1"/>
  <c r="U1233" i="8"/>
  <c r="T1233" i="8"/>
  <c r="K1247" i="10" s="1"/>
  <c r="U1462" i="8"/>
  <c r="T1462" i="8"/>
  <c r="K1476" i="10" s="1"/>
  <c r="T1938" i="8"/>
  <c r="K1952" i="10" s="1"/>
  <c r="U1938" i="8"/>
  <c r="U1194" i="8"/>
  <c r="T1194" i="8"/>
  <c r="K1208" i="10" s="1"/>
  <c r="U698" i="8"/>
  <c r="T698" i="8"/>
  <c r="K712" i="10" s="1"/>
  <c r="U1886" i="8"/>
  <c r="T1886" i="8"/>
  <c r="K1900" i="10" s="1"/>
  <c r="U1098" i="8"/>
  <c r="T1098" i="8"/>
  <c r="K1112" i="10" s="1"/>
  <c r="T2426" i="8"/>
  <c r="K2440" i="10" s="1"/>
  <c r="U2426" i="8"/>
  <c r="U1662" i="8"/>
  <c r="T1662" i="8"/>
  <c r="K1676" i="10" s="1"/>
  <c r="U2553" i="8"/>
  <c r="T2553" i="8"/>
  <c r="K2567" i="10" s="1"/>
  <c r="U2297" i="8"/>
  <c r="T2297" i="8"/>
  <c r="K2311" i="10" s="1"/>
  <c r="U2041" i="8"/>
  <c r="T2041" i="8"/>
  <c r="K2055" i="10" s="1"/>
  <c r="U1785" i="8"/>
  <c r="T1785" i="8"/>
  <c r="K1799" i="10" s="1"/>
  <c r="U1529" i="8"/>
  <c r="T1529" i="8"/>
  <c r="K1543" i="10" s="1"/>
  <c r="T1273" i="8"/>
  <c r="K1287" i="10" s="1"/>
  <c r="U1273" i="8"/>
  <c r="T1017" i="8"/>
  <c r="K1031" i="10" s="1"/>
  <c r="U1017" i="8"/>
  <c r="T2422" i="8"/>
  <c r="K2436" i="10" s="1"/>
  <c r="U2422" i="8"/>
  <c r="T1714" i="8"/>
  <c r="K1728" i="10" s="1"/>
  <c r="U1714" i="8"/>
  <c r="U1014" i="8"/>
  <c r="T1014" i="8"/>
  <c r="K1028" i="10" s="1"/>
  <c r="T2238" i="8"/>
  <c r="K2252" i="10" s="1"/>
  <c r="U2238" i="8"/>
  <c r="U1434" i="8"/>
  <c r="T1434" i="8"/>
  <c r="K1448" i="10" s="1"/>
  <c r="U838" i="8"/>
  <c r="T838" i="8"/>
  <c r="K852" i="10" s="1"/>
  <c r="T1978" i="8"/>
  <c r="K1992" i="10" s="1"/>
  <c r="U1978" i="8"/>
  <c r="U1246" i="8"/>
  <c r="T1246" i="8"/>
  <c r="K1260" i="10" s="1"/>
  <c r="U2405" i="8"/>
  <c r="T2405" i="8"/>
  <c r="K2419" i="10" s="1"/>
  <c r="T2138" i="8"/>
  <c r="K2152" i="10" s="1"/>
  <c r="U2138" i="8"/>
  <c r="U1386" i="8"/>
  <c r="T1386" i="8"/>
  <c r="K1400" i="10" s="1"/>
  <c r="U778" i="8"/>
  <c r="T778" i="8"/>
  <c r="K792" i="10" s="1"/>
  <c r="T2130" i="8"/>
  <c r="K2144" i="10" s="1"/>
  <c r="U2130" i="8"/>
  <c r="U1306" i="8"/>
  <c r="T1306" i="8"/>
  <c r="K1320" i="10" s="1"/>
  <c r="U758" i="8"/>
  <c r="T758" i="8"/>
  <c r="K772" i="10" s="1"/>
  <c r="T1866" i="8"/>
  <c r="K1880" i="10" s="1"/>
  <c r="U1866" i="8"/>
  <c r="T2630" i="8"/>
  <c r="K2644" i="10" s="1"/>
  <c r="U2630" i="8"/>
  <c r="T1962" i="8"/>
  <c r="K1976" i="10" s="1"/>
  <c r="U1962" i="8"/>
  <c r="U2625" i="8"/>
  <c r="T2625" i="8"/>
  <c r="K2639" i="10" s="1"/>
  <c r="U2181" i="8"/>
  <c r="T2181" i="8"/>
  <c r="K2195" i="10" s="1"/>
  <c r="U1841" i="8"/>
  <c r="T1841" i="8"/>
  <c r="K1855" i="10" s="1"/>
  <c r="T1501" i="8"/>
  <c r="K1515" i="10" s="1"/>
  <c r="U1501" i="8"/>
  <c r="T1157" i="8"/>
  <c r="K1171" i="10" s="1"/>
  <c r="U1157" i="8"/>
  <c r="U2543" i="8"/>
  <c r="T2543" i="8"/>
  <c r="K2557" i="10" s="1"/>
  <c r="U2287" i="8"/>
  <c r="T2287" i="8"/>
  <c r="K2301" i="10" s="1"/>
  <c r="U2031" i="8"/>
  <c r="T2031" i="8"/>
  <c r="K2045" i="10" s="1"/>
  <c r="T2522" i="8"/>
  <c r="K2536" i="10" s="1"/>
  <c r="U2522" i="8"/>
  <c r="U1674" i="8"/>
  <c r="T1674" i="8"/>
  <c r="K1688" i="10" s="1"/>
  <c r="U2241" i="8"/>
  <c r="T2241" i="8"/>
  <c r="K2255" i="10" s="1"/>
  <c r="U1901" i="8"/>
  <c r="T1901" i="8"/>
  <c r="K1915" i="10" s="1"/>
  <c r="U1557" i="8"/>
  <c r="T1557" i="8"/>
  <c r="K1571" i="10" s="1"/>
  <c r="U1217" i="8"/>
  <c r="T1217" i="8"/>
  <c r="K1231" i="10" s="1"/>
  <c r="T877" i="8"/>
  <c r="K891" i="10" s="1"/>
  <c r="U877" i="8"/>
  <c r="U2456" i="8"/>
  <c r="T2456" i="8"/>
  <c r="K2470" i="10" s="1"/>
  <c r="U2200" i="8"/>
  <c r="T2200" i="8"/>
  <c r="K2214" i="10" s="1"/>
  <c r="U1944" i="8"/>
  <c r="T1944" i="8"/>
  <c r="K1958" i="10" s="1"/>
  <c r="U1688" i="8"/>
  <c r="T1688" i="8"/>
  <c r="K1702" i="10" s="1"/>
  <c r="U1432" i="8"/>
  <c r="T1432" i="8"/>
  <c r="K1446" i="10" s="1"/>
  <c r="U1176" i="8"/>
  <c r="T1176" i="8"/>
  <c r="K1190" i="10" s="1"/>
  <c r="U920" i="8"/>
  <c r="T920" i="8"/>
  <c r="K934" i="10" s="1"/>
  <c r="U2443" i="8"/>
  <c r="T2443" i="8"/>
  <c r="K2457" i="10" s="1"/>
  <c r="U2187" i="8"/>
  <c r="T2187" i="8"/>
  <c r="K2201" i="10" s="1"/>
  <c r="U1931" i="8"/>
  <c r="T1931" i="8"/>
  <c r="K1945" i="10" s="1"/>
  <c r="U1675" i="8"/>
  <c r="T1675" i="8"/>
  <c r="K1689" i="10" s="1"/>
  <c r="U1419" i="8"/>
  <c r="T1419" i="8"/>
  <c r="K1433" i="10" s="1"/>
  <c r="U1163" i="8"/>
  <c r="T1163" i="8"/>
  <c r="K1177" i="10" s="1"/>
  <c r="U1586" i="8"/>
  <c r="T1586" i="8"/>
  <c r="K1600" i="10" s="1"/>
  <c r="U930" i="8"/>
  <c r="T930" i="8"/>
  <c r="K944" i="10" s="1"/>
  <c r="U2413" i="8"/>
  <c r="T2413" i="8"/>
  <c r="K2427" i="10" s="1"/>
  <c r="U2037" i="8"/>
  <c r="T2037" i="8"/>
  <c r="K2051" i="10" s="1"/>
  <c r="U1697" i="8"/>
  <c r="T1697" i="8"/>
  <c r="K1711" i="10" s="1"/>
  <c r="T1357" i="8"/>
  <c r="K1371" i="10" s="1"/>
  <c r="U1357" i="8"/>
  <c r="T1013" i="8"/>
  <c r="K1027" i="10" s="1"/>
  <c r="U1013" i="8"/>
  <c r="U2544" i="8"/>
  <c r="T2544" i="8"/>
  <c r="K2558" i="10" s="1"/>
  <c r="U2288" i="8"/>
  <c r="T2288" i="8"/>
  <c r="K2302" i="10" s="1"/>
  <c r="U2032" i="8"/>
  <c r="T2032" i="8"/>
  <c r="K2046" i="10" s="1"/>
  <c r="U1776" i="8"/>
  <c r="T1776" i="8"/>
  <c r="K1790" i="10" s="1"/>
  <c r="U1520" i="8"/>
  <c r="T1520" i="8"/>
  <c r="K1534" i="10" s="1"/>
  <c r="U1264" i="8"/>
  <c r="T1264" i="8"/>
  <c r="K1278" i="10" s="1"/>
  <c r="U1008" i="8"/>
  <c r="T1008" i="8"/>
  <c r="K1022" i="10" s="1"/>
  <c r="U2547" i="8"/>
  <c r="T2547" i="8"/>
  <c r="K2561" i="10" s="1"/>
  <c r="U2291" i="8"/>
  <c r="T2291" i="8"/>
  <c r="K2305" i="10" s="1"/>
  <c r="U2035" i="8"/>
  <c r="T2035" i="8"/>
  <c r="K2049" i="10" s="1"/>
  <c r="U1779" i="8"/>
  <c r="T1779" i="8"/>
  <c r="K1793" i="10" s="1"/>
  <c r="U1523" i="8"/>
  <c r="T1523" i="8"/>
  <c r="K1537" i="10" s="1"/>
  <c r="U1267" i="8"/>
  <c r="T1267" i="8"/>
  <c r="K1281" i="10" s="1"/>
  <c r="U1011" i="8"/>
  <c r="T1011" i="8"/>
  <c r="K1025" i="10" s="1"/>
  <c r="U448" i="8"/>
  <c r="T448" i="8"/>
  <c r="K462" i="10" s="1"/>
  <c r="U61" i="8"/>
  <c r="T61" i="8"/>
  <c r="K75" i="10" s="1"/>
  <c r="U493" i="8"/>
  <c r="T493" i="8"/>
  <c r="K507" i="10" s="1"/>
  <c r="U106" i="8"/>
  <c r="T106" i="8"/>
  <c r="K120" i="10" s="1"/>
  <c r="U554" i="8"/>
  <c r="T554" i="8"/>
  <c r="K568" i="10" s="1"/>
  <c r="U113" i="8"/>
  <c r="T113" i="8"/>
  <c r="K127" i="10" s="1"/>
  <c r="U369" i="8"/>
  <c r="T369" i="8"/>
  <c r="K383" i="10" s="1"/>
  <c r="U625" i="8"/>
  <c r="T625" i="8"/>
  <c r="K639" i="10" s="1"/>
  <c r="U88" i="8"/>
  <c r="T88" i="8"/>
  <c r="K102" i="10" s="1"/>
  <c r="U344" i="8"/>
  <c r="T344" i="8"/>
  <c r="K358" i="10" s="1"/>
  <c r="U600" i="8"/>
  <c r="T600" i="8"/>
  <c r="K614" i="10" s="1"/>
  <c r="U5" i="8"/>
  <c r="T5" i="8"/>
  <c r="K19" i="10" s="1"/>
  <c r="U261" i="8"/>
  <c r="T261" i="8"/>
  <c r="K275" i="10" s="1"/>
  <c r="U517" i="8"/>
  <c r="T517" i="8"/>
  <c r="K531" i="10" s="1"/>
  <c r="T809" i="8"/>
  <c r="K823" i="10" s="1"/>
  <c r="U809" i="8"/>
  <c r="U450" i="8"/>
  <c r="T450" i="8"/>
  <c r="K464" i="10" s="1"/>
  <c r="U303" i="8"/>
  <c r="T303" i="8"/>
  <c r="K317" i="10" s="1"/>
  <c r="U799" i="8"/>
  <c r="T799" i="8"/>
  <c r="K813" i="10" s="1"/>
  <c r="U1631" i="8"/>
  <c r="T1631" i="8"/>
  <c r="K1645" i="10" s="1"/>
  <c r="U1492" i="8"/>
  <c r="T1492" i="8"/>
  <c r="K1506" i="10" s="1"/>
  <c r="U2193" i="8"/>
  <c r="T2193" i="8"/>
  <c r="K2207" i="10" s="1"/>
  <c r="U192" i="8"/>
  <c r="T192" i="8"/>
  <c r="K206" i="10" s="1"/>
  <c r="U756" i="8"/>
  <c r="T756" i="8"/>
  <c r="K770" i="10" s="1"/>
  <c r="U525" i="8"/>
  <c r="T525" i="8"/>
  <c r="K539" i="10" s="1"/>
  <c r="U346" i="8"/>
  <c r="T346" i="8"/>
  <c r="K360" i="10" s="1"/>
  <c r="U343" i="8"/>
  <c r="T343" i="8"/>
  <c r="K357" i="10" s="1"/>
  <c r="U887" i="8"/>
  <c r="T887" i="8"/>
  <c r="K901" i="10" s="1"/>
  <c r="U1839" i="8"/>
  <c r="T1839" i="8"/>
  <c r="K1853" i="10" s="1"/>
  <c r="U2100" i="8"/>
  <c r="T2100" i="8"/>
  <c r="K2114" i="10" s="1"/>
  <c r="U132" i="8"/>
  <c r="T132" i="8"/>
  <c r="K146" i="10" s="1"/>
  <c r="U388" i="8"/>
  <c r="T388" i="8"/>
  <c r="K402" i="10" s="1"/>
  <c r="U648" i="8"/>
  <c r="T648" i="8"/>
  <c r="K662" i="10" s="1"/>
  <c r="U130" i="8"/>
  <c r="T130" i="8"/>
  <c r="K144" i="10" s="1"/>
  <c r="U658" i="8"/>
  <c r="T658" i="8"/>
  <c r="K672" i="10" s="1"/>
  <c r="U511" i="8"/>
  <c r="T511" i="8"/>
  <c r="K525" i="10" s="1"/>
  <c r="U1087" i="8"/>
  <c r="T1087" i="8"/>
  <c r="K1101" i="10" s="1"/>
  <c r="U2126" i="8"/>
  <c r="T2126" i="8"/>
  <c r="K2140" i="10" s="1"/>
  <c r="U822" i="8"/>
  <c r="T822" i="8"/>
  <c r="K836" i="10" s="1"/>
  <c r="U2381" i="8"/>
  <c r="T2381" i="8"/>
  <c r="K2395" i="10" s="1"/>
  <c r="U2017" i="8"/>
  <c r="T2017" i="8"/>
  <c r="K2031" i="10" s="1"/>
  <c r="U1677" i="8"/>
  <c r="T1677" i="8"/>
  <c r="K1691" i="10" s="1"/>
  <c r="T1333" i="8"/>
  <c r="K1347" i="10" s="1"/>
  <c r="U1333" i="8"/>
  <c r="U993" i="8"/>
  <c r="T993" i="8"/>
  <c r="K1007" i="10" s="1"/>
  <c r="U2528" i="8"/>
  <c r="T2528" i="8"/>
  <c r="K2542" i="10" s="1"/>
  <c r="U2272" i="8"/>
  <c r="T2272" i="8"/>
  <c r="K2286" i="10" s="1"/>
  <c r="U2016" i="8"/>
  <c r="T2016" i="8"/>
  <c r="K2030" i="10" s="1"/>
  <c r="U1760" i="8"/>
  <c r="T1760" i="8"/>
  <c r="K1774" i="10" s="1"/>
  <c r="U1504" i="8"/>
  <c r="T1504" i="8"/>
  <c r="K1518" i="10" s="1"/>
  <c r="U1248" i="8"/>
  <c r="T1248" i="8"/>
  <c r="K1262" i="10" s="1"/>
  <c r="U992" i="8"/>
  <c r="T992" i="8"/>
  <c r="K1006" i="10" s="1"/>
  <c r="U2531" i="8"/>
  <c r="T2531" i="8"/>
  <c r="K2545" i="10" s="1"/>
  <c r="U2275" i="8"/>
  <c r="T2275" i="8"/>
  <c r="K2289" i="10" s="1"/>
  <c r="U2019" i="8"/>
  <c r="T2019" i="8"/>
  <c r="K2033" i="10" s="1"/>
  <c r="U1763" i="8"/>
  <c r="T1763" i="8"/>
  <c r="K1777" i="10" s="1"/>
  <c r="U1507" i="8"/>
  <c r="T1507" i="8"/>
  <c r="K1521" i="10" s="1"/>
  <c r="U1251" i="8"/>
  <c r="T1251" i="8"/>
  <c r="K1265" i="10" s="1"/>
  <c r="U995" i="8"/>
  <c r="T995" i="8"/>
  <c r="K1009" i="10" s="1"/>
  <c r="U480" i="8"/>
  <c r="T480" i="8"/>
  <c r="K494" i="10" s="1"/>
  <c r="U93" i="8"/>
  <c r="T93" i="8"/>
  <c r="K107" i="10" s="1"/>
  <c r="U509" i="8"/>
  <c r="T509" i="8"/>
  <c r="K523" i="10" s="1"/>
  <c r="U122" i="8"/>
  <c r="T122" i="8"/>
  <c r="K136" i="10" s="1"/>
  <c r="U586" i="8"/>
  <c r="T586" i="8"/>
  <c r="K600" i="10" s="1"/>
  <c r="U129" i="8"/>
  <c r="T129" i="8"/>
  <c r="K143" i="10" s="1"/>
  <c r="U385" i="8"/>
  <c r="T385" i="8"/>
  <c r="K399" i="10" s="1"/>
  <c r="U645" i="8"/>
  <c r="T645" i="8"/>
  <c r="K659" i="10" s="1"/>
  <c r="U104" i="8"/>
  <c r="T104" i="8"/>
  <c r="K118" i="10" s="1"/>
  <c r="U360" i="8"/>
  <c r="T360" i="8"/>
  <c r="K374" i="10" s="1"/>
  <c r="U616" i="8"/>
  <c r="T616" i="8"/>
  <c r="K630" i="10" s="1"/>
  <c r="U21" i="8"/>
  <c r="T21" i="8"/>
  <c r="K35" i="10" s="1"/>
  <c r="U277" i="8"/>
  <c r="T277" i="8"/>
  <c r="K291" i="10" s="1"/>
  <c r="U533" i="8"/>
  <c r="T533" i="8"/>
  <c r="K547" i="10" s="1"/>
  <c r="T829" i="8"/>
  <c r="K843" i="10" s="1"/>
  <c r="U829" i="8"/>
  <c r="U482" i="8"/>
  <c r="T482" i="8"/>
  <c r="K496" i="10" s="1"/>
  <c r="U335" i="8"/>
  <c r="T335" i="8"/>
  <c r="K349" i="10" s="1"/>
  <c r="U831" i="8"/>
  <c r="T831" i="8"/>
  <c r="K845" i="10" s="1"/>
  <c r="U1727" i="8"/>
  <c r="T1727" i="8"/>
  <c r="K1741" i="10" s="1"/>
  <c r="U1620" i="8"/>
  <c r="T1620" i="8"/>
  <c r="K1634" i="10" s="1"/>
  <c r="U2385" i="8"/>
  <c r="T2385" i="8"/>
  <c r="K2399" i="10" s="1"/>
  <c r="U80" i="8"/>
  <c r="T80" i="8"/>
  <c r="K94" i="10" s="1"/>
  <c r="U640" i="8"/>
  <c r="T640" i="8"/>
  <c r="K654" i="10" s="1"/>
  <c r="U397" i="8"/>
  <c r="T397" i="8"/>
  <c r="K411" i="10" s="1"/>
  <c r="U250" i="8"/>
  <c r="T250" i="8"/>
  <c r="K264" i="10" s="1"/>
  <c r="U247" i="8"/>
  <c r="T247" i="8"/>
  <c r="K261" i="10" s="1"/>
  <c r="U775" i="8"/>
  <c r="T775" i="8"/>
  <c r="K789" i="10" s="1"/>
  <c r="U1903" i="8"/>
  <c r="T1903" i="8"/>
  <c r="K1917" i="10" s="1"/>
  <c r="U2228" i="8"/>
  <c r="T2228" i="8"/>
  <c r="K2242" i="10" s="1"/>
  <c r="U148" i="8"/>
  <c r="T148" i="8"/>
  <c r="K162" i="10" s="1"/>
  <c r="U404" i="8"/>
  <c r="T404" i="8"/>
  <c r="K418" i="10" s="1"/>
  <c r="U664" i="8"/>
  <c r="T664" i="8"/>
  <c r="K678" i="10" s="1"/>
  <c r="U162" i="8"/>
  <c r="T162" i="8"/>
  <c r="K176" i="10" s="1"/>
  <c r="U31" i="8"/>
  <c r="T31" i="8"/>
  <c r="K45" i="10" s="1"/>
  <c r="U543" i="8"/>
  <c r="T543" i="8"/>
  <c r="K557" i="10" s="1"/>
  <c r="U1151" i="8"/>
  <c r="T1151" i="8"/>
  <c r="K1165" i="10" s="1"/>
  <c r="U2359" i="8"/>
  <c r="T2359" i="8"/>
  <c r="K2373" i="10" s="1"/>
  <c r="U2580" i="8"/>
  <c r="T2580" i="8"/>
  <c r="K2594" i="10" s="1"/>
  <c r="U60" i="8"/>
  <c r="T60" i="8"/>
  <c r="K74" i="10" s="1"/>
  <c r="U316" i="8"/>
  <c r="T316" i="8"/>
  <c r="K330" i="10" s="1"/>
  <c r="U572" i="8"/>
  <c r="T572" i="8"/>
  <c r="K586" i="10" s="1"/>
  <c r="U876" i="8"/>
  <c r="T876" i="8"/>
  <c r="K890" i="10" s="1"/>
  <c r="U233" i="8"/>
  <c r="T233" i="8"/>
  <c r="K247" i="10" s="1"/>
  <c r="U489" i="8"/>
  <c r="T489" i="8"/>
  <c r="K503" i="10" s="1"/>
  <c r="U769" i="8"/>
  <c r="T769" i="8"/>
  <c r="K783" i="10" s="1"/>
  <c r="U198" i="8"/>
  <c r="T198" i="8"/>
  <c r="K212" i="10" s="1"/>
  <c r="U2524" i="8"/>
  <c r="T2524" i="8"/>
  <c r="K2538" i="10" s="1"/>
  <c r="U2268" i="8"/>
  <c r="T2268" i="8"/>
  <c r="K2282" i="10" s="1"/>
  <c r="U2012" i="8"/>
  <c r="T2012" i="8"/>
  <c r="K2026" i="10" s="1"/>
  <c r="U1756" i="8"/>
  <c r="T1756" i="8"/>
  <c r="K1770" i="10" s="1"/>
  <c r="U1500" i="8"/>
  <c r="T1500" i="8"/>
  <c r="K1514" i="10" s="1"/>
  <c r="U1244" i="8"/>
  <c r="T1244" i="8"/>
  <c r="K1258" i="10" s="1"/>
  <c r="U924" i="8"/>
  <c r="T924" i="8"/>
  <c r="K938" i="10" s="1"/>
  <c r="U2447" i="8"/>
  <c r="T2447" i="8"/>
  <c r="K2461" i="10" s="1"/>
  <c r="U2191" i="8"/>
  <c r="T2191" i="8"/>
  <c r="K2205" i="10" s="1"/>
  <c r="U2030" i="8"/>
  <c r="T2030" i="8"/>
  <c r="K2044" i="10" s="1"/>
  <c r="U1290" i="8"/>
  <c r="T1290" i="8"/>
  <c r="K1304" i="10" s="1"/>
  <c r="U2525" i="8"/>
  <c r="T2525" i="8"/>
  <c r="K2539" i="10" s="1"/>
  <c r="U2113" i="8"/>
  <c r="T2113" i="8"/>
  <c r="K2127" i="10" s="1"/>
  <c r="U1773" i="8"/>
  <c r="T1773" i="8"/>
  <c r="K1787" i="10" s="1"/>
  <c r="T1429" i="8"/>
  <c r="K1443" i="10" s="1"/>
  <c r="U1429" i="8"/>
  <c r="U1089" i="8"/>
  <c r="T1089" i="8"/>
  <c r="K1103" i="10" s="1"/>
  <c r="U2616" i="8"/>
  <c r="T2616" i="8"/>
  <c r="K2630" i="10" s="1"/>
  <c r="U2360" i="8"/>
  <c r="T2360" i="8"/>
  <c r="K2374" i="10" s="1"/>
  <c r="U2104" i="8"/>
  <c r="T2104" i="8"/>
  <c r="K2118" i="10" s="1"/>
  <c r="U1848" i="8"/>
  <c r="T1848" i="8"/>
  <c r="K1862" i="10" s="1"/>
  <c r="U1592" i="8"/>
  <c r="T1592" i="8"/>
  <c r="K1606" i="10" s="1"/>
  <c r="U1336" i="8"/>
  <c r="T1336" i="8"/>
  <c r="K1350" i="10" s="1"/>
  <c r="U1080" i="8"/>
  <c r="T1080" i="8"/>
  <c r="K1094" i="10" s="1"/>
  <c r="U2603" i="8"/>
  <c r="T2603" i="8"/>
  <c r="K2617" i="10" s="1"/>
  <c r="U2347" i="8"/>
  <c r="T2347" i="8"/>
  <c r="K2361" i="10" s="1"/>
  <c r="U2091" i="8"/>
  <c r="T2091" i="8"/>
  <c r="K2105" i="10" s="1"/>
  <c r="U1835" i="8"/>
  <c r="T1835" i="8"/>
  <c r="K1849" i="10" s="1"/>
  <c r="U1579" i="8"/>
  <c r="T1579" i="8"/>
  <c r="K1593" i="10" s="1"/>
  <c r="U1323" i="8"/>
  <c r="T1323" i="8"/>
  <c r="K1337" i="10" s="1"/>
  <c r="U1067" i="8"/>
  <c r="T1067" i="8"/>
  <c r="K1081" i="10" s="1"/>
  <c r="U702" i="8"/>
  <c r="T702" i="8"/>
  <c r="K716" i="10" s="1"/>
  <c r="U1766" i="8"/>
  <c r="T1766" i="8"/>
  <c r="K1780" i="10" s="1"/>
  <c r="U2253" i="8"/>
  <c r="T2253" i="8"/>
  <c r="K2267" i="10" s="1"/>
  <c r="U1909" i="8"/>
  <c r="T1909" i="8"/>
  <c r="K1923" i="10" s="1"/>
  <c r="U1569" i="8"/>
  <c r="T1569" i="8"/>
  <c r="K1583" i="10" s="1"/>
  <c r="T1229" i="8"/>
  <c r="K1243" i="10" s="1"/>
  <c r="U1229" i="8"/>
  <c r="T885" i="8"/>
  <c r="K899" i="10" s="1"/>
  <c r="U885" i="8"/>
  <c r="U2448" i="8"/>
  <c r="T2448" i="8"/>
  <c r="K2462" i="10" s="1"/>
  <c r="U2192" i="8"/>
  <c r="T2192" i="8"/>
  <c r="K2206" i="10" s="1"/>
  <c r="U1936" i="8"/>
  <c r="T1936" i="8"/>
  <c r="K1950" i="10" s="1"/>
  <c r="U1680" i="8"/>
  <c r="T1680" i="8"/>
  <c r="K1694" i="10" s="1"/>
  <c r="U1424" i="8"/>
  <c r="T1424" i="8"/>
  <c r="K1438" i="10" s="1"/>
  <c r="U1168" i="8"/>
  <c r="T1168" i="8"/>
  <c r="K1182" i="10" s="1"/>
  <c r="U912" i="8"/>
  <c r="T912" i="8"/>
  <c r="K926" i="10" s="1"/>
  <c r="U2451" i="8"/>
  <c r="T2451" i="8"/>
  <c r="K2465" i="10" s="1"/>
  <c r="U2195" i="8"/>
  <c r="T2195" i="8"/>
  <c r="K2209" i="10" s="1"/>
  <c r="U1939" i="8"/>
  <c r="T1939" i="8"/>
  <c r="K1953" i="10" s="1"/>
  <c r="U1683" i="8"/>
  <c r="T1683" i="8"/>
  <c r="K1697" i="10" s="1"/>
  <c r="U1427" i="8"/>
  <c r="T1427" i="8"/>
  <c r="K1441" i="10" s="1"/>
  <c r="U1171" i="8"/>
  <c r="T1171" i="8"/>
  <c r="K1185" i="10" s="1"/>
  <c r="U144" i="8"/>
  <c r="T144" i="8"/>
  <c r="K158" i="10" s="1"/>
  <c r="U624" i="8"/>
  <c r="T624" i="8"/>
  <c r="K638" i="10" s="1"/>
  <c r="U221" i="8"/>
  <c r="T221" i="8"/>
  <c r="K235" i="10" s="1"/>
  <c r="U657" i="8"/>
  <c r="T657" i="8"/>
  <c r="K671" i="10" s="1"/>
  <c r="U266" i="8"/>
  <c r="T266" i="8"/>
  <c r="K280" i="10" s="1"/>
  <c r="U119" i="8"/>
  <c r="T119" i="8"/>
  <c r="K133" i="10" s="1"/>
  <c r="U209" i="8"/>
  <c r="T209" i="8"/>
  <c r="K223" i="10" s="1"/>
  <c r="U465" i="8"/>
  <c r="T465" i="8"/>
  <c r="K479" i="10" s="1"/>
  <c r="U737" i="8"/>
  <c r="T737" i="8"/>
  <c r="K751" i="10" s="1"/>
  <c r="U184" i="8"/>
  <c r="T184" i="8"/>
  <c r="K198" i="10" s="1"/>
  <c r="U440" i="8"/>
  <c r="T440" i="8"/>
  <c r="K454" i="10" s="1"/>
  <c r="U704" i="8"/>
  <c r="T704" i="8"/>
  <c r="K718" i="10" s="1"/>
  <c r="U101" i="8"/>
  <c r="T101" i="8"/>
  <c r="K115" i="10" s="1"/>
  <c r="U357" i="8"/>
  <c r="T357" i="8"/>
  <c r="K371" i="10" s="1"/>
  <c r="U613" i="8"/>
  <c r="T613" i="8"/>
  <c r="K627" i="10" s="1"/>
  <c r="U146" i="8"/>
  <c r="T146" i="8"/>
  <c r="K160" i="10" s="1"/>
  <c r="U642" i="8"/>
  <c r="T642" i="8"/>
  <c r="K656" i="10" s="1"/>
  <c r="U495" i="8"/>
  <c r="T495" i="8"/>
  <c r="K509" i="10" s="1"/>
  <c r="U991" i="8"/>
  <c r="T991" i="8"/>
  <c r="K1005" i="10" s="1"/>
  <c r="U2039" i="8"/>
  <c r="T2039" i="8"/>
  <c r="K2053" i="10" s="1"/>
  <c r="U2324" i="8"/>
  <c r="T2324" i="8"/>
  <c r="K2338" i="10" s="1"/>
  <c r="T2470" i="8"/>
  <c r="K2484" i="10" s="1"/>
  <c r="U2470" i="8"/>
  <c r="U528" i="8"/>
  <c r="T528" i="8"/>
  <c r="K542" i="10" s="1"/>
  <c r="U269" i="8"/>
  <c r="T269" i="8"/>
  <c r="K283" i="10" s="1"/>
  <c r="U138" i="8"/>
  <c r="T138" i="8"/>
  <c r="K152" i="10" s="1"/>
  <c r="U87" i="8"/>
  <c r="T87" i="8"/>
  <c r="K101" i="10" s="1"/>
  <c r="U679" i="8"/>
  <c r="T679" i="8"/>
  <c r="K693" i="10" s="1"/>
  <c r="U1423" i="8"/>
  <c r="T1423" i="8"/>
  <c r="K1437" i="10" s="1"/>
  <c r="U1332" i="8"/>
  <c r="T1332" i="8"/>
  <c r="K1346" i="10" s="1"/>
  <c r="U36" i="8"/>
  <c r="T36" i="8"/>
  <c r="K50" i="10" s="1"/>
  <c r="U292" i="8"/>
  <c r="T292" i="8"/>
  <c r="K306" i="10" s="1"/>
  <c r="U548" i="8"/>
  <c r="T548" i="8"/>
  <c r="K562" i="10" s="1"/>
  <c r="U844" i="8"/>
  <c r="T844" i="8"/>
  <c r="K858" i="10" s="1"/>
  <c r="U466" i="8"/>
  <c r="T466" i="8"/>
  <c r="K480" i="10" s="1"/>
  <c r="U319" i="8"/>
  <c r="T319" i="8"/>
  <c r="K333" i="10" s="1"/>
  <c r="U916" i="8"/>
  <c r="T916" i="8"/>
  <c r="K930" i="10" s="1"/>
  <c r="U1169" i="8"/>
  <c r="T1169" i="8"/>
  <c r="K1183" i="10" s="1"/>
  <c r="U108" i="8"/>
  <c r="T108" i="8"/>
  <c r="K122" i="10" s="1"/>
  <c r="U364" i="8"/>
  <c r="T364" i="8"/>
  <c r="K378" i="10" s="1"/>
  <c r="U620" i="8"/>
  <c r="T620" i="8"/>
  <c r="K634" i="10" s="1"/>
  <c r="U25" i="8"/>
  <c r="T25" i="8"/>
  <c r="K39" i="10" s="1"/>
  <c r="U281" i="8"/>
  <c r="T281" i="8"/>
  <c r="K295" i="10" s="1"/>
  <c r="U537" i="8"/>
  <c r="T537" i="8"/>
  <c r="K551" i="10" s="1"/>
  <c r="U833" i="8"/>
  <c r="T833" i="8"/>
  <c r="K847" i="10" s="1"/>
  <c r="U246" i="8"/>
  <c r="T246" i="8"/>
  <c r="K260" i="10" s="1"/>
  <c r="U502" i="8"/>
  <c r="T502" i="8"/>
  <c r="K516" i="10" s="1"/>
  <c r="U99" i="8"/>
  <c r="T99" i="8"/>
  <c r="K113" i="10" s="1"/>
  <c r="U355" i="8"/>
  <c r="T355" i="8"/>
  <c r="K369" i="10" s="1"/>
  <c r="U611" i="8"/>
  <c r="T611" i="8"/>
  <c r="K625" i="10" s="1"/>
  <c r="U867" i="8"/>
  <c r="T867" i="8"/>
  <c r="K881" i="10" s="1"/>
  <c r="U1255" i="8"/>
  <c r="T1255" i="8"/>
  <c r="K1269" i="10" s="1"/>
  <c r="U1767" i="8"/>
  <c r="T1767" i="8"/>
  <c r="K1781" i="10" s="1"/>
  <c r="U2567" i="8"/>
  <c r="T2567" i="8"/>
  <c r="K2581" i="10" s="1"/>
  <c r="U1764" i="8"/>
  <c r="T1764" i="8"/>
  <c r="K1778" i="10" s="1"/>
  <c r="U849" i="8"/>
  <c r="T849" i="8"/>
  <c r="K863" i="10" s="1"/>
  <c r="U2213" i="8"/>
  <c r="T2213" i="8"/>
  <c r="K2227" i="10" s="1"/>
  <c r="T1986" i="8"/>
  <c r="K2000" i="10" s="1"/>
  <c r="U1986" i="8"/>
  <c r="U142" i="8"/>
  <c r="T142" i="8"/>
  <c r="K156" i="10" s="1"/>
  <c r="T1317" i="8"/>
  <c r="K1331" i="10" s="1"/>
  <c r="U1317" i="8"/>
  <c r="T1658" i="8"/>
  <c r="K1672" i="10" s="1"/>
  <c r="U1658" i="8"/>
  <c r="T2454" i="8"/>
  <c r="K2468" i="10" s="1"/>
  <c r="U2454" i="8"/>
  <c r="U1474" i="8"/>
  <c r="T1474" i="8"/>
  <c r="K1488" i="10" s="1"/>
  <c r="U1393" i="8"/>
  <c r="T1393" i="8"/>
  <c r="K1407" i="10" s="1"/>
  <c r="U1837" i="8"/>
  <c r="T1837" i="8"/>
  <c r="K1851" i="10" s="1"/>
  <c r="U1051" i="8"/>
  <c r="T1051" i="8"/>
  <c r="K1065" i="10" s="1"/>
  <c r="U1549" i="8"/>
  <c r="T1549" i="8"/>
  <c r="K1563" i="10" s="1"/>
  <c r="U2304" i="8"/>
  <c r="T2304" i="8"/>
  <c r="K2318" i="10" s="1"/>
  <c r="U1536" i="8"/>
  <c r="T1536" i="8"/>
  <c r="K1550" i="10" s="1"/>
  <c r="U2627" i="8"/>
  <c r="T2627" i="8"/>
  <c r="K2641" i="10" s="1"/>
  <c r="U1795" i="8"/>
  <c r="T1795" i="8"/>
  <c r="K1809" i="10" s="1"/>
  <c r="U1155" i="8"/>
  <c r="T1155" i="8"/>
  <c r="K1169" i="10" s="1"/>
  <c r="U392" i="8"/>
  <c r="T392" i="8"/>
  <c r="K406" i="10" s="1"/>
  <c r="U629" i="8"/>
  <c r="T629" i="8"/>
  <c r="K643" i="10" s="1"/>
  <c r="U1364" i="8"/>
  <c r="T1364" i="8"/>
  <c r="K1378" i="10" s="1"/>
  <c r="U1487" i="8"/>
  <c r="T1487" i="8"/>
  <c r="K1501" i="10" s="1"/>
  <c r="U226" i="8"/>
  <c r="T226" i="8"/>
  <c r="K240" i="10" s="1"/>
  <c r="U166" i="8"/>
  <c r="T166" i="8"/>
  <c r="K180" i="10" s="1"/>
  <c r="U326" i="8"/>
  <c r="T326" i="8"/>
  <c r="K340" i="10" s="1"/>
  <c r="U582" i="8"/>
  <c r="T582" i="8"/>
  <c r="K596" i="10" s="1"/>
  <c r="U179" i="8"/>
  <c r="T179" i="8"/>
  <c r="K193" i="10" s="1"/>
  <c r="U435" i="8"/>
  <c r="T435" i="8"/>
  <c r="K449" i="10" s="1"/>
  <c r="U691" i="8"/>
  <c r="T691" i="8"/>
  <c r="K705" i="10" s="1"/>
  <c r="U947" i="8"/>
  <c r="T947" i="8"/>
  <c r="K961" i="10" s="1"/>
  <c r="U1543" i="8"/>
  <c r="T1543" i="8"/>
  <c r="K1557" i="10" s="1"/>
  <c r="U2119" i="8"/>
  <c r="T2119" i="8"/>
  <c r="K2133" i="10" s="1"/>
  <c r="U1316" i="8"/>
  <c r="T1316" i="8"/>
  <c r="K1330" i="10" s="1"/>
  <c r="U2340" i="8"/>
  <c r="T2340" i="8"/>
  <c r="K2354" i="10" s="1"/>
  <c r="U1617" i="8"/>
  <c r="T1617" i="8"/>
  <c r="K1631" i="10" s="1"/>
  <c r="T2358" i="8"/>
  <c r="K2372" i="10" s="1"/>
  <c r="U2358" i="8"/>
  <c r="U1431" i="8"/>
  <c r="T1431" i="8"/>
  <c r="K1445" i="10" s="1"/>
  <c r="T2434" i="8"/>
  <c r="K2448" i="10" s="1"/>
  <c r="U2434" i="8"/>
  <c r="U1622" i="8"/>
  <c r="T1622" i="8"/>
  <c r="K1636" i="10" s="1"/>
  <c r="U1961" i="8"/>
  <c r="T1961" i="8"/>
  <c r="K1975" i="10" s="1"/>
  <c r="T2198" i="8"/>
  <c r="K2212" i="10" s="1"/>
  <c r="U2198" i="8"/>
  <c r="U2581" i="8"/>
  <c r="T2581" i="8"/>
  <c r="K2595" i="10" s="1"/>
  <c r="U862" i="8"/>
  <c r="T862" i="8"/>
  <c r="K876" i="10" s="1"/>
  <c r="T1325" i="8"/>
  <c r="K1339" i="10" s="1"/>
  <c r="U1325" i="8"/>
  <c r="U1717" i="8"/>
  <c r="T1717" i="8"/>
  <c r="K1731" i="10" s="1"/>
  <c r="U2176" i="8"/>
  <c r="T2176" i="8"/>
  <c r="K2190" i="10" s="1"/>
  <c r="U1280" i="8"/>
  <c r="T1280" i="8"/>
  <c r="K1294" i="10" s="1"/>
  <c r="U2307" i="8"/>
  <c r="T2307" i="8"/>
  <c r="K2321" i="10" s="1"/>
  <c r="U1539" i="8"/>
  <c r="T1539" i="8"/>
  <c r="K1553" i="10" s="1"/>
  <c r="U53" i="8"/>
  <c r="T53" i="8"/>
  <c r="K67" i="10" s="1"/>
  <c r="U527" i="8"/>
  <c r="T527" i="8"/>
  <c r="K541" i="10" s="1"/>
  <c r="U567" i="8"/>
  <c r="T567" i="8"/>
  <c r="K581" i="10" s="1"/>
  <c r="U1759" i="8"/>
  <c r="T1759" i="8"/>
  <c r="K1773" i="10" s="1"/>
  <c r="U294" i="8"/>
  <c r="T294" i="8"/>
  <c r="K308" i="10" s="1"/>
  <c r="U719" i="8"/>
  <c r="T719" i="8"/>
  <c r="K733" i="10" s="1"/>
  <c r="U1471" i="8"/>
  <c r="T1471" i="8"/>
  <c r="K1485" i="10" s="1"/>
  <c r="U1172" i="8"/>
  <c r="T1172" i="8"/>
  <c r="K1186" i="10" s="1"/>
  <c r="T1509" i="8"/>
  <c r="K1523" i="10" s="1"/>
  <c r="U1509" i="8"/>
  <c r="U140" i="8"/>
  <c r="T140" i="8"/>
  <c r="K154" i="10" s="1"/>
  <c r="U396" i="8"/>
  <c r="T396" i="8"/>
  <c r="K410" i="10" s="1"/>
  <c r="U656" i="8"/>
  <c r="T656" i="8"/>
  <c r="K670" i="10" s="1"/>
  <c r="U57" i="8"/>
  <c r="T57" i="8"/>
  <c r="K71" i="10" s="1"/>
  <c r="U313" i="8"/>
  <c r="T313" i="8"/>
  <c r="K327" i="10" s="1"/>
  <c r="U569" i="8"/>
  <c r="T569" i="8"/>
  <c r="K583" i="10" s="1"/>
  <c r="U22" i="8"/>
  <c r="T22" i="8"/>
  <c r="K36" i="10" s="1"/>
  <c r="U278" i="8"/>
  <c r="T278" i="8"/>
  <c r="K292" i="10" s="1"/>
  <c r="U534" i="8"/>
  <c r="T534" i="8"/>
  <c r="K548" i="10" s="1"/>
  <c r="U131" i="8"/>
  <c r="T131" i="8"/>
  <c r="K145" i="10" s="1"/>
  <c r="U387" i="8"/>
  <c r="T387" i="8"/>
  <c r="K401" i="10" s="1"/>
  <c r="U643" i="8"/>
  <c r="T643" i="8"/>
  <c r="K657" i="10" s="1"/>
  <c r="U899" i="8"/>
  <c r="T899" i="8"/>
  <c r="K913" i="10" s="1"/>
  <c r="U1319" i="8"/>
  <c r="T1319" i="8"/>
  <c r="K1333" i="10" s="1"/>
  <c r="U1831" i="8"/>
  <c r="T1831" i="8"/>
  <c r="K1845" i="10" s="1"/>
  <c r="U768" i="8"/>
  <c r="T768" i="8"/>
  <c r="K782" i="10" s="1"/>
  <c r="U1892" i="8"/>
  <c r="T1892" i="8"/>
  <c r="K1906" i="10" s="1"/>
  <c r="U1361" i="8"/>
  <c r="T1361" i="8"/>
  <c r="K1375" i="10" s="1"/>
  <c r="U55" i="8"/>
  <c r="T55" i="8"/>
  <c r="K69" i="10" s="1"/>
  <c r="U2164" i="8"/>
  <c r="T2164" i="8"/>
  <c r="K2178" i="10" s="1"/>
  <c r="U1092" i="8"/>
  <c r="T1092" i="8"/>
  <c r="K1106" i="10" s="1"/>
  <c r="U1066" i="8"/>
  <c r="T1066" i="8"/>
  <c r="K1080" i="10" s="1"/>
  <c r="T1942" i="8"/>
  <c r="K1956" i="10" s="1"/>
  <c r="U1942" i="8"/>
  <c r="U2337" i="8"/>
  <c r="T2337" i="8"/>
  <c r="K2351" i="10" s="1"/>
  <c r="U666" i="8"/>
  <c r="T666" i="8"/>
  <c r="K680" i="10" s="1"/>
  <c r="U1153" i="8"/>
  <c r="T1153" i="8"/>
  <c r="K1167" i="10" s="1"/>
  <c r="U2267" i="8"/>
  <c r="T2267" i="8"/>
  <c r="K2281" i="10" s="1"/>
  <c r="T1786" i="8"/>
  <c r="K1800" i="10" s="1"/>
  <c r="U1786" i="8"/>
  <c r="U1889" i="8"/>
  <c r="T1889" i="8"/>
  <c r="K1903" i="10" s="1"/>
  <c r="U2048" i="8"/>
  <c r="T2048" i="8"/>
  <c r="K2062" i="10" s="1"/>
  <c r="U1408" i="8"/>
  <c r="T1408" i="8"/>
  <c r="K1422" i="10" s="1"/>
  <c r="U2371" i="8"/>
  <c r="T2371" i="8"/>
  <c r="K2385" i="10" s="1"/>
  <c r="U1667" i="8"/>
  <c r="T1667" i="8"/>
  <c r="K1681" i="10" s="1"/>
  <c r="U410" i="8"/>
  <c r="T410" i="8"/>
  <c r="K424" i="10" s="1"/>
  <c r="U181" i="8"/>
  <c r="T181" i="8"/>
  <c r="K195" i="10" s="1"/>
  <c r="U15" i="8"/>
  <c r="T15" i="8"/>
  <c r="K29" i="10" s="1"/>
  <c r="U1940" i="8"/>
  <c r="T1940" i="8"/>
  <c r="K1954" i="10" s="1"/>
  <c r="U1460" i="8"/>
  <c r="T1460" i="8"/>
  <c r="K1474" i="10" s="1"/>
  <c r="U1535" i="8"/>
  <c r="T1535" i="8"/>
  <c r="K1549" i="10" s="1"/>
  <c r="U102" i="8"/>
  <c r="T102" i="8"/>
  <c r="K116" i="10" s="1"/>
  <c r="U1095" i="8"/>
  <c r="T1095" i="8"/>
  <c r="K1109" i="10" s="1"/>
  <c r="U1276" i="8"/>
  <c r="T1276" i="8"/>
  <c r="K1290" i="10" s="1"/>
  <c r="U770" i="8"/>
  <c r="T770" i="8"/>
  <c r="K784" i="10" s="1"/>
  <c r="U103" i="8"/>
  <c r="T103" i="8"/>
  <c r="K117" i="10" s="1"/>
  <c r="U1327" i="8"/>
  <c r="T1327" i="8"/>
  <c r="K1341" i="10" s="1"/>
  <c r="U1041" i="8"/>
  <c r="T1041" i="8"/>
  <c r="K1055" i="10" s="1"/>
  <c r="U1270" i="8"/>
  <c r="T1270" i="8"/>
  <c r="K1284" i="10" s="1"/>
  <c r="U414" i="8"/>
  <c r="T414" i="8"/>
  <c r="K428" i="10" s="1"/>
  <c r="U267" i="8"/>
  <c r="T267" i="8"/>
  <c r="K281" i="10" s="1"/>
  <c r="U779" i="8"/>
  <c r="T779" i="8"/>
  <c r="K793" i="10" s="1"/>
  <c r="U1591" i="8"/>
  <c r="T1591" i="8"/>
  <c r="K1605" i="10" s="1"/>
  <c r="U2436" i="8"/>
  <c r="T2436" i="8"/>
  <c r="K2450" i="10" s="1"/>
  <c r="U1122" i="8"/>
  <c r="T1122" i="8"/>
  <c r="K1136" i="10" s="1"/>
  <c r="T2406" i="8"/>
  <c r="K2420" i="10" s="1"/>
  <c r="U2406" i="8"/>
  <c r="U926" i="8"/>
  <c r="T926" i="8"/>
  <c r="K940" i="10" s="1"/>
  <c r="U1390" i="8"/>
  <c r="T1390" i="8"/>
  <c r="K1404" i="10" s="1"/>
  <c r="U2201" i="8"/>
  <c r="T2201" i="8"/>
  <c r="K2215" i="10" s="1"/>
  <c r="U1689" i="8"/>
  <c r="T1689" i="8"/>
  <c r="K1703" i="10" s="1"/>
  <c r="T921" i="8"/>
  <c r="K935" i="10" s="1"/>
  <c r="U921" i="8"/>
  <c r="U1398" i="8"/>
  <c r="T1398" i="8"/>
  <c r="K1412" i="10" s="1"/>
  <c r="U1126" i="8"/>
  <c r="T1126" i="8"/>
  <c r="K1140" i="10" s="1"/>
  <c r="T1698" i="8"/>
  <c r="K1712" i="10" s="1"/>
  <c r="U1698" i="8"/>
  <c r="T1878" i="8"/>
  <c r="K1892" i="10" s="1"/>
  <c r="U1878" i="8"/>
  <c r="U670" i="8"/>
  <c r="T670" i="8"/>
  <c r="K684" i="10" s="1"/>
  <c r="T2354" i="8"/>
  <c r="K2368" i="10" s="1"/>
  <c r="U2354" i="8"/>
  <c r="U1514" i="8"/>
  <c r="T1514" i="8"/>
  <c r="K1528" i="10" s="1"/>
  <c r="U1969" i="8"/>
  <c r="T1969" i="8"/>
  <c r="K1983" i="10" s="1"/>
  <c r="T1285" i="8"/>
  <c r="K1299" i="10" s="1"/>
  <c r="U1285" i="8"/>
  <c r="U2236" i="8"/>
  <c r="T2236" i="8"/>
  <c r="K2250" i="10" s="1"/>
  <c r="U1724" i="8"/>
  <c r="T1724" i="8"/>
  <c r="K1738" i="10" s="1"/>
  <c r="U295" i="8"/>
  <c r="T295" i="8"/>
  <c r="K309" i="10" s="1"/>
  <c r="U1647" i="8"/>
  <c r="T1647" i="8"/>
  <c r="K1661" i="10" s="1"/>
  <c r="T1826" i="8"/>
  <c r="K1840" i="10" s="1"/>
  <c r="U1826" i="8"/>
  <c r="U494" i="8"/>
  <c r="T494" i="8"/>
  <c r="K508" i="10" s="1"/>
  <c r="U603" i="8"/>
  <c r="T603" i="8"/>
  <c r="K617" i="10" s="1"/>
  <c r="U1239" i="8"/>
  <c r="T1239" i="8"/>
  <c r="K1253" i="10" s="1"/>
  <c r="U1732" i="8"/>
  <c r="T1732" i="8"/>
  <c r="K1746" i="10" s="1"/>
  <c r="U2173" i="8"/>
  <c r="T2173" i="8"/>
  <c r="K2187" i="10" s="1"/>
  <c r="U1238" i="8"/>
  <c r="T1238" i="8"/>
  <c r="K1252" i="10" s="1"/>
  <c r="U1002" i="8"/>
  <c r="T1002" i="8"/>
  <c r="K1016" i="10" s="1"/>
  <c r="U2505" i="8"/>
  <c r="T2505" i="8"/>
  <c r="K2519" i="10" s="1"/>
  <c r="T1481" i="8"/>
  <c r="K1495" i="10" s="1"/>
  <c r="U1481" i="8"/>
  <c r="T969" i="8"/>
  <c r="K983" i="10" s="1"/>
  <c r="U969" i="8"/>
  <c r="U2094" i="8"/>
  <c r="T2094" i="8"/>
  <c r="K2108" i="10" s="1"/>
  <c r="U1262" i="8"/>
  <c r="T1262" i="8"/>
  <c r="K1276" i="10" s="1"/>
  <c r="U2613" i="8"/>
  <c r="T2613" i="8"/>
  <c r="K2627" i="10" s="1"/>
  <c r="T2582" i="8"/>
  <c r="K2596" i="10" s="1"/>
  <c r="U2582" i="8"/>
  <c r="T2306" i="8"/>
  <c r="K2320" i="10" s="1"/>
  <c r="U2306" i="8"/>
  <c r="U790" i="8"/>
  <c r="T790" i="8"/>
  <c r="K804" i="10" s="1"/>
  <c r="U2401" i="8"/>
  <c r="T2401" i="8"/>
  <c r="K2415" i="10" s="1"/>
  <c r="T1349" i="8"/>
  <c r="K1363" i="10" s="1"/>
  <c r="U1349" i="8"/>
  <c r="U2540" i="8"/>
  <c r="T2540" i="8"/>
  <c r="K2554" i="10" s="1"/>
  <c r="U1772" i="8"/>
  <c r="T1772" i="8"/>
  <c r="K1786" i="10" s="1"/>
  <c r="U800" i="8"/>
  <c r="T800" i="8"/>
  <c r="K814" i="10" s="1"/>
  <c r="U2143" i="8"/>
  <c r="T2143" i="8"/>
  <c r="K2157" i="10" s="1"/>
  <c r="U2429" i="8"/>
  <c r="T2429" i="8"/>
  <c r="K2443" i="10" s="1"/>
  <c r="T1365" i="8"/>
  <c r="K1379" i="10" s="1"/>
  <c r="U1365" i="8"/>
  <c r="U2312" i="8"/>
  <c r="T2312" i="8"/>
  <c r="K2326" i="10" s="1"/>
  <c r="U1288" i="8"/>
  <c r="T1288" i="8"/>
  <c r="K1302" i="10" s="1"/>
  <c r="U2555" i="8"/>
  <c r="T2555" i="8"/>
  <c r="K2569" i="10" s="1"/>
  <c r="U1787" i="8"/>
  <c r="T1787" i="8"/>
  <c r="K1801" i="10" s="1"/>
  <c r="U1531" i="8"/>
  <c r="T1531" i="8"/>
  <c r="K1545" i="10" s="1"/>
  <c r="U727" i="8"/>
  <c r="T727" i="8"/>
  <c r="K741" i="10" s="1"/>
  <c r="U1012" i="8"/>
  <c r="T1012" i="8"/>
  <c r="K1026" i="10" s="1"/>
  <c r="T190" i="8"/>
  <c r="K204" i="10" s="1"/>
  <c r="U190" i="8"/>
  <c r="U299" i="8"/>
  <c r="T299" i="8"/>
  <c r="K313" i="10" s="1"/>
  <c r="U811" i="8"/>
  <c r="T811" i="8"/>
  <c r="K825" i="10" s="1"/>
  <c r="U2343" i="8"/>
  <c r="T2343" i="8"/>
  <c r="K2357" i="10" s="1"/>
  <c r="U1917" i="8"/>
  <c r="T1917" i="8"/>
  <c r="K1931" i="10" s="1"/>
  <c r="U894" i="8"/>
  <c r="T894" i="8"/>
  <c r="K908" i="10" s="1"/>
  <c r="U878" i="8"/>
  <c r="T878" i="8"/>
  <c r="K892" i="10" s="1"/>
  <c r="U1302" i="8"/>
  <c r="T1302" i="8"/>
  <c r="K1316" i="10" s="1"/>
  <c r="U1913" i="8"/>
  <c r="T1913" i="8"/>
  <c r="K1927" i="10" s="1"/>
  <c r="T1145" i="8"/>
  <c r="K1159" i="10" s="1"/>
  <c r="U1145" i="8"/>
  <c r="U1310" i="8"/>
  <c r="T1310" i="8"/>
  <c r="K1324" i="10" s="1"/>
  <c r="T1814" i="8"/>
  <c r="K1828" i="10" s="1"/>
  <c r="U1814" i="8"/>
  <c r="U1606" i="8"/>
  <c r="T1606" i="8"/>
  <c r="K1620" i="10" s="1"/>
  <c r="T1794" i="8"/>
  <c r="K1808" i="10" s="1"/>
  <c r="U1794" i="8"/>
  <c r="U1694" i="8"/>
  <c r="T1694" i="8"/>
  <c r="K1708" i="10" s="1"/>
  <c r="U1506" i="8"/>
  <c r="T1506" i="8"/>
  <c r="K1520" i="10" s="1"/>
  <c r="T2486" i="8"/>
  <c r="K2500" i="10" s="1"/>
  <c r="U2486" i="8"/>
  <c r="U1669" i="8"/>
  <c r="T1669" i="8"/>
  <c r="K1683" i="10" s="1"/>
  <c r="T989" i="8"/>
  <c r="K1003" i="10" s="1"/>
  <c r="U989" i="8"/>
  <c r="U2159" i="8"/>
  <c r="T2159" i="8"/>
  <c r="K2173" i="10" s="1"/>
  <c r="U2461" i="8"/>
  <c r="T2461" i="8"/>
  <c r="K2475" i="10" s="1"/>
  <c r="U1729" i="8"/>
  <c r="T1729" i="8"/>
  <c r="K1743" i="10" s="1"/>
  <c r="U2584" i="8"/>
  <c r="T2584" i="8"/>
  <c r="K2598" i="10" s="1"/>
  <c r="U2072" i="8"/>
  <c r="T2072" i="8"/>
  <c r="K2086" i="10" s="1"/>
  <c r="U1304" i="8"/>
  <c r="T1304" i="8"/>
  <c r="K1318" i="10" s="1"/>
  <c r="U2571" i="8"/>
  <c r="T2571" i="8"/>
  <c r="K2585" i="10" s="1"/>
  <c r="U1803" i="8"/>
  <c r="T1803" i="8"/>
  <c r="K1817" i="10" s="1"/>
  <c r="U1291" i="8"/>
  <c r="T1291" i="8"/>
  <c r="K1305" i="10" s="1"/>
  <c r="U1402" i="8"/>
  <c r="T1402" i="8"/>
  <c r="K1416" i="10" s="1"/>
  <c r="U1869" i="8"/>
  <c r="T1869" i="8"/>
  <c r="K1883" i="10" s="1"/>
  <c r="U1185" i="8"/>
  <c r="T1185" i="8"/>
  <c r="K1199" i="10" s="1"/>
  <c r="U2160" i="8"/>
  <c r="T2160" i="8"/>
  <c r="K2174" i="10" s="1"/>
  <c r="U1648" i="8"/>
  <c r="T1648" i="8"/>
  <c r="K1662" i="10" s="1"/>
  <c r="U1136" i="8"/>
  <c r="T1136" i="8"/>
  <c r="K1150" i="10" s="1"/>
  <c r="U816" i="8"/>
  <c r="T816" i="8"/>
  <c r="K830" i="10" s="1"/>
  <c r="U1907" i="8"/>
  <c r="T1907" i="8"/>
  <c r="K1921" i="10" s="1"/>
  <c r="U1395" i="8"/>
  <c r="T1395" i="8"/>
  <c r="K1409" i="10" s="1"/>
  <c r="U696" i="8"/>
  <c r="T696" i="8"/>
  <c r="K710" i="10" s="1"/>
  <c r="U713" i="8"/>
  <c r="T713" i="8"/>
  <c r="K727" i="10" s="1"/>
  <c r="U241" i="8"/>
  <c r="T241" i="8"/>
  <c r="K255" i="10" s="1"/>
  <c r="U216" i="8"/>
  <c r="T216" i="8"/>
  <c r="K230" i="10" s="1"/>
  <c r="U744" i="8"/>
  <c r="T744" i="8"/>
  <c r="K758" i="10" s="1"/>
  <c r="U649" i="8"/>
  <c r="T649" i="8"/>
  <c r="K663" i="10" s="1"/>
  <c r="U559" i="8"/>
  <c r="T559" i="8"/>
  <c r="K573" i="10" s="1"/>
  <c r="U2295" i="8"/>
  <c r="T2295" i="8"/>
  <c r="K2309" i="10" s="1"/>
  <c r="U464" i="8"/>
  <c r="T464" i="8"/>
  <c r="K478" i="10" s="1"/>
  <c r="U634" i="8"/>
  <c r="T634" i="8"/>
  <c r="K648" i="10" s="1"/>
  <c r="U1076" i="8"/>
  <c r="T1076" i="8"/>
  <c r="K1090" i="10" s="1"/>
  <c r="U260" i="8"/>
  <c r="T260" i="8"/>
  <c r="K274" i="10" s="1"/>
  <c r="U402" i="8"/>
  <c r="T402" i="8"/>
  <c r="K416" i="10" s="1"/>
  <c r="U783" i="8"/>
  <c r="T783" i="8"/>
  <c r="K797" i="10" s="1"/>
  <c r="U1226" i="8"/>
  <c r="T1226" i="8"/>
  <c r="K1240" i="10" s="1"/>
  <c r="U1505" i="8"/>
  <c r="T1505" i="8"/>
  <c r="K1519" i="10" s="1"/>
  <c r="U773" i="8"/>
  <c r="T773" i="8"/>
  <c r="K787" i="10" s="1"/>
  <c r="U1888" i="8"/>
  <c r="T1888" i="8"/>
  <c r="K1902" i="10" s="1"/>
  <c r="U1120" i="8"/>
  <c r="T1120" i="8"/>
  <c r="K1134" i="10" s="1"/>
  <c r="U2403" i="8"/>
  <c r="T2403" i="8"/>
  <c r="K2417" i="10" s="1"/>
  <c r="U1635" i="8"/>
  <c r="T1635" i="8"/>
  <c r="K1649" i="10" s="1"/>
  <c r="U1123" i="8"/>
  <c r="T1123" i="8"/>
  <c r="K1137" i="10" s="1"/>
  <c r="U301" i="8"/>
  <c r="T301" i="8"/>
  <c r="K315" i="10" s="1"/>
  <c r="U615" i="8"/>
  <c r="T615" i="8"/>
  <c r="K629" i="10" s="1"/>
  <c r="U801" i="8"/>
  <c r="T801" i="8"/>
  <c r="K815" i="10" s="1"/>
  <c r="U488" i="8"/>
  <c r="T488" i="8"/>
  <c r="K502" i="10" s="1"/>
  <c r="U405" i="8"/>
  <c r="T405" i="8"/>
  <c r="K419" i="10" s="1"/>
  <c r="U79" i="8"/>
  <c r="T79" i="8"/>
  <c r="K93" i="10" s="1"/>
  <c r="U1183" i="8"/>
  <c r="T1183" i="8"/>
  <c r="K1197" i="10" s="1"/>
  <c r="T1634" i="8"/>
  <c r="K1648" i="10" s="1"/>
  <c r="U1634" i="8"/>
  <c r="U753" i="8"/>
  <c r="T753" i="8"/>
  <c r="K767" i="10" s="1"/>
  <c r="U503" i="8"/>
  <c r="T503" i="8"/>
  <c r="K517" i="10" s="1"/>
  <c r="U20" i="8"/>
  <c r="T20" i="8"/>
  <c r="K34" i="10" s="1"/>
  <c r="U824" i="8"/>
  <c r="T824" i="8"/>
  <c r="K838" i="10" s="1"/>
  <c r="U815" i="8"/>
  <c r="T815" i="8"/>
  <c r="K829" i="10" s="1"/>
  <c r="U1556" i="8"/>
  <c r="T1556" i="8"/>
  <c r="K1570" i="10" s="1"/>
  <c r="U444" i="8"/>
  <c r="T444" i="8"/>
  <c r="K458" i="10" s="1"/>
  <c r="U361" i="8"/>
  <c r="T361" i="8"/>
  <c r="K375" i="10" s="1"/>
  <c r="U70" i="8"/>
  <c r="T70" i="8"/>
  <c r="K84" i="10" s="1"/>
  <c r="U2140" i="8"/>
  <c r="T2140" i="8"/>
  <c r="K2154" i="10" s="1"/>
  <c r="U1372" i="8"/>
  <c r="T1372" i="8"/>
  <c r="K1386" i="10" s="1"/>
  <c r="U2575" i="8"/>
  <c r="T2575" i="8"/>
  <c r="K2589" i="10" s="1"/>
  <c r="U734" i="8"/>
  <c r="T734" i="8"/>
  <c r="K748" i="10" s="1"/>
  <c r="U1941" i="8"/>
  <c r="T1941" i="8"/>
  <c r="K1955" i="10" s="1"/>
  <c r="T917" i="8"/>
  <c r="K931" i="10" s="1"/>
  <c r="U917" i="8"/>
  <c r="U2232" i="8"/>
  <c r="T2232" i="8"/>
  <c r="K2246" i="10" s="1"/>
  <c r="U1464" i="8"/>
  <c r="T1464" i="8"/>
  <c r="K1478" i="10" s="1"/>
  <c r="U2475" i="8"/>
  <c r="T2475" i="8"/>
  <c r="K2489" i="10" s="1"/>
  <c r="U1963" i="8"/>
  <c r="T1963" i="8"/>
  <c r="K1977" i="10" s="1"/>
  <c r="U1195" i="8"/>
  <c r="T1195" i="8"/>
  <c r="K1209" i="10" s="1"/>
  <c r="U2477" i="8"/>
  <c r="T2477" i="8"/>
  <c r="K2491" i="10" s="1"/>
  <c r="U1741" i="8"/>
  <c r="T1741" i="8"/>
  <c r="K1755" i="10" s="1"/>
  <c r="U2576" i="8"/>
  <c r="T2576" i="8"/>
  <c r="K2590" i="10" s="1"/>
  <c r="U1808" i="8"/>
  <c r="T1808" i="8"/>
  <c r="K1822" i="10" s="1"/>
  <c r="U1040" i="8"/>
  <c r="T1040" i="8"/>
  <c r="K1054" i="10" s="1"/>
  <c r="U2323" i="8"/>
  <c r="T2323" i="8"/>
  <c r="K2337" i="10" s="1"/>
  <c r="U1811" i="8"/>
  <c r="T1811" i="8"/>
  <c r="K1825" i="10" s="1"/>
  <c r="U1043" i="8"/>
  <c r="T1043" i="8"/>
  <c r="K1057" i="10" s="1"/>
  <c r="U429" i="8"/>
  <c r="T429" i="8"/>
  <c r="K443" i="10" s="1"/>
  <c r="U81" i="8"/>
  <c r="T81" i="8"/>
  <c r="K95" i="10" s="1"/>
  <c r="U593" i="8"/>
  <c r="T593" i="8"/>
  <c r="K607" i="10" s="1"/>
  <c r="U568" i="8"/>
  <c r="T568" i="8"/>
  <c r="K582" i="10" s="1"/>
  <c r="U485" i="8"/>
  <c r="T485" i="8"/>
  <c r="K499" i="10" s="1"/>
  <c r="U386" i="8"/>
  <c r="T386" i="8"/>
  <c r="K400" i="10" s="1"/>
  <c r="U1503" i="8"/>
  <c r="T1503" i="8"/>
  <c r="K1517" i="10" s="1"/>
  <c r="U256" i="8"/>
  <c r="T256" i="8"/>
  <c r="K270" i="10" s="1"/>
  <c r="U426" i="8"/>
  <c r="T426" i="8"/>
  <c r="K440" i="10" s="1"/>
  <c r="U1967" i="8"/>
  <c r="T1967" i="8"/>
  <c r="K1981" i="10" s="1"/>
  <c r="U420" i="8"/>
  <c r="T420" i="8"/>
  <c r="K434" i="10" s="1"/>
  <c r="U63" i="8"/>
  <c r="T63" i="8"/>
  <c r="K77" i="10" s="1"/>
  <c r="U1876" i="8"/>
  <c r="T1876" i="8"/>
  <c r="K1890" i="10" s="1"/>
  <c r="U492" i="8"/>
  <c r="T492" i="8"/>
  <c r="K506" i="10" s="1"/>
  <c r="U409" i="8"/>
  <c r="T409" i="8"/>
  <c r="K423" i="10" s="1"/>
  <c r="U118" i="8"/>
  <c r="T118" i="8"/>
  <c r="K132" i="10" s="1"/>
  <c r="U227" i="8"/>
  <c r="T227" i="8"/>
  <c r="K241" i="10" s="1"/>
  <c r="U739" i="8"/>
  <c r="T739" i="8"/>
  <c r="K753" i="10" s="1"/>
  <c r="U2055" i="8"/>
  <c r="T2055" i="8"/>
  <c r="K2069" i="10" s="1"/>
  <c r="U1533" i="8"/>
  <c r="T1533" i="8"/>
  <c r="K1547" i="10" s="1"/>
  <c r="U1348" i="8"/>
  <c r="T1348" i="8"/>
  <c r="K1362" i="10" s="1"/>
  <c r="U1026" i="8"/>
  <c r="T1026" i="8"/>
  <c r="K1040" i="10" s="1"/>
  <c r="U1130" i="8"/>
  <c r="T1130" i="8"/>
  <c r="K1144" i="10" s="1"/>
  <c r="U865" i="8"/>
  <c r="T865" i="8"/>
  <c r="K879" i="10" s="1"/>
  <c r="U1152" i="8"/>
  <c r="T1152" i="8"/>
  <c r="K1166" i="10" s="1"/>
  <c r="U298" i="8"/>
  <c r="T298" i="8"/>
  <c r="K312" i="10" s="1"/>
  <c r="U271" i="8"/>
  <c r="T271" i="8"/>
  <c r="K285" i="10" s="1"/>
  <c r="U604" i="8"/>
  <c r="T604" i="8"/>
  <c r="K618" i="10" s="1"/>
  <c r="U51" i="8"/>
  <c r="T51" i="8"/>
  <c r="K65" i="10" s="1"/>
  <c r="U563" i="8"/>
  <c r="T563" i="8"/>
  <c r="K577" i="10" s="1"/>
  <c r="U1799" i="8"/>
  <c r="T1799" i="8"/>
  <c r="K1813" i="10" s="1"/>
  <c r="T933" i="8"/>
  <c r="K947" i="10" s="1"/>
  <c r="U933" i="8"/>
  <c r="U1652" i="8"/>
  <c r="T1652" i="8"/>
  <c r="K1666" i="10" s="1"/>
  <c r="U2473" i="8"/>
  <c r="T2473" i="8"/>
  <c r="K2487" i="10" s="1"/>
  <c r="U806" i="8"/>
  <c r="T806" i="8"/>
  <c r="K820" i="10" s="1"/>
  <c r="T2490" i="8"/>
  <c r="K2504" i="10" s="1"/>
  <c r="U2490" i="8"/>
  <c r="U880" i="8"/>
  <c r="T880" i="8"/>
  <c r="K894" i="10" s="1"/>
  <c r="U264" i="8"/>
  <c r="T264" i="8"/>
  <c r="K278" i="10" s="1"/>
  <c r="U436" i="8"/>
  <c r="T436" i="8"/>
  <c r="K450" i="10" s="1"/>
  <c r="U787" i="8"/>
  <c r="T787" i="8"/>
  <c r="K801" i="10" s="1"/>
  <c r="U2132" i="8"/>
  <c r="T2132" i="8"/>
  <c r="K2146" i="10" s="1"/>
  <c r="U268" i="8"/>
  <c r="T268" i="8"/>
  <c r="K282" i="10" s="1"/>
  <c r="U185" i="8"/>
  <c r="T185" i="8"/>
  <c r="K199" i="10" s="1"/>
  <c r="U709" i="8"/>
  <c r="T709" i="8"/>
  <c r="K723" i="10" s="1"/>
  <c r="U662" i="8"/>
  <c r="T662" i="8"/>
  <c r="K676" i="10" s="1"/>
  <c r="U515" i="8"/>
  <c r="T515" i="8"/>
  <c r="K529" i="10" s="1"/>
  <c r="U1575" i="8"/>
  <c r="T1575" i="8"/>
  <c r="K1589" i="10" s="1"/>
  <c r="U1380" i="8"/>
  <c r="T1380" i="8"/>
  <c r="K1394" i="10" s="1"/>
  <c r="U2045" i="8"/>
  <c r="T2045" i="8"/>
  <c r="K2059" i="10" s="1"/>
  <c r="U2628" i="8"/>
  <c r="T2628" i="8"/>
  <c r="K2642" i="10" s="1"/>
  <c r="U1821" i="8"/>
  <c r="T1821" i="8"/>
  <c r="K1835" i="10" s="1"/>
  <c r="U1307" i="8"/>
  <c r="T1307" i="8"/>
  <c r="K1321" i="10" s="1"/>
  <c r="U1664" i="8"/>
  <c r="T1664" i="8"/>
  <c r="K1678" i="10" s="1"/>
  <c r="U1283" i="8"/>
  <c r="T1283" i="8"/>
  <c r="K1297" i="10" s="1"/>
  <c r="U767" i="8"/>
  <c r="T767" i="8"/>
  <c r="K781" i="10" s="1"/>
  <c r="U2277" i="8"/>
  <c r="T2277" i="8"/>
  <c r="K2291" i="10" s="1"/>
  <c r="U519" i="8"/>
  <c r="T519" i="8"/>
  <c r="K533" i="10" s="1"/>
  <c r="U1071" i="8"/>
  <c r="T1071" i="8"/>
  <c r="K1085" i="10" s="1"/>
  <c r="U2135" i="8"/>
  <c r="T2135" i="8"/>
  <c r="K2149" i="10" s="1"/>
  <c r="U2292" i="8"/>
  <c r="T2292" i="8"/>
  <c r="K2306" i="10" s="1"/>
  <c r="U2237" i="8"/>
  <c r="T2237" i="8"/>
  <c r="K2251" i="10" s="1"/>
  <c r="U94" i="8"/>
  <c r="T94" i="8"/>
  <c r="K108" i="10" s="1"/>
  <c r="U350" i="8"/>
  <c r="T350" i="8"/>
  <c r="K364" i="10" s="1"/>
  <c r="U606" i="8"/>
  <c r="T606" i="8"/>
  <c r="K620" i="10" s="1"/>
  <c r="U203" i="8"/>
  <c r="T203" i="8"/>
  <c r="K217" i="10" s="1"/>
  <c r="U459" i="8"/>
  <c r="T459" i="8"/>
  <c r="K473" i="10" s="1"/>
  <c r="U715" i="8"/>
  <c r="T715" i="8"/>
  <c r="K729" i="10" s="1"/>
  <c r="U971" i="8"/>
  <c r="T971" i="8"/>
  <c r="K985" i="10" s="1"/>
  <c r="U1463" i="8"/>
  <c r="T1463" i="8"/>
  <c r="K1477" i="10" s="1"/>
  <c r="U1975" i="8"/>
  <c r="T1975" i="8"/>
  <c r="K1989" i="10" s="1"/>
  <c r="U1156" i="8"/>
  <c r="T1156" i="8"/>
  <c r="K1170" i="10" s="1"/>
  <c r="U2180" i="8"/>
  <c r="T2180" i="8"/>
  <c r="K2194" i="10" s="1"/>
  <c r="U1745" i="8"/>
  <c r="T1745" i="8"/>
  <c r="K1759" i="10" s="1"/>
  <c r="U718" i="8"/>
  <c r="T718" i="8"/>
  <c r="K732" i="10" s="1"/>
  <c r="T2018" i="8"/>
  <c r="K2032" i="10" s="1"/>
  <c r="U2018" i="8"/>
  <c r="U1274" i="8"/>
  <c r="T1274" i="8"/>
  <c r="K1288" i="10" s="1"/>
  <c r="T2610" i="8"/>
  <c r="K2624" i="10" s="1"/>
  <c r="U2610" i="8"/>
  <c r="U1774" i="8"/>
  <c r="T1774" i="8"/>
  <c r="K1788" i="10" s="1"/>
  <c r="U1034" i="8"/>
  <c r="T1034" i="8"/>
  <c r="K1048" i="10" s="1"/>
  <c r="T2330" i="8"/>
  <c r="K2344" i="10" s="1"/>
  <c r="U2330" i="8"/>
  <c r="U1570" i="8"/>
  <c r="T1570" i="8"/>
  <c r="K1584" i="10" s="1"/>
  <c r="U2521" i="8"/>
  <c r="T2521" i="8"/>
  <c r="K2535" i="10" s="1"/>
  <c r="U2265" i="8"/>
  <c r="T2265" i="8"/>
  <c r="K2279" i="10" s="1"/>
  <c r="U2009" i="8"/>
  <c r="T2009" i="8"/>
  <c r="K2023" i="10" s="1"/>
  <c r="U1753" i="8"/>
  <c r="T1753" i="8"/>
  <c r="K1767" i="10" s="1"/>
  <c r="T1497" i="8"/>
  <c r="K1511" i="10" s="1"/>
  <c r="U1497" i="8"/>
  <c r="T1241" i="8"/>
  <c r="K1255" i="10" s="1"/>
  <c r="U1241" i="8"/>
  <c r="T985" i="8"/>
  <c r="K999" i="10" s="1"/>
  <c r="U985" i="8"/>
  <c r="T2334" i="8"/>
  <c r="K2348" i="10" s="1"/>
  <c r="U2334" i="8"/>
  <c r="U1614" i="8"/>
  <c r="T1614" i="8"/>
  <c r="K1628" i="10" s="1"/>
  <c r="U946" i="8"/>
  <c r="T946" i="8"/>
  <c r="K960" i="10" s="1"/>
  <c r="T2142" i="8"/>
  <c r="K2156" i="10" s="1"/>
  <c r="U2142" i="8"/>
  <c r="U1322" i="8"/>
  <c r="T1322" i="8"/>
  <c r="K1336" i="10" s="1"/>
  <c r="U774" i="8"/>
  <c r="T774" i="8"/>
  <c r="K788" i="10" s="1"/>
  <c r="T1882" i="8"/>
  <c r="K1896" i="10" s="1"/>
  <c r="U1882" i="8"/>
  <c r="U2629" i="8"/>
  <c r="T2629" i="8"/>
  <c r="K2643" i="10" s="1"/>
  <c r="U2373" i="8"/>
  <c r="T2373" i="8"/>
  <c r="K2387" i="10" s="1"/>
  <c r="T2042" i="8"/>
  <c r="K2056" i="10" s="1"/>
  <c r="U2042" i="8"/>
  <c r="U1298" i="8"/>
  <c r="T1298" i="8"/>
  <c r="K1312" i="10" s="1"/>
  <c r="U738" i="8"/>
  <c r="T738" i="8"/>
  <c r="K752" i="10" s="1"/>
  <c r="T2034" i="8"/>
  <c r="K2048" i="10" s="1"/>
  <c r="U2034" i="8"/>
  <c r="U1186" i="8"/>
  <c r="T1186" i="8"/>
  <c r="K1200" i="10" s="1"/>
  <c r="T2538" i="8"/>
  <c r="K2552" i="10" s="1"/>
  <c r="U2538" i="8"/>
  <c r="T1778" i="8"/>
  <c r="K1792" i="10" s="1"/>
  <c r="U1778" i="8"/>
  <c r="T2262" i="8"/>
  <c r="K2276" i="10" s="1"/>
  <c r="U2262" i="8"/>
  <c r="U914" i="8"/>
  <c r="T914" i="8"/>
  <c r="K928" i="10" s="1"/>
  <c r="U2433" i="8"/>
  <c r="T2433" i="8"/>
  <c r="K2447" i="10" s="1"/>
  <c r="U2053" i="8"/>
  <c r="T2053" i="8"/>
  <c r="K2067" i="10" s="1"/>
  <c r="U1713" i="8"/>
  <c r="T1713" i="8"/>
  <c r="K1727" i="10" s="1"/>
  <c r="T1373" i="8"/>
  <c r="K1387" i="10" s="1"/>
  <c r="U1373" i="8"/>
  <c r="T1029" i="8"/>
  <c r="K1043" i="10" s="1"/>
  <c r="U1029" i="8"/>
  <c r="U2556" i="8"/>
  <c r="T2556" i="8"/>
  <c r="K2570" i="10" s="1"/>
  <c r="U2300" i="8"/>
  <c r="T2300" i="8"/>
  <c r="K2314" i="10" s="1"/>
  <c r="U2044" i="8"/>
  <c r="T2044" i="8"/>
  <c r="K2058" i="10" s="1"/>
  <c r="U1788" i="8"/>
  <c r="T1788" i="8"/>
  <c r="K1802" i="10" s="1"/>
  <c r="U1532" i="8"/>
  <c r="T1532" i="8"/>
  <c r="K1546" i="10" s="1"/>
  <c r="U1212" i="8"/>
  <c r="T1212" i="8"/>
  <c r="K1226" i="10" s="1"/>
  <c r="U151" i="8"/>
  <c r="T151" i="8"/>
  <c r="K165" i="10" s="1"/>
  <c r="U695" i="8"/>
  <c r="T695" i="8"/>
  <c r="K709" i="10" s="1"/>
  <c r="U1391" i="8"/>
  <c r="T1391" i="8"/>
  <c r="K1405" i="10" s="1"/>
  <c r="U832" i="8"/>
  <c r="T832" i="8"/>
  <c r="K846" i="10" s="1"/>
  <c r="T1213" i="8"/>
  <c r="K1227" i="10" s="1"/>
  <c r="U1213" i="8"/>
  <c r="T2002" i="8"/>
  <c r="K2016" i="10" s="1"/>
  <c r="U2002" i="8"/>
  <c r="U174" i="8"/>
  <c r="T174" i="8"/>
  <c r="K188" i="10" s="1"/>
  <c r="U430" i="8"/>
  <c r="T430" i="8"/>
  <c r="K444" i="10" s="1"/>
  <c r="U27" i="8"/>
  <c r="T27" i="8"/>
  <c r="K41" i="10" s="1"/>
  <c r="U283" i="8"/>
  <c r="T283" i="8"/>
  <c r="K297" i="10" s="1"/>
  <c r="U539" i="8"/>
  <c r="T539" i="8"/>
  <c r="K553" i="10" s="1"/>
  <c r="U795" i="8"/>
  <c r="T795" i="8"/>
  <c r="K809" i="10" s="1"/>
  <c r="U1111" i="8"/>
  <c r="T1111" i="8"/>
  <c r="K1125" i="10" s="1"/>
  <c r="U1623" i="8"/>
  <c r="T1623" i="8"/>
  <c r="K1637" i="10" s="1"/>
  <c r="U2279" i="8"/>
  <c r="T2279" i="8"/>
  <c r="K2293" i="10" s="1"/>
  <c r="U1476" i="8"/>
  <c r="T1476" i="8"/>
  <c r="K1490" i="10" s="1"/>
  <c r="U2500" i="8"/>
  <c r="T2500" i="8"/>
  <c r="K2514" i="10" s="1"/>
  <c r="U1829" i="8"/>
  <c r="T1829" i="8"/>
  <c r="K1843" i="10" s="1"/>
  <c r="U854" i="8"/>
  <c r="T854" i="8"/>
  <c r="K868" i="10" s="1"/>
  <c r="T2158" i="8"/>
  <c r="K2172" i="10" s="1"/>
  <c r="U2158" i="8"/>
  <c r="U1410" i="8"/>
  <c r="T1410" i="8"/>
  <c r="K1424" i="10" s="1"/>
  <c r="U714" i="8"/>
  <c r="T714" i="8"/>
  <c r="K728" i="10" s="1"/>
  <c r="U1918" i="8"/>
  <c r="T1918" i="8"/>
  <c r="K1932" i="10" s="1"/>
  <c r="U1134" i="8"/>
  <c r="T1134" i="8"/>
  <c r="K1148" i="10" s="1"/>
  <c r="T2474" i="8"/>
  <c r="K2488" i="10" s="1"/>
  <c r="U2474" i="8"/>
  <c r="U1710" i="8"/>
  <c r="T1710" i="8"/>
  <c r="K1724" i="10" s="1"/>
  <c r="U2569" i="8"/>
  <c r="T2569" i="8"/>
  <c r="K2583" i="10" s="1"/>
  <c r="U2313" i="8"/>
  <c r="T2313" i="8"/>
  <c r="K2327" i="10" s="1"/>
  <c r="U2057" i="8"/>
  <c r="T2057" i="8"/>
  <c r="K2071" i="10" s="1"/>
  <c r="U1801" i="8"/>
  <c r="T1801" i="8"/>
  <c r="K1815" i="10" s="1"/>
  <c r="U1545" i="8"/>
  <c r="T1545" i="8"/>
  <c r="K1559" i="10" s="1"/>
  <c r="T1289" i="8"/>
  <c r="K1303" i="10" s="1"/>
  <c r="U1289" i="8"/>
  <c r="T1033" i="8"/>
  <c r="K1047" i="10" s="1"/>
  <c r="U1033" i="8"/>
  <c r="T2466" i="8"/>
  <c r="K2480" i="10" s="1"/>
  <c r="U2466" i="8"/>
  <c r="U1758" i="8"/>
  <c r="T1758" i="8"/>
  <c r="K1772" i="10" s="1"/>
  <c r="U1046" i="8"/>
  <c r="T1046" i="8"/>
  <c r="K1060" i="10" s="1"/>
  <c r="T2290" i="8"/>
  <c r="K2304" i="10" s="1"/>
  <c r="U2290" i="8"/>
  <c r="U1486" i="8"/>
  <c r="T1486" i="8"/>
  <c r="K1500" i="10" s="1"/>
  <c r="U870" i="8"/>
  <c r="T870" i="8"/>
  <c r="K884" i="10" s="1"/>
  <c r="T2026" i="8"/>
  <c r="K2040" i="10" s="1"/>
  <c r="U2026" i="8"/>
  <c r="U1294" i="8"/>
  <c r="T1294" i="8"/>
  <c r="K1308" i="10" s="1"/>
  <c r="U2421" i="8"/>
  <c r="T2421" i="8"/>
  <c r="K2435" i="10" s="1"/>
  <c r="T2186" i="8"/>
  <c r="K2200" i="10" s="1"/>
  <c r="U2186" i="8"/>
  <c r="U1430" i="8"/>
  <c r="T1430" i="8"/>
  <c r="K1444" i="10" s="1"/>
  <c r="U722" i="8"/>
  <c r="T722" i="8"/>
  <c r="K736" i="10" s="1"/>
  <c r="U1982" i="8"/>
  <c r="T1982" i="8"/>
  <c r="K1996" i="10" s="1"/>
  <c r="U1154" i="8"/>
  <c r="T1154" i="8"/>
  <c r="K1168" i="10" s="1"/>
  <c r="T2494" i="8"/>
  <c r="K2508" i="10" s="1"/>
  <c r="U2494" i="8"/>
  <c r="T1730" i="8"/>
  <c r="K1744" i="10" s="1"/>
  <c r="U1730" i="8"/>
  <c r="U2078" i="8"/>
  <c r="T2078" i="8"/>
  <c r="K2092" i="10" s="1"/>
  <c r="U1358" i="8"/>
  <c r="T1358" i="8"/>
  <c r="K1372" i="10" s="1"/>
  <c r="U2529" i="8"/>
  <c r="T2529" i="8"/>
  <c r="K2543" i="10" s="1"/>
  <c r="U2117" i="8"/>
  <c r="T2117" i="8"/>
  <c r="K2131" i="10" s="1"/>
  <c r="U1777" i="8"/>
  <c r="T1777" i="8"/>
  <c r="K1791" i="10" s="1"/>
  <c r="T1437" i="8"/>
  <c r="K1451" i="10" s="1"/>
  <c r="U1437" i="8"/>
  <c r="T1093" i="8"/>
  <c r="K1107" i="10" s="1"/>
  <c r="U1093" i="8"/>
  <c r="U2604" i="8"/>
  <c r="T2604" i="8"/>
  <c r="K2618" i="10" s="1"/>
  <c r="U2348" i="8"/>
  <c r="T2348" i="8"/>
  <c r="K2362" i="10" s="1"/>
  <c r="U2092" i="8"/>
  <c r="T2092" i="8"/>
  <c r="K2106" i="10" s="1"/>
  <c r="U1836" i="8"/>
  <c r="T1836" i="8"/>
  <c r="K1850" i="10" s="1"/>
  <c r="U1580" i="8"/>
  <c r="T1580" i="8"/>
  <c r="K1594" i="10" s="1"/>
  <c r="U1324" i="8"/>
  <c r="T1324" i="8"/>
  <c r="K1338" i="10" s="1"/>
  <c r="U940" i="8"/>
  <c r="T940" i="8"/>
  <c r="K954" i="10" s="1"/>
  <c r="U2463" i="8"/>
  <c r="T2463" i="8"/>
  <c r="K2477" i="10" s="1"/>
  <c r="U2207" i="8"/>
  <c r="T2207" i="8"/>
  <c r="K2221" i="10" s="1"/>
  <c r="T2218" i="8"/>
  <c r="K2232" i="10" s="1"/>
  <c r="U2218" i="8"/>
  <c r="U1510" i="8"/>
  <c r="T1510" i="8"/>
  <c r="K1524" i="10" s="1"/>
  <c r="U2557" i="8"/>
  <c r="T2557" i="8"/>
  <c r="K2571" i="10" s="1"/>
  <c r="U2133" i="8"/>
  <c r="T2133" i="8"/>
  <c r="K2147" i="10" s="1"/>
  <c r="U1793" i="8"/>
  <c r="T1793" i="8"/>
  <c r="K1807" i="10" s="1"/>
  <c r="T1453" i="8"/>
  <c r="K1467" i="10" s="1"/>
  <c r="U1453" i="8"/>
  <c r="T1109" i="8"/>
  <c r="K1123" i="10" s="1"/>
  <c r="U1109" i="8"/>
  <c r="U2632" i="8"/>
  <c r="T2632" i="8"/>
  <c r="K2646" i="10" s="1"/>
  <c r="U2376" i="8"/>
  <c r="T2376" i="8"/>
  <c r="K2390" i="10" s="1"/>
  <c r="U2120" i="8"/>
  <c r="T2120" i="8"/>
  <c r="K2134" i="10" s="1"/>
  <c r="U1864" i="8"/>
  <c r="T1864" i="8"/>
  <c r="K1878" i="10" s="1"/>
  <c r="U1608" i="8"/>
  <c r="T1608" i="8"/>
  <c r="K1622" i="10" s="1"/>
  <c r="U1352" i="8"/>
  <c r="T1352" i="8"/>
  <c r="K1366" i="10" s="1"/>
  <c r="U1096" i="8"/>
  <c r="T1096" i="8"/>
  <c r="K1110" i="10" s="1"/>
  <c r="U2619" i="8"/>
  <c r="T2619" i="8"/>
  <c r="K2633" i="10" s="1"/>
  <c r="U2363" i="8"/>
  <c r="T2363" i="8"/>
  <c r="K2377" i="10" s="1"/>
  <c r="U2107" i="8"/>
  <c r="T2107" i="8"/>
  <c r="K2121" i="10" s="1"/>
  <c r="U1851" i="8"/>
  <c r="T1851" i="8"/>
  <c r="K1865" i="10" s="1"/>
  <c r="U1595" i="8"/>
  <c r="T1595" i="8"/>
  <c r="K1609" i="10" s="1"/>
  <c r="U1339" i="8"/>
  <c r="T1339" i="8"/>
  <c r="K1353" i="10" s="1"/>
  <c r="U1083" i="8"/>
  <c r="T1083" i="8"/>
  <c r="K1097" i="10" s="1"/>
  <c r="U583" i="8"/>
  <c r="T583" i="8"/>
  <c r="K597" i="10" s="1"/>
  <c r="U1199" i="8"/>
  <c r="T1199" i="8"/>
  <c r="K1213" i="10" s="1"/>
  <c r="U2391" i="8"/>
  <c r="T2391" i="8"/>
  <c r="K2405" i="10" s="1"/>
  <c r="U2548" i="8"/>
  <c r="T2548" i="8"/>
  <c r="K2562" i="10" s="1"/>
  <c r="U2449" i="8"/>
  <c r="T2449" i="8"/>
  <c r="K2463" i="10" s="1"/>
  <c r="U126" i="8"/>
  <c r="T126" i="8"/>
  <c r="K140" i="10" s="1"/>
  <c r="U382" i="8"/>
  <c r="T382" i="8"/>
  <c r="K396" i="10" s="1"/>
  <c r="U638" i="8"/>
  <c r="T638" i="8"/>
  <c r="K652" i="10" s="1"/>
  <c r="U235" i="8"/>
  <c r="T235" i="8"/>
  <c r="K249" i="10" s="1"/>
  <c r="U491" i="8"/>
  <c r="T491" i="8"/>
  <c r="K505" i="10" s="1"/>
  <c r="U747" i="8"/>
  <c r="T747" i="8"/>
  <c r="K761" i="10" s="1"/>
  <c r="U1015" i="8"/>
  <c r="T1015" i="8"/>
  <c r="K1029" i="10" s="1"/>
  <c r="U1527" i="8"/>
  <c r="T1527" i="8"/>
  <c r="K1541" i="10" s="1"/>
  <c r="U2087" i="8"/>
  <c r="T2087" i="8"/>
  <c r="K2101" i="10" s="1"/>
  <c r="U1284" i="8"/>
  <c r="T1284" i="8"/>
  <c r="K1298" i="10" s="1"/>
  <c r="U2308" i="8"/>
  <c r="T2308" i="8"/>
  <c r="K2322" i="10" s="1"/>
  <c r="U1573" i="8"/>
  <c r="T1573" i="8"/>
  <c r="K1587" i="10" s="1"/>
  <c r="T2478" i="8"/>
  <c r="K2492" i="10" s="1"/>
  <c r="U2478" i="8"/>
  <c r="U1770" i="8"/>
  <c r="T1770" i="8"/>
  <c r="K1784" i="10" s="1"/>
  <c r="U1054" i="8"/>
  <c r="T1054" i="8"/>
  <c r="K1068" i="10" s="1"/>
  <c r="T2510" i="8"/>
  <c r="K2524" i="10" s="1"/>
  <c r="U2510" i="8"/>
  <c r="U1678" i="8"/>
  <c r="T1678" i="8"/>
  <c r="K1692" i="10" s="1"/>
  <c r="U970" i="8"/>
  <c r="T970" i="8"/>
  <c r="K984" i="10" s="1"/>
  <c r="T2234" i="8"/>
  <c r="K2248" i="10" s="1"/>
  <c r="U2234" i="8"/>
  <c r="U1482" i="8"/>
  <c r="T1482" i="8"/>
  <c r="K1496" i="10" s="1"/>
  <c r="U2489" i="8"/>
  <c r="T2489" i="8"/>
  <c r="K2503" i="10" s="1"/>
  <c r="U2233" i="8"/>
  <c r="T2233" i="8"/>
  <c r="K2247" i="10" s="1"/>
  <c r="U1977" i="8"/>
  <c r="T1977" i="8"/>
  <c r="K1991" i="10" s="1"/>
  <c r="U1721" i="8"/>
  <c r="T1721" i="8"/>
  <c r="K1735" i="10" s="1"/>
  <c r="T1465" i="8"/>
  <c r="K1479" i="10" s="1"/>
  <c r="U1465" i="8"/>
  <c r="T1209" i="8"/>
  <c r="K1223" i="10" s="1"/>
  <c r="U1209" i="8"/>
  <c r="T953" i="8"/>
  <c r="K967" i="10" s="1"/>
  <c r="U953" i="8"/>
  <c r="T2242" i="8"/>
  <c r="K2256" i="10" s="1"/>
  <c r="U2242" i="8"/>
  <c r="U1490" i="8"/>
  <c r="T1490" i="8"/>
  <c r="K1504" i="10" s="1"/>
  <c r="U742" i="8"/>
  <c r="T742" i="8"/>
  <c r="K756" i="10" s="1"/>
  <c r="U2046" i="8"/>
  <c r="T2046" i="8"/>
  <c r="K2060" i="10" s="1"/>
  <c r="U1198" i="8"/>
  <c r="T1198" i="8"/>
  <c r="K1212" i="10" s="1"/>
  <c r="T2550" i="8"/>
  <c r="K2564" i="10" s="1"/>
  <c r="U2550" i="8"/>
  <c r="U1790" i="8"/>
  <c r="T1790" i="8"/>
  <c r="K1804" i="10" s="1"/>
  <c r="U2597" i="8"/>
  <c r="T2597" i="8"/>
  <c r="K2611" i="10" s="1"/>
  <c r="U2341" i="8"/>
  <c r="T2341" i="8"/>
  <c r="K2355" i="10" s="1"/>
  <c r="T1954" i="8"/>
  <c r="K1968" i="10" s="1"/>
  <c r="U1954" i="8"/>
  <c r="U1214" i="8"/>
  <c r="T1214" i="8"/>
  <c r="K1228" i="10" s="1"/>
  <c r="U706" i="8"/>
  <c r="T706" i="8"/>
  <c r="K720" i="10" s="1"/>
  <c r="T1906" i="8"/>
  <c r="K1920" i="10" s="1"/>
  <c r="U1906" i="8"/>
  <c r="U1118" i="8"/>
  <c r="T1118" i="8"/>
  <c r="K1132" i="10" s="1"/>
  <c r="T2450" i="8"/>
  <c r="K2464" i="10" s="1"/>
  <c r="U2450" i="8"/>
  <c r="U1686" i="8"/>
  <c r="T1686" i="8"/>
  <c r="K1700" i="10" s="1"/>
  <c r="T1910" i="8"/>
  <c r="K1924" i="10" s="1"/>
  <c r="U1910" i="8"/>
  <c r="U1142" i="8"/>
  <c r="T1142" i="8"/>
  <c r="K1156" i="10" s="1"/>
  <c r="U2497" i="8"/>
  <c r="T2497" i="8"/>
  <c r="K2511" i="10" s="1"/>
  <c r="U2097" i="8"/>
  <c r="T2097" i="8"/>
  <c r="K2111" i="10" s="1"/>
  <c r="U1757" i="8"/>
  <c r="T1757" i="8"/>
  <c r="K1771" i="10" s="1"/>
  <c r="T1413" i="8"/>
  <c r="K1427" i="10" s="1"/>
  <c r="U1413" i="8"/>
  <c r="U1073" i="8"/>
  <c r="T1073" i="8"/>
  <c r="K1087" i="10" s="1"/>
  <c r="U2479" i="8"/>
  <c r="T2479" i="8"/>
  <c r="K2493" i="10" s="1"/>
  <c r="U2223" i="8"/>
  <c r="T2223" i="8"/>
  <c r="K2237" i="10" s="1"/>
  <c r="T2398" i="8"/>
  <c r="K2412" i="10" s="1"/>
  <c r="U2398" i="8"/>
  <c r="T1690" i="8"/>
  <c r="K1704" i="10" s="1"/>
  <c r="U1690" i="8"/>
  <c r="U2589" i="8"/>
  <c r="T2589" i="8"/>
  <c r="K2603" i="10" s="1"/>
  <c r="U2157" i="8"/>
  <c r="T2157" i="8"/>
  <c r="K2171" i="10" s="1"/>
  <c r="U1813" i="8"/>
  <c r="T1813" i="8"/>
  <c r="K1827" i="10" s="1"/>
  <c r="U1473" i="8"/>
  <c r="T1473" i="8"/>
  <c r="K1487" i="10" s="1"/>
  <c r="T1133" i="8"/>
  <c r="K1147" i="10" s="1"/>
  <c r="U1133" i="8"/>
  <c r="U633" i="8"/>
  <c r="T633" i="8"/>
  <c r="K647" i="10" s="1"/>
  <c r="U2392" i="8"/>
  <c r="T2392" i="8"/>
  <c r="K2406" i="10" s="1"/>
  <c r="U2136" i="8"/>
  <c r="T2136" i="8"/>
  <c r="K2150" i="10" s="1"/>
  <c r="U1880" i="8"/>
  <c r="T1880" i="8"/>
  <c r="K1894" i="10" s="1"/>
  <c r="U1624" i="8"/>
  <c r="T1624" i="8"/>
  <c r="K1638" i="10" s="1"/>
  <c r="U1368" i="8"/>
  <c r="T1368" i="8"/>
  <c r="K1382" i="10" s="1"/>
  <c r="U1112" i="8"/>
  <c r="T1112" i="8"/>
  <c r="K1126" i="10" s="1"/>
  <c r="U708" i="8"/>
  <c r="T708" i="8"/>
  <c r="K722" i="10" s="1"/>
  <c r="U2379" i="8"/>
  <c r="T2379" i="8"/>
  <c r="K2393" i="10" s="1"/>
  <c r="U2123" i="8"/>
  <c r="T2123" i="8"/>
  <c r="K2137" i="10" s="1"/>
  <c r="U1867" i="8"/>
  <c r="T1867" i="8"/>
  <c r="K1881" i="10" s="1"/>
  <c r="U1611" i="8"/>
  <c r="T1611" i="8"/>
  <c r="K1625" i="10" s="1"/>
  <c r="U1355" i="8"/>
  <c r="T1355" i="8"/>
  <c r="K1369" i="10" s="1"/>
  <c r="U1099" i="8"/>
  <c r="T1099" i="8"/>
  <c r="K1113" i="10" s="1"/>
  <c r="U902" i="8"/>
  <c r="T902" i="8"/>
  <c r="K916" i="10" s="1"/>
  <c r="T2150" i="8"/>
  <c r="K2164" i="10" s="1"/>
  <c r="U2150" i="8"/>
  <c r="U2293" i="8"/>
  <c r="T2293" i="8"/>
  <c r="K2307" i="10" s="1"/>
  <c r="U1953" i="8"/>
  <c r="T1953" i="8"/>
  <c r="K1967" i="10" s="1"/>
  <c r="U1613" i="8"/>
  <c r="T1613" i="8"/>
  <c r="K1627" i="10" s="1"/>
  <c r="T1269" i="8"/>
  <c r="K1283" i="10" s="1"/>
  <c r="U1269" i="8"/>
  <c r="U929" i="8"/>
  <c r="T929" i="8"/>
  <c r="K943" i="10" s="1"/>
  <c r="U2480" i="8"/>
  <c r="T2480" i="8"/>
  <c r="K2494" i="10" s="1"/>
  <c r="U2224" i="8"/>
  <c r="T2224" i="8"/>
  <c r="K2238" i="10" s="1"/>
  <c r="U1968" i="8"/>
  <c r="T1968" i="8"/>
  <c r="K1982" i="10" s="1"/>
  <c r="U1712" i="8"/>
  <c r="T1712" i="8"/>
  <c r="K1726" i="10" s="1"/>
  <c r="U1456" i="8"/>
  <c r="T1456" i="8"/>
  <c r="K1470" i="10" s="1"/>
  <c r="U1200" i="8"/>
  <c r="T1200" i="8"/>
  <c r="K1214" i="10" s="1"/>
  <c r="U944" i="8"/>
  <c r="T944" i="8"/>
  <c r="K958" i="10" s="1"/>
  <c r="U2483" i="8"/>
  <c r="T2483" i="8"/>
  <c r="K2497" i="10" s="1"/>
  <c r="U2227" i="8"/>
  <c r="T2227" i="8"/>
  <c r="K2241" i="10" s="1"/>
  <c r="U1971" i="8"/>
  <c r="T1971" i="8"/>
  <c r="K1985" i="10" s="1"/>
  <c r="U1715" i="8"/>
  <c r="T1715" i="8"/>
  <c r="K1729" i="10" s="1"/>
  <c r="U1459" i="8"/>
  <c r="T1459" i="8"/>
  <c r="K1473" i="10" s="1"/>
  <c r="U1203" i="8"/>
  <c r="T1203" i="8"/>
  <c r="K1217" i="10" s="1"/>
  <c r="U96" i="8"/>
  <c r="T96" i="8"/>
  <c r="K110" i="10" s="1"/>
  <c r="U576" i="8"/>
  <c r="T576" i="8"/>
  <c r="K590" i="10" s="1"/>
  <c r="U173" i="8"/>
  <c r="T173" i="8"/>
  <c r="K187" i="10" s="1"/>
  <c r="U589" i="8"/>
  <c r="T589" i="8"/>
  <c r="K603" i="10" s="1"/>
  <c r="U202" i="8"/>
  <c r="T202" i="8"/>
  <c r="K216" i="10" s="1"/>
  <c r="U39" i="8"/>
  <c r="T39" i="8"/>
  <c r="K53" i="10" s="1"/>
  <c r="U177" i="8"/>
  <c r="T177" i="8"/>
  <c r="K191" i="10" s="1"/>
  <c r="U433" i="8"/>
  <c r="T433" i="8"/>
  <c r="K447" i="10" s="1"/>
  <c r="U701" i="8"/>
  <c r="T701" i="8"/>
  <c r="K715" i="10" s="1"/>
  <c r="U152" i="8"/>
  <c r="T152" i="8"/>
  <c r="K166" i="10" s="1"/>
  <c r="U408" i="8"/>
  <c r="T408" i="8"/>
  <c r="K422" i="10" s="1"/>
  <c r="U668" i="8"/>
  <c r="T668" i="8"/>
  <c r="K682" i="10" s="1"/>
  <c r="U69" i="8"/>
  <c r="T69" i="8"/>
  <c r="K83" i="10" s="1"/>
  <c r="U325" i="8"/>
  <c r="T325" i="8"/>
  <c r="K339" i="10" s="1"/>
  <c r="U581" i="8"/>
  <c r="T581" i="8"/>
  <c r="K595" i="10" s="1"/>
  <c r="U82" i="8"/>
  <c r="T82" i="8"/>
  <c r="K96" i="10" s="1"/>
  <c r="U578" i="8"/>
  <c r="T578" i="8"/>
  <c r="K592" i="10" s="1"/>
  <c r="U431" i="8"/>
  <c r="T431" i="8"/>
  <c r="K445" i="10" s="1"/>
  <c r="U927" i="8"/>
  <c r="T927" i="8"/>
  <c r="K941" i="10" s="1"/>
  <c r="U1919" i="8"/>
  <c r="T1919" i="8"/>
  <c r="K1933" i="10" s="1"/>
  <c r="U2068" i="8"/>
  <c r="T2068" i="8"/>
  <c r="K2082" i="10" s="1"/>
  <c r="U950" i="8"/>
  <c r="T950" i="8"/>
  <c r="K964" i="10" s="1"/>
  <c r="U320" i="8"/>
  <c r="T320" i="8"/>
  <c r="K334" i="10" s="1"/>
  <c r="U29" i="8"/>
  <c r="T29" i="8"/>
  <c r="K43" i="10" s="1"/>
  <c r="U693" i="8"/>
  <c r="T693" i="8"/>
  <c r="K707" i="10" s="1"/>
  <c r="U490" i="8"/>
  <c r="T490" i="8"/>
  <c r="K504" i="10" s="1"/>
  <c r="U471" i="8"/>
  <c r="T471" i="8"/>
  <c r="K485" i="10" s="1"/>
  <c r="U1039" i="8"/>
  <c r="T1039" i="8"/>
  <c r="K1053" i="10" s="1"/>
  <c r="U2199" i="8"/>
  <c r="T2199" i="8"/>
  <c r="K2213" i="10" s="1"/>
  <c r="U2612" i="8"/>
  <c r="T2612" i="8"/>
  <c r="K2626" i="10" s="1"/>
  <c r="U196" i="8"/>
  <c r="T196" i="8"/>
  <c r="K210" i="10" s="1"/>
  <c r="U452" i="8"/>
  <c r="T452" i="8"/>
  <c r="K466" i="10" s="1"/>
  <c r="U720" i="8"/>
  <c r="T720" i="8"/>
  <c r="K734" i="10" s="1"/>
  <c r="U274" i="8"/>
  <c r="T274" i="8"/>
  <c r="K288" i="10" s="1"/>
  <c r="U127" i="8"/>
  <c r="T127" i="8"/>
  <c r="K141" i="10" s="1"/>
  <c r="U655" i="8"/>
  <c r="T655" i="8"/>
  <c r="K669" i="10" s="1"/>
  <c r="U1343" i="8"/>
  <c r="T1343" i="8"/>
  <c r="K1357" i="10" s="1"/>
  <c r="U1374" i="8"/>
  <c r="T1374" i="8"/>
  <c r="K1388" i="10" s="1"/>
  <c r="T1958" i="8"/>
  <c r="K1972" i="10" s="1"/>
  <c r="U1958" i="8"/>
  <c r="U2273" i="8"/>
  <c r="T2273" i="8"/>
  <c r="K2287" i="10" s="1"/>
  <c r="U1933" i="8"/>
  <c r="T1933" i="8"/>
  <c r="K1947" i="10" s="1"/>
  <c r="U1589" i="8"/>
  <c r="T1589" i="8"/>
  <c r="K1603" i="10" s="1"/>
  <c r="U1249" i="8"/>
  <c r="T1249" i="8"/>
  <c r="K1263" i="10" s="1"/>
  <c r="T909" i="8"/>
  <c r="K923" i="10" s="1"/>
  <c r="U909" i="8"/>
  <c r="U2464" i="8"/>
  <c r="T2464" i="8"/>
  <c r="K2478" i="10" s="1"/>
  <c r="U2208" i="8"/>
  <c r="T2208" i="8"/>
  <c r="K2222" i="10" s="1"/>
  <c r="U1952" i="8"/>
  <c r="T1952" i="8"/>
  <c r="K1966" i="10" s="1"/>
  <c r="U1696" i="8"/>
  <c r="T1696" i="8"/>
  <c r="K1710" i="10" s="1"/>
  <c r="U1440" i="8"/>
  <c r="T1440" i="8"/>
  <c r="K1454" i="10" s="1"/>
  <c r="U1184" i="8"/>
  <c r="T1184" i="8"/>
  <c r="K1198" i="10" s="1"/>
  <c r="U928" i="8"/>
  <c r="T928" i="8"/>
  <c r="K942" i="10" s="1"/>
  <c r="U2467" i="8"/>
  <c r="T2467" i="8"/>
  <c r="K2481" i="10" s="1"/>
  <c r="U2211" i="8"/>
  <c r="T2211" i="8"/>
  <c r="K2225" i="10" s="1"/>
  <c r="U1955" i="8"/>
  <c r="T1955" i="8"/>
  <c r="K1969" i="10" s="1"/>
  <c r="U1699" i="8"/>
  <c r="T1699" i="8"/>
  <c r="K1713" i="10" s="1"/>
  <c r="U1443" i="8"/>
  <c r="T1443" i="8"/>
  <c r="K1457" i="10" s="1"/>
  <c r="U1187" i="8"/>
  <c r="T1187" i="8"/>
  <c r="K1201" i="10" s="1"/>
  <c r="U128" i="8"/>
  <c r="T128" i="8"/>
  <c r="K142" i="10" s="1"/>
  <c r="U608" i="8"/>
  <c r="T608" i="8"/>
  <c r="K622" i="10" s="1"/>
  <c r="U205" i="8"/>
  <c r="T205" i="8"/>
  <c r="K219" i="10" s="1"/>
  <c r="U621" i="8"/>
  <c r="T621" i="8"/>
  <c r="K635" i="10" s="1"/>
  <c r="U234" i="8"/>
  <c r="T234" i="8"/>
  <c r="K248" i="10" s="1"/>
  <c r="U71" i="8"/>
  <c r="T71" i="8"/>
  <c r="K85" i="10" s="1"/>
  <c r="U193" i="8"/>
  <c r="T193" i="8"/>
  <c r="K207" i="10" s="1"/>
  <c r="U449" i="8"/>
  <c r="T449" i="8"/>
  <c r="K463" i="10" s="1"/>
  <c r="U717" i="8"/>
  <c r="T717" i="8"/>
  <c r="K731" i="10" s="1"/>
  <c r="U168" i="8"/>
  <c r="T168" i="8"/>
  <c r="K182" i="10" s="1"/>
  <c r="U424" i="8"/>
  <c r="T424" i="8"/>
  <c r="K438" i="10" s="1"/>
  <c r="U688" i="8"/>
  <c r="T688" i="8"/>
  <c r="K702" i="10" s="1"/>
  <c r="U85" i="8"/>
  <c r="T85" i="8"/>
  <c r="K99" i="10" s="1"/>
  <c r="U341" i="8"/>
  <c r="T341" i="8"/>
  <c r="K355" i="10" s="1"/>
  <c r="U597" i="8"/>
  <c r="T597" i="8"/>
  <c r="K611" i="10" s="1"/>
  <c r="U114" i="8"/>
  <c r="T114" i="8"/>
  <c r="K128" i="10" s="1"/>
  <c r="U610" i="8"/>
  <c r="T610" i="8"/>
  <c r="K624" i="10" s="1"/>
  <c r="U463" i="8"/>
  <c r="T463" i="8"/>
  <c r="K477" i="10" s="1"/>
  <c r="U959" i="8"/>
  <c r="T959" i="8"/>
  <c r="K973" i="10" s="1"/>
  <c r="U1951" i="8"/>
  <c r="T1951" i="8"/>
  <c r="K1965" i="10" s="1"/>
  <c r="U2196" i="8"/>
  <c r="T2196" i="8"/>
  <c r="K2210" i="10" s="1"/>
  <c r="U1630" i="8"/>
  <c r="T1630" i="8"/>
  <c r="K1644" i="10" s="1"/>
  <c r="U224" i="8"/>
  <c r="T224" i="8"/>
  <c r="K238" i="10" s="1"/>
  <c r="U796" i="8"/>
  <c r="T796" i="8"/>
  <c r="K810" i="10" s="1"/>
  <c r="U557" i="8"/>
  <c r="T557" i="8"/>
  <c r="K571" i="10" s="1"/>
  <c r="U394" i="8"/>
  <c r="T394" i="8"/>
  <c r="K408" i="10" s="1"/>
  <c r="U375" i="8"/>
  <c r="T375" i="8"/>
  <c r="K389" i="10" s="1"/>
  <c r="U1103" i="8"/>
  <c r="T1103" i="8"/>
  <c r="K1117" i="10" s="1"/>
  <c r="U2327" i="8"/>
  <c r="T2327" i="8"/>
  <c r="K2341" i="10" s="1"/>
  <c r="T957" i="8"/>
  <c r="K971" i="10" s="1"/>
  <c r="U957" i="8"/>
  <c r="U212" i="8"/>
  <c r="T212" i="8"/>
  <c r="K226" i="10" s="1"/>
  <c r="U468" i="8"/>
  <c r="T468" i="8"/>
  <c r="K482" i="10" s="1"/>
  <c r="U740" i="8"/>
  <c r="T740" i="8"/>
  <c r="K754" i="10" s="1"/>
  <c r="U306" i="8"/>
  <c r="T306" i="8"/>
  <c r="K320" i="10" s="1"/>
  <c r="U159" i="8"/>
  <c r="T159" i="8"/>
  <c r="K173" i="10" s="1"/>
  <c r="U687" i="8"/>
  <c r="T687" i="8"/>
  <c r="K701" i="10" s="1"/>
  <c r="U1407" i="8"/>
  <c r="T1407" i="8"/>
  <c r="K1421" i="10" s="1"/>
  <c r="U1044" i="8"/>
  <c r="T1044" i="8"/>
  <c r="K1058" i="10" s="1"/>
  <c r="T1341" i="8"/>
  <c r="K1355" i="10" s="1"/>
  <c r="U1341" i="8"/>
  <c r="U124" i="8"/>
  <c r="T124" i="8"/>
  <c r="K138" i="10" s="1"/>
  <c r="U380" i="8"/>
  <c r="T380" i="8"/>
  <c r="K394" i="10" s="1"/>
  <c r="U636" i="8"/>
  <c r="T636" i="8"/>
  <c r="K650" i="10" s="1"/>
  <c r="U41" i="8"/>
  <c r="T41" i="8"/>
  <c r="K55" i="10" s="1"/>
  <c r="U297" i="8"/>
  <c r="T297" i="8"/>
  <c r="K311" i="10" s="1"/>
  <c r="U553" i="8"/>
  <c r="T553" i="8"/>
  <c r="K567" i="10" s="1"/>
  <c r="U6" i="8"/>
  <c r="T6" i="8"/>
  <c r="K20" i="10" s="1"/>
  <c r="T901" i="8"/>
  <c r="K915" i="10" s="1"/>
  <c r="U901" i="8"/>
  <c r="U2460" i="8"/>
  <c r="T2460" i="8"/>
  <c r="K2474" i="10" s="1"/>
  <c r="U2204" i="8"/>
  <c r="T2204" i="8"/>
  <c r="K2218" i="10" s="1"/>
  <c r="U1948" i="8"/>
  <c r="T1948" i="8"/>
  <c r="K1962" i="10" s="1"/>
  <c r="U1692" i="8"/>
  <c r="T1692" i="8"/>
  <c r="K1706" i="10" s="1"/>
  <c r="U1436" i="8"/>
  <c r="T1436" i="8"/>
  <c r="K1450" i="10" s="1"/>
  <c r="U1116" i="8"/>
  <c r="T1116" i="8"/>
  <c r="K1130" i="10" s="1"/>
  <c r="U736" i="8"/>
  <c r="T736" i="8"/>
  <c r="K750" i="10" s="1"/>
  <c r="U2383" i="8"/>
  <c r="T2383" i="8"/>
  <c r="K2397" i="10" s="1"/>
  <c r="U2127" i="8"/>
  <c r="T2127" i="8"/>
  <c r="K2141" i="10" s="1"/>
  <c r="U1286" i="8"/>
  <c r="T1286" i="8"/>
  <c r="K1300" i="10" s="1"/>
  <c r="U694" i="8"/>
  <c r="T694" i="8"/>
  <c r="K708" i="10" s="1"/>
  <c r="U2397" i="8"/>
  <c r="T2397" i="8"/>
  <c r="K2411" i="10" s="1"/>
  <c r="U2029" i="8"/>
  <c r="T2029" i="8"/>
  <c r="K2043" i="10" s="1"/>
  <c r="U1685" i="8"/>
  <c r="T1685" i="8"/>
  <c r="K1699" i="10" s="1"/>
  <c r="U1345" i="8"/>
  <c r="T1345" i="8"/>
  <c r="K1359" i="10" s="1"/>
  <c r="T1005" i="8"/>
  <c r="K1019" i="10" s="1"/>
  <c r="U1005" i="8"/>
  <c r="U2552" i="8"/>
  <c r="T2552" i="8"/>
  <c r="K2566" i="10" s="1"/>
  <c r="U2296" i="8"/>
  <c r="T2296" i="8"/>
  <c r="K2310" i="10" s="1"/>
  <c r="U2040" i="8"/>
  <c r="T2040" i="8"/>
  <c r="K2054" i="10" s="1"/>
  <c r="U1784" i="8"/>
  <c r="T1784" i="8"/>
  <c r="K1798" i="10" s="1"/>
  <c r="U1528" i="8"/>
  <c r="T1528" i="8"/>
  <c r="K1542" i="10" s="1"/>
  <c r="U1272" i="8"/>
  <c r="T1272" i="8"/>
  <c r="K1286" i="10" s="1"/>
  <c r="U1016" i="8"/>
  <c r="T1016" i="8"/>
  <c r="K1030" i="10" s="1"/>
  <c r="U2539" i="8"/>
  <c r="T2539" i="8"/>
  <c r="K2553" i="10" s="1"/>
  <c r="U2283" i="8"/>
  <c r="T2283" i="8"/>
  <c r="K2297" i="10" s="1"/>
  <c r="U2027" i="8"/>
  <c r="T2027" i="8"/>
  <c r="K2041" i="10" s="1"/>
  <c r="U1771" i="8"/>
  <c r="T1771" i="8"/>
  <c r="K1785" i="10" s="1"/>
  <c r="U1515" i="8"/>
  <c r="T1515" i="8"/>
  <c r="K1529" i="10" s="1"/>
  <c r="U1259" i="8"/>
  <c r="T1259" i="8"/>
  <c r="K1273" i="10" s="1"/>
  <c r="U1003" i="8"/>
  <c r="T1003" i="8"/>
  <c r="K1017" i="10" s="1"/>
  <c r="T2022" i="8"/>
  <c r="K2036" i="10" s="1"/>
  <c r="U2022" i="8"/>
  <c r="U2605" i="8"/>
  <c r="T2605" i="8"/>
  <c r="K2619" i="10" s="1"/>
  <c r="U2165" i="8"/>
  <c r="T2165" i="8"/>
  <c r="K2179" i="10" s="1"/>
  <c r="U1825" i="8"/>
  <c r="T1825" i="8"/>
  <c r="K1839" i="10" s="1"/>
  <c r="T1485" i="8"/>
  <c r="K1499" i="10" s="1"/>
  <c r="U1485" i="8"/>
  <c r="T1141" i="8"/>
  <c r="K1155" i="10" s="1"/>
  <c r="U1141" i="8"/>
  <c r="U697" i="8"/>
  <c r="T697" i="8"/>
  <c r="K711" i="10" s="1"/>
  <c r="U2384" i="8"/>
  <c r="T2384" i="8"/>
  <c r="K2398" i="10" s="1"/>
  <c r="U2128" i="8"/>
  <c r="T2128" i="8"/>
  <c r="K2142" i="10" s="1"/>
  <c r="U1872" i="8"/>
  <c r="T1872" i="8"/>
  <c r="K1886" i="10" s="1"/>
  <c r="U1616" i="8"/>
  <c r="T1616" i="8"/>
  <c r="K1630" i="10" s="1"/>
  <c r="U1360" i="8"/>
  <c r="T1360" i="8"/>
  <c r="K1374" i="10" s="1"/>
  <c r="U1104" i="8"/>
  <c r="T1104" i="8"/>
  <c r="K1118" i="10" s="1"/>
  <c r="U644" i="8"/>
  <c r="T644" i="8"/>
  <c r="K658" i="10" s="1"/>
  <c r="U2387" i="8"/>
  <c r="T2387" i="8"/>
  <c r="K2401" i="10" s="1"/>
  <c r="U2131" i="8"/>
  <c r="T2131" i="8"/>
  <c r="K2145" i="10" s="1"/>
  <c r="U1875" i="8"/>
  <c r="T1875" i="8"/>
  <c r="K1889" i="10" s="1"/>
  <c r="U1619" i="8"/>
  <c r="T1619" i="8"/>
  <c r="K1633" i="10" s="1"/>
  <c r="U1363" i="8"/>
  <c r="T1363" i="8"/>
  <c r="K1377" i="10" s="1"/>
  <c r="U1107" i="8"/>
  <c r="T1107" i="8"/>
  <c r="K1121" i="10" s="1"/>
  <c r="U272" i="8"/>
  <c r="T272" i="8"/>
  <c r="K286" i="10" s="1"/>
  <c r="U776" i="8"/>
  <c r="T776" i="8"/>
  <c r="K790" i="10" s="1"/>
  <c r="U333" i="8"/>
  <c r="T333" i="8"/>
  <c r="K347" i="10" s="1"/>
  <c r="U777" i="8"/>
  <c r="T777" i="8"/>
  <c r="K791" i="10" s="1"/>
  <c r="U378" i="8"/>
  <c r="T378" i="8"/>
  <c r="K392" i="10" s="1"/>
  <c r="U17" i="8"/>
  <c r="T17" i="8"/>
  <c r="K31" i="10" s="1"/>
  <c r="U273" i="8"/>
  <c r="T273" i="8"/>
  <c r="K287" i="10" s="1"/>
  <c r="U529" i="8"/>
  <c r="T529" i="8"/>
  <c r="K543" i="10" s="1"/>
  <c r="T825" i="8"/>
  <c r="K839" i="10" s="1"/>
  <c r="U825" i="8"/>
  <c r="U248" i="8"/>
  <c r="T248" i="8"/>
  <c r="K262" i="10" s="1"/>
  <c r="U504" i="8"/>
  <c r="T504" i="8"/>
  <c r="K518" i="10" s="1"/>
  <c r="U788" i="8"/>
  <c r="T788" i="8"/>
  <c r="K802" i="10" s="1"/>
  <c r="U165" i="8"/>
  <c r="T165" i="8"/>
  <c r="K179" i="10" s="1"/>
  <c r="U421" i="8"/>
  <c r="T421" i="8"/>
  <c r="K435" i="10" s="1"/>
  <c r="U685" i="8"/>
  <c r="T685" i="8"/>
  <c r="K699" i="10" s="1"/>
  <c r="U258" i="8"/>
  <c r="T258" i="8"/>
  <c r="K272" i="10" s="1"/>
  <c r="U111" i="8"/>
  <c r="T111" i="8"/>
  <c r="K125" i="10" s="1"/>
  <c r="U607" i="8"/>
  <c r="T607" i="8"/>
  <c r="K621" i="10" s="1"/>
  <c r="U1247" i="8"/>
  <c r="T1247" i="8"/>
  <c r="K1261" i="10" s="1"/>
  <c r="U2551" i="8"/>
  <c r="T2551" i="8"/>
  <c r="K2565" i="10" s="1"/>
  <c r="T1085" i="8"/>
  <c r="K1099" i="10" s="1"/>
  <c r="U1085" i="8"/>
  <c r="U112" i="8"/>
  <c r="T112" i="8"/>
  <c r="K126" i="10" s="1"/>
  <c r="U680" i="8"/>
  <c r="T680" i="8"/>
  <c r="K694" i="10" s="1"/>
  <c r="U445" i="8"/>
  <c r="T445" i="8"/>
  <c r="K459" i="10" s="1"/>
  <c r="U282" i="8"/>
  <c r="T282" i="8"/>
  <c r="K296" i="10" s="1"/>
  <c r="U279" i="8"/>
  <c r="T279" i="8"/>
  <c r="K293" i="10" s="1"/>
  <c r="U823" i="8"/>
  <c r="T823" i="8"/>
  <c r="K837" i="10" s="1"/>
  <c r="U1679" i="8"/>
  <c r="T1679" i="8"/>
  <c r="K1693" i="10" s="1"/>
  <c r="U1844" i="8"/>
  <c r="T1844" i="8"/>
  <c r="K1858" i="10" s="1"/>
  <c r="U100" i="8"/>
  <c r="T100" i="8"/>
  <c r="K114" i="10" s="1"/>
  <c r="U356" i="8"/>
  <c r="T356" i="8"/>
  <c r="K370" i="10" s="1"/>
  <c r="U612" i="8"/>
  <c r="T612" i="8"/>
  <c r="K626" i="10" s="1"/>
  <c r="U66" i="8"/>
  <c r="T66" i="8"/>
  <c r="K80" i="10" s="1"/>
  <c r="U594" i="8"/>
  <c r="T594" i="8"/>
  <c r="K608" i="10" s="1"/>
  <c r="U447" i="8"/>
  <c r="T447" i="8"/>
  <c r="K461" i="10" s="1"/>
  <c r="U1428" i="8"/>
  <c r="T1428" i="8"/>
  <c r="K1442" i="10" s="1"/>
  <c r="U1853" i="8"/>
  <c r="T1853" i="8"/>
  <c r="K1867" i="10" s="1"/>
  <c r="U172" i="8"/>
  <c r="T172" i="8"/>
  <c r="K186" i="10" s="1"/>
  <c r="U428" i="8"/>
  <c r="T428" i="8"/>
  <c r="K442" i="10" s="1"/>
  <c r="U692" i="8"/>
  <c r="T692" i="8"/>
  <c r="K706" i="10" s="1"/>
  <c r="U89" i="8"/>
  <c r="T89" i="8"/>
  <c r="K103" i="10" s="1"/>
  <c r="U345" i="8"/>
  <c r="T345" i="8"/>
  <c r="K359" i="10" s="1"/>
  <c r="U601" i="8"/>
  <c r="T601" i="8"/>
  <c r="K615" i="10" s="1"/>
  <c r="U54" i="8"/>
  <c r="T54" i="8"/>
  <c r="K68" i="10" s="1"/>
  <c r="U310" i="8"/>
  <c r="T310" i="8"/>
  <c r="K324" i="10" s="1"/>
  <c r="U566" i="8"/>
  <c r="T566" i="8"/>
  <c r="K580" i="10" s="1"/>
  <c r="U163" i="8"/>
  <c r="T163" i="8"/>
  <c r="K177" i="10" s="1"/>
  <c r="U419" i="8"/>
  <c r="T419" i="8"/>
  <c r="K433" i="10" s="1"/>
  <c r="U675" i="8"/>
  <c r="T675" i="8"/>
  <c r="K689" i="10" s="1"/>
  <c r="U931" i="8"/>
  <c r="T931" i="8"/>
  <c r="K945" i="10" s="1"/>
  <c r="U1383" i="8"/>
  <c r="T1383" i="8"/>
  <c r="K1397" i="10" s="1"/>
  <c r="U1895" i="8"/>
  <c r="T1895" i="8"/>
  <c r="K1909" i="10" s="1"/>
  <c r="U996" i="8"/>
  <c r="T996" i="8"/>
  <c r="K1010" i="10" s="1"/>
  <c r="U2020" i="8"/>
  <c r="T2020" i="8"/>
  <c r="K2034" i="10" s="1"/>
  <c r="T1189" i="8"/>
  <c r="K1203" i="10" s="1"/>
  <c r="U1189" i="8"/>
  <c r="T1810" i="8"/>
  <c r="K1824" i="10" s="1"/>
  <c r="U1810" i="8"/>
  <c r="U215" i="8"/>
  <c r="T215" i="8"/>
  <c r="K229" i="10" s="1"/>
  <c r="U334" i="8"/>
  <c r="T334" i="8"/>
  <c r="K348" i="10" s="1"/>
  <c r="T2266" i="8"/>
  <c r="K2280" i="10" s="1"/>
  <c r="U2266" i="8"/>
  <c r="U982" i="8"/>
  <c r="T982" i="8"/>
  <c r="K996" i="10" s="1"/>
  <c r="T1922" i="8"/>
  <c r="K1936" i="10" s="1"/>
  <c r="U1922" i="8"/>
  <c r="U1538" i="8"/>
  <c r="T1538" i="8"/>
  <c r="K1552" i="10" s="1"/>
  <c r="U1137" i="8"/>
  <c r="T1137" i="8"/>
  <c r="K1151" i="10" s="1"/>
  <c r="T1069" i="8"/>
  <c r="K1083" i="10" s="1"/>
  <c r="U1069" i="8"/>
  <c r="U1578" i="8"/>
  <c r="T1578" i="8"/>
  <c r="K1592" i="10" s="1"/>
  <c r="U1121" i="8"/>
  <c r="T1121" i="8"/>
  <c r="K1135" i="10" s="1"/>
  <c r="U2112" i="8"/>
  <c r="T2112" i="8"/>
  <c r="K2126" i="10" s="1"/>
  <c r="U1344" i="8"/>
  <c r="T1344" i="8"/>
  <c r="K1358" i="10" s="1"/>
  <c r="U2435" i="8"/>
  <c r="T2435" i="8"/>
  <c r="K2449" i="10" s="1"/>
  <c r="U1603" i="8"/>
  <c r="T1603" i="8"/>
  <c r="K1617" i="10" s="1"/>
  <c r="U416" i="8"/>
  <c r="T416" i="8"/>
  <c r="K430" i="10" s="1"/>
  <c r="U117" i="8"/>
  <c r="T117" i="8"/>
  <c r="K131" i="10" s="1"/>
  <c r="U546" i="8"/>
  <c r="T546" i="8"/>
  <c r="K560" i="10" s="1"/>
  <c r="T1253" i="8"/>
  <c r="K1267" i="10" s="1"/>
  <c r="U1253" i="8"/>
  <c r="U2071" i="8"/>
  <c r="T2071" i="8"/>
  <c r="K2085" i="10" s="1"/>
  <c r="U751" i="8"/>
  <c r="T751" i="8"/>
  <c r="K765" i="10" s="1"/>
  <c r="U358" i="8"/>
  <c r="T358" i="8"/>
  <c r="K372" i="10" s="1"/>
  <c r="U390" i="8"/>
  <c r="T390" i="8"/>
  <c r="K404" i="10" s="1"/>
  <c r="U646" i="8"/>
  <c r="T646" i="8"/>
  <c r="K660" i="10" s="1"/>
  <c r="U243" i="8"/>
  <c r="T243" i="8"/>
  <c r="K257" i="10" s="1"/>
  <c r="U499" i="8"/>
  <c r="T499" i="8"/>
  <c r="K513" i="10" s="1"/>
  <c r="U755" i="8"/>
  <c r="T755" i="8"/>
  <c r="K769" i="10" s="1"/>
  <c r="U1159" i="8"/>
  <c r="T1159" i="8"/>
  <c r="K1173" i="10" s="1"/>
  <c r="U1671" i="8"/>
  <c r="T1671" i="8"/>
  <c r="K1685" i="10" s="1"/>
  <c r="U2375" i="8"/>
  <c r="T2375" i="8"/>
  <c r="K2389" i="10" s="1"/>
  <c r="U1572" i="8"/>
  <c r="T1572" i="8"/>
  <c r="K1586" i="10" s="1"/>
  <c r="U2596" i="8"/>
  <c r="T2596" i="8"/>
  <c r="K2610" i="10" s="1"/>
  <c r="U1957" i="8"/>
  <c r="T1957" i="8"/>
  <c r="K1971" i="10" s="1"/>
  <c r="U1519" i="8"/>
  <c r="T1519" i="8"/>
  <c r="K1533" i="10" s="1"/>
  <c r="U1604" i="8"/>
  <c r="T1604" i="8"/>
  <c r="K1618" i="10" s="1"/>
  <c r="T1722" i="8"/>
  <c r="K1736" i="10" s="1"/>
  <c r="U1722" i="8"/>
  <c r="T2562" i="8"/>
  <c r="K2576" i="10" s="1"/>
  <c r="U2562" i="8"/>
  <c r="T1449" i="8"/>
  <c r="K1463" i="10" s="1"/>
  <c r="U1449" i="8"/>
  <c r="T2394" i="8"/>
  <c r="K2408" i="10" s="1"/>
  <c r="U2394" i="8"/>
  <c r="U2389" i="8"/>
  <c r="T2389" i="8"/>
  <c r="K2403" i="10" s="1"/>
  <c r="T2294" i="8"/>
  <c r="K2308" i="10" s="1"/>
  <c r="U2294" i="8"/>
  <c r="T981" i="8"/>
  <c r="K995" i="10" s="1"/>
  <c r="U981" i="8"/>
  <c r="T1293" i="8"/>
  <c r="K1307" i="10" s="1"/>
  <c r="U1293" i="8"/>
  <c r="U1984" i="8"/>
  <c r="T1984" i="8"/>
  <c r="K1998" i="10" s="1"/>
  <c r="U1088" i="8"/>
  <c r="T1088" i="8"/>
  <c r="K1102" i="10" s="1"/>
  <c r="U2115" i="8"/>
  <c r="T2115" i="8"/>
  <c r="K2129" i="10" s="1"/>
  <c r="U1219" i="8"/>
  <c r="T1219" i="8"/>
  <c r="K1233" i="10" s="1"/>
  <c r="U245" i="8"/>
  <c r="T245" i="8"/>
  <c r="K259" i="10" s="1"/>
  <c r="U2452" i="8"/>
  <c r="T2452" i="8"/>
  <c r="K2466" i="10" s="1"/>
  <c r="U1231" i="8"/>
  <c r="T1231" i="8"/>
  <c r="K1245" i="10" s="1"/>
  <c r="U1812" i="8"/>
  <c r="T1812" i="8"/>
  <c r="K1826" i="10" s="1"/>
  <c r="U486" i="8"/>
  <c r="T486" i="8"/>
  <c r="K500" i="10" s="1"/>
  <c r="U847" i="8"/>
  <c r="T847" i="8"/>
  <c r="K861" i="10" s="1"/>
  <c r="U1695" i="8"/>
  <c r="T1695" i="8"/>
  <c r="K1709" i="10" s="1"/>
  <c r="U1684" i="8"/>
  <c r="T1684" i="8"/>
  <c r="K1698" i="10" s="1"/>
  <c r="U2109" i="8"/>
  <c r="T2109" i="8"/>
  <c r="K2123" i="10" s="1"/>
  <c r="U204" i="8"/>
  <c r="T204" i="8"/>
  <c r="K218" i="10" s="1"/>
  <c r="U460" i="8"/>
  <c r="T460" i="8"/>
  <c r="K474" i="10" s="1"/>
  <c r="U728" i="8"/>
  <c r="T728" i="8"/>
  <c r="K742" i="10" s="1"/>
  <c r="U121" i="8"/>
  <c r="T121" i="8"/>
  <c r="K135" i="10" s="1"/>
  <c r="U377" i="8"/>
  <c r="T377" i="8"/>
  <c r="K391" i="10" s="1"/>
  <c r="U637" i="8"/>
  <c r="T637" i="8"/>
  <c r="K651" i="10" s="1"/>
  <c r="U86" i="8"/>
  <c r="T86" i="8"/>
  <c r="K100" i="10" s="1"/>
  <c r="U342" i="8"/>
  <c r="T342" i="8"/>
  <c r="K356" i="10" s="1"/>
  <c r="U598" i="8"/>
  <c r="T598" i="8"/>
  <c r="K612" i="10" s="1"/>
  <c r="U195" i="8"/>
  <c r="T195" i="8"/>
  <c r="K209" i="10" s="1"/>
  <c r="U451" i="8"/>
  <c r="T451" i="8"/>
  <c r="K465" i="10" s="1"/>
  <c r="U707" i="8"/>
  <c r="T707" i="8"/>
  <c r="K721" i="10" s="1"/>
  <c r="U963" i="8"/>
  <c r="T963" i="8"/>
  <c r="K977" i="10" s="1"/>
  <c r="U1447" i="8"/>
  <c r="T1447" i="8"/>
  <c r="K1461" i="10" s="1"/>
  <c r="U1959" i="8"/>
  <c r="T1959" i="8"/>
  <c r="K1973" i="10" s="1"/>
  <c r="U1124" i="8"/>
  <c r="T1124" i="8"/>
  <c r="K1138" i="10" s="1"/>
  <c r="U2148" i="8"/>
  <c r="T2148" i="8"/>
  <c r="K2162" i="10" s="1"/>
  <c r="U1701" i="8"/>
  <c r="T1701" i="8"/>
  <c r="K1715" i="10" s="1"/>
  <c r="U631" i="8"/>
  <c r="T631" i="8"/>
  <c r="K645" i="10" s="1"/>
  <c r="T1381" i="8"/>
  <c r="K1395" i="10" s="1"/>
  <c r="U1381" i="8"/>
  <c r="U1860" i="8"/>
  <c r="T1860" i="8"/>
  <c r="K1874" i="10" s="1"/>
  <c r="U1258" i="8"/>
  <c r="T1258" i="8"/>
  <c r="K1272" i="10" s="1"/>
  <c r="T2586" i="8"/>
  <c r="K2600" i="10" s="1"/>
  <c r="U2586" i="8"/>
  <c r="U2161" i="8"/>
  <c r="T2161" i="8"/>
  <c r="K2175" i="10" s="1"/>
  <c r="U1110" i="8"/>
  <c r="T1110" i="8"/>
  <c r="K1124" i="10" s="1"/>
  <c r="U897" i="8"/>
  <c r="T897" i="8"/>
  <c r="K911" i="10" s="1"/>
  <c r="U2075" i="8"/>
  <c r="T2075" i="8"/>
  <c r="K2089" i="10" s="1"/>
  <c r="U2573" i="8"/>
  <c r="T2573" i="8"/>
  <c r="K2587" i="10" s="1"/>
  <c r="U2560" i="8"/>
  <c r="T2560" i="8"/>
  <c r="K2574" i="10" s="1"/>
  <c r="U1856" i="8"/>
  <c r="T1856" i="8"/>
  <c r="K1870" i="10" s="1"/>
  <c r="U1216" i="8"/>
  <c r="T1216" i="8"/>
  <c r="K1230" i="10" s="1"/>
  <c r="U2179" i="8"/>
  <c r="T2179" i="8"/>
  <c r="K2193" i="10" s="1"/>
  <c r="U1475" i="8"/>
  <c r="T1475" i="8"/>
  <c r="K1489" i="10" s="1"/>
  <c r="U136" i="8"/>
  <c r="T136" i="8"/>
  <c r="K150" i="10" s="1"/>
  <c r="U373" i="8"/>
  <c r="T373" i="8"/>
  <c r="K387" i="10" s="1"/>
  <c r="U399" i="8"/>
  <c r="T399" i="8"/>
  <c r="K413" i="10" s="1"/>
  <c r="U186" i="8"/>
  <c r="T186" i="8"/>
  <c r="K200" i="10" s="1"/>
  <c r="U2484" i="8"/>
  <c r="T2484" i="8"/>
  <c r="K2498" i="10" s="1"/>
  <c r="U2260" i="8"/>
  <c r="T2260" i="8"/>
  <c r="K2274" i="10" s="1"/>
  <c r="U230" i="8"/>
  <c r="T230" i="8"/>
  <c r="K244" i="10" s="1"/>
  <c r="U1479" i="8"/>
  <c r="T1479" i="8"/>
  <c r="K1493" i="10" s="1"/>
  <c r="U1084" i="8"/>
  <c r="T1084" i="8"/>
  <c r="K1098" i="10" s="1"/>
  <c r="U919" i="8"/>
  <c r="T919" i="8"/>
  <c r="K933" i="10" s="1"/>
  <c r="C34" i="1" a="1"/>
  <c r="C34" i="1" s="1"/>
  <c r="H34" i="1" s="1"/>
  <c r="C30" i="1"/>
  <c r="A30" i="1"/>
  <c r="G30" i="1" l="1"/>
  <c r="F30" i="1"/>
  <c r="V1922" i="8"/>
  <c r="M1936" i="10" s="1"/>
  <c r="L1936" i="10"/>
  <c r="V2266" i="8"/>
  <c r="M2280" i="10" s="1"/>
  <c r="L2280" i="10"/>
  <c r="V1085" i="8"/>
  <c r="M1099" i="10" s="1"/>
  <c r="L1099" i="10"/>
  <c r="V825" i="8"/>
  <c r="M839" i="10" s="1"/>
  <c r="L839" i="10"/>
  <c r="V1485" i="8"/>
  <c r="M1499" i="10" s="1"/>
  <c r="L1499" i="10"/>
  <c r="V2586" i="8"/>
  <c r="M2600" i="10" s="1"/>
  <c r="L2600" i="10"/>
  <c r="V2562" i="8"/>
  <c r="M2576" i="10" s="1"/>
  <c r="L2576" i="10"/>
  <c r="V1069" i="8"/>
  <c r="M1083" i="10" s="1"/>
  <c r="L1083" i="10"/>
  <c r="V1141" i="8"/>
  <c r="M1155" i="10" s="1"/>
  <c r="L1155" i="10"/>
  <c r="V1005" i="8"/>
  <c r="M1019" i="10" s="1"/>
  <c r="L1019" i="10"/>
  <c r="V909" i="8"/>
  <c r="M923" i="10" s="1"/>
  <c r="L923" i="10"/>
  <c r="V2150" i="8"/>
  <c r="M2164" i="10" s="1"/>
  <c r="L2164" i="10"/>
  <c r="V1133" i="8"/>
  <c r="M1147" i="10" s="1"/>
  <c r="L1147" i="10"/>
  <c r="V1954" i="8"/>
  <c r="M1968" i="10" s="1"/>
  <c r="L1968" i="10"/>
  <c r="V2234" i="8"/>
  <c r="M2248" i="10" s="1"/>
  <c r="L2248" i="10"/>
  <c r="V2478" i="8"/>
  <c r="M2492" i="10" s="1"/>
  <c r="L2492" i="10"/>
  <c r="V1109" i="8"/>
  <c r="M1123" i="10" s="1"/>
  <c r="L1123" i="10"/>
  <c r="V1093" i="8"/>
  <c r="M1107" i="10" s="1"/>
  <c r="L1107" i="10"/>
  <c r="V2002" i="8"/>
  <c r="M2016" i="10" s="1"/>
  <c r="L2016" i="10"/>
  <c r="V2018" i="8"/>
  <c r="M2032" i="10" s="1"/>
  <c r="L2032" i="10"/>
  <c r="V1794" i="8"/>
  <c r="M1808" i="10" s="1"/>
  <c r="L1808" i="10"/>
  <c r="V1145" i="8"/>
  <c r="M1159" i="10" s="1"/>
  <c r="L1159" i="10"/>
  <c r="V1509" i="8"/>
  <c r="M1523" i="10" s="1"/>
  <c r="L1523" i="10"/>
  <c r="V1325" i="8"/>
  <c r="M1339" i="10" s="1"/>
  <c r="L1339" i="10"/>
  <c r="V2434" i="8"/>
  <c r="M2448" i="10" s="1"/>
  <c r="L2448" i="10"/>
  <c r="V2358" i="8"/>
  <c r="M2372" i="10" s="1"/>
  <c r="L2372" i="10"/>
  <c r="V2454" i="8"/>
  <c r="M2468" i="10" s="1"/>
  <c r="L2468" i="10"/>
  <c r="V1317" i="8"/>
  <c r="M1331" i="10" s="1"/>
  <c r="L1331" i="10"/>
  <c r="V1986" i="8"/>
  <c r="M2000" i="10" s="1"/>
  <c r="L2000" i="10"/>
  <c r="V829" i="8"/>
  <c r="M843" i="10" s="1"/>
  <c r="L843" i="10"/>
  <c r="V1013" i="8"/>
  <c r="M1027" i="10" s="1"/>
  <c r="L1027" i="10"/>
  <c r="V877" i="8"/>
  <c r="M891" i="10" s="1"/>
  <c r="L891" i="10"/>
  <c r="V2130" i="8"/>
  <c r="M2144" i="10" s="1"/>
  <c r="L2144" i="10"/>
  <c r="V1938" i="8"/>
  <c r="M1952" i="10" s="1"/>
  <c r="L1952" i="10"/>
  <c r="V853" i="8"/>
  <c r="M867" i="10" s="1"/>
  <c r="L867" i="10"/>
  <c r="V2314" i="8"/>
  <c r="M2328" i="10" s="1"/>
  <c r="L2328" i="10"/>
  <c r="V2366" i="8"/>
  <c r="M2380" i="10" s="1"/>
  <c r="L2380" i="10"/>
  <c r="V2498" i="8"/>
  <c r="M2512" i="10" s="1"/>
  <c r="L2512" i="10"/>
  <c r="V1926" i="8"/>
  <c r="M1940" i="10" s="1"/>
  <c r="L1940" i="10"/>
  <c r="V1097" i="8"/>
  <c r="M1111" i="10" s="1"/>
  <c r="L1111" i="10"/>
  <c r="V2154" i="8"/>
  <c r="M2168" i="10" s="1"/>
  <c r="L2168" i="10"/>
  <c r="V1626" i="8"/>
  <c r="M1640" i="10" s="1"/>
  <c r="L1640" i="10"/>
  <c r="V2194" i="8"/>
  <c r="M2208" i="10" s="1"/>
  <c r="L2208" i="10"/>
  <c r="V2430" i="8"/>
  <c r="M2444" i="10" s="1"/>
  <c r="L2444" i="10"/>
  <c r="V1113" i="8"/>
  <c r="M1127" i="10" s="1"/>
  <c r="L1127" i="10"/>
  <c r="V1994" i="8"/>
  <c r="M2008" i="10" s="1"/>
  <c r="L2008" i="10"/>
  <c r="V1914" i="8"/>
  <c r="M1928" i="10" s="1"/>
  <c r="L1928" i="10"/>
  <c r="V2578" i="8"/>
  <c r="M2592" i="10" s="1"/>
  <c r="L2592" i="10"/>
  <c r="V2626" i="8"/>
  <c r="M2640" i="10" s="1"/>
  <c r="L2640" i="10"/>
  <c r="V1129" i="8"/>
  <c r="M1143" i="10" s="1"/>
  <c r="L1143" i="10"/>
  <c r="V1277" i="8"/>
  <c r="M1291" i="10" s="1"/>
  <c r="L1291" i="10"/>
  <c r="V2618" i="8"/>
  <c r="M2632" i="10" s="1"/>
  <c r="L2632" i="10"/>
  <c r="V2070" i="8"/>
  <c r="M2084" i="10" s="1"/>
  <c r="L2084" i="10"/>
  <c r="V1125" i="8"/>
  <c r="M1139" i="10" s="1"/>
  <c r="L1139" i="10"/>
  <c r="V2386" i="8"/>
  <c r="M2400" i="10" s="1"/>
  <c r="L2400" i="10"/>
  <c r="V2526" i="8"/>
  <c r="M2540" i="10" s="1"/>
  <c r="L2540" i="10"/>
  <c r="V2438" i="8"/>
  <c r="M2452" i="10" s="1"/>
  <c r="L2452" i="10"/>
  <c r="V1890" i="8"/>
  <c r="M1904" i="10" s="1"/>
  <c r="L1904" i="10"/>
  <c r="V919" i="8"/>
  <c r="M933" i="10" s="1"/>
  <c r="L933" i="10"/>
  <c r="V1479" i="8"/>
  <c r="M1493" i="10" s="1"/>
  <c r="L1493" i="10"/>
  <c r="V2260" i="8"/>
  <c r="M2274" i="10" s="1"/>
  <c r="L2274" i="10"/>
  <c r="V186" i="8"/>
  <c r="M200" i="10" s="1"/>
  <c r="L200" i="10"/>
  <c r="V373" i="8"/>
  <c r="M387" i="10" s="1"/>
  <c r="L387" i="10"/>
  <c r="V1475" i="8"/>
  <c r="M1489" i="10" s="1"/>
  <c r="L1489" i="10"/>
  <c r="V1216" i="8"/>
  <c r="M1230" i="10" s="1"/>
  <c r="L1230" i="10"/>
  <c r="V2560" i="8"/>
  <c r="M2574" i="10" s="1"/>
  <c r="L2574" i="10"/>
  <c r="V2075" i="8"/>
  <c r="M2089" i="10" s="1"/>
  <c r="L2089" i="10"/>
  <c r="V1110" i="8"/>
  <c r="M1124" i="10" s="1"/>
  <c r="L1124" i="10"/>
  <c r="V1860" i="8"/>
  <c r="M1874" i="10" s="1"/>
  <c r="L1874" i="10"/>
  <c r="V631" i="8"/>
  <c r="M645" i="10" s="1"/>
  <c r="L645" i="10"/>
  <c r="V2148" i="8"/>
  <c r="M2162" i="10" s="1"/>
  <c r="L2162" i="10"/>
  <c r="V1959" i="8"/>
  <c r="M1973" i="10" s="1"/>
  <c r="L1973" i="10"/>
  <c r="V963" i="8"/>
  <c r="M977" i="10" s="1"/>
  <c r="L977" i="10"/>
  <c r="V451" i="8"/>
  <c r="M465" i="10" s="1"/>
  <c r="L465" i="10"/>
  <c r="V598" i="8"/>
  <c r="M612" i="10" s="1"/>
  <c r="L612" i="10"/>
  <c r="V86" i="8"/>
  <c r="M100" i="10" s="1"/>
  <c r="L100" i="10"/>
  <c r="V377" i="8"/>
  <c r="M391" i="10" s="1"/>
  <c r="L391" i="10"/>
  <c r="V728" i="8"/>
  <c r="M742" i="10" s="1"/>
  <c r="L742" i="10"/>
  <c r="V204" i="8"/>
  <c r="M218" i="10" s="1"/>
  <c r="L218" i="10"/>
  <c r="V1684" i="8"/>
  <c r="M1698" i="10" s="1"/>
  <c r="L1698" i="10"/>
  <c r="V847" i="8"/>
  <c r="M861" i="10" s="1"/>
  <c r="L861" i="10"/>
  <c r="V1812" i="8"/>
  <c r="M1826" i="10" s="1"/>
  <c r="L1826" i="10"/>
  <c r="V2452" i="8"/>
  <c r="M2466" i="10" s="1"/>
  <c r="L2466" i="10"/>
  <c r="V1219" i="8"/>
  <c r="M1233" i="10" s="1"/>
  <c r="L1233" i="10"/>
  <c r="V1088" i="8"/>
  <c r="M1102" i="10" s="1"/>
  <c r="L1102" i="10"/>
  <c r="V1604" i="8"/>
  <c r="M1618" i="10" s="1"/>
  <c r="L1618" i="10"/>
  <c r="V1957" i="8"/>
  <c r="M1971" i="10" s="1"/>
  <c r="L1971" i="10"/>
  <c r="V1572" i="8"/>
  <c r="M1586" i="10" s="1"/>
  <c r="L1586" i="10"/>
  <c r="V1671" i="8"/>
  <c r="M1685" i="10" s="1"/>
  <c r="L1685" i="10"/>
  <c r="V755" i="8"/>
  <c r="M769" i="10" s="1"/>
  <c r="L769" i="10"/>
  <c r="V243" i="8"/>
  <c r="M257" i="10" s="1"/>
  <c r="L257" i="10"/>
  <c r="V390" i="8"/>
  <c r="M404" i="10" s="1"/>
  <c r="L404" i="10"/>
  <c r="V751" i="8"/>
  <c r="M765" i="10" s="1"/>
  <c r="L765" i="10"/>
  <c r="V117" i="8"/>
  <c r="M131" i="10" s="1"/>
  <c r="L131" i="10"/>
  <c r="V1603" i="8"/>
  <c r="M1617" i="10" s="1"/>
  <c r="L1617" i="10"/>
  <c r="V1344" i="8"/>
  <c r="M1358" i="10" s="1"/>
  <c r="L1358" i="10"/>
  <c r="V1121" i="8"/>
  <c r="M1135" i="10" s="1"/>
  <c r="L1135" i="10"/>
  <c r="V1538" i="8"/>
  <c r="M1552" i="10" s="1"/>
  <c r="L1552" i="10"/>
  <c r="V982" i="8"/>
  <c r="M996" i="10" s="1"/>
  <c r="L996" i="10"/>
  <c r="V334" i="8"/>
  <c r="M348" i="10" s="1"/>
  <c r="L348" i="10"/>
  <c r="V2020" i="8"/>
  <c r="M2034" i="10" s="1"/>
  <c r="L2034" i="10"/>
  <c r="V1895" i="8"/>
  <c r="M1909" i="10" s="1"/>
  <c r="L1909" i="10"/>
  <c r="V931" i="8"/>
  <c r="M945" i="10" s="1"/>
  <c r="L945" i="10"/>
  <c r="V419" i="8"/>
  <c r="M433" i="10" s="1"/>
  <c r="L433" i="10"/>
  <c r="V566" i="8"/>
  <c r="M580" i="10" s="1"/>
  <c r="L580" i="10"/>
  <c r="V54" i="8"/>
  <c r="M68" i="10" s="1"/>
  <c r="L68" i="10"/>
  <c r="V345" i="8"/>
  <c r="M359" i="10" s="1"/>
  <c r="L359" i="10"/>
  <c r="V692" i="8"/>
  <c r="M706" i="10" s="1"/>
  <c r="L706" i="10"/>
  <c r="V172" i="8"/>
  <c r="M186" i="10" s="1"/>
  <c r="L186" i="10"/>
  <c r="V1428" i="8"/>
  <c r="M1442" i="10" s="1"/>
  <c r="L1442" i="10"/>
  <c r="V594" i="8"/>
  <c r="M608" i="10" s="1"/>
  <c r="L608" i="10"/>
  <c r="V612" i="8"/>
  <c r="M626" i="10" s="1"/>
  <c r="L626" i="10"/>
  <c r="V100" i="8"/>
  <c r="M114" i="10" s="1"/>
  <c r="L114" i="10"/>
  <c r="V1679" i="8"/>
  <c r="M1693" i="10" s="1"/>
  <c r="L1693" i="10"/>
  <c r="V279" i="8"/>
  <c r="M293" i="10" s="1"/>
  <c r="L293" i="10"/>
  <c r="V445" i="8"/>
  <c r="M459" i="10" s="1"/>
  <c r="L459" i="10"/>
  <c r="V112" i="8"/>
  <c r="M126" i="10" s="1"/>
  <c r="L126" i="10"/>
  <c r="V2551" i="8"/>
  <c r="M2565" i="10" s="1"/>
  <c r="L2565" i="10"/>
  <c r="V607" i="8"/>
  <c r="M621" i="10" s="1"/>
  <c r="L621" i="10"/>
  <c r="V258" i="8"/>
  <c r="M272" i="10" s="1"/>
  <c r="L272" i="10"/>
  <c r="V421" i="8"/>
  <c r="M435" i="10" s="1"/>
  <c r="L435" i="10"/>
  <c r="V788" i="8"/>
  <c r="M802" i="10" s="1"/>
  <c r="L802" i="10"/>
  <c r="V248" i="8"/>
  <c r="M262" i="10" s="1"/>
  <c r="L262" i="10"/>
  <c r="V529" i="8"/>
  <c r="M543" i="10" s="1"/>
  <c r="L543" i="10"/>
  <c r="V17" i="8"/>
  <c r="M31" i="10" s="1"/>
  <c r="L31" i="10"/>
  <c r="V777" i="8"/>
  <c r="M791" i="10" s="1"/>
  <c r="L791" i="10"/>
  <c r="V776" i="8"/>
  <c r="M790" i="10" s="1"/>
  <c r="L790" i="10"/>
  <c r="V1107" i="8"/>
  <c r="M1121" i="10" s="1"/>
  <c r="L1121" i="10"/>
  <c r="V1619" i="8"/>
  <c r="M1633" i="10" s="1"/>
  <c r="L1633" i="10"/>
  <c r="V2131" i="8"/>
  <c r="M2145" i="10" s="1"/>
  <c r="L2145" i="10"/>
  <c r="V644" i="8"/>
  <c r="M658" i="10" s="1"/>
  <c r="L658" i="10"/>
  <c r="V1360" i="8"/>
  <c r="M1374" i="10" s="1"/>
  <c r="L1374" i="10"/>
  <c r="V1872" i="8"/>
  <c r="M1886" i="10" s="1"/>
  <c r="L1886" i="10"/>
  <c r="V2384" i="8"/>
  <c r="M2398" i="10" s="1"/>
  <c r="L2398" i="10"/>
  <c r="V1825" i="8"/>
  <c r="M1839" i="10" s="1"/>
  <c r="L1839" i="10"/>
  <c r="V2605" i="8"/>
  <c r="M2619" i="10" s="1"/>
  <c r="L2619" i="10"/>
  <c r="V1003" i="8"/>
  <c r="M1017" i="10" s="1"/>
  <c r="L1017" i="10"/>
  <c r="V1515" i="8"/>
  <c r="M1529" i="10" s="1"/>
  <c r="L1529" i="10"/>
  <c r="V2027" i="8"/>
  <c r="M2041" i="10" s="1"/>
  <c r="L2041" i="10"/>
  <c r="V2539" i="8"/>
  <c r="M2553" i="10" s="1"/>
  <c r="L2553" i="10"/>
  <c r="V1272" i="8"/>
  <c r="M1286" i="10" s="1"/>
  <c r="L1286" i="10"/>
  <c r="V1784" i="8"/>
  <c r="M1798" i="10" s="1"/>
  <c r="L1798" i="10"/>
  <c r="V2296" i="8"/>
  <c r="M2310" i="10" s="1"/>
  <c r="L2310" i="10"/>
  <c r="V1685" i="8"/>
  <c r="M1699" i="10" s="1"/>
  <c r="L1699" i="10"/>
  <c r="V2397" i="8"/>
  <c r="M2411" i="10" s="1"/>
  <c r="L2411" i="10"/>
  <c r="V1286" i="8"/>
  <c r="M1300" i="10" s="1"/>
  <c r="L1300" i="10"/>
  <c r="V2383" i="8"/>
  <c r="M2397" i="10" s="1"/>
  <c r="L2397" i="10"/>
  <c r="V1116" i="8"/>
  <c r="M1130" i="10" s="1"/>
  <c r="L1130" i="10"/>
  <c r="V1692" i="8"/>
  <c r="M1706" i="10" s="1"/>
  <c r="L1706" i="10"/>
  <c r="V2204" i="8"/>
  <c r="M2218" i="10" s="1"/>
  <c r="L2218" i="10"/>
  <c r="V553" i="8"/>
  <c r="M567" i="10" s="1"/>
  <c r="L567" i="10"/>
  <c r="V41" i="8"/>
  <c r="M55" i="10" s="1"/>
  <c r="L55" i="10"/>
  <c r="V380" i="8"/>
  <c r="M394" i="10" s="1"/>
  <c r="L394" i="10"/>
  <c r="V1407" i="8"/>
  <c r="M1421" i="10" s="1"/>
  <c r="L1421" i="10"/>
  <c r="V159" i="8"/>
  <c r="M173" i="10" s="1"/>
  <c r="L173" i="10"/>
  <c r="V740" i="8"/>
  <c r="M754" i="10" s="1"/>
  <c r="L754" i="10"/>
  <c r="V212" i="8"/>
  <c r="M226" i="10" s="1"/>
  <c r="L226" i="10"/>
  <c r="V2327" i="8"/>
  <c r="M2341" i="10" s="1"/>
  <c r="L2341" i="10"/>
  <c r="V375" i="8"/>
  <c r="M389" i="10" s="1"/>
  <c r="L389" i="10"/>
  <c r="V557" i="8"/>
  <c r="M571" i="10" s="1"/>
  <c r="L571" i="10"/>
  <c r="V224" i="8"/>
  <c r="M238" i="10" s="1"/>
  <c r="L238" i="10"/>
  <c r="V2196" i="8"/>
  <c r="M2210" i="10" s="1"/>
  <c r="L2210" i="10"/>
  <c r="V959" i="8"/>
  <c r="M973" i="10" s="1"/>
  <c r="L973" i="10"/>
  <c r="V610" i="8"/>
  <c r="M624" i="10" s="1"/>
  <c r="L624" i="10"/>
  <c r="V597" i="8"/>
  <c r="M611" i="10" s="1"/>
  <c r="L611" i="10"/>
  <c r="V85" i="8"/>
  <c r="M99" i="10" s="1"/>
  <c r="L99" i="10"/>
  <c r="V424" i="8"/>
  <c r="M438" i="10" s="1"/>
  <c r="L438" i="10"/>
  <c r="V717" i="8"/>
  <c r="M731" i="10" s="1"/>
  <c r="L731" i="10"/>
  <c r="V193" i="8"/>
  <c r="M207" i="10" s="1"/>
  <c r="L207" i="10"/>
  <c r="V234" i="8"/>
  <c r="M248" i="10" s="1"/>
  <c r="L248" i="10"/>
  <c r="V205" i="8"/>
  <c r="M219" i="10" s="1"/>
  <c r="L219" i="10"/>
  <c r="V128" i="8"/>
  <c r="M142" i="10" s="1"/>
  <c r="L142" i="10"/>
  <c r="V1443" i="8"/>
  <c r="M1457" i="10" s="1"/>
  <c r="L1457" i="10"/>
  <c r="V1955" i="8"/>
  <c r="M1969" i="10" s="1"/>
  <c r="L1969" i="10"/>
  <c r="V2467" i="8"/>
  <c r="M2481" i="10" s="1"/>
  <c r="L2481" i="10"/>
  <c r="V1184" i="8"/>
  <c r="M1198" i="10" s="1"/>
  <c r="L1198" i="10"/>
  <c r="V1696" i="8"/>
  <c r="M1710" i="10" s="1"/>
  <c r="L1710" i="10"/>
  <c r="V2208" i="8"/>
  <c r="M2222" i="10" s="1"/>
  <c r="L2222" i="10"/>
  <c r="V1589" i="8"/>
  <c r="M1603" i="10" s="1"/>
  <c r="L1603" i="10"/>
  <c r="V2273" i="8"/>
  <c r="M2287" i="10" s="1"/>
  <c r="L2287" i="10"/>
  <c r="V1374" i="8"/>
  <c r="M1388" i="10" s="1"/>
  <c r="L1388" i="10"/>
  <c r="V655" i="8"/>
  <c r="M669" i="10" s="1"/>
  <c r="L669" i="10"/>
  <c r="V274" i="8"/>
  <c r="M288" i="10" s="1"/>
  <c r="L288" i="10"/>
  <c r="V452" i="8"/>
  <c r="M466" i="10" s="1"/>
  <c r="L466" i="10"/>
  <c r="V2612" i="8"/>
  <c r="M2626" i="10" s="1"/>
  <c r="L2626" i="10"/>
  <c r="V1039" i="8"/>
  <c r="M1053" i="10" s="1"/>
  <c r="L1053" i="10"/>
  <c r="V490" i="8"/>
  <c r="M504" i="10" s="1"/>
  <c r="L504" i="10"/>
  <c r="V29" i="8"/>
  <c r="M43" i="10" s="1"/>
  <c r="L43" i="10"/>
  <c r="V950" i="8"/>
  <c r="M964" i="10" s="1"/>
  <c r="L964" i="10"/>
  <c r="V1919" i="8"/>
  <c r="M1933" i="10" s="1"/>
  <c r="L1933" i="10"/>
  <c r="V431" i="8"/>
  <c r="M445" i="10" s="1"/>
  <c r="L445" i="10"/>
  <c r="V82" i="8"/>
  <c r="M96" i="10" s="1"/>
  <c r="L96" i="10"/>
  <c r="V325" i="8"/>
  <c r="M339" i="10" s="1"/>
  <c r="L339" i="10"/>
  <c r="V668" i="8"/>
  <c r="M682" i="10" s="1"/>
  <c r="L682" i="10"/>
  <c r="V152" i="8"/>
  <c r="M166" i="10" s="1"/>
  <c r="L166" i="10"/>
  <c r="V433" i="8"/>
  <c r="M447" i="10" s="1"/>
  <c r="L447" i="10"/>
  <c r="V39" i="8"/>
  <c r="M53" i="10" s="1"/>
  <c r="L53" i="10"/>
  <c r="V589" i="8"/>
  <c r="M603" i="10" s="1"/>
  <c r="L603" i="10"/>
  <c r="V576" i="8"/>
  <c r="M590" i="10" s="1"/>
  <c r="L590" i="10"/>
  <c r="V1203" i="8"/>
  <c r="M1217" i="10" s="1"/>
  <c r="L1217" i="10"/>
  <c r="V1715" i="8"/>
  <c r="M1729" i="10" s="1"/>
  <c r="L1729" i="10"/>
  <c r="V2227" i="8"/>
  <c r="M2241" i="10" s="1"/>
  <c r="L2241" i="10"/>
  <c r="V944" i="8"/>
  <c r="M958" i="10" s="1"/>
  <c r="L958" i="10"/>
  <c r="V1456" i="8"/>
  <c r="M1470" i="10" s="1"/>
  <c r="L1470" i="10"/>
  <c r="V1968" i="8"/>
  <c r="M1982" i="10" s="1"/>
  <c r="L1982" i="10"/>
  <c r="V2480" i="8"/>
  <c r="M2494" i="10" s="1"/>
  <c r="L2494" i="10"/>
  <c r="V1953" i="8"/>
  <c r="M1967" i="10" s="1"/>
  <c r="L1967" i="10"/>
  <c r="V1099" i="8"/>
  <c r="M1113" i="10" s="1"/>
  <c r="L1113" i="10"/>
  <c r="V1611" i="8"/>
  <c r="M1625" i="10" s="1"/>
  <c r="L1625" i="10"/>
  <c r="V2123" i="8"/>
  <c r="M2137" i="10" s="1"/>
  <c r="L2137" i="10"/>
  <c r="V708" i="8"/>
  <c r="M722" i="10" s="1"/>
  <c r="L722" i="10"/>
  <c r="V1368" i="8"/>
  <c r="M1382" i="10" s="1"/>
  <c r="L1382" i="10"/>
  <c r="V1880" i="8"/>
  <c r="M1894" i="10" s="1"/>
  <c r="L1894" i="10"/>
  <c r="V2392" i="8"/>
  <c r="M2406" i="10" s="1"/>
  <c r="L2406" i="10"/>
  <c r="V1813" i="8"/>
  <c r="M1827" i="10" s="1"/>
  <c r="L1827" i="10"/>
  <c r="V2589" i="8"/>
  <c r="M2603" i="10" s="1"/>
  <c r="L2603" i="10"/>
  <c r="V2479" i="8"/>
  <c r="M2493" i="10" s="1"/>
  <c r="L2493" i="10"/>
  <c r="V2097" i="8"/>
  <c r="M2111" i="10" s="1"/>
  <c r="L2111" i="10"/>
  <c r="V1142" i="8"/>
  <c r="M1156" i="10" s="1"/>
  <c r="L1156" i="10"/>
  <c r="V1686" i="8"/>
  <c r="M1700" i="10" s="1"/>
  <c r="L1700" i="10"/>
  <c r="V1118" i="8"/>
  <c r="M1132" i="10" s="1"/>
  <c r="L1132" i="10"/>
  <c r="V706" i="8"/>
  <c r="M720" i="10" s="1"/>
  <c r="L720" i="10"/>
  <c r="V2597" i="8"/>
  <c r="M2611" i="10" s="1"/>
  <c r="L2611" i="10"/>
  <c r="V2046" i="8"/>
  <c r="M2060" i="10" s="1"/>
  <c r="L2060" i="10"/>
  <c r="V1490" i="8"/>
  <c r="M1504" i="10" s="1"/>
  <c r="L1504" i="10"/>
  <c r="V1977" i="8"/>
  <c r="M1991" i="10" s="1"/>
  <c r="L1991" i="10"/>
  <c r="V2489" i="8"/>
  <c r="M2503" i="10" s="1"/>
  <c r="L2503" i="10"/>
  <c r="V1678" i="8"/>
  <c r="M1692" i="10" s="1"/>
  <c r="L1692" i="10"/>
  <c r="V1054" i="8"/>
  <c r="M1068" i="10" s="1"/>
  <c r="L1068" i="10"/>
  <c r="V2308" i="8"/>
  <c r="M2322" i="10" s="1"/>
  <c r="L2322" i="10"/>
  <c r="V2087" i="8"/>
  <c r="M2101" i="10" s="1"/>
  <c r="L2101" i="10"/>
  <c r="V1015" i="8"/>
  <c r="M1029" i="10" s="1"/>
  <c r="L1029" i="10"/>
  <c r="V491" i="8"/>
  <c r="M505" i="10" s="1"/>
  <c r="L505" i="10"/>
  <c r="V638" i="8"/>
  <c r="M652" i="10" s="1"/>
  <c r="L652" i="10"/>
  <c r="V126" i="8"/>
  <c r="M140" i="10" s="1"/>
  <c r="L140" i="10"/>
  <c r="V2548" i="8"/>
  <c r="M2562" i="10" s="1"/>
  <c r="L2562" i="10"/>
  <c r="V1199" i="8"/>
  <c r="M1213" i="10" s="1"/>
  <c r="L1213" i="10"/>
  <c r="V1083" i="8"/>
  <c r="M1097" i="10" s="1"/>
  <c r="L1097" i="10"/>
  <c r="V1595" i="8"/>
  <c r="M1609" i="10" s="1"/>
  <c r="L1609" i="10"/>
  <c r="V2107" i="8"/>
  <c r="M2121" i="10" s="1"/>
  <c r="L2121" i="10"/>
  <c r="V2619" i="8"/>
  <c r="M2633" i="10" s="1"/>
  <c r="L2633" i="10"/>
  <c r="V1352" i="8"/>
  <c r="M1366" i="10" s="1"/>
  <c r="L1366" i="10"/>
  <c r="V1864" i="8"/>
  <c r="M1878" i="10" s="1"/>
  <c r="L1878" i="10"/>
  <c r="V2376" i="8"/>
  <c r="M2390" i="10" s="1"/>
  <c r="L2390" i="10"/>
  <c r="V1793" i="8"/>
  <c r="M1807" i="10" s="1"/>
  <c r="L1807" i="10"/>
  <c r="V2557" i="8"/>
  <c r="M2571" i="10" s="1"/>
  <c r="L2571" i="10"/>
  <c r="V2463" i="8"/>
  <c r="M2477" i="10" s="1"/>
  <c r="L2477" i="10"/>
  <c r="V1324" i="8"/>
  <c r="M1338" i="10" s="1"/>
  <c r="L1338" i="10"/>
  <c r="V1836" i="8"/>
  <c r="M1850" i="10" s="1"/>
  <c r="L1850" i="10"/>
  <c r="V2348" i="8"/>
  <c r="M2362" i="10" s="1"/>
  <c r="L2362" i="10"/>
  <c r="V1777" i="8"/>
  <c r="M1791" i="10" s="1"/>
  <c r="L1791" i="10"/>
  <c r="V2529" i="8"/>
  <c r="M2543" i="10" s="1"/>
  <c r="L2543" i="10"/>
  <c r="V2078" i="8"/>
  <c r="M2092" i="10" s="1"/>
  <c r="L2092" i="10"/>
  <c r="V1982" i="8"/>
  <c r="M1996" i="10" s="1"/>
  <c r="L1996" i="10"/>
  <c r="V1430" i="8"/>
  <c r="M1444" i="10" s="1"/>
  <c r="L1444" i="10"/>
  <c r="V2421" i="8"/>
  <c r="M2435" i="10" s="1"/>
  <c r="L2435" i="10"/>
  <c r="V1486" i="8"/>
  <c r="M1500" i="10" s="1"/>
  <c r="L1500" i="10"/>
  <c r="V1046" i="8"/>
  <c r="M1060" i="10" s="1"/>
  <c r="L1060" i="10"/>
  <c r="V1801" i="8"/>
  <c r="M1815" i="10" s="1"/>
  <c r="L1815" i="10"/>
  <c r="V2313" i="8"/>
  <c r="M2327" i="10" s="1"/>
  <c r="L2327" i="10"/>
  <c r="V1710" i="8"/>
  <c r="M1724" i="10" s="1"/>
  <c r="L1724" i="10"/>
  <c r="V1134" i="8"/>
  <c r="M1148" i="10" s="1"/>
  <c r="L1148" i="10"/>
  <c r="V714" i="8"/>
  <c r="M728" i="10" s="1"/>
  <c r="L728" i="10"/>
  <c r="V1829" i="8"/>
  <c r="M1843" i="10" s="1"/>
  <c r="L1843" i="10"/>
  <c r="V1476" i="8"/>
  <c r="M1490" i="10" s="1"/>
  <c r="L1490" i="10"/>
  <c r="V1623" i="8"/>
  <c r="M1637" i="10" s="1"/>
  <c r="L1637" i="10"/>
  <c r="V795" i="8"/>
  <c r="M809" i="10" s="1"/>
  <c r="L809" i="10"/>
  <c r="V283" i="8"/>
  <c r="M297" i="10" s="1"/>
  <c r="L297" i="10"/>
  <c r="V430" i="8"/>
  <c r="M444" i="10" s="1"/>
  <c r="L444" i="10"/>
  <c r="V832" i="8"/>
  <c r="M846" i="10" s="1"/>
  <c r="L846" i="10"/>
  <c r="V695" i="8"/>
  <c r="M709" i="10" s="1"/>
  <c r="L709" i="10"/>
  <c r="V1212" i="8"/>
  <c r="M1226" i="10" s="1"/>
  <c r="L1226" i="10"/>
  <c r="V1788" i="8"/>
  <c r="M1802" i="10" s="1"/>
  <c r="L1802" i="10"/>
  <c r="V2300" i="8"/>
  <c r="M2314" i="10" s="1"/>
  <c r="L2314" i="10"/>
  <c r="V1713" i="8"/>
  <c r="M1727" i="10" s="1"/>
  <c r="L1727" i="10"/>
  <c r="V2433" i="8"/>
  <c r="M2447" i="10" s="1"/>
  <c r="L2447" i="10"/>
  <c r="V1298" i="8"/>
  <c r="M1312" i="10" s="1"/>
  <c r="L1312" i="10"/>
  <c r="V2373" i="8"/>
  <c r="M2387" i="10" s="1"/>
  <c r="L2387" i="10"/>
  <c r="V1322" i="8"/>
  <c r="M1336" i="10" s="1"/>
  <c r="L1336" i="10"/>
  <c r="V946" i="8"/>
  <c r="M960" i="10" s="1"/>
  <c r="L960" i="10"/>
  <c r="V1753" i="8"/>
  <c r="M1767" i="10" s="1"/>
  <c r="L1767" i="10"/>
  <c r="V2265" i="8"/>
  <c r="M2279" i="10" s="1"/>
  <c r="L2279" i="10"/>
  <c r="V1570" i="8"/>
  <c r="M1584" i="10" s="1"/>
  <c r="L1584" i="10"/>
  <c r="V1034" i="8"/>
  <c r="M1048" i="10" s="1"/>
  <c r="L1048" i="10"/>
  <c r="V1745" i="8"/>
  <c r="M1759" i="10" s="1"/>
  <c r="L1759" i="10"/>
  <c r="V1156" i="8"/>
  <c r="M1170" i="10" s="1"/>
  <c r="L1170" i="10"/>
  <c r="V1463" i="8"/>
  <c r="M1477" i="10" s="1"/>
  <c r="L1477" i="10"/>
  <c r="V715" i="8"/>
  <c r="M729" i="10" s="1"/>
  <c r="L729" i="10"/>
  <c r="V203" i="8"/>
  <c r="M217" i="10" s="1"/>
  <c r="L217" i="10"/>
  <c r="V350" i="8"/>
  <c r="M364" i="10" s="1"/>
  <c r="L364" i="10"/>
  <c r="V2237" i="8"/>
  <c r="M2251" i="10" s="1"/>
  <c r="L2251" i="10"/>
  <c r="V2135" i="8"/>
  <c r="M2149" i="10" s="1"/>
  <c r="L2149" i="10"/>
  <c r="V519" i="8"/>
  <c r="M533" i="10" s="1"/>
  <c r="L533" i="10"/>
  <c r="V767" i="8"/>
  <c r="M781" i="10" s="1"/>
  <c r="L781" i="10"/>
  <c r="V1664" i="8"/>
  <c r="M1678" i="10" s="1"/>
  <c r="L1678" i="10"/>
  <c r="V1821" i="8"/>
  <c r="M1835" i="10" s="1"/>
  <c r="L1835" i="10"/>
  <c r="V2045" i="8"/>
  <c r="M2059" i="10" s="1"/>
  <c r="L2059" i="10"/>
  <c r="V1575" i="8"/>
  <c r="M1589" i="10" s="1"/>
  <c r="L1589" i="10"/>
  <c r="V662" i="8"/>
  <c r="M676" i="10" s="1"/>
  <c r="L676" i="10"/>
  <c r="V185" i="8"/>
  <c r="M199" i="10" s="1"/>
  <c r="L199" i="10"/>
  <c r="V2132" i="8"/>
  <c r="M2146" i="10" s="1"/>
  <c r="L2146" i="10"/>
  <c r="V436" i="8"/>
  <c r="M450" i="10" s="1"/>
  <c r="L450" i="10"/>
  <c r="V880" i="8"/>
  <c r="M894" i="10" s="1"/>
  <c r="L894" i="10"/>
  <c r="V806" i="8"/>
  <c r="M820" i="10" s="1"/>
  <c r="L820" i="10"/>
  <c r="V1652" i="8"/>
  <c r="M1666" i="10" s="1"/>
  <c r="L1666" i="10"/>
  <c r="V1799" i="8"/>
  <c r="M1813" i="10" s="1"/>
  <c r="L1813" i="10"/>
  <c r="V51" i="8"/>
  <c r="M65" i="10" s="1"/>
  <c r="L65" i="10"/>
  <c r="V271" i="8"/>
  <c r="M285" i="10" s="1"/>
  <c r="L285" i="10"/>
  <c r="V1152" i="8"/>
  <c r="M1166" i="10" s="1"/>
  <c r="L1166" i="10"/>
  <c r="V1130" i="8"/>
  <c r="M1144" i="10" s="1"/>
  <c r="L1144" i="10"/>
  <c r="V1348" i="8"/>
  <c r="M1362" i="10" s="1"/>
  <c r="L1362" i="10"/>
  <c r="V2055" i="8"/>
  <c r="M2069" i="10" s="1"/>
  <c r="L2069" i="10"/>
  <c r="V227" i="8"/>
  <c r="M241" i="10" s="1"/>
  <c r="L241" i="10"/>
  <c r="V409" i="8"/>
  <c r="M423" i="10" s="1"/>
  <c r="L423" i="10"/>
  <c r="V1876" i="8"/>
  <c r="M1890" i="10" s="1"/>
  <c r="L1890" i="10"/>
  <c r="V420" i="8"/>
  <c r="M434" i="10" s="1"/>
  <c r="L434" i="10"/>
  <c r="V426" i="8"/>
  <c r="M440" i="10" s="1"/>
  <c r="L440" i="10"/>
  <c r="V1503" i="8"/>
  <c r="M1517" i="10" s="1"/>
  <c r="L1517" i="10"/>
  <c r="V485" i="8"/>
  <c r="M499" i="10" s="1"/>
  <c r="L499" i="10"/>
  <c r="V593" i="8"/>
  <c r="M607" i="10" s="1"/>
  <c r="L607" i="10"/>
  <c r="V429" i="8"/>
  <c r="M443" i="10" s="1"/>
  <c r="L443" i="10"/>
  <c r="V1811" i="8"/>
  <c r="M1825" i="10" s="1"/>
  <c r="L1825" i="10"/>
  <c r="V1040" i="8"/>
  <c r="M1054" i="10" s="1"/>
  <c r="L1054" i="10"/>
  <c r="V2576" i="8"/>
  <c r="M2590" i="10" s="1"/>
  <c r="L2590" i="10"/>
  <c r="V2477" i="8"/>
  <c r="M2491" i="10" s="1"/>
  <c r="L2491" i="10"/>
  <c r="V1963" i="8"/>
  <c r="M1977" i="10" s="1"/>
  <c r="L1977" i="10"/>
  <c r="V1464" i="8"/>
  <c r="M1478" i="10" s="1"/>
  <c r="L1478" i="10"/>
  <c r="V734" i="8"/>
  <c r="M748" i="10" s="1"/>
  <c r="L748" i="10"/>
  <c r="V1372" i="8"/>
  <c r="M1386" i="10" s="1"/>
  <c r="L1386" i="10"/>
  <c r="V70" i="8"/>
  <c r="M84" i="10" s="1"/>
  <c r="L84" i="10"/>
  <c r="V444" i="8"/>
  <c r="M458" i="10" s="1"/>
  <c r="L458" i="10"/>
  <c r="V815" i="8"/>
  <c r="M829" i="10" s="1"/>
  <c r="L829" i="10"/>
  <c r="V20" i="8"/>
  <c r="M34" i="10" s="1"/>
  <c r="L34" i="10"/>
  <c r="V753" i="8"/>
  <c r="M767" i="10" s="1"/>
  <c r="L767" i="10"/>
  <c r="V1183" i="8"/>
  <c r="M1197" i="10" s="1"/>
  <c r="L1197" i="10"/>
  <c r="V405" i="8"/>
  <c r="M419" i="10" s="1"/>
  <c r="L419" i="10"/>
  <c r="V801" i="8"/>
  <c r="M815" i="10" s="1"/>
  <c r="L815" i="10"/>
  <c r="V301" i="8"/>
  <c r="M315" i="10" s="1"/>
  <c r="L315" i="10"/>
  <c r="V1635" i="8"/>
  <c r="M1649" i="10" s="1"/>
  <c r="L1649" i="10"/>
  <c r="V1120" i="8"/>
  <c r="M1134" i="10" s="1"/>
  <c r="L1134" i="10"/>
  <c r="V773" i="8"/>
  <c r="M787" i="10" s="1"/>
  <c r="L787" i="10"/>
  <c r="V1226" i="8"/>
  <c r="M1240" i="10" s="1"/>
  <c r="L1240" i="10"/>
  <c r="V402" i="8"/>
  <c r="M416" i="10" s="1"/>
  <c r="L416" i="10"/>
  <c r="V1076" i="8"/>
  <c r="M1090" i="10" s="1"/>
  <c r="L1090" i="10"/>
  <c r="V464" i="8"/>
  <c r="M478" i="10" s="1"/>
  <c r="L478" i="10"/>
  <c r="V559" i="8"/>
  <c r="M573" i="10" s="1"/>
  <c r="L573" i="10"/>
  <c r="V744" i="8"/>
  <c r="M758" i="10" s="1"/>
  <c r="L758" i="10"/>
  <c r="V241" i="8"/>
  <c r="M255" i="10" s="1"/>
  <c r="L255" i="10"/>
  <c r="V696" i="8"/>
  <c r="M710" i="10" s="1"/>
  <c r="L710" i="10"/>
  <c r="V1907" i="8"/>
  <c r="M1921" i="10" s="1"/>
  <c r="L1921" i="10"/>
  <c r="V1136" i="8"/>
  <c r="M1150" i="10" s="1"/>
  <c r="L1150" i="10"/>
  <c r="V2160" i="8"/>
  <c r="M2174" i="10" s="1"/>
  <c r="L2174" i="10"/>
  <c r="V1869" i="8"/>
  <c r="M1883" i="10" s="1"/>
  <c r="L1883" i="10"/>
  <c r="V1291" i="8"/>
  <c r="M1305" i="10" s="1"/>
  <c r="L1305" i="10"/>
  <c r="V2571" i="8"/>
  <c r="M2585" i="10" s="1"/>
  <c r="L2585" i="10"/>
  <c r="V2072" i="8"/>
  <c r="M2086" i="10" s="1"/>
  <c r="L2086" i="10"/>
  <c r="V1729" i="8"/>
  <c r="M1743" i="10" s="1"/>
  <c r="L1743" i="10"/>
  <c r="V2159" i="8"/>
  <c r="M2173" i="10" s="1"/>
  <c r="L2173" i="10"/>
  <c r="V1669" i="8"/>
  <c r="M1683" i="10" s="1"/>
  <c r="L1683" i="10"/>
  <c r="V1506" i="8"/>
  <c r="M1520" i="10" s="1"/>
  <c r="L1520" i="10"/>
  <c r="V1302" i="8"/>
  <c r="M1316" i="10" s="1"/>
  <c r="L1316" i="10"/>
  <c r="V894" i="8"/>
  <c r="M908" i="10" s="1"/>
  <c r="L908" i="10"/>
  <c r="V2343" i="8"/>
  <c r="M2357" i="10" s="1"/>
  <c r="L2357" i="10"/>
  <c r="V299" i="8"/>
  <c r="M313" i="10" s="1"/>
  <c r="L313" i="10"/>
  <c r="V1012" i="8"/>
  <c r="M1026" i="10" s="1"/>
  <c r="L1026" i="10"/>
  <c r="V1531" i="8"/>
  <c r="M1545" i="10" s="1"/>
  <c r="L1545" i="10"/>
  <c r="V2555" i="8"/>
  <c r="M2569" i="10" s="1"/>
  <c r="L2569" i="10"/>
  <c r="V2312" i="8"/>
  <c r="M2326" i="10" s="1"/>
  <c r="L2326" i="10"/>
  <c r="V2429" i="8"/>
  <c r="M2443" i="10" s="1"/>
  <c r="L2443" i="10"/>
  <c r="V800" i="8"/>
  <c r="M814" i="10" s="1"/>
  <c r="L814" i="10"/>
  <c r="V2540" i="8"/>
  <c r="M2554" i="10" s="1"/>
  <c r="L2554" i="10"/>
  <c r="V2401" i="8"/>
  <c r="M2415" i="10" s="1"/>
  <c r="L2415" i="10"/>
  <c r="V2613" i="8"/>
  <c r="M2627" i="10" s="1"/>
  <c r="L2627" i="10"/>
  <c r="V2094" i="8"/>
  <c r="M2108" i="10" s="1"/>
  <c r="L2108" i="10"/>
  <c r="V1002" i="8"/>
  <c r="M1016" i="10" s="1"/>
  <c r="L1016" i="10"/>
  <c r="V2173" i="8"/>
  <c r="M2187" i="10" s="1"/>
  <c r="L2187" i="10"/>
  <c r="V1239" i="8"/>
  <c r="M1253" i="10" s="1"/>
  <c r="L1253" i="10"/>
  <c r="V494" i="8"/>
  <c r="M508" i="10" s="1"/>
  <c r="L508" i="10"/>
  <c r="V1647" i="8"/>
  <c r="M1661" i="10" s="1"/>
  <c r="L1661" i="10"/>
  <c r="V1724" i="8"/>
  <c r="M1738" i="10" s="1"/>
  <c r="L1738" i="10"/>
  <c r="V1514" i="8"/>
  <c r="M1528" i="10" s="1"/>
  <c r="L1528" i="10"/>
  <c r="V670" i="8"/>
  <c r="M684" i="10" s="1"/>
  <c r="L684" i="10"/>
  <c r="V1398" i="8"/>
  <c r="M1412" i="10" s="1"/>
  <c r="L1412" i="10"/>
  <c r="V1689" i="8"/>
  <c r="M1703" i="10" s="1"/>
  <c r="L1703" i="10"/>
  <c r="V1390" i="8"/>
  <c r="M1404" i="10" s="1"/>
  <c r="L1404" i="10"/>
  <c r="V2436" i="8"/>
  <c r="M2450" i="10" s="1"/>
  <c r="L2450" i="10"/>
  <c r="V779" i="8"/>
  <c r="M793" i="10" s="1"/>
  <c r="L793" i="10"/>
  <c r="V414" i="8"/>
  <c r="M428" i="10" s="1"/>
  <c r="L428" i="10"/>
  <c r="V1041" i="8"/>
  <c r="M1055" i="10" s="1"/>
  <c r="L1055" i="10"/>
  <c r="V103" i="8"/>
  <c r="M117" i="10" s="1"/>
  <c r="L117" i="10"/>
  <c r="V1276" i="8"/>
  <c r="M1290" i="10" s="1"/>
  <c r="L1290" i="10"/>
  <c r="V102" i="8"/>
  <c r="M116" i="10" s="1"/>
  <c r="L116" i="10"/>
  <c r="V1460" i="8"/>
  <c r="M1474" i="10" s="1"/>
  <c r="L1474" i="10"/>
  <c r="V15" i="8"/>
  <c r="M29" i="10" s="1"/>
  <c r="L29" i="10"/>
  <c r="V410" i="8"/>
  <c r="M424" i="10" s="1"/>
  <c r="L424" i="10"/>
  <c r="V2371" i="8"/>
  <c r="M2385" i="10" s="1"/>
  <c r="L2385" i="10"/>
  <c r="V2048" i="8"/>
  <c r="M2062" i="10" s="1"/>
  <c r="L2062" i="10"/>
  <c r="V1153" i="8"/>
  <c r="M1167" i="10" s="1"/>
  <c r="L1167" i="10"/>
  <c r="V2337" i="8"/>
  <c r="M2351" i="10" s="1"/>
  <c r="L2351" i="10"/>
  <c r="V1066" i="8"/>
  <c r="M1080" i="10" s="1"/>
  <c r="L1080" i="10"/>
  <c r="V2164" i="8"/>
  <c r="M2178" i="10" s="1"/>
  <c r="L2178" i="10"/>
  <c r="V1361" i="8"/>
  <c r="M1375" i="10" s="1"/>
  <c r="L1375" i="10"/>
  <c r="V768" i="8"/>
  <c r="M782" i="10" s="1"/>
  <c r="L782" i="10"/>
  <c r="V1319" i="8"/>
  <c r="M1333" i="10" s="1"/>
  <c r="L1333" i="10"/>
  <c r="V643" i="8"/>
  <c r="M657" i="10" s="1"/>
  <c r="L657" i="10"/>
  <c r="V131" i="8"/>
  <c r="M145" i="10" s="1"/>
  <c r="L145" i="10"/>
  <c r="V278" i="8"/>
  <c r="M292" i="10" s="1"/>
  <c r="L292" i="10"/>
  <c r="V569" i="8"/>
  <c r="M583" i="10" s="1"/>
  <c r="L583" i="10"/>
  <c r="V57" i="8"/>
  <c r="M71" i="10" s="1"/>
  <c r="L71" i="10"/>
  <c r="V396" i="8"/>
  <c r="M410" i="10" s="1"/>
  <c r="L410" i="10"/>
  <c r="V1471" i="8"/>
  <c r="M1485" i="10" s="1"/>
  <c r="L1485" i="10"/>
  <c r="V294" i="8"/>
  <c r="M308" i="10" s="1"/>
  <c r="L308" i="10"/>
  <c r="V567" i="8"/>
  <c r="M581" i="10" s="1"/>
  <c r="L581" i="10"/>
  <c r="V53" i="8"/>
  <c r="M67" i="10" s="1"/>
  <c r="L67" i="10"/>
  <c r="V2307" i="8"/>
  <c r="M2321" i="10" s="1"/>
  <c r="L2321" i="10"/>
  <c r="V2176" i="8"/>
  <c r="M2190" i="10" s="1"/>
  <c r="L2190" i="10"/>
  <c r="V2581" i="8"/>
  <c r="M2595" i="10" s="1"/>
  <c r="L2595" i="10"/>
  <c r="V1961" i="8"/>
  <c r="M1975" i="10" s="1"/>
  <c r="L1975" i="10"/>
  <c r="V2340" i="8"/>
  <c r="M2354" i="10" s="1"/>
  <c r="L2354" i="10"/>
  <c r="V2119" i="8"/>
  <c r="M2133" i="10" s="1"/>
  <c r="L2133" i="10"/>
  <c r="V947" i="8"/>
  <c r="M961" i="10" s="1"/>
  <c r="L961" i="10"/>
  <c r="V435" i="8"/>
  <c r="M449" i="10" s="1"/>
  <c r="L449" i="10"/>
  <c r="V582" i="8"/>
  <c r="M596" i="10" s="1"/>
  <c r="L596" i="10"/>
  <c r="V166" i="8"/>
  <c r="M180" i="10" s="1"/>
  <c r="L180" i="10"/>
  <c r="V1487" i="8"/>
  <c r="M1501" i="10" s="1"/>
  <c r="L1501" i="10"/>
  <c r="V629" i="8"/>
  <c r="M643" i="10" s="1"/>
  <c r="L643" i="10"/>
  <c r="V1155" i="8"/>
  <c r="M1169" i="10" s="1"/>
  <c r="L1169" i="10"/>
  <c r="V2627" i="8"/>
  <c r="M2641" i="10" s="1"/>
  <c r="L2641" i="10"/>
  <c r="V2304" i="8"/>
  <c r="M2318" i="10" s="1"/>
  <c r="L2318" i="10"/>
  <c r="V1051" i="8"/>
  <c r="M1065" i="10" s="1"/>
  <c r="L1065" i="10"/>
  <c r="V1393" i="8"/>
  <c r="M1407" i="10" s="1"/>
  <c r="L1407" i="10"/>
  <c r="V849" i="8"/>
  <c r="M863" i="10" s="1"/>
  <c r="L863" i="10"/>
  <c r="V2567" i="8"/>
  <c r="M2581" i="10" s="1"/>
  <c r="L2581" i="10"/>
  <c r="V1255" i="8"/>
  <c r="M1269" i="10" s="1"/>
  <c r="L1269" i="10"/>
  <c r="V611" i="8"/>
  <c r="M625" i="10" s="1"/>
  <c r="L625" i="10"/>
  <c r="V99" i="8"/>
  <c r="M113" i="10" s="1"/>
  <c r="L113" i="10"/>
  <c r="V246" i="8"/>
  <c r="M260" i="10" s="1"/>
  <c r="L260" i="10"/>
  <c r="V537" i="8"/>
  <c r="M551" i="10" s="1"/>
  <c r="L551" i="10"/>
  <c r="V25" i="8"/>
  <c r="M39" i="10" s="1"/>
  <c r="L39" i="10"/>
  <c r="V364" i="8"/>
  <c r="M378" i="10" s="1"/>
  <c r="L378" i="10"/>
  <c r="V1169" i="8"/>
  <c r="M1183" i="10" s="1"/>
  <c r="L1183" i="10"/>
  <c r="V319" i="8"/>
  <c r="M333" i="10" s="1"/>
  <c r="L333" i="10"/>
  <c r="V844" i="8"/>
  <c r="M858" i="10" s="1"/>
  <c r="L858" i="10"/>
  <c r="V292" i="8"/>
  <c r="M306" i="10" s="1"/>
  <c r="L306" i="10"/>
  <c r="V1332" i="8"/>
  <c r="M1346" i="10" s="1"/>
  <c r="L1346" i="10"/>
  <c r="V679" i="8"/>
  <c r="M693" i="10" s="1"/>
  <c r="L693" i="10"/>
  <c r="V138" i="8"/>
  <c r="M152" i="10" s="1"/>
  <c r="L152" i="10"/>
  <c r="V528" i="8"/>
  <c r="M542" i="10" s="1"/>
  <c r="L542" i="10"/>
  <c r="V2324" i="8"/>
  <c r="M2338" i="10" s="1"/>
  <c r="L2338" i="10"/>
  <c r="V991" i="8"/>
  <c r="M1005" i="10" s="1"/>
  <c r="L1005" i="10"/>
  <c r="V642" i="8"/>
  <c r="M656" i="10" s="1"/>
  <c r="L656" i="10"/>
  <c r="V613" i="8"/>
  <c r="M627" i="10" s="1"/>
  <c r="L627" i="10"/>
  <c r="V101" i="8"/>
  <c r="M115" i="10" s="1"/>
  <c r="L115" i="10"/>
  <c r="V440" i="8"/>
  <c r="M454" i="10" s="1"/>
  <c r="L454" i="10"/>
  <c r="V737" i="8"/>
  <c r="M751" i="10" s="1"/>
  <c r="L751" i="10"/>
  <c r="V209" i="8"/>
  <c r="M223" i="10" s="1"/>
  <c r="L223" i="10"/>
  <c r="V266" i="8"/>
  <c r="M280" i="10" s="1"/>
  <c r="L280" i="10"/>
  <c r="V221" i="8"/>
  <c r="M235" i="10" s="1"/>
  <c r="L235" i="10"/>
  <c r="V144" i="8"/>
  <c r="M158" i="10" s="1"/>
  <c r="L158" i="10"/>
  <c r="V1427" i="8"/>
  <c r="M1441" i="10" s="1"/>
  <c r="L1441" i="10"/>
  <c r="V1939" i="8"/>
  <c r="M1953" i="10" s="1"/>
  <c r="L1953" i="10"/>
  <c r="V2451" i="8"/>
  <c r="M2465" i="10" s="1"/>
  <c r="L2465" i="10"/>
  <c r="V1168" i="8"/>
  <c r="M1182" i="10" s="1"/>
  <c r="L1182" i="10"/>
  <c r="V1680" i="8"/>
  <c r="M1694" i="10" s="1"/>
  <c r="L1694" i="10"/>
  <c r="V2192" i="8"/>
  <c r="M2206" i="10" s="1"/>
  <c r="L2206" i="10"/>
  <c r="V1569" i="8"/>
  <c r="M1583" i="10" s="1"/>
  <c r="L1583" i="10"/>
  <c r="V2253" i="8"/>
  <c r="M2267" i="10" s="1"/>
  <c r="L2267" i="10"/>
  <c r="V702" i="8"/>
  <c r="M716" i="10" s="1"/>
  <c r="L716" i="10"/>
  <c r="V1323" i="8"/>
  <c r="M1337" i="10" s="1"/>
  <c r="L1337" i="10"/>
  <c r="V1835" i="8"/>
  <c r="M1849" i="10" s="1"/>
  <c r="L1849" i="10"/>
  <c r="V2347" i="8"/>
  <c r="M2361" i="10" s="1"/>
  <c r="L2361" i="10"/>
  <c r="V1080" i="8"/>
  <c r="M1094" i="10" s="1"/>
  <c r="L1094" i="10"/>
  <c r="V1592" i="8"/>
  <c r="M1606" i="10" s="1"/>
  <c r="L1606" i="10"/>
  <c r="V2104" i="8"/>
  <c r="M2118" i="10" s="1"/>
  <c r="L2118" i="10"/>
  <c r="V2616" i="8"/>
  <c r="M2630" i="10" s="1"/>
  <c r="L2630" i="10"/>
  <c r="V2113" i="8"/>
  <c r="M2127" i="10" s="1"/>
  <c r="L2127" i="10"/>
  <c r="V1290" i="8"/>
  <c r="M1304" i="10" s="1"/>
  <c r="L1304" i="10"/>
  <c r="V2191" i="8"/>
  <c r="M2205" i="10" s="1"/>
  <c r="L2205" i="10"/>
  <c r="V924" i="8"/>
  <c r="M938" i="10" s="1"/>
  <c r="L938" i="10"/>
  <c r="V1500" i="8"/>
  <c r="M1514" i="10" s="1"/>
  <c r="L1514" i="10"/>
  <c r="V2012" i="8"/>
  <c r="M2026" i="10" s="1"/>
  <c r="L2026" i="10"/>
  <c r="V2524" i="8"/>
  <c r="M2538" i="10" s="1"/>
  <c r="L2538" i="10"/>
  <c r="V769" i="8"/>
  <c r="M783" i="10" s="1"/>
  <c r="L783" i="10"/>
  <c r="V233" i="8"/>
  <c r="M247" i="10" s="1"/>
  <c r="L247" i="10"/>
  <c r="V572" i="8"/>
  <c r="M586" i="10" s="1"/>
  <c r="L586" i="10"/>
  <c r="V60" i="8"/>
  <c r="M74" i="10" s="1"/>
  <c r="L74" i="10"/>
  <c r="V2359" i="8"/>
  <c r="M2373" i="10" s="1"/>
  <c r="L2373" i="10"/>
  <c r="V543" i="8"/>
  <c r="M557" i="10" s="1"/>
  <c r="L557" i="10"/>
  <c r="V162" i="8"/>
  <c r="M176" i="10" s="1"/>
  <c r="L176" i="10"/>
  <c r="V404" i="8"/>
  <c r="M418" i="10" s="1"/>
  <c r="L418" i="10"/>
  <c r="V2228" i="8"/>
  <c r="M2242" i="10" s="1"/>
  <c r="L2242" i="10"/>
  <c r="V775" i="8"/>
  <c r="M789" i="10" s="1"/>
  <c r="L789" i="10"/>
  <c r="V250" i="8"/>
  <c r="M264" i="10" s="1"/>
  <c r="L264" i="10"/>
  <c r="V640" i="8"/>
  <c r="M654" i="10" s="1"/>
  <c r="L654" i="10"/>
  <c r="V2385" i="8"/>
  <c r="M2399" i="10" s="1"/>
  <c r="L2399" i="10"/>
  <c r="V1727" i="8"/>
  <c r="M1741" i="10" s="1"/>
  <c r="L1741" i="10"/>
  <c r="V335" i="8"/>
  <c r="M349" i="10" s="1"/>
  <c r="L349" i="10"/>
  <c r="V277" i="8"/>
  <c r="M291" i="10" s="1"/>
  <c r="L291" i="10"/>
  <c r="V616" i="8"/>
  <c r="M630" i="10" s="1"/>
  <c r="L630" i="10"/>
  <c r="V104" i="8"/>
  <c r="M118" i="10" s="1"/>
  <c r="L118" i="10"/>
  <c r="V385" i="8"/>
  <c r="M399" i="10" s="1"/>
  <c r="L399" i="10"/>
  <c r="V586" i="8"/>
  <c r="M600" i="10" s="1"/>
  <c r="L600" i="10"/>
  <c r="V509" i="8"/>
  <c r="M523" i="10" s="1"/>
  <c r="L523" i="10"/>
  <c r="V480" i="8"/>
  <c r="M494" i="10" s="1"/>
  <c r="L494" i="10"/>
  <c r="V1251" i="8"/>
  <c r="M1265" i="10" s="1"/>
  <c r="L1265" i="10"/>
  <c r="V1763" i="8"/>
  <c r="M1777" i="10" s="1"/>
  <c r="L1777" i="10"/>
  <c r="V2275" i="8"/>
  <c r="M2289" i="10" s="1"/>
  <c r="L2289" i="10"/>
  <c r="V992" i="8"/>
  <c r="M1006" i="10" s="1"/>
  <c r="L1006" i="10"/>
  <c r="V1504" i="8"/>
  <c r="M1518" i="10" s="1"/>
  <c r="L1518" i="10"/>
  <c r="V2016" i="8"/>
  <c r="M2030" i="10" s="1"/>
  <c r="L2030" i="10"/>
  <c r="V2528" i="8"/>
  <c r="M2542" i="10" s="1"/>
  <c r="L2542" i="10"/>
  <c r="V2017" i="8"/>
  <c r="M2031" i="10" s="1"/>
  <c r="L2031" i="10"/>
  <c r="V822" i="8"/>
  <c r="M836" i="10" s="1"/>
  <c r="L836" i="10"/>
  <c r="V1087" i="8"/>
  <c r="M1101" i="10" s="1"/>
  <c r="L1101" i="10"/>
  <c r="V658" i="8"/>
  <c r="M672" i="10" s="1"/>
  <c r="L672" i="10"/>
  <c r="V648" i="8"/>
  <c r="M662" i="10" s="1"/>
  <c r="L662" i="10"/>
  <c r="V132" i="8"/>
  <c r="M146" i="10" s="1"/>
  <c r="L146" i="10"/>
  <c r="V1839" i="8"/>
  <c r="M1853" i="10" s="1"/>
  <c r="L1853" i="10"/>
  <c r="V343" i="8"/>
  <c r="M357" i="10" s="1"/>
  <c r="L357" i="10"/>
  <c r="V525" i="8"/>
  <c r="M539" i="10" s="1"/>
  <c r="L539" i="10"/>
  <c r="V192" i="8"/>
  <c r="M206" i="10" s="1"/>
  <c r="L206" i="10"/>
  <c r="V1492" i="8"/>
  <c r="M1506" i="10" s="1"/>
  <c r="L1506" i="10"/>
  <c r="V799" i="8"/>
  <c r="M813" i="10" s="1"/>
  <c r="L813" i="10"/>
  <c r="V450" i="8"/>
  <c r="M464" i="10" s="1"/>
  <c r="L464" i="10"/>
  <c r="V517" i="8"/>
  <c r="M531" i="10" s="1"/>
  <c r="L531" i="10"/>
  <c r="V5" i="8"/>
  <c r="M19" i="10" s="1"/>
  <c r="L19" i="10"/>
  <c r="V344" i="8"/>
  <c r="M358" i="10" s="1"/>
  <c r="L358" i="10"/>
  <c r="V625" i="8"/>
  <c r="M639" i="10" s="1"/>
  <c r="L639" i="10"/>
  <c r="V113" i="8"/>
  <c r="M127" i="10" s="1"/>
  <c r="L127" i="10"/>
  <c r="V106" i="8"/>
  <c r="M120" i="10" s="1"/>
  <c r="L120" i="10"/>
  <c r="V61" i="8"/>
  <c r="M75" i="10" s="1"/>
  <c r="L75" i="10"/>
  <c r="V1011" i="8"/>
  <c r="M1025" i="10" s="1"/>
  <c r="L1025" i="10"/>
  <c r="V1523" i="8"/>
  <c r="M1537" i="10" s="1"/>
  <c r="L1537" i="10"/>
  <c r="V2035" i="8"/>
  <c r="M2049" i="10" s="1"/>
  <c r="L2049" i="10"/>
  <c r="V2547" i="8"/>
  <c r="M2561" i="10" s="1"/>
  <c r="L2561" i="10"/>
  <c r="V1264" i="8"/>
  <c r="M1278" i="10" s="1"/>
  <c r="L1278" i="10"/>
  <c r="V1776" i="8"/>
  <c r="M1790" i="10" s="1"/>
  <c r="L1790" i="10"/>
  <c r="V2288" i="8"/>
  <c r="M2302" i="10" s="1"/>
  <c r="L2302" i="10"/>
  <c r="V1697" i="8"/>
  <c r="M1711" i="10" s="1"/>
  <c r="L1711" i="10"/>
  <c r="V2413" i="8"/>
  <c r="M2427" i="10" s="1"/>
  <c r="L2427" i="10"/>
  <c r="V1586" i="8"/>
  <c r="M1600" i="10" s="1"/>
  <c r="L1600" i="10"/>
  <c r="V1419" i="8"/>
  <c r="M1433" i="10" s="1"/>
  <c r="L1433" i="10"/>
  <c r="V1931" i="8"/>
  <c r="M1945" i="10" s="1"/>
  <c r="L1945" i="10"/>
  <c r="V2443" i="8"/>
  <c r="M2457" i="10" s="1"/>
  <c r="L2457" i="10"/>
  <c r="V1176" i="8"/>
  <c r="M1190" i="10" s="1"/>
  <c r="L1190" i="10"/>
  <c r="V1688" i="8"/>
  <c r="M1702" i="10" s="1"/>
  <c r="L1702" i="10"/>
  <c r="V2200" i="8"/>
  <c r="M2214" i="10" s="1"/>
  <c r="L2214" i="10"/>
  <c r="V1557" i="8"/>
  <c r="M1571" i="10" s="1"/>
  <c r="L1571" i="10"/>
  <c r="V2241" i="8"/>
  <c r="M2255" i="10" s="1"/>
  <c r="L2255" i="10"/>
  <c r="V2287" i="8"/>
  <c r="M2301" i="10" s="1"/>
  <c r="L2301" i="10"/>
  <c r="V1841" i="8"/>
  <c r="M1855" i="10" s="1"/>
  <c r="L1855" i="10"/>
  <c r="V2625" i="8"/>
  <c r="M2639" i="10" s="1"/>
  <c r="L2639" i="10"/>
  <c r="V758" i="8"/>
  <c r="M772" i="10" s="1"/>
  <c r="L772" i="10"/>
  <c r="V1386" i="8"/>
  <c r="M1400" i="10" s="1"/>
  <c r="L1400" i="10"/>
  <c r="V2405" i="8"/>
  <c r="M2419" i="10" s="1"/>
  <c r="L2419" i="10"/>
  <c r="V1434" i="8"/>
  <c r="M1448" i="10" s="1"/>
  <c r="L1448" i="10"/>
  <c r="V1014" i="8"/>
  <c r="M1028" i="10" s="1"/>
  <c r="L1028" i="10"/>
  <c r="V1785" i="8"/>
  <c r="M1799" i="10" s="1"/>
  <c r="L1799" i="10"/>
  <c r="V2297" i="8"/>
  <c r="M2311" i="10" s="1"/>
  <c r="L2311" i="10"/>
  <c r="V1662" i="8"/>
  <c r="M1676" i="10" s="1"/>
  <c r="L1676" i="10"/>
  <c r="V1098" i="8"/>
  <c r="M1112" i="10" s="1"/>
  <c r="L1112" i="10"/>
  <c r="V698" i="8"/>
  <c r="M712" i="10" s="1"/>
  <c r="L712" i="10"/>
  <c r="V1233" i="8"/>
  <c r="M1247" i="10" s="1"/>
  <c r="L1247" i="10"/>
  <c r="V1028" i="8"/>
  <c r="M1042" i="10" s="1"/>
  <c r="L1042" i="10"/>
  <c r="V1399" i="8"/>
  <c r="M1413" i="10" s="1"/>
  <c r="L1413" i="10"/>
  <c r="V683" i="8"/>
  <c r="M697" i="10" s="1"/>
  <c r="L697" i="10"/>
  <c r="V171" i="8"/>
  <c r="M185" i="10" s="1"/>
  <c r="L185" i="10"/>
  <c r="V318" i="8"/>
  <c r="M332" i="10" s="1"/>
  <c r="L332" i="10"/>
  <c r="V2065" i="8"/>
  <c r="M2079" i="10" s="1"/>
  <c r="L2079" i="10"/>
  <c r="V1935" i="8"/>
  <c r="M1949" i="10" s="1"/>
  <c r="L1949" i="10"/>
  <c r="V455" i="8"/>
  <c r="M469" i="10" s="1"/>
  <c r="L469" i="10"/>
  <c r="V1403" i="8"/>
  <c r="M1417" i="10" s="1"/>
  <c r="L1417" i="10"/>
  <c r="V1915" i="8"/>
  <c r="M1929" i="10" s="1"/>
  <c r="L1929" i="10"/>
  <c r="V2427" i="8"/>
  <c r="M2441" i="10" s="1"/>
  <c r="L2441" i="10"/>
  <c r="V1160" i="8"/>
  <c r="M1174" i="10" s="1"/>
  <c r="L1174" i="10"/>
  <c r="V1672" i="8"/>
  <c r="M1686" i="10" s="1"/>
  <c r="L1686" i="10"/>
  <c r="V2184" i="8"/>
  <c r="M2198" i="10" s="1"/>
  <c r="L2198" i="10"/>
  <c r="V1537" i="8"/>
  <c r="M1551" i="10" s="1"/>
  <c r="L1551" i="10"/>
  <c r="V2221" i="8"/>
  <c r="M2235" i="10" s="1"/>
  <c r="L2235" i="10"/>
  <c r="V2271" i="8"/>
  <c r="M2285" i="10" s="1"/>
  <c r="L2285" i="10"/>
  <c r="V1004" i="8"/>
  <c r="M1018" i="10" s="1"/>
  <c r="L1018" i="10"/>
  <c r="V1644" i="8"/>
  <c r="M1658" i="10" s="1"/>
  <c r="L1658" i="10"/>
  <c r="V2156" i="8"/>
  <c r="M2170" i="10" s="1"/>
  <c r="L2170" i="10"/>
  <c r="V1521" i="8"/>
  <c r="M1535" i="10" s="1"/>
  <c r="L1535" i="10"/>
  <c r="V2205" i="8"/>
  <c r="M2219" i="10" s="1"/>
  <c r="L2219" i="10"/>
  <c r="V1934" i="8"/>
  <c r="M1948" i="10" s="1"/>
  <c r="L1948" i="10"/>
  <c r="V1370" i="8"/>
  <c r="M1384" i="10" s="1"/>
  <c r="L1384" i="10"/>
  <c r="V974" i="8"/>
  <c r="M988" i="10" s="1"/>
  <c r="L988" i="10"/>
  <c r="V1470" i="8"/>
  <c r="M1484" i="10" s="1"/>
  <c r="L1484" i="10"/>
  <c r="V962" i="8"/>
  <c r="M976" i="10" s="1"/>
  <c r="L976" i="10"/>
  <c r="V1609" i="8"/>
  <c r="M1623" i="10" s="1"/>
  <c r="L1623" i="10"/>
  <c r="V2121" i="8"/>
  <c r="M2135" i="10" s="1"/>
  <c r="L2135" i="10"/>
  <c r="V1094" i="8"/>
  <c r="M1108" i="10" s="1"/>
  <c r="L1108" i="10"/>
  <c r="V782" i="8"/>
  <c r="M796" i="10" s="1"/>
  <c r="L796" i="10"/>
  <c r="V2244" i="8"/>
  <c r="M2258" i="10" s="1"/>
  <c r="L2258" i="10"/>
  <c r="V2023" i="8"/>
  <c r="M2037" i="10" s="1"/>
  <c r="L2037" i="10"/>
  <c r="V987" i="8"/>
  <c r="M1001" i="10" s="1"/>
  <c r="L1001" i="10"/>
  <c r="V475" i="8"/>
  <c r="M489" i="10" s="1"/>
  <c r="L489" i="10"/>
  <c r="V622" i="8"/>
  <c r="M636" i="10" s="1"/>
  <c r="L636" i="10"/>
  <c r="V110" i="8"/>
  <c r="M124" i="10" s="1"/>
  <c r="L124" i="10"/>
  <c r="V2420" i="8"/>
  <c r="M2434" i="10" s="1"/>
  <c r="L2434" i="10"/>
  <c r="V1135" i="8"/>
  <c r="M1149" i="10" s="1"/>
  <c r="L1149" i="10"/>
  <c r="V864" i="8"/>
  <c r="M878" i="10" s="1"/>
  <c r="L878" i="10"/>
  <c r="V1596" i="8"/>
  <c r="M1610" i="10" s="1"/>
  <c r="L1610" i="10"/>
  <c r="V2108" i="8"/>
  <c r="M2122" i="10" s="1"/>
  <c r="L2122" i="10"/>
  <c r="V2620" i="8"/>
  <c r="M2634" i="10" s="1"/>
  <c r="L2634" i="10"/>
  <c r="V1457" i="8"/>
  <c r="M1471" i="10" s="1"/>
  <c r="L1471" i="10"/>
  <c r="V2141" i="8"/>
  <c r="M2155" i="10" s="1"/>
  <c r="L2155" i="10"/>
  <c r="V1558" i="8"/>
  <c r="M1572" i="10" s="1"/>
  <c r="L1572" i="10"/>
  <c r="V1422" i="8"/>
  <c r="M1436" i="10" s="1"/>
  <c r="L1436" i="10"/>
  <c r="V842" i="8"/>
  <c r="M856" i="10" s="1"/>
  <c r="L856" i="10"/>
  <c r="V1334" i="8"/>
  <c r="M1348" i="10" s="1"/>
  <c r="L1348" i="10"/>
  <c r="V898" i="8"/>
  <c r="M912" i="10" s="1"/>
  <c r="L912" i="10"/>
  <c r="V1806" i="8"/>
  <c r="M1820" i="10" s="1"/>
  <c r="L1820" i="10"/>
  <c r="V1561" i="8"/>
  <c r="M1575" i="10" s="1"/>
  <c r="L1575" i="10"/>
  <c r="V2073" i="8"/>
  <c r="M2087" i="10" s="1"/>
  <c r="L2087" i="10"/>
  <c r="V2585" i="8"/>
  <c r="M2599" i="10" s="1"/>
  <c r="L2599" i="10"/>
  <c r="V1454" i="8"/>
  <c r="M1468" i="10" s="1"/>
  <c r="L1468" i="10"/>
  <c r="V1450" i="8"/>
  <c r="M1464" i="10" s="1"/>
  <c r="L1464" i="10"/>
  <c r="V1924" i="8"/>
  <c r="M1938" i="10" s="1"/>
  <c r="L1938" i="10"/>
  <c r="V1847" i="8"/>
  <c r="M1861" i="10" s="1"/>
  <c r="L1861" i="10"/>
  <c r="V907" i="8"/>
  <c r="M921" i="10" s="1"/>
  <c r="L921" i="10"/>
  <c r="V395" i="8"/>
  <c r="M409" i="10" s="1"/>
  <c r="L409" i="10"/>
  <c r="V542" i="8"/>
  <c r="M556" i="10" s="1"/>
  <c r="L556" i="10"/>
  <c r="V30" i="8"/>
  <c r="M44" i="10" s="1"/>
  <c r="L44" i="10"/>
  <c r="V1780" i="8"/>
  <c r="M1794" i="10" s="1"/>
  <c r="L1794" i="10"/>
  <c r="V903" i="8"/>
  <c r="M917" i="10" s="1"/>
  <c r="L917" i="10"/>
  <c r="V1566" i="8"/>
  <c r="M1580" i="10" s="1"/>
  <c r="L1580" i="10"/>
  <c r="V964" i="8"/>
  <c r="M978" i="10" s="1"/>
  <c r="L978" i="10"/>
  <c r="V667" i="8"/>
  <c r="M681" i="10" s="1"/>
  <c r="L681" i="10"/>
  <c r="V302" i="8"/>
  <c r="M316" i="10" s="1"/>
  <c r="L316" i="10"/>
  <c r="V1908" i="8"/>
  <c r="M1922" i="10" s="1"/>
  <c r="L1922" i="10"/>
  <c r="V956" i="8"/>
  <c r="M970" i="10" s="1"/>
  <c r="L970" i="10"/>
  <c r="V2172" i="8"/>
  <c r="M2186" i="10" s="1"/>
  <c r="L2186" i="10"/>
  <c r="V1201" i="8"/>
  <c r="M1215" i="10" s="1"/>
  <c r="L1215" i="10"/>
  <c r="V1354" i="8"/>
  <c r="M1368" i="10" s="1"/>
  <c r="L1368" i="10"/>
  <c r="V2501" i="8"/>
  <c r="M2515" i="10" s="1"/>
  <c r="L2515" i="10"/>
  <c r="V994" i="8"/>
  <c r="M1008" i="10" s="1"/>
  <c r="L1008" i="10"/>
  <c r="V1222" i="8"/>
  <c r="M1236" i="10" s="1"/>
  <c r="L1236" i="10"/>
  <c r="V2393" i="8"/>
  <c r="M2407" i="10" s="1"/>
  <c r="L2407" i="10"/>
  <c r="V814" i="8"/>
  <c r="M828" i="10" s="1"/>
  <c r="L828" i="10"/>
  <c r="V1670" i="8"/>
  <c r="M1684" i="10" s="1"/>
  <c r="L1684" i="10"/>
  <c r="V1668" i="8"/>
  <c r="M1682" i="10" s="1"/>
  <c r="L1682" i="10"/>
  <c r="V843" i="8"/>
  <c r="M857" i="10" s="1"/>
  <c r="L857" i="10"/>
  <c r="V478" i="8"/>
  <c r="M492" i="10" s="1"/>
  <c r="L492" i="10"/>
  <c r="V263" i="8"/>
  <c r="M277" i="10" s="1"/>
  <c r="L277" i="10"/>
  <c r="V311" i="8"/>
  <c r="M325" i="10" s="1"/>
  <c r="L325" i="10"/>
  <c r="V960" i="8"/>
  <c r="M974" i="10" s="1"/>
  <c r="L974" i="10"/>
  <c r="V2093" i="8"/>
  <c r="M2107" i="10" s="1"/>
  <c r="L2107" i="10"/>
  <c r="V1007" i="8"/>
  <c r="M1021" i="10" s="1"/>
  <c r="L1021" i="10"/>
  <c r="V150" i="8"/>
  <c r="M164" i="10" s="1"/>
  <c r="L164" i="10"/>
  <c r="V975" i="8"/>
  <c r="M989" i="10" s="1"/>
  <c r="L989" i="10"/>
  <c r="V1792" i="8"/>
  <c r="M1806" i="10" s="1"/>
  <c r="L1806" i="10"/>
  <c r="V858" i="8"/>
  <c r="M872" i="10" s="1"/>
  <c r="L872" i="10"/>
  <c r="V819" i="8"/>
  <c r="M833" i="10" s="1"/>
  <c r="L833" i="10"/>
  <c r="V314" i="8"/>
  <c r="M328" i="10" s="1"/>
  <c r="L328" i="10"/>
  <c r="V2445" i="8"/>
  <c r="M2459" i="10" s="1"/>
  <c r="L2459" i="10"/>
  <c r="V1263" i="8"/>
  <c r="M1277" i="10" s="1"/>
  <c r="L1277" i="10"/>
  <c r="V999" i="8"/>
  <c r="M1013" i="10" s="1"/>
  <c r="L1013" i="10"/>
  <c r="V153" i="8"/>
  <c r="M167" i="10" s="1"/>
  <c r="L167" i="10"/>
  <c r="V194" i="8"/>
  <c r="M208" i="10" s="1"/>
  <c r="L208" i="10"/>
  <c r="V951" i="8"/>
  <c r="M965" i="10" s="1"/>
  <c r="L965" i="10"/>
  <c r="V1765" i="8"/>
  <c r="M1779" i="10" s="1"/>
  <c r="L1779" i="10"/>
  <c r="V229" i="8"/>
  <c r="M243" i="10" s="1"/>
  <c r="L243" i="10"/>
  <c r="V506" i="8"/>
  <c r="M520" i="10" s="1"/>
  <c r="L520" i="10"/>
  <c r="V1555" i="8"/>
  <c r="M1569" i="10" s="1"/>
  <c r="L1569" i="10"/>
  <c r="V1552" i="8"/>
  <c r="M1566" i="10" s="1"/>
  <c r="L1566" i="10"/>
  <c r="V1707" i="8"/>
  <c r="M1721" i="10" s="1"/>
  <c r="L1721" i="10"/>
  <c r="V1976" i="8"/>
  <c r="M1990" i="10" s="1"/>
  <c r="L1990" i="10"/>
  <c r="V1628" i="8"/>
  <c r="M1642" i="10" s="1"/>
  <c r="L1642" i="10"/>
  <c r="V105" i="8"/>
  <c r="M119" i="10" s="1"/>
  <c r="L119" i="10"/>
  <c r="V287" i="8"/>
  <c r="M301" i="10" s="1"/>
  <c r="L301" i="10"/>
  <c r="V1359" i="8"/>
  <c r="M1373" i="10" s="1"/>
  <c r="L1373" i="10"/>
  <c r="V913" i="8"/>
  <c r="M927" i="10" s="1"/>
  <c r="L927" i="10"/>
  <c r="V764" i="8"/>
  <c r="M778" i="10" s="1"/>
  <c r="L778" i="10"/>
  <c r="V362" i="8"/>
  <c r="M376" i="10" s="1"/>
  <c r="L376" i="10"/>
  <c r="V1891" i="8"/>
  <c r="M1905" i="10" s="1"/>
  <c r="L1905" i="10"/>
  <c r="V2400" i="8"/>
  <c r="M2414" i="10" s="1"/>
  <c r="L2414" i="10"/>
  <c r="V1295" i="8"/>
  <c r="M1309" i="10" s="1"/>
  <c r="L1309" i="10"/>
  <c r="V1418" i="8"/>
  <c r="M1432" i="10" s="1"/>
  <c r="L1432" i="10"/>
  <c r="V133" i="8"/>
  <c r="M147" i="10" s="1"/>
  <c r="L147" i="10"/>
  <c r="V330" i="8"/>
  <c r="M344" i="10" s="1"/>
  <c r="L344" i="10"/>
  <c r="V2419" i="8"/>
  <c r="M2433" i="10" s="1"/>
  <c r="L2433" i="10"/>
  <c r="V1560" i="8"/>
  <c r="M1574" i="10" s="1"/>
  <c r="L1574" i="10"/>
  <c r="V978" i="8"/>
  <c r="M992" i="10" s="1"/>
  <c r="L992" i="10"/>
  <c r="V2425" i="8"/>
  <c r="M2439" i="10" s="1"/>
  <c r="L2439" i="10"/>
  <c r="V1554" i="8"/>
  <c r="M1568" i="10" s="1"/>
  <c r="L1568" i="10"/>
  <c r="V1143" i="8"/>
  <c r="M1157" i="10" s="1"/>
  <c r="L1157" i="10"/>
  <c r="V1230" i="8"/>
  <c r="M1244" i="10" s="1"/>
  <c r="L1244" i="10"/>
  <c r="V2043" i="8"/>
  <c r="M2057" i="10" s="1"/>
  <c r="L2057" i="10"/>
  <c r="V2568" i="8"/>
  <c r="M2582" i="10" s="1"/>
  <c r="L2582" i="10"/>
  <c r="V1466" i="8"/>
  <c r="M1480" i="10" s="1"/>
  <c r="L1480" i="10"/>
  <c r="V2284" i="8"/>
  <c r="M2298" i="10" s="1"/>
  <c r="L2298" i="10"/>
  <c r="V1330" i="8"/>
  <c r="M1344" i="10" s="1"/>
  <c r="L1344" i="10"/>
  <c r="V1542" i="8"/>
  <c r="M1556" i="10" s="1"/>
  <c r="L1556" i="10"/>
  <c r="V1993" i="8"/>
  <c r="M2007" i="10" s="1"/>
  <c r="L2007" i="10"/>
  <c r="V1726" i="8"/>
  <c r="M1740" i="10" s="1"/>
  <c r="L1740" i="10"/>
  <c r="V1751" i="8"/>
  <c r="M1765" i="10" s="1"/>
  <c r="L1765" i="10"/>
  <c r="V1553" i="8"/>
  <c r="M1567" i="10" s="1"/>
  <c r="L1567" i="10"/>
  <c r="V945" i="8"/>
  <c r="M959" i="10" s="1"/>
  <c r="L959" i="10"/>
  <c r="V1050" i="8"/>
  <c r="M1064" i="10" s="1"/>
  <c r="L1064" i="10"/>
  <c r="V2457" i="8"/>
  <c r="M2471" i="10" s="1"/>
  <c r="L2471" i="10"/>
  <c r="V1582" i="8"/>
  <c r="M1596" i="10" s="1"/>
  <c r="L1596" i="10"/>
  <c r="V1412" i="8"/>
  <c r="M1426" i="10" s="1"/>
  <c r="L1426" i="10"/>
  <c r="V1079" i="8"/>
  <c r="M1093" i="10" s="1"/>
  <c r="L1093" i="10"/>
  <c r="V11" i="8"/>
  <c r="M25" i="10" s="1"/>
  <c r="L25" i="10"/>
  <c r="V2583" i="8"/>
  <c r="M2597" i="10" s="1"/>
  <c r="L2597" i="10"/>
  <c r="V1132" i="8"/>
  <c r="M1146" i="10" s="1"/>
  <c r="L1146" i="10"/>
  <c r="V614" i="8"/>
  <c r="M628" i="10" s="1"/>
  <c r="L628" i="10"/>
  <c r="V623" i="8"/>
  <c r="M637" i="10" s="1"/>
  <c r="L637" i="10"/>
  <c r="V2167" i="8"/>
  <c r="M2181" i="10" s="1"/>
  <c r="L2181" i="10"/>
  <c r="V892" i="8"/>
  <c r="M906" i="10" s="1"/>
  <c r="L906" i="10"/>
  <c r="V1859" i="8"/>
  <c r="M1873" i="10" s="1"/>
  <c r="L1873" i="10"/>
  <c r="V1600" i="8"/>
  <c r="M1614" i="10" s="1"/>
  <c r="L1614" i="10"/>
  <c r="V2061" i="8"/>
  <c r="M2075" i="10" s="1"/>
  <c r="L2075" i="10"/>
  <c r="V2459" i="8"/>
  <c r="M2473" i="10" s="1"/>
  <c r="L2473" i="10"/>
  <c r="V507" i="8"/>
  <c r="M521" i="10" s="1"/>
  <c r="L521" i="10"/>
  <c r="V2417" i="8"/>
  <c r="M2431" i="10" s="1"/>
  <c r="L2431" i="10"/>
  <c r="V1636" i="8"/>
  <c r="M1650" i="10" s="1"/>
  <c r="L1650" i="10"/>
  <c r="V1703" i="8"/>
  <c r="M1717" i="10" s="1"/>
  <c r="L1717" i="10"/>
  <c r="V835" i="8"/>
  <c r="M849" i="10" s="1"/>
  <c r="L849" i="10"/>
  <c r="V323" i="8"/>
  <c r="M337" i="10" s="1"/>
  <c r="L337" i="10"/>
  <c r="V470" i="8"/>
  <c r="M484" i="10" s="1"/>
  <c r="L484" i="10"/>
  <c r="V249" i="8"/>
  <c r="M263" i="10" s="1"/>
  <c r="L263" i="10"/>
  <c r="V588" i="8"/>
  <c r="M602" i="10" s="1"/>
  <c r="L602" i="10"/>
  <c r="V76" i="8"/>
  <c r="M90" i="10" s="1"/>
  <c r="L90" i="10"/>
  <c r="V2487" i="8"/>
  <c r="M2501" i="10" s="1"/>
  <c r="L2501" i="10"/>
  <c r="V591" i="8"/>
  <c r="M605" i="10" s="1"/>
  <c r="L605" i="10"/>
  <c r="V879" i="8"/>
  <c r="M893" i="10" s="1"/>
  <c r="L893" i="10"/>
  <c r="V143" i="8"/>
  <c r="M157" i="10" s="1"/>
  <c r="L157" i="10"/>
  <c r="V1731" i="8"/>
  <c r="M1745" i="10" s="1"/>
  <c r="L1745" i="10"/>
  <c r="V1472" i="8"/>
  <c r="M1486" i="10" s="1"/>
  <c r="L1486" i="10"/>
  <c r="V1338" i="8"/>
  <c r="M1352" i="10" s="1"/>
  <c r="L1352" i="10"/>
  <c r="V678" i="8"/>
  <c r="M692" i="10" s="1"/>
  <c r="L692" i="10"/>
  <c r="V1809" i="8"/>
  <c r="M1823" i="10" s="1"/>
  <c r="L1823" i="10"/>
  <c r="V1060" i="8"/>
  <c r="M1074" i="10" s="1"/>
  <c r="L1074" i="10"/>
  <c r="V1415" i="8"/>
  <c r="M1429" i="10" s="1"/>
  <c r="L1429" i="10"/>
  <c r="V627" i="8"/>
  <c r="M641" i="10" s="1"/>
  <c r="L641" i="10"/>
  <c r="V115" i="8"/>
  <c r="M129" i="10" s="1"/>
  <c r="L129" i="10"/>
  <c r="V262" i="8"/>
  <c r="M276" i="10" s="1"/>
  <c r="L276" i="10"/>
  <c r="V52" i="8"/>
  <c r="M66" i="10" s="1"/>
  <c r="L66" i="10"/>
  <c r="V1855" i="8"/>
  <c r="M1869" i="10" s="1"/>
  <c r="L1869" i="10"/>
  <c r="V8" i="8"/>
  <c r="M22" i="10" s="1"/>
  <c r="L22" i="10"/>
  <c r="V1987" i="8"/>
  <c r="M2001" i="10" s="1"/>
  <c r="L2001" i="10"/>
  <c r="V1728" i="8"/>
  <c r="M1742" i="10" s="1"/>
  <c r="L1742" i="10"/>
  <c r="V1805" i="8"/>
  <c r="M1819" i="10" s="1"/>
  <c r="L1819" i="10"/>
  <c r="V686" i="8"/>
  <c r="M700" i="10" s="1"/>
  <c r="L700" i="10"/>
  <c r="V1873" i="8"/>
  <c r="M1887" i="10" s="1"/>
  <c r="L1887" i="10"/>
  <c r="V1508" i="8"/>
  <c r="M1522" i="10" s="1"/>
  <c r="L1522" i="10"/>
  <c r="V1639" i="8"/>
  <c r="M1653" i="10" s="1"/>
  <c r="L1653" i="10"/>
  <c r="V803" i="8"/>
  <c r="M817" i="10" s="1"/>
  <c r="L817" i="10"/>
  <c r="V291" i="8"/>
  <c r="M305" i="10" s="1"/>
  <c r="L305" i="10"/>
  <c r="V438" i="8"/>
  <c r="M452" i="10" s="1"/>
  <c r="L452" i="10"/>
  <c r="V749" i="8"/>
  <c r="M763" i="10" s="1"/>
  <c r="L763" i="10"/>
  <c r="V217" i="8"/>
  <c r="M231" i="10" s="1"/>
  <c r="L231" i="10"/>
  <c r="V556" i="8"/>
  <c r="M570" i="10" s="1"/>
  <c r="L570" i="10"/>
  <c r="V44" i="8"/>
  <c r="M58" i="10" s="1"/>
  <c r="L58" i="10"/>
  <c r="V2231" i="8"/>
  <c r="M2245" i="10" s="1"/>
  <c r="L2245" i="10"/>
  <c r="V338" i="8"/>
  <c r="M352" i="10" s="1"/>
  <c r="L352" i="10"/>
  <c r="V484" i="8"/>
  <c r="M498" i="10" s="1"/>
  <c r="L498" i="10"/>
  <c r="V1167" i="8"/>
  <c r="M1181" i="10" s="1"/>
  <c r="L1181" i="10"/>
  <c r="V570" i="8"/>
  <c r="M584" i="10" s="1"/>
  <c r="L584" i="10"/>
  <c r="V109" i="8"/>
  <c r="M123" i="10" s="1"/>
  <c r="L123" i="10"/>
  <c r="V1791" i="8"/>
  <c r="M1805" i="10" s="1"/>
  <c r="L1805" i="10"/>
  <c r="V367" i="8"/>
  <c r="M381" i="10" s="1"/>
  <c r="L381" i="10"/>
  <c r="V18" i="8"/>
  <c r="M32" i="10" s="1"/>
  <c r="L32" i="10"/>
  <c r="V293" i="8"/>
  <c r="M307" i="10" s="1"/>
  <c r="L307" i="10"/>
  <c r="V632" i="8"/>
  <c r="M646" i="10" s="1"/>
  <c r="L646" i="10"/>
  <c r="V120" i="8"/>
  <c r="M134" i="10" s="1"/>
  <c r="L134" i="10"/>
  <c r="V401" i="8"/>
  <c r="M415" i="10" s="1"/>
  <c r="L415" i="10"/>
  <c r="V618" i="8"/>
  <c r="M632" i="10" s="1"/>
  <c r="L632" i="10"/>
  <c r="V541" i="8"/>
  <c r="M555" i="10" s="1"/>
  <c r="L555" i="10"/>
  <c r="V512" i="8"/>
  <c r="M526" i="10" s="1"/>
  <c r="L526" i="10"/>
  <c r="V1235" i="8"/>
  <c r="M1249" i="10" s="1"/>
  <c r="L1249" i="10"/>
  <c r="V1747" i="8"/>
  <c r="M1761" i="10" s="1"/>
  <c r="L1761" i="10"/>
  <c r="V2259" i="8"/>
  <c r="M2273" i="10" s="1"/>
  <c r="L2273" i="10"/>
  <c r="V976" i="8"/>
  <c r="M990" i="10" s="1"/>
  <c r="L990" i="10"/>
  <c r="V1488" i="8"/>
  <c r="M1502" i="10" s="1"/>
  <c r="L1502" i="10"/>
  <c r="V2000" i="8"/>
  <c r="M2014" i="10" s="1"/>
  <c r="L2014" i="10"/>
  <c r="V2512" i="8"/>
  <c r="M2526" i="10" s="1"/>
  <c r="L2526" i="10"/>
  <c r="V1313" i="8"/>
  <c r="M1327" i="10" s="1"/>
  <c r="L1327" i="10"/>
  <c r="V1997" i="8"/>
  <c r="M2011" i="10" s="1"/>
  <c r="L2011" i="10"/>
  <c r="V1131" i="8"/>
  <c r="M1145" i="10" s="1"/>
  <c r="L1145" i="10"/>
  <c r="V1643" i="8"/>
  <c r="M1657" i="10" s="1"/>
  <c r="L1657" i="10"/>
  <c r="V2155" i="8"/>
  <c r="M2169" i="10" s="1"/>
  <c r="L2169" i="10"/>
  <c r="V848" i="8"/>
  <c r="M862" i="10" s="1"/>
  <c r="L862" i="10"/>
  <c r="V1400" i="8"/>
  <c r="M1414" i="10" s="1"/>
  <c r="L1414" i="10"/>
  <c r="V1912" i="8"/>
  <c r="M1926" i="10" s="1"/>
  <c r="L1926" i="10"/>
  <c r="V2424" i="8"/>
  <c r="M2438" i="10" s="1"/>
  <c r="L2438" i="10"/>
  <c r="V1857" i="8"/>
  <c r="M1871" i="10" s="1"/>
  <c r="L1871" i="10"/>
  <c r="V1314" i="8"/>
  <c r="M1328" i="10" s="1"/>
  <c r="L1328" i="10"/>
  <c r="V1999" i="8"/>
  <c r="M2013" i="10" s="1"/>
  <c r="L2013" i="10"/>
  <c r="V2511" i="8"/>
  <c r="M2525" i="10" s="1"/>
  <c r="L2525" i="10"/>
  <c r="V1308" i="8"/>
  <c r="M1322" i="10" s="1"/>
  <c r="L1322" i="10"/>
  <c r="V1820" i="8"/>
  <c r="M1834" i="10" s="1"/>
  <c r="L1834" i="10"/>
  <c r="V2332" i="8"/>
  <c r="M2346" i="10" s="1"/>
  <c r="L2346" i="10"/>
  <c r="V134" i="8"/>
  <c r="M148" i="10" s="1"/>
  <c r="L148" i="10"/>
  <c r="V425" i="8"/>
  <c r="M439" i="10" s="1"/>
  <c r="L439" i="10"/>
  <c r="V792" i="8"/>
  <c r="M806" i="10" s="1"/>
  <c r="L806" i="10"/>
  <c r="V252" i="8"/>
  <c r="M266" i="10" s="1"/>
  <c r="L266" i="10"/>
  <c r="V2004" i="8"/>
  <c r="M2018" i="10" s="1"/>
  <c r="L2018" i="10"/>
  <c r="V943" i="8"/>
  <c r="M957" i="10" s="1"/>
  <c r="L957" i="10"/>
  <c r="V562" i="8"/>
  <c r="M576" i="10" s="1"/>
  <c r="L576" i="10"/>
  <c r="V596" i="8"/>
  <c r="M610" i="10" s="1"/>
  <c r="L610" i="10"/>
  <c r="V84" i="8"/>
  <c r="M98" i="10" s="1"/>
  <c r="L98" i="10"/>
  <c r="V1615" i="8"/>
  <c r="M1629" i="10" s="1"/>
  <c r="L1629" i="10"/>
  <c r="V23" i="8"/>
  <c r="M37" i="10" s="1"/>
  <c r="L37" i="10"/>
  <c r="V237" i="8"/>
  <c r="M251" i="10" s="1"/>
  <c r="L251" i="10"/>
  <c r="V1108" i="8"/>
  <c r="M1122" i="10" s="1"/>
  <c r="L1122" i="10"/>
  <c r="V703" i="8"/>
  <c r="M717" i="10" s="1"/>
  <c r="L717" i="10"/>
  <c r="V354" i="8"/>
  <c r="M368" i="10" s="1"/>
  <c r="L368" i="10"/>
  <c r="V469" i="8"/>
  <c r="M483" i="10" s="1"/>
  <c r="L483" i="10"/>
  <c r="V852" i="8"/>
  <c r="M866" i="10" s="1"/>
  <c r="L866" i="10"/>
  <c r="V296" i="8"/>
  <c r="M310" i="10" s="1"/>
  <c r="L310" i="10"/>
  <c r="V577" i="8"/>
  <c r="M591" i="10" s="1"/>
  <c r="L591" i="10"/>
  <c r="V65" i="8"/>
  <c r="M79" i="10" s="1"/>
  <c r="L79" i="10"/>
  <c r="V26" i="8"/>
  <c r="M40" i="10" s="1"/>
  <c r="L40" i="10"/>
  <c r="V884" i="8"/>
  <c r="M898" i="10" s="1"/>
  <c r="L898" i="10"/>
  <c r="V1059" i="8"/>
  <c r="M1073" i="10" s="1"/>
  <c r="L1073" i="10"/>
  <c r="V1571" i="8"/>
  <c r="M1585" i="10" s="1"/>
  <c r="L1585" i="10"/>
  <c r="V2083" i="8"/>
  <c r="M2097" i="10" s="1"/>
  <c r="L2097" i="10"/>
  <c r="V2595" i="8"/>
  <c r="M2609" i="10" s="1"/>
  <c r="L2609" i="10"/>
  <c r="V1312" i="8"/>
  <c r="M1326" i="10" s="1"/>
  <c r="L1326" i="10"/>
  <c r="V1824" i="8"/>
  <c r="M1838" i="10" s="1"/>
  <c r="L1838" i="10"/>
  <c r="V2336" i="8"/>
  <c r="M2350" i="10" s="1"/>
  <c r="L2350" i="10"/>
  <c r="V1761" i="8"/>
  <c r="M1775" i="10" s="1"/>
  <c r="L1775" i="10"/>
  <c r="V2509" i="8"/>
  <c r="M2523" i="10" s="1"/>
  <c r="L2523" i="10"/>
  <c r="V1019" i="8"/>
  <c r="M1033" i="10" s="1"/>
  <c r="L1033" i="10"/>
  <c r="V383" i="8"/>
  <c r="M397" i="10" s="1"/>
  <c r="L397" i="10"/>
  <c r="V888" i="8"/>
  <c r="M902" i="10" s="1"/>
  <c r="L902" i="10"/>
  <c r="V324" i="8"/>
  <c r="M338" i="10" s="1"/>
  <c r="L338" i="10"/>
  <c r="V1588" i="8"/>
  <c r="M1602" i="10" s="1"/>
  <c r="L1602" i="10"/>
  <c r="V743" i="8"/>
  <c r="M757" i="10" s="1"/>
  <c r="L757" i="10"/>
  <c r="V218" i="8"/>
  <c r="M232" i="10" s="1"/>
  <c r="L232" i="10"/>
  <c r="V592" i="8"/>
  <c r="M606" i="10" s="1"/>
  <c r="L606" i="10"/>
  <c r="V1425" i="8"/>
  <c r="M1439" i="10" s="1"/>
  <c r="L1439" i="10"/>
  <c r="V1375" i="8"/>
  <c r="M1389" i="10" s="1"/>
  <c r="L1389" i="10"/>
  <c r="V175" i="8"/>
  <c r="M189" i="10" s="1"/>
  <c r="L189" i="10"/>
  <c r="V721" i="8"/>
  <c r="M735" i="10" s="1"/>
  <c r="L735" i="10"/>
  <c r="V197" i="8"/>
  <c r="M211" i="10" s="1"/>
  <c r="L211" i="10"/>
  <c r="V536" i="8"/>
  <c r="M550" i="10" s="1"/>
  <c r="L550" i="10"/>
  <c r="V24" i="8"/>
  <c r="M38" i="10" s="1"/>
  <c r="L38" i="10"/>
  <c r="V305" i="8"/>
  <c r="M319" i="10" s="1"/>
  <c r="L319" i="10"/>
  <c r="V442" i="8"/>
  <c r="M456" i="10" s="1"/>
  <c r="L456" i="10"/>
  <c r="V381" i="8"/>
  <c r="M395" i="10" s="1"/>
  <c r="L395" i="10"/>
  <c r="V336" i="8"/>
  <c r="M350" i="10" s="1"/>
  <c r="L350" i="10"/>
  <c r="V1331" i="8"/>
  <c r="M1345" i="10" s="1"/>
  <c r="L1345" i="10"/>
  <c r="V1843" i="8"/>
  <c r="M1857" i="10" s="1"/>
  <c r="L1857" i="10"/>
  <c r="V2355" i="8"/>
  <c r="M2369" i="10" s="1"/>
  <c r="L2369" i="10"/>
  <c r="V1072" i="8"/>
  <c r="M1086" i="10" s="1"/>
  <c r="L1086" i="10"/>
  <c r="V1584" i="8"/>
  <c r="M1598" i="10" s="1"/>
  <c r="L1598" i="10"/>
  <c r="V2096" i="8"/>
  <c r="M2110" i="10" s="1"/>
  <c r="L2110" i="10"/>
  <c r="V2608" i="8"/>
  <c r="M2622" i="10" s="1"/>
  <c r="L2622" i="10"/>
  <c r="V1441" i="8"/>
  <c r="M1455" i="10" s="1"/>
  <c r="L1455" i="10"/>
  <c r="V2125" i="8"/>
  <c r="M2139" i="10" s="1"/>
  <c r="L2139" i="10"/>
  <c r="V1590" i="8"/>
  <c r="M1604" i="10" s="1"/>
  <c r="L1604" i="10"/>
  <c r="V1227" i="8"/>
  <c r="M1241" i="10" s="1"/>
  <c r="L1241" i="10"/>
  <c r="V1739" i="8"/>
  <c r="M1753" i="10" s="1"/>
  <c r="L1753" i="10"/>
  <c r="V2251" i="8"/>
  <c r="M2265" i="10" s="1"/>
  <c r="L2265" i="10"/>
  <c r="V984" i="8"/>
  <c r="M998" i="10" s="1"/>
  <c r="L998" i="10"/>
  <c r="V1496" i="8"/>
  <c r="M1510" i="10" s="1"/>
  <c r="L1510" i="10"/>
  <c r="V2008" i="8"/>
  <c r="M2022" i="10" s="1"/>
  <c r="L2022" i="10"/>
  <c r="V2520" i="8"/>
  <c r="M2534" i="10" s="1"/>
  <c r="L2534" i="10"/>
  <c r="V1985" i="8"/>
  <c r="M1999" i="10" s="1"/>
  <c r="L1999" i="10"/>
  <c r="V2095" i="8"/>
  <c r="M2109" i="10" s="1"/>
  <c r="L2109" i="10"/>
  <c r="V2607" i="8"/>
  <c r="M2621" i="10" s="1"/>
  <c r="L2621" i="10"/>
  <c r="V1585" i="8"/>
  <c r="M1599" i="10" s="1"/>
  <c r="L1599" i="10"/>
  <c r="V2269" i="8"/>
  <c r="M2283" i="10" s="1"/>
  <c r="L2283" i="10"/>
  <c r="V682" i="8"/>
  <c r="M696" i="10" s="1"/>
  <c r="L696" i="10"/>
  <c r="V2062" i="8"/>
  <c r="M2076" i="10" s="1"/>
  <c r="L2076" i="10"/>
  <c r="V1522" i="8"/>
  <c r="M1536" i="10" s="1"/>
  <c r="L1536" i="10"/>
  <c r="V910" i="8"/>
  <c r="M924" i="10" s="1"/>
  <c r="L924" i="10"/>
  <c r="V1426" i="8"/>
  <c r="M1440" i="10" s="1"/>
  <c r="L1440" i="10"/>
  <c r="V938" i="8"/>
  <c r="M952" i="10" s="1"/>
  <c r="L952" i="10"/>
  <c r="V1593" i="8"/>
  <c r="M1607" i="10" s="1"/>
  <c r="L1607" i="10"/>
  <c r="V2105" i="8"/>
  <c r="M2119" i="10" s="1"/>
  <c r="L2119" i="10"/>
  <c r="V2617" i="8"/>
  <c r="M2631" i="10" s="1"/>
  <c r="L2631" i="10"/>
  <c r="V1362" i="8"/>
  <c r="M1376" i="10" s="1"/>
  <c r="L1376" i="10"/>
  <c r="V2257" i="8"/>
  <c r="M2271" i="10" s="1"/>
  <c r="L2271" i="10"/>
  <c r="V1796" i="8"/>
  <c r="M1810" i="10" s="1"/>
  <c r="L1810" i="10"/>
  <c r="V1783" i="8"/>
  <c r="M1797" i="10" s="1"/>
  <c r="L1797" i="10"/>
  <c r="V875" i="8"/>
  <c r="M889" i="10" s="1"/>
  <c r="L889" i="10"/>
  <c r="V363" i="8"/>
  <c r="M377" i="10" s="1"/>
  <c r="L377" i="10"/>
  <c r="V510" i="8"/>
  <c r="M524" i="10" s="1"/>
  <c r="L524" i="10"/>
  <c r="V1524" i="8"/>
  <c r="M1538" i="10" s="1"/>
  <c r="L1538" i="10"/>
  <c r="V839" i="8"/>
  <c r="M853" i="10" s="1"/>
  <c r="L853" i="10"/>
  <c r="V1211" i="8"/>
  <c r="M1225" i="10" s="1"/>
  <c r="L1225" i="10"/>
  <c r="V1723" i="8"/>
  <c r="M1737" i="10" s="1"/>
  <c r="L1737" i="10"/>
  <c r="V2235" i="8"/>
  <c r="M2249" i="10" s="1"/>
  <c r="L2249" i="10"/>
  <c r="V968" i="8"/>
  <c r="M982" i="10" s="1"/>
  <c r="L982" i="10"/>
  <c r="V1480" i="8"/>
  <c r="M1494" i="10" s="1"/>
  <c r="L1494" i="10"/>
  <c r="V1992" i="8"/>
  <c r="M2006" i="10" s="1"/>
  <c r="L2006" i="10"/>
  <c r="V2504" i="8"/>
  <c r="M2518" i="10" s="1"/>
  <c r="L2518" i="10"/>
  <c r="V1281" i="8"/>
  <c r="M1295" i="10" s="1"/>
  <c r="L1295" i="10"/>
  <c r="V1965" i="8"/>
  <c r="M1979" i="10" s="1"/>
  <c r="L1979" i="10"/>
  <c r="V2079" i="8"/>
  <c r="M2093" i="10" s="1"/>
  <c r="L2093" i="10"/>
  <c r="V2591" i="8"/>
  <c r="M2605" i="10" s="1"/>
  <c r="L2605" i="10"/>
  <c r="V1452" i="8"/>
  <c r="M1466" i="10" s="1"/>
  <c r="L1466" i="10"/>
  <c r="V1964" i="8"/>
  <c r="M1978" i="10" s="1"/>
  <c r="L1978" i="10"/>
  <c r="V2476" i="8"/>
  <c r="M2490" i="10" s="1"/>
  <c r="L2490" i="10"/>
  <c r="V1265" i="8"/>
  <c r="M1279" i="10" s="1"/>
  <c r="L1279" i="10"/>
  <c r="V1949" i="8"/>
  <c r="M1963" i="10" s="1"/>
  <c r="L1963" i="10"/>
  <c r="V1366" i="8"/>
  <c r="M1380" i="10" s="1"/>
  <c r="L1380" i="10"/>
  <c r="V918" i="8"/>
  <c r="M932" i="10" s="1"/>
  <c r="L932" i="10"/>
  <c r="V1106" i="8"/>
  <c r="M1120" i="10" s="1"/>
  <c r="L1120" i="10"/>
  <c r="V1654" i="8"/>
  <c r="M1668" i="10" s="1"/>
  <c r="L1668" i="10"/>
  <c r="V1086" i="8"/>
  <c r="M1100" i="10" s="1"/>
  <c r="L1100" i="10"/>
  <c r="V690" i="8"/>
  <c r="M704" i="10" s="1"/>
  <c r="L704" i="10"/>
  <c r="V1673" i="8"/>
  <c r="M1687" i="10" s="1"/>
  <c r="L1687" i="10"/>
  <c r="V2185" i="8"/>
  <c r="M2199" i="10" s="1"/>
  <c r="L2199" i="10"/>
  <c r="V1346" i="8"/>
  <c r="M1360" i="10" s="1"/>
  <c r="L1360" i="10"/>
  <c r="V906" i="8"/>
  <c r="M920" i="10" s="1"/>
  <c r="L920" i="10"/>
  <c r="V1879" i="8"/>
  <c r="M1893" i="10" s="1"/>
  <c r="L1893" i="10"/>
  <c r="V411" i="8"/>
  <c r="M425" i="10" s="1"/>
  <c r="L425" i="10"/>
  <c r="V46" i="8"/>
  <c r="M60" i="10" s="1"/>
  <c r="L60" i="10"/>
  <c r="V423" i="8"/>
  <c r="M437" i="10" s="1"/>
  <c r="L437" i="10"/>
  <c r="V1916" i="8"/>
  <c r="M1930" i="10" s="1"/>
  <c r="L1930" i="10"/>
  <c r="V1541" i="8"/>
  <c r="M1555" i="10" s="1"/>
  <c r="L1555" i="10"/>
  <c r="V1006" i="8"/>
  <c r="M1020" i="10" s="1"/>
  <c r="L1020" i="10"/>
  <c r="V1966" i="8"/>
  <c r="M1980" i="10" s="1"/>
  <c r="L1980" i="10"/>
  <c r="V1881" i="8"/>
  <c r="M1895" i="10" s="1"/>
  <c r="L1895" i="10"/>
  <c r="V1950" i="8"/>
  <c r="M1964" i="10" s="1"/>
  <c r="L1964" i="10"/>
  <c r="V990" i="8"/>
  <c r="M1004" i="10" s="1"/>
  <c r="L1004" i="10"/>
  <c r="V1207" i="8"/>
  <c r="M1221" i="10" s="1"/>
  <c r="L1221" i="10"/>
  <c r="V75" i="8"/>
  <c r="M89" i="10" s="1"/>
  <c r="L89" i="10"/>
  <c r="V1268" i="8"/>
  <c r="M1282" i="10" s="1"/>
  <c r="L1282" i="10"/>
  <c r="V794" i="8"/>
  <c r="M808" i="10" s="1"/>
  <c r="L808" i="10"/>
  <c r="V308" i="8"/>
  <c r="M322" i="10" s="1"/>
  <c r="L322" i="10"/>
  <c r="V2051" i="8"/>
  <c r="M2065" i="10" s="1"/>
  <c r="L2065" i="10"/>
  <c r="V1640" i="8"/>
  <c r="M1654" i="10" s="1"/>
  <c r="L1654" i="10"/>
  <c r="V590" i="8"/>
  <c r="M604" i="10" s="1"/>
  <c r="L604" i="10"/>
  <c r="V2183" i="8"/>
  <c r="M2197" i="10" s="1"/>
  <c r="L2197" i="10"/>
  <c r="V259" i="8"/>
  <c r="M273" i="10" s="1"/>
  <c r="L273" i="10"/>
  <c r="V441" i="8"/>
  <c r="M455" i="10" s="1"/>
  <c r="L455" i="10"/>
  <c r="V12" i="8"/>
  <c r="M26" i="10" s="1"/>
  <c r="L26" i="10"/>
  <c r="V476" i="8"/>
  <c r="M490" i="10" s="1"/>
  <c r="L490" i="10"/>
  <c r="V1923" i="8"/>
  <c r="M1937" i="10" s="1"/>
  <c r="L1937" i="10"/>
  <c r="V2465" i="8"/>
  <c r="M2479" i="10" s="1"/>
  <c r="L2479" i="10"/>
  <c r="V2372" i="8"/>
  <c r="M2386" i="10" s="1"/>
  <c r="L2386" i="10"/>
  <c r="V2631" i="8"/>
  <c r="M2645" i="10" s="1"/>
  <c r="L2645" i="10"/>
  <c r="V307" i="8"/>
  <c r="M321" i="10" s="1"/>
  <c r="L321" i="10"/>
  <c r="V1972" i="8"/>
  <c r="M1986" i="10" s="1"/>
  <c r="L1986" i="10"/>
  <c r="V1411" i="8"/>
  <c r="M1425" i="10" s="1"/>
  <c r="L1425" i="10"/>
  <c r="V784" i="8"/>
  <c r="M798" i="10" s="1"/>
  <c r="L798" i="10"/>
  <c r="V1641" i="8"/>
  <c r="M1655" i="10" s="1"/>
  <c r="L1655" i="10"/>
  <c r="V1252" i="8"/>
  <c r="M1266" i="10" s="1"/>
  <c r="L1266" i="10"/>
  <c r="V483" i="8"/>
  <c r="M497" i="10" s="1"/>
  <c r="L497" i="10"/>
  <c r="V673" i="8"/>
  <c r="M687" i="10" s="1"/>
  <c r="L687" i="10"/>
  <c r="V2513" i="8"/>
  <c r="M2527" i="10" s="1"/>
  <c r="L2527" i="10"/>
  <c r="V684" i="8"/>
  <c r="M698" i="10" s="1"/>
  <c r="L698" i="10"/>
  <c r="V407" i="8"/>
  <c r="M421" i="10" s="1"/>
  <c r="L421" i="10"/>
  <c r="V1236" i="8"/>
  <c r="M1250" i="10" s="1"/>
  <c r="L1250" i="10"/>
  <c r="V765" i="8"/>
  <c r="M779" i="10" s="1"/>
  <c r="L779" i="10"/>
  <c r="V312" i="8"/>
  <c r="M326" i="10" s="1"/>
  <c r="L326" i="10"/>
  <c r="V42" i="8"/>
  <c r="M56" i="10" s="1"/>
  <c r="L56" i="10"/>
  <c r="V1299" i="8"/>
  <c r="M1313" i="10" s="1"/>
  <c r="L1313" i="10"/>
  <c r="V1296" i="8"/>
  <c r="M1310" i="10" s="1"/>
  <c r="L1310" i="10"/>
  <c r="V1057" i="8"/>
  <c r="M1071" i="10" s="1"/>
  <c r="L1071" i="10"/>
  <c r="V2219" i="8"/>
  <c r="M2233" i="10" s="1"/>
  <c r="L2233" i="10"/>
  <c r="V1720" i="8"/>
  <c r="M1734" i="10" s="1"/>
  <c r="L1734" i="10"/>
  <c r="V1601" i="8"/>
  <c r="M1615" i="10" s="1"/>
  <c r="L1615" i="10"/>
  <c r="V2063" i="8"/>
  <c r="M2077" i="10" s="1"/>
  <c r="L2077" i="10"/>
  <c r="V1884" i="8"/>
  <c r="M1898" i="10" s="1"/>
  <c r="L1898" i="10"/>
  <c r="V617" i="8"/>
  <c r="M631" i="10" s="1"/>
  <c r="L631" i="10"/>
  <c r="V188" i="8"/>
  <c r="M202" i="10" s="1"/>
  <c r="L202" i="10"/>
  <c r="V434" i="8"/>
  <c r="M448" i="10" s="1"/>
  <c r="L448" i="10"/>
  <c r="V1204" i="8"/>
  <c r="M1218" i="10" s="1"/>
  <c r="L1218" i="10"/>
  <c r="V352" i="8"/>
  <c r="M366" i="10" s="1"/>
  <c r="L366" i="10"/>
  <c r="V575" i="8"/>
  <c r="M589" i="10" s="1"/>
  <c r="L589" i="10"/>
  <c r="V149" i="8"/>
  <c r="M163" i="10" s="1"/>
  <c r="L163" i="10"/>
  <c r="V257" i="8"/>
  <c r="M271" i="10" s="1"/>
  <c r="L271" i="10"/>
  <c r="V732" i="8"/>
  <c r="M746" i="10" s="1"/>
  <c r="L746" i="10"/>
  <c r="V2147" i="8"/>
  <c r="M2161" i="10" s="1"/>
  <c r="L2161" i="10"/>
  <c r="V1632" i="8"/>
  <c r="M1646" i="10" s="1"/>
  <c r="L1646" i="10"/>
  <c r="V1599" i="8"/>
  <c r="M1613" i="10" s="1"/>
  <c r="L1613" i="10"/>
  <c r="V516" i="8"/>
  <c r="M530" i="10" s="1"/>
  <c r="L530" i="10"/>
  <c r="V599" i="8"/>
  <c r="M613" i="10" s="1"/>
  <c r="L613" i="10"/>
  <c r="V2516" i="8"/>
  <c r="M2530" i="10" s="1"/>
  <c r="L2530" i="10"/>
  <c r="V210" i="8"/>
  <c r="M224" i="10" s="1"/>
  <c r="L224" i="10"/>
  <c r="V472" i="8"/>
  <c r="M486" i="10" s="1"/>
  <c r="L486" i="10"/>
  <c r="V231" i="8"/>
  <c r="M245" i="10" s="1"/>
  <c r="L245" i="10"/>
  <c r="V208" i="8"/>
  <c r="M222" i="10" s="1"/>
  <c r="L222" i="10"/>
  <c r="V2163" i="8"/>
  <c r="M2177" i="10" s="1"/>
  <c r="L2177" i="10"/>
  <c r="V1904" i="8"/>
  <c r="M1918" i="10" s="1"/>
  <c r="L1918" i="10"/>
  <c r="V1525" i="8"/>
  <c r="M1539" i="10" s="1"/>
  <c r="L1539" i="10"/>
  <c r="V1035" i="8"/>
  <c r="M1049" i="10" s="1"/>
  <c r="L1049" i="10"/>
  <c r="V2315" i="8"/>
  <c r="M2329" i="10" s="1"/>
  <c r="L2329" i="10"/>
  <c r="V1816" i="8"/>
  <c r="M1830" i="10" s="1"/>
  <c r="L1830" i="10"/>
  <c r="V1329" i="8"/>
  <c r="M1343" i="10" s="1"/>
  <c r="L1343" i="10"/>
  <c r="V1158" i="8"/>
  <c r="M1172" i="10" s="1"/>
  <c r="L1172" i="10"/>
  <c r="V1070" i="8"/>
  <c r="M1084" i="10" s="1"/>
  <c r="L1084" i="10"/>
  <c r="V2169" i="8"/>
  <c r="M2183" i="10" s="1"/>
  <c r="L2183" i="10"/>
  <c r="V1540" i="8"/>
  <c r="M1554" i="10" s="1"/>
  <c r="L1554" i="10"/>
  <c r="V555" i="8"/>
  <c r="M569" i="10" s="1"/>
  <c r="L569" i="10"/>
  <c r="V1297" i="8"/>
  <c r="M1311" i="10" s="1"/>
  <c r="L1311" i="10"/>
  <c r="V1275" i="8"/>
  <c r="M1289" i="10" s="1"/>
  <c r="L1289" i="10"/>
  <c r="V1032" i="8"/>
  <c r="M1046" i="10" s="1"/>
  <c r="L1046" i="10"/>
  <c r="V2056" i="8"/>
  <c r="M2070" i="10" s="1"/>
  <c r="L2070" i="10"/>
  <c r="V2049" i="8"/>
  <c r="M2063" i="10" s="1"/>
  <c r="L2063" i="10"/>
  <c r="V2399" i="8"/>
  <c r="M2413" i="10" s="1"/>
  <c r="L2413" i="10"/>
  <c r="V2028" i="8"/>
  <c r="M2042" i="10" s="1"/>
  <c r="L2042" i="10"/>
  <c r="V2033" i="8"/>
  <c r="M2047" i="10" s="1"/>
  <c r="L2047" i="10"/>
  <c r="V1018" i="8"/>
  <c r="M1032" i="10" s="1"/>
  <c r="L1032" i="10"/>
  <c r="V2357" i="8"/>
  <c r="M2371" i="10" s="1"/>
  <c r="L2371" i="10"/>
  <c r="V882" i="8"/>
  <c r="M896" i="10" s="1"/>
  <c r="L896" i="10"/>
  <c r="V1737" i="8"/>
  <c r="M1751" i="10" s="1"/>
  <c r="L1751" i="10"/>
  <c r="V2535" i="8"/>
  <c r="M2549" i="10" s="1"/>
  <c r="L2549" i="10"/>
  <c r="V347" i="8"/>
  <c r="M361" i="10" s="1"/>
  <c r="L361" i="10"/>
  <c r="V1396" i="8"/>
  <c r="M1410" i="10" s="1"/>
  <c r="L1410" i="10"/>
  <c r="V1468" i="8"/>
  <c r="M1482" i="10" s="1"/>
  <c r="L1482" i="10"/>
  <c r="V2492" i="8"/>
  <c r="M2506" i="10" s="1"/>
  <c r="L2506" i="10"/>
  <c r="V1798" i="8"/>
  <c r="M1812" i="10" s="1"/>
  <c r="L1812" i="10"/>
  <c r="V2565" i="8"/>
  <c r="M2579" i="10" s="1"/>
  <c r="L2579" i="10"/>
  <c r="V710" i="8"/>
  <c r="M724" i="10" s="1"/>
  <c r="L724" i="10"/>
  <c r="V1237" i="8"/>
  <c r="M1251" i="10" s="1"/>
  <c r="L1251" i="10"/>
  <c r="V2122" i="8"/>
  <c r="M2136" i="10" s="1"/>
  <c r="L2136" i="10"/>
  <c r="V1309" i="8"/>
  <c r="M1323" i="10" s="1"/>
  <c r="L1323" i="10"/>
  <c r="V2082" i="8"/>
  <c r="M2096" i="10" s="1"/>
  <c r="L2096" i="10"/>
  <c r="V2254" i="8"/>
  <c r="M2268" i="10" s="1"/>
  <c r="L2268" i="10"/>
  <c r="V1990" i="8"/>
  <c r="M2004" i="10" s="1"/>
  <c r="L2004" i="10"/>
  <c r="V1646" i="8"/>
  <c r="M1660" i="10" s="1"/>
  <c r="L1660" i="10"/>
  <c r="V1065" i="8"/>
  <c r="M1079" i="10" s="1"/>
  <c r="L1079" i="10"/>
  <c r="V1947" i="8"/>
  <c r="M1961" i="10" s="1"/>
  <c r="L1961" i="10"/>
  <c r="V2353" i="8"/>
  <c r="M2367" i="10" s="1"/>
  <c r="L2367" i="10"/>
  <c r="V1001" i="8"/>
  <c r="M1015" i="10" s="1"/>
  <c r="L1015" i="10"/>
  <c r="V705" i="8"/>
  <c r="M719" i="10" s="1"/>
  <c r="L719" i="10"/>
  <c r="V1022" i="8"/>
  <c r="M1036" i="10" s="1"/>
  <c r="L1036" i="10"/>
  <c r="V869" i="8"/>
  <c r="M883" i="10" s="1"/>
  <c r="L883" i="10"/>
  <c r="V2493" i="8"/>
  <c r="M2507" i="10" s="1"/>
  <c r="L2507" i="10"/>
  <c r="V14" i="8"/>
  <c r="M28" i="10" s="1"/>
  <c r="L28" i="10"/>
  <c r="V1512" i="8"/>
  <c r="M1526" i="10" s="1"/>
  <c r="L1526" i="10"/>
  <c r="V965" i="8"/>
  <c r="M979" i="10" s="1"/>
  <c r="L979" i="10"/>
  <c r="V2495" i="8"/>
  <c r="M2509" i="10" s="1"/>
  <c r="L2509" i="10"/>
  <c r="V161" i="8"/>
  <c r="M175" i="10" s="1"/>
  <c r="L175" i="10"/>
  <c r="V1734" i="8"/>
  <c r="M1748" i="10" s="1"/>
  <c r="L1748" i="10"/>
  <c r="V1937" i="8"/>
  <c r="M1951" i="10" s="1"/>
  <c r="L1951" i="10"/>
  <c r="V1830" i="8"/>
  <c r="M1844" i="10" s="1"/>
  <c r="L1844" i="10"/>
  <c r="V1484" i="8"/>
  <c r="M1498" i="10" s="1"/>
  <c r="L1498" i="10"/>
  <c r="V1449" i="8"/>
  <c r="M1463" i="10" s="1"/>
  <c r="L1463" i="10"/>
  <c r="V1910" i="8"/>
  <c r="M1924" i="10" s="1"/>
  <c r="L1924" i="10"/>
  <c r="V2450" i="8"/>
  <c r="M2464" i="10" s="1"/>
  <c r="L2464" i="10"/>
  <c r="V1906" i="8"/>
  <c r="M1920" i="10" s="1"/>
  <c r="L1920" i="10"/>
  <c r="V2242" i="8"/>
  <c r="M2256" i="10" s="1"/>
  <c r="L2256" i="10"/>
  <c r="V1209" i="8"/>
  <c r="M1223" i="10" s="1"/>
  <c r="L1223" i="10"/>
  <c r="V2510" i="8"/>
  <c r="M2524" i="10" s="1"/>
  <c r="L2524" i="10"/>
  <c r="V1453" i="8"/>
  <c r="M1467" i="10" s="1"/>
  <c r="L1467" i="10"/>
  <c r="V1437" i="8"/>
  <c r="M1451" i="10" s="1"/>
  <c r="L1451" i="10"/>
  <c r="V1730" i="8"/>
  <c r="M1744" i="10" s="1"/>
  <c r="L1744" i="10"/>
  <c r="V2186" i="8"/>
  <c r="M2200" i="10" s="1"/>
  <c r="L2200" i="10"/>
  <c r="V2290" i="8"/>
  <c r="M2304" i="10" s="1"/>
  <c r="L2304" i="10"/>
  <c r="V1033" i="8"/>
  <c r="M1047" i="10" s="1"/>
  <c r="L1047" i="10"/>
  <c r="V2042" i="8"/>
  <c r="M2056" i="10" s="1"/>
  <c r="L2056" i="10"/>
  <c r="V2142" i="8"/>
  <c r="M2156" i="10" s="1"/>
  <c r="L2156" i="10"/>
  <c r="V985" i="8"/>
  <c r="M999" i="10" s="1"/>
  <c r="L999" i="10"/>
  <c r="V1497" i="8"/>
  <c r="M1511" i="10" s="1"/>
  <c r="L1511" i="10"/>
  <c r="V2490" i="8"/>
  <c r="M2504" i="10" s="1"/>
  <c r="L2504" i="10"/>
  <c r="V933" i="8"/>
  <c r="M947" i="10" s="1"/>
  <c r="L947" i="10"/>
  <c r="V1634" i="8"/>
  <c r="M1648" i="10" s="1"/>
  <c r="L1648" i="10"/>
  <c r="V989" i="8"/>
  <c r="M1003" i="10" s="1"/>
  <c r="L1003" i="10"/>
  <c r="V2486" i="8"/>
  <c r="M2500" i="10" s="1"/>
  <c r="L2500" i="10"/>
  <c r="V190" i="8"/>
  <c r="M204" i="10" s="1"/>
  <c r="L204" i="10"/>
  <c r="V1826" i="8"/>
  <c r="M1840" i="10" s="1"/>
  <c r="L1840" i="10"/>
  <c r="V2354" i="8"/>
  <c r="M2368" i="10" s="1"/>
  <c r="L2368" i="10"/>
  <c r="V1878" i="8"/>
  <c r="M1892" i="10" s="1"/>
  <c r="L1892" i="10"/>
  <c r="V921" i="8"/>
  <c r="M935" i="10" s="1"/>
  <c r="L935" i="10"/>
  <c r="V1942" i="8"/>
  <c r="M1956" i="10" s="1"/>
  <c r="L1956" i="10"/>
  <c r="V2198" i="8"/>
  <c r="M2212" i="10" s="1"/>
  <c r="L2212" i="10"/>
  <c r="V1658" i="8"/>
  <c r="M1672" i="10" s="1"/>
  <c r="L1672" i="10"/>
  <c r="V1229" i="8"/>
  <c r="M1243" i="10" s="1"/>
  <c r="L1243" i="10"/>
  <c r="V809" i="8"/>
  <c r="M823" i="10" s="1"/>
  <c r="L823" i="10"/>
  <c r="V1962" i="8"/>
  <c r="M1976" i="10" s="1"/>
  <c r="L1976" i="10"/>
  <c r="V2138" i="8"/>
  <c r="M2152" i="10" s="1"/>
  <c r="L2152" i="10"/>
  <c r="V2238" i="8"/>
  <c r="M2252" i="10" s="1"/>
  <c r="L2252" i="10"/>
  <c r="V2426" i="8"/>
  <c r="M2440" i="10" s="1"/>
  <c r="L2440" i="10"/>
  <c r="V1197" i="8"/>
  <c r="M1211" i="10" s="1"/>
  <c r="L1211" i="10"/>
  <c r="V2178" i="8"/>
  <c r="M2192" i="10" s="1"/>
  <c r="L2192" i="10"/>
  <c r="V1666" i="8"/>
  <c r="M1680" i="10" s="1"/>
  <c r="L1680" i="10"/>
  <c r="V837" i="8"/>
  <c r="M851" i="10" s="1"/>
  <c r="L851" i="10"/>
  <c r="V1353" i="8"/>
  <c r="M1367" i="10" s="1"/>
  <c r="L1367" i="10"/>
  <c r="V2346" i="8"/>
  <c r="M2360" i="10" s="1"/>
  <c r="L2360" i="10"/>
  <c r="V1117" i="8"/>
  <c r="M1131" i="10" s="1"/>
  <c r="L1131" i="10"/>
  <c r="V2074" i="8"/>
  <c r="M2088" i="10" s="1"/>
  <c r="L2088" i="10"/>
  <c r="V1405" i="8"/>
  <c r="M1419" i="10" s="1"/>
  <c r="L1419" i="10"/>
  <c r="V2090" i="8"/>
  <c r="M2104" i="10" s="1"/>
  <c r="L2104" i="10"/>
  <c r="V1389" i="8"/>
  <c r="M1403" i="10" s="1"/>
  <c r="L1403" i="10"/>
  <c r="V1834" i="8"/>
  <c r="M1848" i="10" s="1"/>
  <c r="L1848" i="10"/>
  <c r="V2602" i="8"/>
  <c r="M2616" i="10" s="1"/>
  <c r="L2616" i="10"/>
  <c r="V2134" i="8"/>
  <c r="M2148" i="10" s="1"/>
  <c r="L2148" i="10"/>
  <c r="V1858" i="8"/>
  <c r="M1872" i="10" s="1"/>
  <c r="L1872" i="10"/>
  <c r="V2458" i="8"/>
  <c r="M2472" i="10" s="1"/>
  <c r="L2472" i="10"/>
  <c r="V1021" i="8"/>
  <c r="M1035" i="10" s="1"/>
  <c r="L1035" i="10"/>
  <c r="V1898" i="8"/>
  <c r="M1912" i="10" s="1"/>
  <c r="L1912" i="10"/>
  <c r="V973" i="8"/>
  <c r="M987" i="10" s="1"/>
  <c r="L987" i="10"/>
  <c r="V2114" i="8"/>
  <c r="M2128" i="10" s="1"/>
  <c r="L2128" i="10"/>
  <c r="V2382" i="8"/>
  <c r="M2396" i="10" s="1"/>
  <c r="L2396" i="10"/>
  <c r="V2414" i="8"/>
  <c r="M2428" i="10" s="1"/>
  <c r="L2428" i="10"/>
  <c r="V1874" i="8"/>
  <c r="M1888" i="10" s="1"/>
  <c r="L1888" i="10"/>
  <c r="V905" i="8"/>
  <c r="M919" i="10" s="1"/>
  <c r="L919" i="10"/>
  <c r="V1417" i="8"/>
  <c r="M1431" i="10" s="1"/>
  <c r="L1431" i="10"/>
  <c r="V2086" i="8"/>
  <c r="M2100" i="10" s="1"/>
  <c r="L2100" i="10"/>
  <c r="V861" i="8"/>
  <c r="M875" i="10" s="1"/>
  <c r="L875" i="10"/>
  <c r="V2410" i="8"/>
  <c r="M2424" i="10" s="1"/>
  <c r="L2424" i="10"/>
  <c r="V2546" i="8"/>
  <c r="M2560" i="10" s="1"/>
  <c r="L2560" i="10"/>
  <c r="V1369" i="8"/>
  <c r="M1383" i="10" s="1"/>
  <c r="L1383" i="10"/>
  <c r="V2390" i="8"/>
  <c r="M2404" i="10" s="1"/>
  <c r="L2404" i="10"/>
  <c r="V1321" i="8"/>
  <c r="M1335" i="10" s="1"/>
  <c r="L1335" i="10"/>
  <c r="V1850" i="8"/>
  <c r="M1864" i="10" s="1"/>
  <c r="L1864" i="10"/>
  <c r="V845" i="8"/>
  <c r="M859" i="10" s="1"/>
  <c r="L859" i="10"/>
  <c r="V2038" i="8"/>
  <c r="M2052" i="10" s="1"/>
  <c r="L2052" i="10"/>
  <c r="V2298" i="8"/>
  <c r="M2312" i="10" s="1"/>
  <c r="L2312" i="10"/>
  <c r="V2598" i="8"/>
  <c r="M2612" i="10" s="1"/>
  <c r="L2612" i="10"/>
  <c r="V2286" i="8"/>
  <c r="M2300" i="10" s="1"/>
  <c r="L2300" i="10"/>
  <c r="V2558" i="8"/>
  <c r="M2572" i="10" s="1"/>
  <c r="L2572" i="10"/>
  <c r="V2462" i="8"/>
  <c r="M2476" i="10" s="1"/>
  <c r="L2476" i="10"/>
  <c r="V2146" i="8"/>
  <c r="M2160" i="10" s="1"/>
  <c r="L2160" i="10"/>
  <c r="V997" i="8"/>
  <c r="M1011" i="10" s="1"/>
  <c r="L1011" i="10"/>
  <c r="V1205" i="8"/>
  <c r="M1219" i="10" s="1"/>
  <c r="L1219" i="10"/>
  <c r="V761" i="8"/>
  <c r="M775" i="10" s="1"/>
  <c r="L775" i="10"/>
  <c r="V1266" i="8"/>
  <c r="M1280" i="10" s="1"/>
  <c r="L1280" i="10"/>
  <c r="V123" i="8"/>
  <c r="M137" i="10" s="1"/>
  <c r="L137" i="10"/>
  <c r="V1618" i="8"/>
  <c r="M1632" i="10" s="1"/>
  <c r="L1632" i="10"/>
  <c r="V1691" i="8"/>
  <c r="M1705" i="10" s="1"/>
  <c r="L1705" i="10"/>
  <c r="V2025" i="8"/>
  <c r="M2039" i="10" s="1"/>
  <c r="L2039" i="10"/>
  <c r="V2274" i="8"/>
  <c r="M2288" i="10" s="1"/>
  <c r="L2288" i="10"/>
  <c r="V1221" i="8"/>
  <c r="M1235" i="10" s="1"/>
  <c r="L1235" i="10"/>
  <c r="V1038" i="8"/>
  <c r="M1052" i="10" s="1"/>
  <c r="L1052" i="10"/>
  <c r="V1381" i="8"/>
  <c r="M1395" i="10" s="1"/>
  <c r="L1395" i="10"/>
  <c r="V981" i="8"/>
  <c r="M995" i="10" s="1"/>
  <c r="L995" i="10"/>
  <c r="V1722" i="8"/>
  <c r="M1736" i="10" s="1"/>
  <c r="L1736" i="10"/>
  <c r="V2022" i="8"/>
  <c r="M2036" i="10" s="1"/>
  <c r="L2036" i="10"/>
  <c r="V957" i="8"/>
  <c r="M971" i="10" s="1"/>
  <c r="L971" i="10"/>
  <c r="V1958" i="8"/>
  <c r="M1972" i="10" s="1"/>
  <c r="L1972" i="10"/>
  <c r="V1690" i="8"/>
  <c r="M1704" i="10" s="1"/>
  <c r="L1704" i="10"/>
  <c r="V2474" i="8"/>
  <c r="M2488" i="10" s="1"/>
  <c r="L2488" i="10"/>
  <c r="V1213" i="8"/>
  <c r="M1227" i="10" s="1"/>
  <c r="L1227" i="10"/>
  <c r="V1373" i="8"/>
  <c r="M1387" i="10" s="1"/>
  <c r="L1387" i="10"/>
  <c r="V1778" i="8"/>
  <c r="M1792" i="10" s="1"/>
  <c r="L1792" i="10"/>
  <c r="V2330" i="8"/>
  <c r="M2344" i="10" s="1"/>
  <c r="L2344" i="10"/>
  <c r="V1365" i="8"/>
  <c r="M1379" i="10" s="1"/>
  <c r="L1379" i="10"/>
  <c r="V1349" i="8"/>
  <c r="M1363" i="10" s="1"/>
  <c r="L1363" i="10"/>
  <c r="V2582" i="8"/>
  <c r="M2596" i="10" s="1"/>
  <c r="L2596" i="10"/>
  <c r="V969" i="8"/>
  <c r="M983" i="10" s="1"/>
  <c r="L983" i="10"/>
  <c r="V2470" i="8"/>
  <c r="M2484" i="10" s="1"/>
  <c r="L2484" i="10"/>
  <c r="V1357" i="8"/>
  <c r="M1371" i="10" s="1"/>
  <c r="L1371" i="10"/>
  <c r="V1501" i="8"/>
  <c r="M1515" i="10" s="1"/>
  <c r="L1515" i="10"/>
  <c r="V1866" i="8"/>
  <c r="M1880" i="10" s="1"/>
  <c r="L1880" i="10"/>
  <c r="V1714" i="8"/>
  <c r="M1728" i="10" s="1"/>
  <c r="L1728" i="10"/>
  <c r="V1017" i="8"/>
  <c r="M1031" i="10" s="1"/>
  <c r="L1031" i="10"/>
  <c r="V1181" i="8"/>
  <c r="M1195" i="10" s="1"/>
  <c r="L1195" i="10"/>
  <c r="V1650" i="8"/>
  <c r="M1664" i="10" s="1"/>
  <c r="L1664" i="10"/>
  <c r="V2222" i="8"/>
  <c r="M2236" i="10" s="1"/>
  <c r="L2236" i="10"/>
  <c r="V1894" i="8"/>
  <c r="M1908" i="10" s="1"/>
  <c r="L1908" i="10"/>
  <c r="V2226" i="8"/>
  <c r="M2240" i="10" s="1"/>
  <c r="L2240" i="10"/>
  <c r="V2514" i="8"/>
  <c r="M2528" i="10" s="1"/>
  <c r="L2528" i="10"/>
  <c r="V1305" i="8"/>
  <c r="M1319" i="10" s="1"/>
  <c r="L1319" i="10"/>
  <c r="V1754" i="8"/>
  <c r="M1768" i="10" s="1"/>
  <c r="L1768" i="10"/>
  <c r="V2210" i="8"/>
  <c r="M2224" i="10" s="1"/>
  <c r="L2224" i="10"/>
  <c r="V1818" i="8"/>
  <c r="M1832" i="10" s="1"/>
  <c r="L1832" i="10"/>
  <c r="V857" i="8"/>
  <c r="M871" i="10" s="1"/>
  <c r="L871" i="10"/>
  <c r="V2202" i="8"/>
  <c r="M2216" i="10" s="1"/>
  <c r="L2216" i="10"/>
  <c r="V937" i="8"/>
  <c r="M951" i="10" s="1"/>
  <c r="L951" i="10"/>
  <c r="V1261" i="8"/>
  <c r="M1275" i="10" s="1"/>
  <c r="L1275" i="10"/>
  <c r="V2534" i="8"/>
  <c r="M2548" i="10" s="1"/>
  <c r="L2548" i="10"/>
  <c r="V1401" i="8"/>
  <c r="M1415" i="10" s="1"/>
  <c r="L1415" i="10"/>
  <c r="V1225" i="8"/>
  <c r="M1239" i="10" s="1"/>
  <c r="L1239" i="10"/>
  <c r="V1433" i="8"/>
  <c r="M1447" i="10" s="1"/>
  <c r="L1447" i="10"/>
  <c r="V789" i="8"/>
  <c r="M803" i="10" s="1"/>
  <c r="L803" i="10"/>
  <c r="V2574" i="8"/>
  <c r="M2588" i="10" s="1"/>
  <c r="L2588" i="10"/>
  <c r="V813" i="8"/>
  <c r="M827" i="10" s="1"/>
  <c r="L827" i="10"/>
  <c r="V797" i="8"/>
  <c r="M811" i="10" s="1"/>
  <c r="L811" i="10"/>
  <c r="V805" i="8"/>
  <c r="M819" i="10" s="1"/>
  <c r="L819" i="10"/>
  <c r="V2118" i="8"/>
  <c r="M2132" i="10" s="1"/>
  <c r="L2132" i="10"/>
  <c r="V1597" i="8"/>
  <c r="M1611" i="10" s="1"/>
  <c r="L1611" i="10"/>
  <c r="V1421" i="8"/>
  <c r="M1435" i="10" s="1"/>
  <c r="L1435" i="10"/>
  <c r="V841" i="8"/>
  <c r="M855" i="10" s="1"/>
  <c r="L855" i="10"/>
  <c r="V1101" i="8"/>
  <c r="M1115" i="10" s="1"/>
  <c r="L1115" i="10"/>
  <c r="V2310" i="8"/>
  <c r="M2324" i="10" s="1"/>
  <c r="L2324" i="10"/>
  <c r="V1245" i="8"/>
  <c r="M1259" i="10" s="1"/>
  <c r="L1259" i="10"/>
  <c r="V2326" i="8"/>
  <c r="M2340" i="10" s="1"/>
  <c r="L2340" i="10"/>
  <c r="V2174" i="8"/>
  <c r="M2188" i="10" s="1"/>
  <c r="L2188" i="10"/>
  <c r="V2614" i="8"/>
  <c r="M2628" i="10" s="1"/>
  <c r="L2628" i="10"/>
  <c r="V1337" i="8"/>
  <c r="M1351" i="10" s="1"/>
  <c r="L1351" i="10"/>
  <c r="V1842" i="8"/>
  <c r="M1856" i="10" s="1"/>
  <c r="L1856" i="10"/>
  <c r="V893" i="8"/>
  <c r="M907" i="10" s="1"/>
  <c r="L907" i="10"/>
  <c r="V941" i="8"/>
  <c r="M955" i="10" s="1"/>
  <c r="L955" i="10"/>
  <c r="V925" i="8"/>
  <c r="M939" i="10" s="1"/>
  <c r="L939" i="10"/>
  <c r="V1084" i="8"/>
  <c r="M1098" i="10" s="1"/>
  <c r="L1098" i="10"/>
  <c r="V230" i="8"/>
  <c r="M244" i="10" s="1"/>
  <c r="L244" i="10"/>
  <c r="V2484" i="8"/>
  <c r="M2498" i="10" s="1"/>
  <c r="L2498" i="10"/>
  <c r="V399" i="8"/>
  <c r="M413" i="10" s="1"/>
  <c r="L413" i="10"/>
  <c r="V136" i="8"/>
  <c r="M150" i="10" s="1"/>
  <c r="L150" i="10"/>
  <c r="V2179" i="8"/>
  <c r="M2193" i="10" s="1"/>
  <c r="L2193" i="10"/>
  <c r="V1856" i="8"/>
  <c r="M1870" i="10" s="1"/>
  <c r="L1870" i="10"/>
  <c r="V2573" i="8"/>
  <c r="M2587" i="10" s="1"/>
  <c r="L2587" i="10"/>
  <c r="V897" i="8"/>
  <c r="M911" i="10" s="1"/>
  <c r="L911" i="10"/>
  <c r="V2161" i="8"/>
  <c r="M2175" i="10" s="1"/>
  <c r="L2175" i="10"/>
  <c r="V1258" i="8"/>
  <c r="M1272" i="10" s="1"/>
  <c r="L1272" i="10"/>
  <c r="V1701" i="8"/>
  <c r="M1715" i="10" s="1"/>
  <c r="L1715" i="10"/>
  <c r="V1124" i="8"/>
  <c r="M1138" i="10" s="1"/>
  <c r="L1138" i="10"/>
  <c r="V1447" i="8"/>
  <c r="M1461" i="10" s="1"/>
  <c r="L1461" i="10"/>
  <c r="V707" i="8"/>
  <c r="M721" i="10" s="1"/>
  <c r="L721" i="10"/>
  <c r="V195" i="8"/>
  <c r="M209" i="10" s="1"/>
  <c r="L209" i="10"/>
  <c r="V342" i="8"/>
  <c r="M356" i="10" s="1"/>
  <c r="L356" i="10"/>
  <c r="V637" i="8"/>
  <c r="M651" i="10" s="1"/>
  <c r="L651" i="10"/>
  <c r="V121" i="8"/>
  <c r="M135" i="10" s="1"/>
  <c r="L135" i="10"/>
  <c r="V460" i="8"/>
  <c r="M474" i="10" s="1"/>
  <c r="L474" i="10"/>
  <c r="V2109" i="8"/>
  <c r="M2123" i="10" s="1"/>
  <c r="L2123" i="10"/>
  <c r="V1695" i="8"/>
  <c r="M1709" i="10" s="1"/>
  <c r="L1709" i="10"/>
  <c r="V486" i="8"/>
  <c r="M500" i="10" s="1"/>
  <c r="L500" i="10"/>
  <c r="V1231" i="8"/>
  <c r="M1245" i="10" s="1"/>
  <c r="L1245" i="10"/>
  <c r="V245" i="8"/>
  <c r="M259" i="10" s="1"/>
  <c r="L259" i="10"/>
  <c r="V2115" i="8"/>
  <c r="M2129" i="10" s="1"/>
  <c r="L2129" i="10"/>
  <c r="V1984" i="8"/>
  <c r="M1998" i="10" s="1"/>
  <c r="L1998" i="10"/>
  <c r="V2389" i="8"/>
  <c r="M2403" i="10" s="1"/>
  <c r="L2403" i="10"/>
  <c r="V1519" i="8"/>
  <c r="M1533" i="10" s="1"/>
  <c r="L1533" i="10"/>
  <c r="V2596" i="8"/>
  <c r="M2610" i="10" s="1"/>
  <c r="L2610" i="10"/>
  <c r="V2375" i="8"/>
  <c r="M2389" i="10" s="1"/>
  <c r="L2389" i="10"/>
  <c r="V1159" i="8"/>
  <c r="M1173" i="10" s="1"/>
  <c r="L1173" i="10"/>
  <c r="V499" i="8"/>
  <c r="M513" i="10" s="1"/>
  <c r="L513" i="10"/>
  <c r="V646" i="8"/>
  <c r="M660" i="10" s="1"/>
  <c r="L660" i="10"/>
  <c r="V358" i="8"/>
  <c r="M372" i="10" s="1"/>
  <c r="L372" i="10"/>
  <c r="V2071" i="8"/>
  <c r="M2085" i="10" s="1"/>
  <c r="L2085" i="10"/>
  <c r="V546" i="8"/>
  <c r="M560" i="10" s="1"/>
  <c r="L560" i="10"/>
  <c r="V416" i="8"/>
  <c r="M430" i="10" s="1"/>
  <c r="L430" i="10"/>
  <c r="V2435" i="8"/>
  <c r="M2449" i="10" s="1"/>
  <c r="L2449" i="10"/>
  <c r="V2112" i="8"/>
  <c r="M2126" i="10" s="1"/>
  <c r="L2126" i="10"/>
  <c r="V1578" i="8"/>
  <c r="M1592" i="10" s="1"/>
  <c r="L1592" i="10"/>
  <c r="V1137" i="8"/>
  <c r="M1151" i="10" s="1"/>
  <c r="L1151" i="10"/>
  <c r="V215" i="8"/>
  <c r="M229" i="10" s="1"/>
  <c r="L229" i="10"/>
  <c r="V996" i="8"/>
  <c r="M1010" i="10" s="1"/>
  <c r="L1010" i="10"/>
  <c r="V1383" i="8"/>
  <c r="M1397" i="10" s="1"/>
  <c r="L1397" i="10"/>
  <c r="V675" i="8"/>
  <c r="M689" i="10" s="1"/>
  <c r="L689" i="10"/>
  <c r="V163" i="8"/>
  <c r="M177" i="10" s="1"/>
  <c r="L177" i="10"/>
  <c r="V310" i="8"/>
  <c r="M324" i="10" s="1"/>
  <c r="L324" i="10"/>
  <c r="V601" i="8"/>
  <c r="M615" i="10" s="1"/>
  <c r="L615" i="10"/>
  <c r="V89" i="8"/>
  <c r="M103" i="10" s="1"/>
  <c r="L103" i="10"/>
  <c r="V428" i="8"/>
  <c r="M442" i="10" s="1"/>
  <c r="L442" i="10"/>
  <c r="V1853" i="8"/>
  <c r="M1867" i="10" s="1"/>
  <c r="L1867" i="10"/>
  <c r="V447" i="8"/>
  <c r="M461" i="10" s="1"/>
  <c r="L461" i="10"/>
  <c r="V66" i="8"/>
  <c r="M80" i="10" s="1"/>
  <c r="L80" i="10"/>
  <c r="V356" i="8"/>
  <c r="M370" i="10" s="1"/>
  <c r="L370" i="10"/>
  <c r="V1844" i="8"/>
  <c r="M1858" i="10" s="1"/>
  <c r="L1858" i="10"/>
  <c r="V823" i="8"/>
  <c r="M837" i="10" s="1"/>
  <c r="L837" i="10"/>
  <c r="V282" i="8"/>
  <c r="M296" i="10" s="1"/>
  <c r="L296" i="10"/>
  <c r="V680" i="8"/>
  <c r="M694" i="10" s="1"/>
  <c r="L694" i="10"/>
  <c r="V1247" i="8"/>
  <c r="M1261" i="10" s="1"/>
  <c r="L1261" i="10"/>
  <c r="V111" i="8"/>
  <c r="M125" i="10" s="1"/>
  <c r="L125" i="10"/>
  <c r="V685" i="8"/>
  <c r="M699" i="10" s="1"/>
  <c r="L699" i="10"/>
  <c r="V165" i="8"/>
  <c r="M179" i="10" s="1"/>
  <c r="L179" i="10"/>
  <c r="V504" i="8"/>
  <c r="M518" i="10" s="1"/>
  <c r="L518" i="10"/>
  <c r="V273" i="8"/>
  <c r="M287" i="10" s="1"/>
  <c r="L287" i="10"/>
  <c r="V378" i="8"/>
  <c r="M392" i="10" s="1"/>
  <c r="L392" i="10"/>
  <c r="V333" i="8"/>
  <c r="M347" i="10" s="1"/>
  <c r="L347" i="10"/>
  <c r="V272" i="8"/>
  <c r="M286" i="10" s="1"/>
  <c r="L286" i="10"/>
  <c r="V1363" i="8"/>
  <c r="M1377" i="10" s="1"/>
  <c r="L1377" i="10"/>
  <c r="V1875" i="8"/>
  <c r="M1889" i="10" s="1"/>
  <c r="L1889" i="10"/>
  <c r="V2387" i="8"/>
  <c r="M2401" i="10" s="1"/>
  <c r="L2401" i="10"/>
  <c r="V1104" i="8"/>
  <c r="M1118" i="10" s="1"/>
  <c r="L1118" i="10"/>
  <c r="V1616" i="8"/>
  <c r="M1630" i="10" s="1"/>
  <c r="L1630" i="10"/>
  <c r="V2128" i="8"/>
  <c r="M2142" i="10" s="1"/>
  <c r="L2142" i="10"/>
  <c r="V697" i="8"/>
  <c r="M711" i="10" s="1"/>
  <c r="L711" i="10"/>
  <c r="V2165" i="8"/>
  <c r="M2179" i="10" s="1"/>
  <c r="L2179" i="10"/>
  <c r="V1259" i="8"/>
  <c r="M1273" i="10" s="1"/>
  <c r="L1273" i="10"/>
  <c r="V1771" i="8"/>
  <c r="M1785" i="10" s="1"/>
  <c r="L1785" i="10"/>
  <c r="V2283" i="8"/>
  <c r="M2297" i="10" s="1"/>
  <c r="L2297" i="10"/>
  <c r="V1016" i="8"/>
  <c r="M1030" i="10" s="1"/>
  <c r="L1030" i="10"/>
  <c r="V1528" i="8"/>
  <c r="M1542" i="10" s="1"/>
  <c r="L1542" i="10"/>
  <c r="V2040" i="8"/>
  <c r="M2054" i="10" s="1"/>
  <c r="L2054" i="10"/>
  <c r="V2552" i="8"/>
  <c r="M2566" i="10" s="1"/>
  <c r="L2566" i="10"/>
  <c r="V1345" i="8"/>
  <c r="M1359" i="10" s="1"/>
  <c r="L1359" i="10"/>
  <c r="V2029" i="8"/>
  <c r="M2043" i="10" s="1"/>
  <c r="L2043" i="10"/>
  <c r="V694" i="8"/>
  <c r="M708" i="10" s="1"/>
  <c r="L708" i="10"/>
  <c r="V2127" i="8"/>
  <c r="M2141" i="10" s="1"/>
  <c r="L2141" i="10"/>
  <c r="V736" i="8"/>
  <c r="M750" i="10" s="1"/>
  <c r="L750" i="10"/>
  <c r="V1436" i="8"/>
  <c r="M1450" i="10" s="1"/>
  <c r="L1450" i="10"/>
  <c r="V1948" i="8"/>
  <c r="M1962" i="10" s="1"/>
  <c r="L1962" i="10"/>
  <c r="V2460" i="8"/>
  <c r="M2474" i="10" s="1"/>
  <c r="L2474" i="10"/>
  <c r="V6" i="8"/>
  <c r="M20" i="10" s="1"/>
  <c r="L20" i="10"/>
  <c r="V297" i="8"/>
  <c r="M311" i="10" s="1"/>
  <c r="L311" i="10"/>
  <c r="V636" i="8"/>
  <c r="M650" i="10" s="1"/>
  <c r="L650" i="10"/>
  <c r="V124" i="8"/>
  <c r="M138" i="10" s="1"/>
  <c r="L138" i="10"/>
  <c r="V1044" i="8"/>
  <c r="M1058" i="10" s="1"/>
  <c r="L1058" i="10"/>
  <c r="V687" i="8"/>
  <c r="M701" i="10" s="1"/>
  <c r="L701" i="10"/>
  <c r="V306" i="8"/>
  <c r="M320" i="10" s="1"/>
  <c r="L320" i="10"/>
  <c r="V468" i="8"/>
  <c r="M482" i="10" s="1"/>
  <c r="L482" i="10"/>
  <c r="V1103" i="8"/>
  <c r="M1117" i="10" s="1"/>
  <c r="L1117" i="10"/>
  <c r="V394" i="8"/>
  <c r="M408" i="10" s="1"/>
  <c r="L408" i="10"/>
  <c r="V796" i="8"/>
  <c r="M810" i="10" s="1"/>
  <c r="L810" i="10"/>
  <c r="V1630" i="8"/>
  <c r="M1644" i="10" s="1"/>
  <c r="L1644" i="10"/>
  <c r="V1951" i="8"/>
  <c r="M1965" i="10" s="1"/>
  <c r="L1965" i="10"/>
  <c r="V463" i="8"/>
  <c r="M477" i="10" s="1"/>
  <c r="L477" i="10"/>
  <c r="V114" i="8"/>
  <c r="M128" i="10" s="1"/>
  <c r="L128" i="10"/>
  <c r="V341" i="8"/>
  <c r="M355" i="10" s="1"/>
  <c r="L355" i="10"/>
  <c r="V688" i="8"/>
  <c r="M702" i="10" s="1"/>
  <c r="L702" i="10"/>
  <c r="V168" i="8"/>
  <c r="M182" i="10" s="1"/>
  <c r="L182" i="10"/>
  <c r="V449" i="8"/>
  <c r="M463" i="10" s="1"/>
  <c r="L463" i="10"/>
  <c r="V71" i="8"/>
  <c r="M85" i="10" s="1"/>
  <c r="L85" i="10"/>
  <c r="V621" i="8"/>
  <c r="M635" i="10" s="1"/>
  <c r="L635" i="10"/>
  <c r="V608" i="8"/>
  <c r="M622" i="10" s="1"/>
  <c r="L622" i="10"/>
  <c r="V1187" i="8"/>
  <c r="M1201" i="10" s="1"/>
  <c r="L1201" i="10"/>
  <c r="V1699" i="8"/>
  <c r="M1713" i="10" s="1"/>
  <c r="L1713" i="10"/>
  <c r="V2211" i="8"/>
  <c r="M2225" i="10" s="1"/>
  <c r="L2225" i="10"/>
  <c r="V928" i="8"/>
  <c r="M942" i="10" s="1"/>
  <c r="L942" i="10"/>
  <c r="V1440" i="8"/>
  <c r="M1454" i="10" s="1"/>
  <c r="L1454" i="10"/>
  <c r="V1952" i="8"/>
  <c r="M1966" i="10" s="1"/>
  <c r="L1966" i="10"/>
  <c r="V2464" i="8"/>
  <c r="M2478" i="10" s="1"/>
  <c r="L2478" i="10"/>
  <c r="V1249" i="8"/>
  <c r="M1263" i="10" s="1"/>
  <c r="L1263" i="10"/>
  <c r="V1933" i="8"/>
  <c r="M1947" i="10" s="1"/>
  <c r="L1947" i="10"/>
  <c r="V1343" i="8"/>
  <c r="M1357" i="10" s="1"/>
  <c r="L1357" i="10"/>
  <c r="V127" i="8"/>
  <c r="M141" i="10" s="1"/>
  <c r="L141" i="10"/>
  <c r="V720" i="8"/>
  <c r="M734" i="10" s="1"/>
  <c r="L734" i="10"/>
  <c r="V196" i="8"/>
  <c r="M210" i="10" s="1"/>
  <c r="L210" i="10"/>
  <c r="V2199" i="8"/>
  <c r="M2213" i="10" s="1"/>
  <c r="L2213" i="10"/>
  <c r="V471" i="8"/>
  <c r="M485" i="10" s="1"/>
  <c r="L485" i="10"/>
  <c r="V693" i="8"/>
  <c r="M707" i="10" s="1"/>
  <c r="L707" i="10"/>
  <c r="V320" i="8"/>
  <c r="M334" i="10" s="1"/>
  <c r="L334" i="10"/>
  <c r="V2068" i="8"/>
  <c r="M2082" i="10" s="1"/>
  <c r="L2082" i="10"/>
  <c r="V927" i="8"/>
  <c r="M941" i="10" s="1"/>
  <c r="L941" i="10"/>
  <c r="V578" i="8"/>
  <c r="M592" i="10" s="1"/>
  <c r="L592" i="10"/>
  <c r="V581" i="8"/>
  <c r="M595" i="10" s="1"/>
  <c r="L595" i="10"/>
  <c r="V69" i="8"/>
  <c r="M83" i="10" s="1"/>
  <c r="L83" i="10"/>
  <c r="V408" i="8"/>
  <c r="M422" i="10" s="1"/>
  <c r="L422" i="10"/>
  <c r="V701" i="8"/>
  <c r="M715" i="10" s="1"/>
  <c r="L715" i="10"/>
  <c r="V177" i="8"/>
  <c r="M191" i="10" s="1"/>
  <c r="L191" i="10"/>
  <c r="V202" i="8"/>
  <c r="M216" i="10" s="1"/>
  <c r="L216" i="10"/>
  <c r="V173" i="8"/>
  <c r="M187" i="10" s="1"/>
  <c r="L187" i="10"/>
  <c r="V96" i="8"/>
  <c r="M110" i="10" s="1"/>
  <c r="L110" i="10"/>
  <c r="V1459" i="8"/>
  <c r="M1473" i="10" s="1"/>
  <c r="L1473" i="10"/>
  <c r="V1971" i="8"/>
  <c r="M1985" i="10" s="1"/>
  <c r="L1985" i="10"/>
  <c r="V2483" i="8"/>
  <c r="M2497" i="10" s="1"/>
  <c r="L2497" i="10"/>
  <c r="V1200" i="8"/>
  <c r="M1214" i="10" s="1"/>
  <c r="L1214" i="10"/>
  <c r="V1712" i="8"/>
  <c r="M1726" i="10" s="1"/>
  <c r="L1726" i="10"/>
  <c r="V2224" i="8"/>
  <c r="M2238" i="10" s="1"/>
  <c r="L2238" i="10"/>
  <c r="V929" i="8"/>
  <c r="M943" i="10" s="1"/>
  <c r="L943" i="10"/>
  <c r="V1613" i="8"/>
  <c r="M1627" i="10" s="1"/>
  <c r="L1627" i="10"/>
  <c r="V2293" i="8"/>
  <c r="M2307" i="10" s="1"/>
  <c r="L2307" i="10"/>
  <c r="V902" i="8"/>
  <c r="M916" i="10" s="1"/>
  <c r="L916" i="10"/>
  <c r="V1355" i="8"/>
  <c r="M1369" i="10" s="1"/>
  <c r="L1369" i="10"/>
  <c r="V1867" i="8"/>
  <c r="M1881" i="10" s="1"/>
  <c r="L1881" i="10"/>
  <c r="V2379" i="8"/>
  <c r="M2393" i="10" s="1"/>
  <c r="L2393" i="10"/>
  <c r="V1112" i="8"/>
  <c r="M1126" i="10" s="1"/>
  <c r="L1126" i="10"/>
  <c r="V1624" i="8"/>
  <c r="M1638" i="10" s="1"/>
  <c r="L1638" i="10"/>
  <c r="V2136" i="8"/>
  <c r="M2150" i="10" s="1"/>
  <c r="L2150" i="10"/>
  <c r="V633" i="8"/>
  <c r="M647" i="10" s="1"/>
  <c r="L647" i="10"/>
  <c r="V1473" i="8"/>
  <c r="M1487" i="10" s="1"/>
  <c r="L1487" i="10"/>
  <c r="V2157" i="8"/>
  <c r="M2171" i="10" s="1"/>
  <c r="L2171" i="10"/>
  <c r="V2223" i="8"/>
  <c r="M2237" i="10" s="1"/>
  <c r="L2237" i="10"/>
  <c r="V1073" i="8"/>
  <c r="M1087" i="10" s="1"/>
  <c r="L1087" i="10"/>
  <c r="V1757" i="8"/>
  <c r="M1771" i="10" s="1"/>
  <c r="L1771" i="10"/>
  <c r="V2497" i="8"/>
  <c r="M2511" i="10" s="1"/>
  <c r="L2511" i="10"/>
  <c r="V1214" i="8"/>
  <c r="M1228" i="10" s="1"/>
  <c r="L1228" i="10"/>
  <c r="V2341" i="8"/>
  <c r="M2355" i="10" s="1"/>
  <c r="L2355" i="10"/>
  <c r="V1790" i="8"/>
  <c r="M1804" i="10" s="1"/>
  <c r="L1804" i="10"/>
  <c r="V1198" i="8"/>
  <c r="M1212" i="10" s="1"/>
  <c r="L1212" i="10"/>
  <c r="V742" i="8"/>
  <c r="M756" i="10" s="1"/>
  <c r="L756" i="10"/>
  <c r="V1721" i="8"/>
  <c r="M1735" i="10" s="1"/>
  <c r="L1735" i="10"/>
  <c r="V2233" i="8"/>
  <c r="M2247" i="10" s="1"/>
  <c r="L2247" i="10"/>
  <c r="V1482" i="8"/>
  <c r="M1496" i="10" s="1"/>
  <c r="L1496" i="10"/>
  <c r="V970" i="8"/>
  <c r="M984" i="10" s="1"/>
  <c r="L984" i="10"/>
  <c r="V1770" i="8"/>
  <c r="M1784" i="10" s="1"/>
  <c r="L1784" i="10"/>
  <c r="V1573" i="8"/>
  <c r="M1587" i="10" s="1"/>
  <c r="L1587" i="10"/>
  <c r="V1284" i="8"/>
  <c r="M1298" i="10" s="1"/>
  <c r="L1298" i="10"/>
  <c r="V1527" i="8"/>
  <c r="M1541" i="10" s="1"/>
  <c r="L1541" i="10"/>
  <c r="V747" i="8"/>
  <c r="M761" i="10" s="1"/>
  <c r="L761" i="10"/>
  <c r="V235" i="8"/>
  <c r="M249" i="10" s="1"/>
  <c r="L249" i="10"/>
  <c r="V382" i="8"/>
  <c r="M396" i="10" s="1"/>
  <c r="L396" i="10"/>
  <c r="V2449" i="8"/>
  <c r="M2463" i="10" s="1"/>
  <c r="L2463" i="10"/>
  <c r="V2391" i="8"/>
  <c r="M2405" i="10" s="1"/>
  <c r="L2405" i="10"/>
  <c r="V583" i="8"/>
  <c r="M597" i="10" s="1"/>
  <c r="L597" i="10"/>
  <c r="V1339" i="8"/>
  <c r="M1353" i="10" s="1"/>
  <c r="L1353" i="10"/>
  <c r="V1851" i="8"/>
  <c r="M1865" i="10" s="1"/>
  <c r="L1865" i="10"/>
  <c r="V2363" i="8"/>
  <c r="M2377" i="10" s="1"/>
  <c r="L2377" i="10"/>
  <c r="V1096" i="8"/>
  <c r="M1110" i="10" s="1"/>
  <c r="L1110" i="10"/>
  <c r="V1608" i="8"/>
  <c r="M1622" i="10" s="1"/>
  <c r="L1622" i="10"/>
  <c r="V2120" i="8"/>
  <c r="M2134" i="10" s="1"/>
  <c r="L2134" i="10"/>
  <c r="V2632" i="8"/>
  <c r="M2646" i="10" s="1"/>
  <c r="L2646" i="10"/>
  <c r="V2133" i="8"/>
  <c r="M2147" i="10" s="1"/>
  <c r="L2147" i="10"/>
  <c r="V1510" i="8"/>
  <c r="M1524" i="10" s="1"/>
  <c r="L1524" i="10"/>
  <c r="V2207" i="8"/>
  <c r="M2221" i="10" s="1"/>
  <c r="L2221" i="10"/>
  <c r="V940" i="8"/>
  <c r="M954" i="10" s="1"/>
  <c r="L954" i="10"/>
  <c r="V1580" i="8"/>
  <c r="M1594" i="10" s="1"/>
  <c r="L1594" i="10"/>
  <c r="V2092" i="8"/>
  <c r="M2106" i="10" s="1"/>
  <c r="L2106" i="10"/>
  <c r="V2604" i="8"/>
  <c r="M2618" i="10" s="1"/>
  <c r="L2618" i="10"/>
  <c r="V2117" i="8"/>
  <c r="M2131" i="10" s="1"/>
  <c r="L2131" i="10"/>
  <c r="V1358" i="8"/>
  <c r="M1372" i="10" s="1"/>
  <c r="L1372" i="10"/>
  <c r="V1154" i="8"/>
  <c r="M1168" i="10" s="1"/>
  <c r="L1168" i="10"/>
  <c r="V722" i="8"/>
  <c r="M736" i="10" s="1"/>
  <c r="L736" i="10"/>
  <c r="V1294" i="8"/>
  <c r="M1308" i="10" s="1"/>
  <c r="L1308" i="10"/>
  <c r="V870" i="8"/>
  <c r="M884" i="10" s="1"/>
  <c r="L884" i="10"/>
  <c r="V1758" i="8"/>
  <c r="M1772" i="10" s="1"/>
  <c r="L1772" i="10"/>
  <c r="V1545" i="8"/>
  <c r="M1559" i="10" s="1"/>
  <c r="L1559" i="10"/>
  <c r="V2057" i="8"/>
  <c r="M2071" i="10" s="1"/>
  <c r="L2071" i="10"/>
  <c r="V2569" i="8"/>
  <c r="M2583" i="10" s="1"/>
  <c r="L2583" i="10"/>
  <c r="V1918" i="8"/>
  <c r="M1932" i="10" s="1"/>
  <c r="L1932" i="10"/>
  <c r="V1410" i="8"/>
  <c r="M1424" i="10" s="1"/>
  <c r="L1424" i="10"/>
  <c r="V854" i="8"/>
  <c r="M868" i="10" s="1"/>
  <c r="L868" i="10"/>
  <c r="V2500" i="8"/>
  <c r="M2514" i="10" s="1"/>
  <c r="L2514" i="10"/>
  <c r="V2279" i="8"/>
  <c r="M2293" i="10" s="1"/>
  <c r="L2293" i="10"/>
  <c r="V1111" i="8"/>
  <c r="M1125" i="10" s="1"/>
  <c r="L1125" i="10"/>
  <c r="V539" i="8"/>
  <c r="M553" i="10" s="1"/>
  <c r="L553" i="10"/>
  <c r="V27" i="8"/>
  <c r="M41" i="10" s="1"/>
  <c r="L41" i="10"/>
  <c r="V174" i="8"/>
  <c r="M188" i="10" s="1"/>
  <c r="L188" i="10"/>
  <c r="V1391" i="8"/>
  <c r="M1405" i="10" s="1"/>
  <c r="L1405" i="10"/>
  <c r="V151" i="8"/>
  <c r="M165" i="10" s="1"/>
  <c r="L165" i="10"/>
  <c r="V1532" i="8"/>
  <c r="M1546" i="10" s="1"/>
  <c r="L1546" i="10"/>
  <c r="V2044" i="8"/>
  <c r="M2058" i="10" s="1"/>
  <c r="L2058" i="10"/>
  <c r="V2556" i="8"/>
  <c r="M2570" i="10" s="1"/>
  <c r="L2570" i="10"/>
  <c r="V2053" i="8"/>
  <c r="M2067" i="10" s="1"/>
  <c r="L2067" i="10"/>
  <c r="V914" i="8"/>
  <c r="M928" i="10" s="1"/>
  <c r="L928" i="10"/>
  <c r="V1186" i="8"/>
  <c r="M1200" i="10" s="1"/>
  <c r="L1200" i="10"/>
  <c r="V738" i="8"/>
  <c r="M752" i="10" s="1"/>
  <c r="L752" i="10"/>
  <c r="V2629" i="8"/>
  <c r="M2643" i="10" s="1"/>
  <c r="L2643" i="10"/>
  <c r="V774" i="8"/>
  <c r="M788" i="10" s="1"/>
  <c r="L788" i="10"/>
  <c r="V1614" i="8"/>
  <c r="M1628" i="10" s="1"/>
  <c r="L1628" i="10"/>
  <c r="V2009" i="8"/>
  <c r="M2023" i="10" s="1"/>
  <c r="L2023" i="10"/>
  <c r="V2521" i="8"/>
  <c r="M2535" i="10" s="1"/>
  <c r="L2535" i="10"/>
  <c r="V1774" i="8"/>
  <c r="M1788" i="10" s="1"/>
  <c r="L1788" i="10"/>
  <c r="V1274" i="8"/>
  <c r="M1288" i="10" s="1"/>
  <c r="L1288" i="10"/>
  <c r="V718" i="8"/>
  <c r="M732" i="10" s="1"/>
  <c r="L732" i="10"/>
  <c r="V2180" i="8"/>
  <c r="M2194" i="10" s="1"/>
  <c r="L2194" i="10"/>
  <c r="V1975" i="8"/>
  <c r="M1989" i="10" s="1"/>
  <c r="L1989" i="10"/>
  <c r="V971" i="8"/>
  <c r="M985" i="10" s="1"/>
  <c r="L985" i="10"/>
  <c r="V459" i="8"/>
  <c r="M473" i="10" s="1"/>
  <c r="L473" i="10"/>
  <c r="V606" i="8"/>
  <c r="M620" i="10" s="1"/>
  <c r="L620" i="10"/>
  <c r="V94" i="8"/>
  <c r="M108" i="10" s="1"/>
  <c r="L108" i="10"/>
  <c r="V2292" i="8"/>
  <c r="M2306" i="10" s="1"/>
  <c r="L2306" i="10"/>
  <c r="V1071" i="8"/>
  <c r="M1085" i="10" s="1"/>
  <c r="L1085" i="10"/>
  <c r="V2277" i="8"/>
  <c r="M2291" i="10" s="1"/>
  <c r="L2291" i="10"/>
  <c r="V1283" i="8"/>
  <c r="M1297" i="10" s="1"/>
  <c r="L1297" i="10"/>
  <c r="V1307" i="8"/>
  <c r="M1321" i="10" s="1"/>
  <c r="L1321" i="10"/>
  <c r="V2628" i="8"/>
  <c r="M2642" i="10" s="1"/>
  <c r="L2642" i="10"/>
  <c r="V1380" i="8"/>
  <c r="M1394" i="10" s="1"/>
  <c r="L1394" i="10"/>
  <c r="V515" i="8"/>
  <c r="M529" i="10" s="1"/>
  <c r="L529" i="10"/>
  <c r="V709" i="8"/>
  <c r="M723" i="10" s="1"/>
  <c r="L723" i="10"/>
  <c r="V268" i="8"/>
  <c r="M282" i="10" s="1"/>
  <c r="L282" i="10"/>
  <c r="V787" i="8"/>
  <c r="M801" i="10" s="1"/>
  <c r="L801" i="10"/>
  <c r="V264" i="8"/>
  <c r="M278" i="10" s="1"/>
  <c r="L278" i="10"/>
  <c r="V2473" i="8"/>
  <c r="M2487" i="10" s="1"/>
  <c r="L2487" i="10"/>
  <c r="V563" i="8"/>
  <c r="M577" i="10" s="1"/>
  <c r="L577" i="10"/>
  <c r="V604" i="8"/>
  <c r="M618" i="10" s="1"/>
  <c r="L618" i="10"/>
  <c r="V298" i="8"/>
  <c r="M312" i="10" s="1"/>
  <c r="L312" i="10"/>
  <c r="V865" i="8"/>
  <c r="M879" i="10" s="1"/>
  <c r="L879" i="10"/>
  <c r="V1026" i="8"/>
  <c r="M1040" i="10" s="1"/>
  <c r="L1040" i="10"/>
  <c r="V1533" i="8"/>
  <c r="M1547" i="10" s="1"/>
  <c r="L1547" i="10"/>
  <c r="V739" i="8"/>
  <c r="M753" i="10" s="1"/>
  <c r="L753" i="10"/>
  <c r="V118" i="8"/>
  <c r="M132" i="10" s="1"/>
  <c r="L132" i="10"/>
  <c r="V492" i="8"/>
  <c r="M506" i="10" s="1"/>
  <c r="L506" i="10"/>
  <c r="V63" i="8"/>
  <c r="M77" i="10" s="1"/>
  <c r="L77" i="10"/>
  <c r="V1967" i="8"/>
  <c r="M1981" i="10" s="1"/>
  <c r="L1981" i="10"/>
  <c r="V256" i="8"/>
  <c r="M270" i="10" s="1"/>
  <c r="L270" i="10"/>
  <c r="V386" i="8"/>
  <c r="M400" i="10" s="1"/>
  <c r="L400" i="10"/>
  <c r="V568" i="8"/>
  <c r="M582" i="10" s="1"/>
  <c r="L582" i="10"/>
  <c r="V81" i="8"/>
  <c r="M95" i="10" s="1"/>
  <c r="L95" i="10"/>
  <c r="V1043" i="8"/>
  <c r="M1057" i="10" s="1"/>
  <c r="L1057" i="10"/>
  <c r="V2323" i="8"/>
  <c r="M2337" i="10" s="1"/>
  <c r="L2337" i="10"/>
  <c r="V1808" i="8"/>
  <c r="M1822" i="10" s="1"/>
  <c r="L1822" i="10"/>
  <c r="V1741" i="8"/>
  <c r="M1755" i="10" s="1"/>
  <c r="L1755" i="10"/>
  <c r="V1195" i="8"/>
  <c r="M1209" i="10" s="1"/>
  <c r="L1209" i="10"/>
  <c r="V2475" i="8"/>
  <c r="M2489" i="10" s="1"/>
  <c r="L2489" i="10"/>
  <c r="V2232" i="8"/>
  <c r="M2246" i="10" s="1"/>
  <c r="L2246" i="10"/>
  <c r="V1941" i="8"/>
  <c r="M1955" i="10" s="1"/>
  <c r="L1955" i="10"/>
  <c r="V2575" i="8"/>
  <c r="M2589" i="10" s="1"/>
  <c r="L2589" i="10"/>
  <c r="V2140" i="8"/>
  <c r="M2154" i="10" s="1"/>
  <c r="L2154" i="10"/>
  <c r="V361" i="8"/>
  <c r="M375" i="10" s="1"/>
  <c r="L375" i="10"/>
  <c r="V1556" i="8"/>
  <c r="M1570" i="10" s="1"/>
  <c r="L1570" i="10"/>
  <c r="V824" i="8"/>
  <c r="M838" i="10" s="1"/>
  <c r="L838" i="10"/>
  <c r="V503" i="8"/>
  <c r="M517" i="10" s="1"/>
  <c r="L517" i="10"/>
  <c r="V79" i="8"/>
  <c r="M93" i="10" s="1"/>
  <c r="L93" i="10"/>
  <c r="V488" i="8"/>
  <c r="M502" i="10" s="1"/>
  <c r="L502" i="10"/>
  <c r="V615" i="8"/>
  <c r="M629" i="10" s="1"/>
  <c r="L629" i="10"/>
  <c r="V1123" i="8"/>
  <c r="M1137" i="10" s="1"/>
  <c r="L1137" i="10"/>
  <c r="V2403" i="8"/>
  <c r="M2417" i="10" s="1"/>
  <c r="L2417" i="10"/>
  <c r="V1888" i="8"/>
  <c r="M1902" i="10" s="1"/>
  <c r="L1902" i="10"/>
  <c r="V1505" i="8"/>
  <c r="M1519" i="10" s="1"/>
  <c r="L1519" i="10"/>
  <c r="V783" i="8"/>
  <c r="M797" i="10" s="1"/>
  <c r="L797" i="10"/>
  <c r="V260" i="8"/>
  <c r="M274" i="10" s="1"/>
  <c r="L274" i="10"/>
  <c r="V634" i="8"/>
  <c r="M648" i="10" s="1"/>
  <c r="L648" i="10"/>
  <c r="V2295" i="8"/>
  <c r="M2309" i="10" s="1"/>
  <c r="L2309" i="10"/>
  <c r="V649" i="8"/>
  <c r="M663" i="10" s="1"/>
  <c r="L663" i="10"/>
  <c r="V216" i="8"/>
  <c r="M230" i="10" s="1"/>
  <c r="L230" i="10"/>
  <c r="V713" i="8"/>
  <c r="M727" i="10" s="1"/>
  <c r="L727" i="10"/>
  <c r="V1395" i="8"/>
  <c r="M1409" i="10" s="1"/>
  <c r="L1409" i="10"/>
  <c r="V816" i="8"/>
  <c r="M830" i="10" s="1"/>
  <c r="L830" i="10"/>
  <c r="V1648" i="8"/>
  <c r="M1662" i="10" s="1"/>
  <c r="L1662" i="10"/>
  <c r="V1185" i="8"/>
  <c r="M1199" i="10" s="1"/>
  <c r="L1199" i="10"/>
  <c r="V1402" i="8"/>
  <c r="M1416" i="10" s="1"/>
  <c r="L1416" i="10"/>
  <c r="V1803" i="8"/>
  <c r="M1817" i="10" s="1"/>
  <c r="L1817" i="10"/>
  <c r="V1304" i="8"/>
  <c r="M1318" i="10" s="1"/>
  <c r="L1318" i="10"/>
  <c r="V2584" i="8"/>
  <c r="M2598" i="10" s="1"/>
  <c r="L2598" i="10"/>
  <c r="V2461" i="8"/>
  <c r="M2475" i="10" s="1"/>
  <c r="L2475" i="10"/>
  <c r="V1694" i="8"/>
  <c r="M1708" i="10" s="1"/>
  <c r="L1708" i="10"/>
  <c r="V1606" i="8"/>
  <c r="M1620" i="10" s="1"/>
  <c r="L1620" i="10"/>
  <c r="V1310" i="8"/>
  <c r="M1324" i="10" s="1"/>
  <c r="L1324" i="10"/>
  <c r="V1913" i="8"/>
  <c r="M1927" i="10" s="1"/>
  <c r="L1927" i="10"/>
  <c r="V878" i="8"/>
  <c r="M892" i="10" s="1"/>
  <c r="L892" i="10"/>
  <c r="V1917" i="8"/>
  <c r="M1931" i="10" s="1"/>
  <c r="L1931" i="10"/>
  <c r="V811" i="8"/>
  <c r="M825" i="10" s="1"/>
  <c r="L825" i="10"/>
  <c r="V727" i="8"/>
  <c r="M741" i="10" s="1"/>
  <c r="L741" i="10"/>
  <c r="V1787" i="8"/>
  <c r="M1801" i="10" s="1"/>
  <c r="L1801" i="10"/>
  <c r="V1288" i="8"/>
  <c r="M1302" i="10" s="1"/>
  <c r="L1302" i="10"/>
  <c r="V2143" i="8"/>
  <c r="M2157" i="10" s="1"/>
  <c r="L2157" i="10"/>
  <c r="V1772" i="8"/>
  <c r="M1786" i="10" s="1"/>
  <c r="L1786" i="10"/>
  <c r="V790" i="8"/>
  <c r="M804" i="10" s="1"/>
  <c r="L804" i="10"/>
  <c r="V1262" i="8"/>
  <c r="M1276" i="10" s="1"/>
  <c r="L1276" i="10"/>
  <c r="V2505" i="8"/>
  <c r="M2519" i="10" s="1"/>
  <c r="L2519" i="10"/>
  <c r="V1238" i="8"/>
  <c r="M1252" i="10" s="1"/>
  <c r="L1252" i="10"/>
  <c r="V1732" i="8"/>
  <c r="M1746" i="10" s="1"/>
  <c r="L1746" i="10"/>
  <c r="V603" i="8"/>
  <c r="M617" i="10" s="1"/>
  <c r="L617" i="10"/>
  <c r="V295" i="8"/>
  <c r="M309" i="10" s="1"/>
  <c r="L309" i="10"/>
  <c r="V2236" i="8"/>
  <c r="M2250" i="10" s="1"/>
  <c r="L2250" i="10"/>
  <c r="V1969" i="8"/>
  <c r="M1983" i="10" s="1"/>
  <c r="L1983" i="10"/>
  <c r="V1126" i="8"/>
  <c r="M1140" i="10" s="1"/>
  <c r="L1140" i="10"/>
  <c r="V2201" i="8"/>
  <c r="M2215" i="10" s="1"/>
  <c r="L2215" i="10"/>
  <c r="V926" i="8"/>
  <c r="M940" i="10" s="1"/>
  <c r="L940" i="10"/>
  <c r="V1122" i="8"/>
  <c r="M1136" i="10" s="1"/>
  <c r="L1136" i="10"/>
  <c r="V1591" i="8"/>
  <c r="M1605" i="10" s="1"/>
  <c r="L1605" i="10"/>
  <c r="V267" i="8"/>
  <c r="M281" i="10" s="1"/>
  <c r="L281" i="10"/>
  <c r="V1270" i="8"/>
  <c r="M1284" i="10" s="1"/>
  <c r="L1284" i="10"/>
  <c r="V1327" i="8"/>
  <c r="M1341" i="10" s="1"/>
  <c r="L1341" i="10"/>
  <c r="V770" i="8"/>
  <c r="M784" i="10" s="1"/>
  <c r="L784" i="10"/>
  <c r="V1095" i="8"/>
  <c r="M1109" i="10" s="1"/>
  <c r="L1109" i="10"/>
  <c r="V1535" i="8"/>
  <c r="M1549" i="10" s="1"/>
  <c r="L1549" i="10"/>
  <c r="V1940" i="8"/>
  <c r="M1954" i="10" s="1"/>
  <c r="L1954" i="10"/>
  <c r="V181" i="8"/>
  <c r="M195" i="10" s="1"/>
  <c r="L195" i="10"/>
  <c r="V1667" i="8"/>
  <c r="M1681" i="10" s="1"/>
  <c r="L1681" i="10"/>
  <c r="V1408" i="8"/>
  <c r="M1422" i="10" s="1"/>
  <c r="L1422" i="10"/>
  <c r="V1889" i="8"/>
  <c r="M1903" i="10" s="1"/>
  <c r="L1903" i="10"/>
  <c r="V2267" i="8"/>
  <c r="M2281" i="10" s="1"/>
  <c r="L2281" i="10"/>
  <c r="V666" i="8"/>
  <c r="M680" i="10" s="1"/>
  <c r="L680" i="10"/>
  <c r="V1092" i="8"/>
  <c r="M1106" i="10" s="1"/>
  <c r="L1106" i="10"/>
  <c r="V55" i="8"/>
  <c r="M69" i="10" s="1"/>
  <c r="L69" i="10"/>
  <c r="V1892" i="8"/>
  <c r="M1906" i="10" s="1"/>
  <c r="L1906" i="10"/>
  <c r="V1831" i="8"/>
  <c r="M1845" i="10" s="1"/>
  <c r="L1845" i="10"/>
  <c r="V899" i="8"/>
  <c r="M913" i="10" s="1"/>
  <c r="L913" i="10"/>
  <c r="V387" i="8"/>
  <c r="M401" i="10" s="1"/>
  <c r="L401" i="10"/>
  <c r="V534" i="8"/>
  <c r="M548" i="10" s="1"/>
  <c r="L548" i="10"/>
  <c r="V22" i="8"/>
  <c r="M36" i="10" s="1"/>
  <c r="L36" i="10"/>
  <c r="V313" i="8"/>
  <c r="M327" i="10" s="1"/>
  <c r="L327" i="10"/>
  <c r="V656" i="8"/>
  <c r="M670" i="10" s="1"/>
  <c r="L670" i="10"/>
  <c r="V140" i="8"/>
  <c r="M154" i="10" s="1"/>
  <c r="L154" i="10"/>
  <c r="V1172" i="8"/>
  <c r="M1186" i="10" s="1"/>
  <c r="L1186" i="10"/>
  <c r="V719" i="8"/>
  <c r="M733" i="10" s="1"/>
  <c r="L733" i="10"/>
  <c r="V1759" i="8"/>
  <c r="M1773" i="10" s="1"/>
  <c r="L1773" i="10"/>
  <c r="V527" i="8"/>
  <c r="M541" i="10" s="1"/>
  <c r="L541" i="10"/>
  <c r="V1539" i="8"/>
  <c r="M1553" i="10" s="1"/>
  <c r="L1553" i="10"/>
  <c r="V1280" i="8"/>
  <c r="M1294" i="10" s="1"/>
  <c r="L1294" i="10"/>
  <c r="V1717" i="8"/>
  <c r="M1731" i="10" s="1"/>
  <c r="L1731" i="10"/>
  <c r="V862" i="8"/>
  <c r="M876" i="10" s="1"/>
  <c r="L876" i="10"/>
  <c r="V1622" i="8"/>
  <c r="M1636" i="10" s="1"/>
  <c r="L1636" i="10"/>
  <c r="V1431" i="8"/>
  <c r="M1445" i="10" s="1"/>
  <c r="L1445" i="10"/>
  <c r="V1617" i="8"/>
  <c r="M1631" i="10" s="1"/>
  <c r="L1631" i="10"/>
  <c r="V1316" i="8"/>
  <c r="M1330" i="10" s="1"/>
  <c r="L1330" i="10"/>
  <c r="V1543" i="8"/>
  <c r="M1557" i="10" s="1"/>
  <c r="L1557" i="10"/>
  <c r="V691" i="8"/>
  <c r="M705" i="10" s="1"/>
  <c r="L705" i="10"/>
  <c r="V179" i="8"/>
  <c r="M193" i="10" s="1"/>
  <c r="L193" i="10"/>
  <c r="V326" i="8"/>
  <c r="M340" i="10" s="1"/>
  <c r="L340" i="10"/>
  <c r="V226" i="8"/>
  <c r="M240" i="10" s="1"/>
  <c r="L240" i="10"/>
  <c r="V1364" i="8"/>
  <c r="M1378" i="10" s="1"/>
  <c r="L1378" i="10"/>
  <c r="V392" i="8"/>
  <c r="M406" i="10" s="1"/>
  <c r="L406" i="10"/>
  <c r="V1795" i="8"/>
  <c r="M1809" i="10" s="1"/>
  <c r="L1809" i="10"/>
  <c r="V1536" i="8"/>
  <c r="M1550" i="10" s="1"/>
  <c r="L1550" i="10"/>
  <c r="V1549" i="8"/>
  <c r="M1563" i="10" s="1"/>
  <c r="L1563" i="10"/>
  <c r="V1837" i="8"/>
  <c r="M1851" i="10" s="1"/>
  <c r="L1851" i="10"/>
  <c r="V1474" i="8"/>
  <c r="M1488" i="10" s="1"/>
  <c r="L1488" i="10"/>
  <c r="V142" i="8"/>
  <c r="M156" i="10" s="1"/>
  <c r="L156" i="10"/>
  <c r="V2213" i="8"/>
  <c r="M2227" i="10" s="1"/>
  <c r="L2227" i="10"/>
  <c r="V1764" i="8"/>
  <c r="M1778" i="10" s="1"/>
  <c r="L1778" i="10"/>
  <c r="V1767" i="8"/>
  <c r="M1781" i="10" s="1"/>
  <c r="L1781" i="10"/>
  <c r="V867" i="8"/>
  <c r="M881" i="10" s="1"/>
  <c r="L881" i="10"/>
  <c r="V355" i="8"/>
  <c r="M369" i="10" s="1"/>
  <c r="L369" i="10"/>
  <c r="V502" i="8"/>
  <c r="M516" i="10" s="1"/>
  <c r="L516" i="10"/>
  <c r="V833" i="8"/>
  <c r="M847" i="10" s="1"/>
  <c r="L847" i="10"/>
  <c r="V281" i="8"/>
  <c r="M295" i="10" s="1"/>
  <c r="L295" i="10"/>
  <c r="V620" i="8"/>
  <c r="M634" i="10" s="1"/>
  <c r="L634" i="10"/>
  <c r="V108" i="8"/>
  <c r="M122" i="10" s="1"/>
  <c r="L122" i="10"/>
  <c r="V916" i="8"/>
  <c r="M930" i="10" s="1"/>
  <c r="L930" i="10"/>
  <c r="V466" i="8"/>
  <c r="M480" i="10" s="1"/>
  <c r="L480" i="10"/>
  <c r="V548" i="8"/>
  <c r="M562" i="10" s="1"/>
  <c r="L562" i="10"/>
  <c r="V36" i="8"/>
  <c r="M50" i="10" s="1"/>
  <c r="L50" i="10"/>
  <c r="V1423" i="8"/>
  <c r="M1437" i="10" s="1"/>
  <c r="L1437" i="10"/>
  <c r="V87" i="8"/>
  <c r="M101" i="10" s="1"/>
  <c r="L101" i="10"/>
  <c r="V269" i="8"/>
  <c r="M283" i="10" s="1"/>
  <c r="L283" i="10"/>
  <c r="V2039" i="8"/>
  <c r="M2053" i="10" s="1"/>
  <c r="L2053" i="10"/>
  <c r="V495" i="8"/>
  <c r="M509" i="10" s="1"/>
  <c r="L509" i="10"/>
  <c r="V146" i="8"/>
  <c r="M160" i="10" s="1"/>
  <c r="L160" i="10"/>
  <c r="V357" i="8"/>
  <c r="M371" i="10" s="1"/>
  <c r="L371" i="10"/>
  <c r="V704" i="8"/>
  <c r="M718" i="10" s="1"/>
  <c r="L718" i="10"/>
  <c r="V184" i="8"/>
  <c r="M198" i="10" s="1"/>
  <c r="L198" i="10"/>
  <c r="V465" i="8"/>
  <c r="M479" i="10" s="1"/>
  <c r="L479" i="10"/>
  <c r="V119" i="8"/>
  <c r="M133" i="10" s="1"/>
  <c r="L133" i="10"/>
  <c r="V657" i="8"/>
  <c r="M671" i="10" s="1"/>
  <c r="L671" i="10"/>
  <c r="V624" i="8"/>
  <c r="M638" i="10" s="1"/>
  <c r="L638" i="10"/>
  <c r="V1171" i="8"/>
  <c r="M1185" i="10" s="1"/>
  <c r="L1185" i="10"/>
  <c r="V1683" i="8"/>
  <c r="M1697" i="10" s="1"/>
  <c r="L1697" i="10"/>
  <c r="V2195" i="8"/>
  <c r="M2209" i="10" s="1"/>
  <c r="L2209" i="10"/>
  <c r="V912" i="8"/>
  <c r="M926" i="10" s="1"/>
  <c r="L926" i="10"/>
  <c r="V1424" i="8"/>
  <c r="M1438" i="10" s="1"/>
  <c r="L1438" i="10"/>
  <c r="V1936" i="8"/>
  <c r="M1950" i="10" s="1"/>
  <c r="L1950" i="10"/>
  <c r="V2448" i="8"/>
  <c r="M2462" i="10" s="1"/>
  <c r="L2462" i="10"/>
  <c r="V1909" i="8"/>
  <c r="M1923" i="10" s="1"/>
  <c r="L1923" i="10"/>
  <c r="V1766" i="8"/>
  <c r="M1780" i="10" s="1"/>
  <c r="L1780" i="10"/>
  <c r="V1067" i="8"/>
  <c r="M1081" i="10" s="1"/>
  <c r="L1081" i="10"/>
  <c r="V1579" i="8"/>
  <c r="M1593" i="10" s="1"/>
  <c r="L1593" i="10"/>
  <c r="V2091" i="8"/>
  <c r="M2105" i="10" s="1"/>
  <c r="L2105" i="10"/>
  <c r="V2603" i="8"/>
  <c r="M2617" i="10" s="1"/>
  <c r="L2617" i="10"/>
  <c r="V1336" i="8"/>
  <c r="M1350" i="10" s="1"/>
  <c r="L1350" i="10"/>
  <c r="V1848" i="8"/>
  <c r="M1862" i="10" s="1"/>
  <c r="L1862" i="10"/>
  <c r="V2360" i="8"/>
  <c r="M2374" i="10" s="1"/>
  <c r="L2374" i="10"/>
  <c r="V1089" i="8"/>
  <c r="M1103" i="10" s="1"/>
  <c r="L1103" i="10"/>
  <c r="V1773" i="8"/>
  <c r="M1787" i="10" s="1"/>
  <c r="L1787" i="10"/>
  <c r="V2525" i="8"/>
  <c r="M2539" i="10" s="1"/>
  <c r="L2539" i="10"/>
  <c r="V2030" i="8"/>
  <c r="M2044" i="10" s="1"/>
  <c r="L2044" i="10"/>
  <c r="V2447" i="8"/>
  <c r="M2461" i="10" s="1"/>
  <c r="L2461" i="10"/>
  <c r="V1244" i="8"/>
  <c r="M1258" i="10" s="1"/>
  <c r="L1258" i="10"/>
  <c r="V1756" i="8"/>
  <c r="M1770" i="10" s="1"/>
  <c r="L1770" i="10"/>
  <c r="V2268" i="8"/>
  <c r="M2282" i="10" s="1"/>
  <c r="L2282" i="10"/>
  <c r="V198" i="8"/>
  <c r="M212" i="10" s="1"/>
  <c r="L212" i="10"/>
  <c r="V489" i="8"/>
  <c r="M503" i="10" s="1"/>
  <c r="L503" i="10"/>
  <c r="V876" i="8"/>
  <c r="M890" i="10" s="1"/>
  <c r="L890" i="10"/>
  <c r="V316" i="8"/>
  <c r="M330" i="10" s="1"/>
  <c r="L330" i="10"/>
  <c r="V2580" i="8"/>
  <c r="M2594" i="10" s="1"/>
  <c r="L2594" i="10"/>
  <c r="V1151" i="8"/>
  <c r="M1165" i="10" s="1"/>
  <c r="L1165" i="10"/>
  <c r="V31" i="8"/>
  <c r="M45" i="10" s="1"/>
  <c r="L45" i="10"/>
  <c r="V664" i="8"/>
  <c r="M678" i="10" s="1"/>
  <c r="L678" i="10"/>
  <c r="V148" i="8"/>
  <c r="M162" i="10" s="1"/>
  <c r="L162" i="10"/>
  <c r="V1903" i="8"/>
  <c r="M1917" i="10" s="1"/>
  <c r="L1917" i="10"/>
  <c r="V247" i="8"/>
  <c r="M261" i="10" s="1"/>
  <c r="L261" i="10"/>
  <c r="V397" i="8"/>
  <c r="M411" i="10" s="1"/>
  <c r="L411" i="10"/>
  <c r="V80" i="8"/>
  <c r="M94" i="10" s="1"/>
  <c r="L94" i="10"/>
  <c r="V1620" i="8"/>
  <c r="M1634" i="10" s="1"/>
  <c r="L1634" i="10"/>
  <c r="V831" i="8"/>
  <c r="M845" i="10" s="1"/>
  <c r="L845" i="10"/>
  <c r="V482" i="8"/>
  <c r="M496" i="10" s="1"/>
  <c r="L496" i="10"/>
  <c r="V533" i="8"/>
  <c r="M547" i="10" s="1"/>
  <c r="L547" i="10"/>
  <c r="V21" i="8"/>
  <c r="M35" i="10" s="1"/>
  <c r="L35" i="10"/>
  <c r="V360" i="8"/>
  <c r="M374" i="10" s="1"/>
  <c r="L374" i="10"/>
  <c r="V645" i="8"/>
  <c r="M659" i="10" s="1"/>
  <c r="L659" i="10"/>
  <c r="V129" i="8"/>
  <c r="M143" i="10" s="1"/>
  <c r="L143" i="10"/>
  <c r="V122" i="8"/>
  <c r="M136" i="10" s="1"/>
  <c r="L136" i="10"/>
  <c r="V93" i="8"/>
  <c r="M107" i="10" s="1"/>
  <c r="L107" i="10"/>
  <c r="V995" i="8"/>
  <c r="M1009" i="10" s="1"/>
  <c r="L1009" i="10"/>
  <c r="V1507" i="8"/>
  <c r="M1521" i="10" s="1"/>
  <c r="L1521" i="10"/>
  <c r="V2019" i="8"/>
  <c r="M2033" i="10" s="1"/>
  <c r="L2033" i="10"/>
  <c r="V2531" i="8"/>
  <c r="M2545" i="10" s="1"/>
  <c r="L2545" i="10"/>
  <c r="V1248" i="8"/>
  <c r="M1262" i="10" s="1"/>
  <c r="L1262" i="10"/>
  <c r="V1760" i="8"/>
  <c r="M1774" i="10" s="1"/>
  <c r="L1774" i="10"/>
  <c r="V2272" i="8"/>
  <c r="M2286" i="10" s="1"/>
  <c r="L2286" i="10"/>
  <c r="V993" i="8"/>
  <c r="M1007" i="10" s="1"/>
  <c r="L1007" i="10"/>
  <c r="V1677" i="8"/>
  <c r="M1691" i="10" s="1"/>
  <c r="L1691" i="10"/>
  <c r="V2381" i="8"/>
  <c r="M2395" i="10" s="1"/>
  <c r="L2395" i="10"/>
  <c r="V2126" i="8"/>
  <c r="M2140" i="10" s="1"/>
  <c r="L2140" i="10"/>
  <c r="V511" i="8"/>
  <c r="M525" i="10" s="1"/>
  <c r="L525" i="10"/>
  <c r="V130" i="8"/>
  <c r="M144" i="10" s="1"/>
  <c r="L144" i="10"/>
  <c r="V388" i="8"/>
  <c r="M402" i="10" s="1"/>
  <c r="L402" i="10"/>
  <c r="V2100" i="8"/>
  <c r="M2114" i="10" s="1"/>
  <c r="L2114" i="10"/>
  <c r="V887" i="8"/>
  <c r="M901" i="10" s="1"/>
  <c r="L901" i="10"/>
  <c r="V346" i="8"/>
  <c r="M360" i="10" s="1"/>
  <c r="L360" i="10"/>
  <c r="V756" i="8"/>
  <c r="M770" i="10" s="1"/>
  <c r="L770" i="10"/>
  <c r="V2193" i="8"/>
  <c r="M2207" i="10" s="1"/>
  <c r="L2207" i="10"/>
  <c r="V1631" i="8"/>
  <c r="M1645" i="10" s="1"/>
  <c r="L1645" i="10"/>
  <c r="V303" i="8"/>
  <c r="M317" i="10" s="1"/>
  <c r="L317" i="10"/>
  <c r="V261" i="8"/>
  <c r="M275" i="10" s="1"/>
  <c r="L275" i="10"/>
  <c r="V600" i="8"/>
  <c r="M614" i="10" s="1"/>
  <c r="L614" i="10"/>
  <c r="V88" i="8"/>
  <c r="M102" i="10" s="1"/>
  <c r="L102" i="10"/>
  <c r="V369" i="8"/>
  <c r="M383" i="10" s="1"/>
  <c r="L383" i="10"/>
  <c r="V554" i="8"/>
  <c r="M568" i="10" s="1"/>
  <c r="L568" i="10"/>
  <c r="V493" i="8"/>
  <c r="M507" i="10" s="1"/>
  <c r="L507" i="10"/>
  <c r="V448" i="8"/>
  <c r="M462" i="10" s="1"/>
  <c r="L462" i="10"/>
  <c r="V1267" i="8"/>
  <c r="M1281" i="10" s="1"/>
  <c r="L1281" i="10"/>
  <c r="V1779" i="8"/>
  <c r="M1793" i="10" s="1"/>
  <c r="L1793" i="10"/>
  <c r="V2291" i="8"/>
  <c r="M2305" i="10" s="1"/>
  <c r="L2305" i="10"/>
  <c r="V1008" i="8"/>
  <c r="M1022" i="10" s="1"/>
  <c r="L1022" i="10"/>
  <c r="V1520" i="8"/>
  <c r="M1534" i="10" s="1"/>
  <c r="L1534" i="10"/>
  <c r="V2032" i="8"/>
  <c r="M2046" i="10" s="1"/>
  <c r="L2046" i="10"/>
  <c r="V2544" i="8"/>
  <c r="M2558" i="10" s="1"/>
  <c r="L2558" i="10"/>
  <c r="V2037" i="8"/>
  <c r="M2051" i="10" s="1"/>
  <c r="L2051" i="10"/>
  <c r="V930" i="8"/>
  <c r="M944" i="10" s="1"/>
  <c r="L944" i="10"/>
  <c r="V1163" i="8"/>
  <c r="M1177" i="10" s="1"/>
  <c r="L1177" i="10"/>
  <c r="V1675" i="8"/>
  <c r="M1689" i="10" s="1"/>
  <c r="L1689" i="10"/>
  <c r="V2187" i="8"/>
  <c r="M2201" i="10" s="1"/>
  <c r="L2201" i="10"/>
  <c r="V920" i="8"/>
  <c r="M934" i="10" s="1"/>
  <c r="L934" i="10"/>
  <c r="V1432" i="8"/>
  <c r="M1446" i="10" s="1"/>
  <c r="L1446" i="10"/>
  <c r="V1944" i="8"/>
  <c r="M1958" i="10" s="1"/>
  <c r="L1958" i="10"/>
  <c r="V2456" i="8"/>
  <c r="M2470" i="10" s="1"/>
  <c r="L2470" i="10"/>
  <c r="V1217" i="8"/>
  <c r="M1231" i="10" s="1"/>
  <c r="L1231" i="10"/>
  <c r="V1901" i="8"/>
  <c r="M1915" i="10" s="1"/>
  <c r="L1915" i="10"/>
  <c r="V1674" i="8"/>
  <c r="M1688" i="10" s="1"/>
  <c r="L1688" i="10"/>
  <c r="V2031" i="8"/>
  <c r="M2045" i="10" s="1"/>
  <c r="L2045" i="10"/>
  <c r="V2543" i="8"/>
  <c r="M2557" i="10" s="1"/>
  <c r="L2557" i="10"/>
  <c r="V2181" i="8"/>
  <c r="M2195" i="10" s="1"/>
  <c r="L2195" i="10"/>
  <c r="V1306" i="8"/>
  <c r="M1320" i="10" s="1"/>
  <c r="L1320" i="10"/>
  <c r="V778" i="8"/>
  <c r="M792" i="10" s="1"/>
  <c r="L792" i="10"/>
  <c r="V1246" i="8"/>
  <c r="M1260" i="10" s="1"/>
  <c r="L1260" i="10"/>
  <c r="V838" i="8"/>
  <c r="M852" i="10" s="1"/>
  <c r="L852" i="10"/>
  <c r="V1529" i="8"/>
  <c r="M1543" i="10" s="1"/>
  <c r="L1543" i="10"/>
  <c r="V2041" i="8"/>
  <c r="M2055" i="10" s="1"/>
  <c r="L2055" i="10"/>
  <c r="V2553" i="8"/>
  <c r="M2567" i="10" s="1"/>
  <c r="L2567" i="10"/>
  <c r="V1886" i="8"/>
  <c r="M1900" i="10" s="1"/>
  <c r="L1900" i="10"/>
  <c r="V1194" i="8"/>
  <c r="M1208" i="10" s="1"/>
  <c r="L1208" i="10"/>
  <c r="V1462" i="8"/>
  <c r="M1476" i="10" s="1"/>
  <c r="L1476" i="10"/>
  <c r="V2052" i="8"/>
  <c r="M2066" i="10" s="1"/>
  <c r="L2066" i="10"/>
  <c r="V1911" i="8"/>
  <c r="M1925" i="10" s="1"/>
  <c r="L1925" i="10"/>
  <c r="V939" i="8"/>
  <c r="M953" i="10" s="1"/>
  <c r="L953" i="10"/>
  <c r="V427" i="8"/>
  <c r="M441" i="10" s="1"/>
  <c r="L441" i="10"/>
  <c r="V574" i="8"/>
  <c r="M588" i="10" s="1"/>
  <c r="L588" i="10"/>
  <c r="V62" i="8"/>
  <c r="M76" i="10" s="1"/>
  <c r="L76" i="10"/>
  <c r="V2036" i="8"/>
  <c r="M2050" i="10" s="1"/>
  <c r="L2050" i="10"/>
  <c r="V967" i="8"/>
  <c r="M981" i="10" s="1"/>
  <c r="L981" i="10"/>
  <c r="V1147" i="8"/>
  <c r="M1161" i="10" s="1"/>
  <c r="L1161" i="10"/>
  <c r="V1659" i="8"/>
  <c r="M1673" i="10" s="1"/>
  <c r="L1673" i="10"/>
  <c r="V2171" i="8"/>
  <c r="M2185" i="10" s="1"/>
  <c r="L2185" i="10"/>
  <c r="V904" i="8"/>
  <c r="M918" i="10" s="1"/>
  <c r="L918" i="10"/>
  <c r="V1416" i="8"/>
  <c r="M1430" i="10" s="1"/>
  <c r="L1430" i="10"/>
  <c r="V1928" i="8"/>
  <c r="M1942" i="10" s="1"/>
  <c r="L1942" i="10"/>
  <c r="V2440" i="8"/>
  <c r="M2454" i="10" s="1"/>
  <c r="L2454" i="10"/>
  <c r="V1877" i="8"/>
  <c r="M1891" i="10" s="1"/>
  <c r="L1891" i="10"/>
  <c r="V1494" i="8"/>
  <c r="M1508" i="10" s="1"/>
  <c r="L1508" i="10"/>
  <c r="V2015" i="8"/>
  <c r="M2029" i="10" s="1"/>
  <c r="L2029" i="10"/>
  <c r="V2527" i="8"/>
  <c r="M2541" i="10" s="1"/>
  <c r="L2541" i="10"/>
  <c r="V1388" i="8"/>
  <c r="M1402" i="10" s="1"/>
  <c r="L1402" i="10"/>
  <c r="V1900" i="8"/>
  <c r="M1914" i="10" s="1"/>
  <c r="L1914" i="10"/>
  <c r="V2412" i="8"/>
  <c r="M2426" i="10" s="1"/>
  <c r="L2426" i="10"/>
  <c r="V1861" i="8"/>
  <c r="M1875" i="10" s="1"/>
  <c r="L1875" i="10"/>
  <c r="V1174" i="8"/>
  <c r="M1188" i="10" s="1"/>
  <c r="L1188" i="10"/>
  <c r="V1190" i="8"/>
  <c r="M1204" i="10" s="1"/>
  <c r="L1204" i="10"/>
  <c r="V798" i="8"/>
  <c r="M812" i="10" s="1"/>
  <c r="L812" i="10"/>
  <c r="V2485" i="8"/>
  <c r="M2499" i="10" s="1"/>
  <c r="L2499" i="10"/>
  <c r="V1178" i="8"/>
  <c r="M1192" i="10" s="1"/>
  <c r="L1192" i="10"/>
  <c r="V1865" i="8"/>
  <c r="M1879" i="10" s="1"/>
  <c r="L1879" i="10"/>
  <c r="V2377" i="8"/>
  <c r="M2391" i="10" s="1"/>
  <c r="L2391" i="10"/>
  <c r="V1342" i="8"/>
  <c r="M1356" i="10" s="1"/>
  <c r="L1356" i="10"/>
  <c r="V958" i="8"/>
  <c r="M972" i="10" s="1"/>
  <c r="L972" i="10"/>
  <c r="V1489" i="8"/>
  <c r="M1503" i="10" s="1"/>
  <c r="L1503" i="10"/>
  <c r="V1220" i="8"/>
  <c r="M1234" i="10" s="1"/>
  <c r="L1234" i="10"/>
  <c r="V1495" i="8"/>
  <c r="M1509" i="10" s="1"/>
  <c r="L1509" i="10"/>
  <c r="V731" i="8"/>
  <c r="M745" i="10" s="1"/>
  <c r="L745" i="10"/>
  <c r="V219" i="8"/>
  <c r="M233" i="10" s="1"/>
  <c r="L233" i="10"/>
  <c r="V366" i="8"/>
  <c r="M380" i="10" s="1"/>
  <c r="L380" i="10"/>
  <c r="V2321" i="8"/>
  <c r="M2335" i="10" s="1"/>
  <c r="L2335" i="10"/>
  <c r="V2263" i="8"/>
  <c r="M2277" i="10" s="1"/>
  <c r="L2277" i="10"/>
  <c r="V551" i="8"/>
  <c r="M565" i="10" s="1"/>
  <c r="L565" i="10"/>
  <c r="V1340" i="8"/>
  <c r="M1354" i="10" s="1"/>
  <c r="L1354" i="10"/>
  <c r="V1852" i="8"/>
  <c r="M1866" i="10" s="1"/>
  <c r="L1866" i="10"/>
  <c r="V2364" i="8"/>
  <c r="M2378" i="10" s="1"/>
  <c r="L2378" i="10"/>
  <c r="V1797" i="8"/>
  <c r="M1811" i="10" s="1"/>
  <c r="L1811" i="10"/>
  <c r="V2561" i="8"/>
  <c r="M2575" i="10" s="1"/>
  <c r="L2575" i="10"/>
  <c r="V1234" i="8"/>
  <c r="M1248" i="10" s="1"/>
  <c r="L1248" i="10"/>
  <c r="V830" i="8"/>
  <c r="M844" i="10" s="1"/>
  <c r="L844" i="10"/>
  <c r="V1478" i="8"/>
  <c r="M1492" i="10" s="1"/>
  <c r="L1492" i="10"/>
  <c r="V2437" i="8"/>
  <c r="M2451" i="10" s="1"/>
  <c r="L2451" i="10"/>
  <c r="V1534" i="8"/>
  <c r="M1548" i="10" s="1"/>
  <c r="L1548" i="10"/>
  <c r="V1078" i="8"/>
  <c r="M1092" i="10" s="1"/>
  <c r="L1092" i="10"/>
  <c r="V1817" i="8"/>
  <c r="M1831" i="10" s="1"/>
  <c r="L1831" i="10"/>
  <c r="V2329" i="8"/>
  <c r="M2343" i="10" s="1"/>
  <c r="L2343" i="10"/>
  <c r="V1170" i="8"/>
  <c r="M1184" i="10" s="1"/>
  <c r="L1184" i="10"/>
  <c r="V730" i="8"/>
  <c r="M744" i="10" s="1"/>
  <c r="L744" i="10"/>
  <c r="V896" i="8"/>
  <c r="M910" i="10" s="1"/>
  <c r="L910" i="10"/>
  <c r="V1335" i="8"/>
  <c r="M1349" i="10" s="1"/>
  <c r="L1349" i="10"/>
  <c r="V651" i="8"/>
  <c r="M665" i="10" s="1"/>
  <c r="L665" i="10"/>
  <c r="V139" i="8"/>
  <c r="M153" i="10" s="1"/>
  <c r="L153" i="10"/>
  <c r="V286" i="8"/>
  <c r="M300" i="10" s="1"/>
  <c r="L300" i="10"/>
  <c r="V1893" i="8"/>
  <c r="M1907" i="10" s="1"/>
  <c r="L1907" i="10"/>
  <c r="V1807" i="8"/>
  <c r="M1821" i="10" s="1"/>
  <c r="L1821" i="10"/>
  <c r="V391" i="8"/>
  <c r="M405" i="10" s="1"/>
  <c r="L405" i="10"/>
  <c r="V1367" i="8"/>
  <c r="M1381" i="10" s="1"/>
  <c r="L1381" i="10"/>
  <c r="V155" i="8"/>
  <c r="M169" i="10" s="1"/>
  <c r="L169" i="10"/>
  <c r="V1981" i="8"/>
  <c r="M1995" i="10" s="1"/>
  <c r="L1995" i="10"/>
  <c r="V935" i="8"/>
  <c r="M949" i="10" s="1"/>
  <c r="L949" i="10"/>
  <c r="V1660" i="8"/>
  <c r="M1674" i="10" s="1"/>
  <c r="L1674" i="10"/>
  <c r="V2428" i="8"/>
  <c r="M2442" i="10" s="1"/>
  <c r="L2442" i="10"/>
  <c r="V1885" i="8"/>
  <c r="M1899" i="10" s="1"/>
  <c r="L1899" i="10"/>
  <c r="V1414" i="8"/>
  <c r="M1428" i="10" s="1"/>
  <c r="L1428" i="10"/>
  <c r="V1598" i="8"/>
  <c r="M1612" i="10" s="1"/>
  <c r="L1612" i="10"/>
  <c r="V1702" i="8"/>
  <c r="M1716" i="10" s="1"/>
  <c r="L1716" i="10"/>
  <c r="V1518" i="8"/>
  <c r="M1532" i="10" s="1"/>
  <c r="L1532" i="10"/>
  <c r="V1706" i="8"/>
  <c r="M1720" i="10" s="1"/>
  <c r="L1720" i="10"/>
  <c r="V1625" i="8"/>
  <c r="M1639" i="10" s="1"/>
  <c r="L1639" i="10"/>
  <c r="V1218" i="8"/>
  <c r="M1232" i="10" s="1"/>
  <c r="L1232" i="10"/>
  <c r="V2481" i="8"/>
  <c r="M2495" i="10" s="1"/>
  <c r="L2495" i="10"/>
  <c r="V1719" i="8"/>
  <c r="M1733" i="10" s="1"/>
  <c r="L1733" i="10"/>
  <c r="V331" i="8"/>
  <c r="M345" i="10" s="1"/>
  <c r="L345" i="10"/>
  <c r="V222" i="8"/>
  <c r="M236" i="10" s="1"/>
  <c r="L236" i="10"/>
  <c r="V1583" i="8"/>
  <c r="M1597" i="10" s="1"/>
  <c r="L1597" i="10"/>
  <c r="V2545" i="8"/>
  <c r="M2559" i="10" s="1"/>
  <c r="L2559" i="10"/>
  <c r="V520" i="8"/>
  <c r="M534" i="10" s="1"/>
  <c r="L534" i="10"/>
  <c r="V2317" i="8"/>
  <c r="M2331" i="10" s="1"/>
  <c r="L2331" i="10"/>
  <c r="V1063" i="8"/>
  <c r="M1077" i="10" s="1"/>
  <c r="L1077" i="10"/>
  <c r="V524" i="8"/>
  <c r="M538" i="10" s="1"/>
  <c r="L538" i="10"/>
  <c r="V716" i="8"/>
  <c r="M730" i="10" s="1"/>
  <c r="L730" i="10"/>
  <c r="V1828" i="8"/>
  <c r="M1842" i="10" s="1"/>
  <c r="L1842" i="10"/>
  <c r="V454" i="8"/>
  <c r="M468" i="10" s="1"/>
  <c r="L468" i="10"/>
  <c r="V2243" i="8"/>
  <c r="M2257" i="10" s="1"/>
  <c r="L2257" i="10"/>
  <c r="V1530" i="8"/>
  <c r="M1544" i="10" s="1"/>
  <c r="L1544" i="10"/>
  <c r="V2276" i="8"/>
  <c r="M2290" i="10" s="1"/>
  <c r="L2290" i="10"/>
  <c r="V630" i="8"/>
  <c r="M644" i="10" s="1"/>
  <c r="L644" i="10"/>
  <c r="V236" i="8"/>
  <c r="M250" i="10" s="1"/>
  <c r="L250" i="10"/>
  <c r="V164" i="8"/>
  <c r="M178" i="10" s="1"/>
  <c r="L178" i="10"/>
  <c r="V605" i="8"/>
  <c r="M619" i="10" s="1"/>
  <c r="L619" i="10"/>
  <c r="V239" i="8"/>
  <c r="M253" i="10" s="1"/>
  <c r="L253" i="10"/>
  <c r="V56" i="8"/>
  <c r="M70" i="10" s="1"/>
  <c r="L70" i="10"/>
  <c r="V13" i="8"/>
  <c r="M27" i="10" s="1"/>
  <c r="L27" i="10"/>
  <c r="V2579" i="8"/>
  <c r="M2593" i="10" s="1"/>
  <c r="L2593" i="10"/>
  <c r="V2320" i="8"/>
  <c r="M2334" i="10" s="1"/>
  <c r="L2334" i="10"/>
  <c r="V1182" i="8"/>
  <c r="M1196" i="10" s="1"/>
  <c r="L1196" i="10"/>
  <c r="V1208" i="8"/>
  <c r="M1222" i="10" s="1"/>
  <c r="L1222" i="10"/>
  <c r="V2319" i="8"/>
  <c r="M2333" i="10" s="1"/>
  <c r="L2333" i="10"/>
  <c r="V757" i="8"/>
  <c r="M771" i="10" s="1"/>
  <c r="L771" i="10"/>
  <c r="V2021" i="8"/>
  <c r="M2035" i="10" s="1"/>
  <c r="L2035" i="10"/>
  <c r="V532" i="8"/>
  <c r="M546" i="10" s="1"/>
  <c r="L546" i="10"/>
  <c r="V77" i="8"/>
  <c r="M91" i="10" s="1"/>
  <c r="L91" i="10"/>
  <c r="V242" i="8"/>
  <c r="M256" i="10" s="1"/>
  <c r="L256" i="10"/>
  <c r="V513" i="8"/>
  <c r="M527" i="10" s="1"/>
  <c r="L527" i="10"/>
  <c r="V240" i="8"/>
  <c r="M254" i="10" s="1"/>
  <c r="L254" i="10"/>
  <c r="V1376" i="8"/>
  <c r="M1390" i="10" s="1"/>
  <c r="L1390" i="10"/>
  <c r="V1845" i="8"/>
  <c r="M1859" i="10" s="1"/>
  <c r="L1859" i="10"/>
  <c r="V804" i="8"/>
  <c r="M818" i="10" s="1"/>
  <c r="L818" i="10"/>
  <c r="V58" i="8"/>
  <c r="M72" i="10" s="1"/>
  <c r="L72" i="10"/>
  <c r="V47" i="8"/>
  <c r="M61" i="10" s="1"/>
  <c r="L61" i="10"/>
  <c r="V781" i="8"/>
  <c r="M795" i="10" s="1"/>
  <c r="L795" i="10"/>
  <c r="V1139" i="8"/>
  <c r="M1153" i="10" s="1"/>
  <c r="L1153" i="10"/>
  <c r="V2416" i="8"/>
  <c r="M2430" i="10" s="1"/>
  <c r="L2430" i="10"/>
  <c r="V2059" i="8"/>
  <c r="M2073" i="10" s="1"/>
  <c r="L2073" i="10"/>
  <c r="V2013" i="8"/>
  <c r="M2027" i="10" s="1"/>
  <c r="L2027" i="10"/>
  <c r="V1058" i="8"/>
  <c r="M1072" i="10" s="1"/>
  <c r="L1072" i="10"/>
  <c r="V1498" i="8"/>
  <c r="M1512" i="10" s="1"/>
  <c r="L1512" i="10"/>
  <c r="V2564" i="8"/>
  <c r="M2578" i="10" s="1"/>
  <c r="L2578" i="10"/>
  <c r="V43" i="8"/>
  <c r="M57" i="10" s="1"/>
  <c r="L57" i="10"/>
  <c r="V183" i="8"/>
  <c r="M197" i="10" s="1"/>
  <c r="L197" i="10"/>
  <c r="V1544" i="8"/>
  <c r="M1558" i="10" s="1"/>
  <c r="L1558" i="10"/>
  <c r="V1709" i="8"/>
  <c r="M1723" i="10" s="1"/>
  <c r="L1723" i="10"/>
  <c r="V1260" i="8"/>
  <c r="M1274" i="10" s="1"/>
  <c r="L1274" i="10"/>
  <c r="V1693" i="8"/>
  <c r="M1707" i="10" s="1"/>
  <c r="L1707" i="10"/>
  <c r="V1750" i="8"/>
  <c r="M1764" i="10" s="1"/>
  <c r="L1764" i="10"/>
  <c r="V1526" i="8"/>
  <c r="M1540" i="10" s="1"/>
  <c r="L1540" i="10"/>
  <c r="V1250" i="8"/>
  <c r="M1264" i="10" s="1"/>
  <c r="L1264" i="10"/>
  <c r="V91" i="8"/>
  <c r="M105" i="10" s="1"/>
  <c r="L105" i="10"/>
  <c r="V1020" i="8"/>
  <c r="M1034" i="10" s="1"/>
  <c r="L1034" i="10"/>
  <c r="V2309" i="8"/>
  <c r="M2323" i="10" s="1"/>
  <c r="L2323" i="10"/>
  <c r="V2085" i="8"/>
  <c r="M2099" i="10" s="1"/>
  <c r="L2099" i="10"/>
  <c r="V2215" i="8"/>
  <c r="M2229" i="10" s="1"/>
  <c r="L2229" i="10"/>
  <c r="V523" i="8"/>
  <c r="M537" i="10" s="1"/>
  <c r="L537" i="10"/>
  <c r="V158" i="8"/>
  <c r="M172" i="10" s="1"/>
  <c r="L172" i="10"/>
  <c r="V663" i="8"/>
  <c r="M677" i="10" s="1"/>
  <c r="L677" i="10"/>
  <c r="V866" i="8"/>
  <c r="M880" i="10" s="1"/>
  <c r="L880" i="10"/>
  <c r="V540" i="8"/>
  <c r="M554" i="10" s="1"/>
  <c r="L554" i="10"/>
  <c r="V1743" i="8"/>
  <c r="M1757" i="10" s="1"/>
  <c r="L1757" i="10"/>
  <c r="V290" i="8"/>
  <c r="M304" i="10" s="1"/>
  <c r="L304" i="10"/>
  <c r="V64" i="8"/>
  <c r="M78" i="10" s="1"/>
  <c r="L78" i="10"/>
  <c r="V2563" i="8"/>
  <c r="M2577" i="10" s="1"/>
  <c r="L2577" i="10"/>
  <c r="V2240" i="8"/>
  <c r="M2254" i="10" s="1"/>
  <c r="L2254" i="10"/>
  <c r="V1782" i="8"/>
  <c r="M1796" i="10" s="1"/>
  <c r="L1796" i="10"/>
  <c r="V1581" i="8"/>
  <c r="M1595" i="10" s="1"/>
  <c r="L1595" i="10"/>
  <c r="V2593" i="8"/>
  <c r="M2607" i="10" s="1"/>
  <c r="L2607" i="10"/>
  <c r="V1775" i="8"/>
  <c r="M1789" i="10" s="1"/>
  <c r="L1789" i="10"/>
  <c r="V2439" i="8"/>
  <c r="M2453" i="10" s="1"/>
  <c r="L2453" i="10"/>
  <c r="V1191" i="8"/>
  <c r="M1205" i="10" s="1"/>
  <c r="L1205" i="10"/>
  <c r="V579" i="8"/>
  <c r="M593" i="10" s="1"/>
  <c r="L593" i="10"/>
  <c r="V67" i="8"/>
  <c r="M81" i="10" s="1"/>
  <c r="L81" i="10"/>
  <c r="V214" i="8"/>
  <c r="M228" i="10" s="1"/>
  <c r="L228" i="10"/>
  <c r="V505" i="8"/>
  <c r="M519" i="10" s="1"/>
  <c r="L519" i="10"/>
  <c r="V900" i="8"/>
  <c r="M914" i="10" s="1"/>
  <c r="L914" i="10"/>
  <c r="V332" i="8"/>
  <c r="M346" i="10" s="1"/>
  <c r="L346" i="10"/>
  <c r="V1215" i="8"/>
  <c r="M1229" i="10" s="1"/>
  <c r="L1229" i="10"/>
  <c r="V38" i="8"/>
  <c r="M52" i="10" s="1"/>
  <c r="L52" i="10"/>
  <c r="V602" i="8"/>
  <c r="M616" i="10" s="1"/>
  <c r="L616" i="10"/>
  <c r="V652" i="8"/>
  <c r="M666" i="10" s="1"/>
  <c r="L666" i="10"/>
  <c r="V2499" i="8"/>
  <c r="M2513" i="10" s="1"/>
  <c r="L2513" i="10"/>
  <c r="V2432" i="8"/>
  <c r="M2446" i="10" s="1"/>
  <c r="L2446" i="10"/>
  <c r="V1562" i="8"/>
  <c r="M1576" i="10" s="1"/>
  <c r="L1576" i="10"/>
  <c r="V2281" i="8"/>
  <c r="M2295" i="10" s="1"/>
  <c r="L2295" i="10"/>
  <c r="V2001" i="8"/>
  <c r="M2015" i="10" s="1"/>
  <c r="L2015" i="10"/>
  <c r="V2084" i="8"/>
  <c r="M2098" i="10" s="1"/>
  <c r="L2098" i="10"/>
  <c r="V1927" i="8"/>
  <c r="M1941" i="10" s="1"/>
  <c r="L1941" i="10"/>
  <c r="V883" i="8"/>
  <c r="M897" i="10" s="1"/>
  <c r="L897" i="10"/>
  <c r="V371" i="8"/>
  <c r="M385" i="10" s="1"/>
  <c r="L385" i="10"/>
  <c r="V518" i="8"/>
  <c r="M532" i="10" s="1"/>
  <c r="L532" i="10"/>
  <c r="V439" i="8"/>
  <c r="M453" i="10" s="1"/>
  <c r="L453" i="10"/>
  <c r="V501" i="8"/>
  <c r="M515" i="10" s="1"/>
  <c r="L515" i="10"/>
  <c r="V1347" i="8"/>
  <c r="M1361" i="10" s="1"/>
  <c r="L1361" i="10"/>
  <c r="V1024" i="8"/>
  <c r="M1038" i="10" s="1"/>
  <c r="L1038" i="10"/>
  <c r="V2496" i="8"/>
  <c r="M2510" i="10" s="1"/>
  <c r="L2510" i="10"/>
  <c r="V2203" i="8"/>
  <c r="M2217" i="10" s="1"/>
  <c r="L2217" i="10"/>
  <c r="V1649" i="8"/>
  <c r="M1663" i="10" s="1"/>
  <c r="L1663" i="10"/>
  <c r="V1206" i="8"/>
  <c r="M1220" i="10" s="1"/>
  <c r="L1220" i="10"/>
  <c r="V2116" i="8"/>
  <c r="M2130" i="10" s="1"/>
  <c r="L2130" i="10"/>
  <c r="V1642" i="8"/>
  <c r="M1656" i="10" s="1"/>
  <c r="L1656" i="10"/>
  <c r="V2532" i="8"/>
  <c r="M2546" i="10" s="1"/>
  <c r="L2546" i="10"/>
  <c r="V2311" i="8"/>
  <c r="M2325" i="10" s="1"/>
  <c r="L2325" i="10"/>
  <c r="V1127" i="8"/>
  <c r="M1141" i="10" s="1"/>
  <c r="L1141" i="10"/>
  <c r="V547" i="8"/>
  <c r="M561" i="10" s="1"/>
  <c r="L561" i="10"/>
  <c r="V35" i="8"/>
  <c r="M49" i="10" s="1"/>
  <c r="L49" i="10"/>
  <c r="V182" i="8"/>
  <c r="M196" i="10" s="1"/>
  <c r="L196" i="10"/>
  <c r="V473" i="8"/>
  <c r="M487" i="10" s="1"/>
  <c r="L487" i="10"/>
  <c r="V856" i="8"/>
  <c r="M870" i="10" s="1"/>
  <c r="L870" i="10"/>
  <c r="V300" i="8"/>
  <c r="M314" i="10" s="1"/>
  <c r="L314" i="10"/>
  <c r="V2388" i="8"/>
  <c r="M2402" i="10" s="1"/>
  <c r="L2402" i="10"/>
  <c r="V191" i="8"/>
  <c r="M205" i="10" s="1"/>
  <c r="L205" i="10"/>
  <c r="V760" i="8"/>
  <c r="M774" i="10" s="1"/>
  <c r="L774" i="10"/>
  <c r="V228" i="8"/>
  <c r="M242" i="10" s="1"/>
  <c r="L242" i="10"/>
  <c r="V2455" i="8"/>
  <c r="M2469" i="10" s="1"/>
  <c r="L2469" i="10"/>
  <c r="V535" i="8"/>
  <c r="M549" i="10" s="1"/>
  <c r="L549" i="10"/>
  <c r="V400" i="8"/>
  <c r="M414" i="10" s="1"/>
  <c r="L414" i="10"/>
  <c r="V1748" i="8"/>
  <c r="M1762" i="10" s="1"/>
  <c r="L1762" i="10"/>
  <c r="V863" i="8"/>
  <c r="M877" i="10" s="1"/>
  <c r="L877" i="10"/>
  <c r="V514" i="8"/>
  <c r="M528" i="10" s="1"/>
  <c r="L528" i="10"/>
  <c r="V549" i="8"/>
  <c r="M563" i="10" s="1"/>
  <c r="L563" i="10"/>
  <c r="V37" i="8"/>
  <c r="M51" i="10" s="1"/>
  <c r="L51" i="10"/>
  <c r="V376" i="8"/>
  <c r="M390" i="10" s="1"/>
  <c r="L390" i="10"/>
  <c r="V661" i="8"/>
  <c r="M675" i="10" s="1"/>
  <c r="L675" i="10"/>
  <c r="V145" i="8"/>
  <c r="M159" i="10" s="1"/>
  <c r="L159" i="10"/>
  <c r="V154" i="8"/>
  <c r="M168" i="10" s="1"/>
  <c r="L168" i="10"/>
  <c r="V125" i="8"/>
  <c r="M139" i="10" s="1"/>
  <c r="L139" i="10"/>
  <c r="V32" i="8"/>
  <c r="M46" i="10" s="1"/>
  <c r="L46" i="10"/>
  <c r="V1491" i="8"/>
  <c r="M1505" i="10" s="1"/>
  <c r="L1505" i="10"/>
  <c r="V2003" i="8"/>
  <c r="M2017" i="10" s="1"/>
  <c r="L2017" i="10"/>
  <c r="V2515" i="8"/>
  <c r="M2529" i="10" s="1"/>
  <c r="L2529" i="10"/>
  <c r="V1232" i="8"/>
  <c r="M1246" i="10" s="1"/>
  <c r="L1246" i="10"/>
  <c r="V1744" i="8"/>
  <c r="M1758" i="10" s="1"/>
  <c r="L1758" i="10"/>
  <c r="V2256" i="8"/>
  <c r="M2270" i="10" s="1"/>
  <c r="L2270" i="10"/>
  <c r="V1653" i="8"/>
  <c r="M1667" i="10" s="1"/>
  <c r="L1667" i="10"/>
  <c r="V2349" i="8"/>
  <c r="M2363" i="10" s="1"/>
  <c r="L2363" i="10"/>
  <c r="V1202" i="8"/>
  <c r="M1216" i="10" s="1"/>
  <c r="L1216" i="10"/>
  <c r="V1387" i="8"/>
  <c r="M1401" i="10" s="1"/>
  <c r="L1401" i="10"/>
  <c r="V1899" i="8"/>
  <c r="M1913" i="10" s="1"/>
  <c r="L1913" i="10"/>
  <c r="V2411" i="8"/>
  <c r="M2425" i="10" s="1"/>
  <c r="L2425" i="10"/>
  <c r="V1144" i="8"/>
  <c r="M1158" i="10" s="1"/>
  <c r="L1158" i="10"/>
  <c r="V1656" i="8"/>
  <c r="M1670" i="10" s="1"/>
  <c r="L1670" i="10"/>
  <c r="V2168" i="8"/>
  <c r="M2182" i="10" s="1"/>
  <c r="L2182" i="10"/>
  <c r="V1517" i="8"/>
  <c r="M1531" i="10" s="1"/>
  <c r="L1531" i="10"/>
  <c r="V2197" i="8"/>
  <c r="M2211" i="10" s="1"/>
  <c r="L2211" i="10"/>
  <c r="V2255" i="8"/>
  <c r="M2269" i="10" s="1"/>
  <c r="L2269" i="10"/>
  <c r="V988" i="8"/>
  <c r="M1002" i="10" s="1"/>
  <c r="L1002" i="10"/>
  <c r="V1564" i="8"/>
  <c r="M1578" i="10" s="1"/>
  <c r="L1578" i="10"/>
  <c r="V2076" i="8"/>
  <c r="M2090" i="10" s="1"/>
  <c r="L2090" i="10"/>
  <c r="V2588" i="8"/>
  <c r="M2602" i="10" s="1"/>
  <c r="L2602" i="10"/>
  <c r="V689" i="8"/>
  <c r="M703" i="10" s="1"/>
  <c r="L703" i="10"/>
  <c r="V169" i="8"/>
  <c r="M183" i="10" s="1"/>
  <c r="L183" i="10"/>
  <c r="V508" i="8"/>
  <c r="M522" i="10" s="1"/>
  <c r="L522" i="10"/>
  <c r="V7" i="8"/>
  <c r="M21" i="10" s="1"/>
  <c r="L21" i="10"/>
  <c r="V1887" i="8"/>
  <c r="M1901" i="10" s="1"/>
  <c r="L1901" i="10"/>
  <c r="V415" i="8"/>
  <c r="M429" i="10" s="1"/>
  <c r="L429" i="10"/>
  <c r="V34" i="8"/>
  <c r="M48" i="10" s="1"/>
  <c r="L48" i="10"/>
  <c r="V340" i="8"/>
  <c r="M354" i="10" s="1"/>
  <c r="L354" i="10"/>
  <c r="V1716" i="8"/>
  <c r="M1730" i="10" s="1"/>
  <c r="L1730" i="10"/>
  <c r="V647" i="8"/>
  <c r="M661" i="10" s="1"/>
  <c r="L661" i="10"/>
  <c r="V90" i="8"/>
  <c r="M104" i="10" s="1"/>
  <c r="L104" i="10"/>
  <c r="V496" i="8"/>
  <c r="M510" i="10" s="1"/>
  <c r="L510" i="10"/>
  <c r="V1439" i="8"/>
  <c r="M1453" i="10" s="1"/>
  <c r="L1453" i="10"/>
  <c r="V207" i="8"/>
  <c r="M221" i="10" s="1"/>
  <c r="L221" i="10"/>
  <c r="V745" i="8"/>
  <c r="M759" i="10" s="1"/>
  <c r="L759" i="10"/>
  <c r="V213" i="8"/>
  <c r="M227" i="10" s="1"/>
  <c r="L227" i="10"/>
  <c r="V552" i="8"/>
  <c r="M566" i="10" s="1"/>
  <c r="L566" i="10"/>
  <c r="V40" i="8"/>
  <c r="M54" i="10" s="1"/>
  <c r="L54" i="10"/>
  <c r="V321" i="8"/>
  <c r="M335" i="10" s="1"/>
  <c r="L335" i="10"/>
  <c r="V474" i="8"/>
  <c r="M488" i="10" s="1"/>
  <c r="L488" i="10"/>
  <c r="V413" i="8"/>
  <c r="M427" i="10" s="1"/>
  <c r="L427" i="10"/>
  <c r="V368" i="8"/>
  <c r="M382" i="10" s="1"/>
  <c r="L382" i="10"/>
  <c r="V1315" i="8"/>
  <c r="M1329" i="10" s="1"/>
  <c r="L1329" i="10"/>
  <c r="V1827" i="8"/>
  <c r="M1841" i="10" s="1"/>
  <c r="L1841" i="10"/>
  <c r="V2339" i="8"/>
  <c r="M2353" i="10" s="1"/>
  <c r="L2353" i="10"/>
  <c r="V1056" i="8"/>
  <c r="M1070" i="10" s="1"/>
  <c r="L1070" i="10"/>
  <c r="V1568" i="8"/>
  <c r="M1582" i="10" s="1"/>
  <c r="L1582" i="10"/>
  <c r="V2080" i="8"/>
  <c r="M2094" i="10" s="1"/>
  <c r="L2094" i="10"/>
  <c r="V2592" i="8"/>
  <c r="M2606" i="10" s="1"/>
  <c r="L2606" i="10"/>
  <c r="V2101" i="8"/>
  <c r="M2115" i="10" s="1"/>
  <c r="L2115" i="10"/>
  <c r="V1406" i="8"/>
  <c r="M1420" i="10" s="1"/>
  <c r="L1420" i="10"/>
  <c r="V911" i="8"/>
  <c r="M925" i="10" s="1"/>
  <c r="L925" i="10"/>
  <c r="V530" i="8"/>
  <c r="M544" i="10" s="1"/>
  <c r="L544" i="10"/>
  <c r="V580" i="8"/>
  <c r="M594" i="10" s="1"/>
  <c r="L594" i="10"/>
  <c r="V68" i="8"/>
  <c r="M82" i="10" s="1"/>
  <c r="L82" i="10"/>
  <c r="V1551" i="8"/>
  <c r="M1565" i="10" s="1"/>
  <c r="L1565" i="10"/>
  <c r="V199" i="8"/>
  <c r="M213" i="10" s="1"/>
  <c r="L213" i="10"/>
  <c r="V349" i="8"/>
  <c r="M363" i="10" s="1"/>
  <c r="L363" i="10"/>
  <c r="V48" i="8"/>
  <c r="M62" i="10" s="1"/>
  <c r="L62" i="10"/>
  <c r="V980" i="8"/>
  <c r="M994" i="10" s="1"/>
  <c r="L994" i="10"/>
  <c r="V671" i="8"/>
  <c r="M685" i="10" s="1"/>
  <c r="L685" i="10"/>
  <c r="V322" i="8"/>
  <c r="M336" i="10" s="1"/>
  <c r="L336" i="10"/>
  <c r="V453" i="8"/>
  <c r="M467" i="10" s="1"/>
  <c r="L467" i="10"/>
  <c r="V828" i="8"/>
  <c r="M842" i="10" s="1"/>
  <c r="L842" i="10"/>
  <c r="V280" i="8"/>
  <c r="M294" i="10" s="1"/>
  <c r="L294" i="10"/>
  <c r="V561" i="8"/>
  <c r="M575" i="10" s="1"/>
  <c r="L575" i="10"/>
  <c r="V49" i="8"/>
  <c r="M63" i="10" s="1"/>
  <c r="L63" i="10"/>
  <c r="V840" i="8"/>
  <c r="M854" i="10" s="1"/>
  <c r="L854" i="10"/>
  <c r="V1075" i="8"/>
  <c r="M1089" i="10" s="1"/>
  <c r="L1089" i="10"/>
  <c r="V1587" i="8"/>
  <c r="M1601" i="10" s="1"/>
  <c r="L1601" i="10"/>
  <c r="V2099" i="8"/>
  <c r="M2113" i="10" s="1"/>
  <c r="L2113" i="10"/>
  <c r="V2611" i="8"/>
  <c r="M2625" i="10" s="1"/>
  <c r="L2625" i="10"/>
  <c r="V1328" i="8"/>
  <c r="M1342" i="10" s="1"/>
  <c r="L1342" i="10"/>
  <c r="V1840" i="8"/>
  <c r="M1854" i="10" s="1"/>
  <c r="L1854" i="10"/>
  <c r="V2352" i="8"/>
  <c r="M2366" i="10" s="1"/>
  <c r="L2366" i="10"/>
  <c r="V1781" i="8"/>
  <c r="M1795" i="10" s="1"/>
  <c r="L1795" i="10"/>
  <c r="V2541" i="8"/>
  <c r="M2555" i="10" s="1"/>
  <c r="L2555" i="10"/>
  <c r="V1483" i="8"/>
  <c r="M1497" i="10" s="1"/>
  <c r="L1497" i="10"/>
  <c r="V1995" i="8"/>
  <c r="M2009" i="10" s="1"/>
  <c r="L2009" i="10"/>
  <c r="V2507" i="8"/>
  <c r="M2521" i="10" s="1"/>
  <c r="L2521" i="10"/>
  <c r="V1240" i="8"/>
  <c r="M1254" i="10" s="1"/>
  <c r="L1254" i="10"/>
  <c r="V1752" i="8"/>
  <c r="M1766" i="10" s="1"/>
  <c r="L1766" i="10"/>
  <c r="V2264" i="8"/>
  <c r="M2278" i="10" s="1"/>
  <c r="L2278" i="10"/>
  <c r="V961" i="8"/>
  <c r="M975" i="10" s="1"/>
  <c r="L975" i="10"/>
  <c r="V1645" i="8"/>
  <c r="M1659" i="10" s="1"/>
  <c r="L1659" i="10"/>
  <c r="V2333" i="8"/>
  <c r="M2347" i="10" s="1"/>
  <c r="L2347" i="10"/>
  <c r="V998" i="8"/>
  <c r="M1012" i="10" s="1"/>
  <c r="L1012" i="10"/>
  <c r="V2351" i="8"/>
  <c r="M2365" i="10" s="1"/>
  <c r="L2365" i="10"/>
  <c r="V1925" i="8"/>
  <c r="M1939" i="10" s="1"/>
  <c r="L1939" i="10"/>
  <c r="V1718" i="8"/>
  <c r="M1732" i="10" s="1"/>
  <c r="L1732" i="10"/>
  <c r="V1326" i="8"/>
  <c r="M1340" i="10" s="1"/>
  <c r="L1340" i="10"/>
  <c r="V890" i="8"/>
  <c r="M904" i="10" s="1"/>
  <c r="L904" i="10"/>
  <c r="V1602" i="8"/>
  <c r="M1616" i="10" s="1"/>
  <c r="L1616" i="10"/>
  <c r="V2469" i="8"/>
  <c r="M2483" i="10" s="1"/>
  <c r="L2483" i="10"/>
  <c r="V1610" i="8"/>
  <c r="M1624" i="10" s="1"/>
  <c r="L1624" i="10"/>
  <c r="V1146" i="8"/>
  <c r="M1160" i="10" s="1"/>
  <c r="L1160" i="10"/>
  <c r="V1849" i="8"/>
  <c r="M1863" i="10" s="1"/>
  <c r="L1863" i="10"/>
  <c r="V2361" i="8"/>
  <c r="M2375" i="10" s="1"/>
  <c r="L2375" i="10"/>
  <c r="V1278" i="8"/>
  <c r="M1292" i="10" s="1"/>
  <c r="L1292" i="10"/>
  <c r="V766" i="8"/>
  <c r="M780" i="10" s="1"/>
  <c r="L780" i="10"/>
  <c r="V2110" i="8"/>
  <c r="M2124" i="10" s="1"/>
  <c r="L2124" i="10"/>
  <c r="V2599" i="8"/>
  <c r="M2613" i="10" s="1"/>
  <c r="L2613" i="10"/>
  <c r="V1271" i="8"/>
  <c r="M1285" i="10" s="1"/>
  <c r="L1285" i="10"/>
  <c r="V619" i="8"/>
  <c r="M633" i="10" s="1"/>
  <c r="L633" i="10"/>
  <c r="V107" i="8"/>
  <c r="M121" i="10" s="1"/>
  <c r="L121" i="10"/>
  <c r="V254" i="8"/>
  <c r="M268" i="10" s="1"/>
  <c r="L268" i="10"/>
  <c r="V1637" i="8"/>
  <c r="M1651" i="10" s="1"/>
  <c r="L1651" i="10"/>
  <c r="V1711" i="8"/>
  <c r="M1725" i="10" s="1"/>
  <c r="L1725" i="10"/>
  <c r="V327" i="8"/>
  <c r="M341" i="10" s="1"/>
  <c r="L341" i="10"/>
  <c r="V1467" i="8"/>
  <c r="M1481" i="10" s="1"/>
  <c r="L1481" i="10"/>
  <c r="V1979" i="8"/>
  <c r="M1993" i="10" s="1"/>
  <c r="L1993" i="10"/>
  <c r="V2491" i="8"/>
  <c r="M2505" i="10" s="1"/>
  <c r="L2505" i="10"/>
  <c r="V1224" i="8"/>
  <c r="M1238" i="10" s="1"/>
  <c r="L1238" i="10"/>
  <c r="V1736" i="8"/>
  <c r="M1750" i="10" s="1"/>
  <c r="L1750" i="10"/>
  <c r="V2248" i="8"/>
  <c r="M2262" i="10" s="1"/>
  <c r="L2262" i="10"/>
  <c r="V1621" i="8"/>
  <c r="M1635" i="10" s="1"/>
  <c r="L1635" i="10"/>
  <c r="V2305" i="8"/>
  <c r="M2319" i="10" s="1"/>
  <c r="L2319" i="10"/>
  <c r="V834" i="8"/>
  <c r="M848" i="10" s="1"/>
  <c r="L848" i="10"/>
  <c r="V2335" i="8"/>
  <c r="M2349" i="10" s="1"/>
  <c r="L2349" i="10"/>
  <c r="V1068" i="8"/>
  <c r="M1082" i="10" s="1"/>
  <c r="L1082" i="10"/>
  <c r="V1708" i="8"/>
  <c r="M1722" i="10" s="1"/>
  <c r="L1722" i="10"/>
  <c r="V2220" i="8"/>
  <c r="M2234" i="10" s="1"/>
  <c r="L2234" i="10"/>
  <c r="V1605" i="8"/>
  <c r="M1619" i="10" s="1"/>
  <c r="L1619" i="10"/>
  <c r="V2289" i="8"/>
  <c r="M2303" i="10" s="1"/>
  <c r="L2303" i="10"/>
  <c r="V750" i="8"/>
  <c r="M764" i="10" s="1"/>
  <c r="L764" i="10"/>
  <c r="V1838" i="8"/>
  <c r="M1852" i="10" s="1"/>
  <c r="L1852" i="10"/>
  <c r="V2549" i="8"/>
  <c r="M2563" i="10" s="1"/>
  <c r="L2563" i="10"/>
  <c r="V1350" i="8"/>
  <c r="M1364" i="10" s="1"/>
  <c r="L1364" i="10"/>
  <c r="V1929" i="8"/>
  <c r="M1943" i="10" s="1"/>
  <c r="L1943" i="10"/>
  <c r="V2441" i="8"/>
  <c r="M2455" i="10" s="1"/>
  <c r="L2455" i="10"/>
  <c r="V1546" i="8"/>
  <c r="M1560" i="10" s="1"/>
  <c r="L1560" i="10"/>
  <c r="V1090" i="8"/>
  <c r="M1104" i="10" s="1"/>
  <c r="L1104" i="10"/>
  <c r="V2609" i="8"/>
  <c r="M2623" i="10" s="1"/>
  <c r="L2623" i="10"/>
  <c r="V1988" i="8"/>
  <c r="M2002" i="10" s="1"/>
  <c r="L2002" i="10"/>
  <c r="V923" i="8"/>
  <c r="M937" i="10" s="1"/>
  <c r="L937" i="10"/>
  <c r="V558" i="8"/>
  <c r="M572" i="10" s="1"/>
  <c r="L572" i="10"/>
  <c r="V1871" i="8"/>
  <c r="M1885" i="10" s="1"/>
  <c r="L1885" i="10"/>
  <c r="V1404" i="8"/>
  <c r="M1418" i="10" s="1"/>
  <c r="L1418" i="10"/>
  <c r="V2225" i="8"/>
  <c r="M2239" i="10" s="1"/>
  <c r="L2239" i="10"/>
  <c r="V934" i="8"/>
  <c r="M948" i="10" s="1"/>
  <c r="L948" i="10"/>
  <c r="V2137" i="8"/>
  <c r="M2151" i="10" s="1"/>
  <c r="L2151" i="10"/>
  <c r="V1394" i="8"/>
  <c r="M1408" i="10" s="1"/>
  <c r="L1408" i="10"/>
  <c r="V2471" i="8"/>
  <c r="M2485" i="10" s="1"/>
  <c r="L2485" i="10"/>
  <c r="V587" i="8"/>
  <c r="M601" i="10" s="1"/>
  <c r="L601" i="10"/>
  <c r="V1102" i="8"/>
  <c r="M1116" i="10" s="1"/>
  <c r="L1116" i="10"/>
  <c r="V791" i="8"/>
  <c r="M805" i="10" s="1"/>
  <c r="L805" i="10"/>
  <c r="V422" i="8"/>
  <c r="M436" i="10" s="1"/>
  <c r="L436" i="10"/>
  <c r="V565" i="8"/>
  <c r="M579" i="10" s="1"/>
  <c r="L579" i="10"/>
  <c r="V2368" i="8"/>
  <c r="M2382" i="10" s="1"/>
  <c r="L2382" i="10"/>
  <c r="V1282" i="8"/>
  <c r="M1296" i="10" s="1"/>
  <c r="L1296" i="10"/>
  <c r="V2404" i="8"/>
  <c r="M2418" i="10" s="1"/>
  <c r="L2418" i="10"/>
  <c r="V771" i="8"/>
  <c r="M785" i="10" s="1"/>
  <c r="L785" i="10"/>
  <c r="V406" i="8"/>
  <c r="M420" i="10" s="1"/>
  <c r="L420" i="10"/>
  <c r="V812" i="8"/>
  <c r="M826" i="10" s="1"/>
  <c r="L826" i="10"/>
  <c r="V1983" i="8"/>
  <c r="M1997" i="10" s="1"/>
  <c r="L1997" i="10"/>
  <c r="V437" i="8"/>
  <c r="M451" i="10" s="1"/>
  <c r="L451" i="10"/>
  <c r="V2624" i="8"/>
  <c r="M2638" i="10" s="1"/>
  <c r="L2638" i="10"/>
  <c r="V2301" i="8"/>
  <c r="M2315" i="10" s="1"/>
  <c r="L2315" i="10"/>
  <c r="V1287" i="8"/>
  <c r="M1301" i="10" s="1"/>
  <c r="L1301" i="10"/>
  <c r="V550" i="8"/>
  <c r="M564" i="10" s="1"/>
  <c r="L564" i="10"/>
  <c r="V309" i="8"/>
  <c r="M323" i="10" s="1"/>
  <c r="L323" i="10"/>
  <c r="V1920" i="8"/>
  <c r="M1934" i="10" s="1"/>
  <c r="L1934" i="10"/>
  <c r="V1905" i="8"/>
  <c r="M1919" i="10" s="1"/>
  <c r="L1919" i="10"/>
  <c r="V1511" i="8"/>
  <c r="M1525" i="10" s="1"/>
  <c r="L1525" i="10"/>
  <c r="V374" i="8"/>
  <c r="M388" i="10" s="1"/>
  <c r="L388" i="10"/>
  <c r="V772" i="8"/>
  <c r="M786" i="10" s="1"/>
  <c r="L786" i="10"/>
  <c r="V1823" i="8"/>
  <c r="M1837" i="10" s="1"/>
  <c r="L1837" i="10"/>
  <c r="V2356" i="8"/>
  <c r="M2370" i="10" s="1"/>
  <c r="L2370" i="10"/>
  <c r="V860" i="8"/>
  <c r="M874" i="10" s="1"/>
  <c r="L874" i="10"/>
  <c r="V735" i="8"/>
  <c r="M749" i="10" s="1"/>
  <c r="L749" i="10"/>
  <c r="V872" i="8"/>
  <c r="M886" i="10" s="1"/>
  <c r="L886" i="10"/>
  <c r="V337" i="8"/>
  <c r="M351" i="10" s="1"/>
  <c r="L351" i="10"/>
  <c r="V384" i="8"/>
  <c r="M398" i="10" s="1"/>
  <c r="L398" i="10"/>
  <c r="V2067" i="8"/>
  <c r="M2081" i="10" s="1"/>
  <c r="L2081" i="10"/>
  <c r="V2064" i="8"/>
  <c r="M2078" i="10" s="1"/>
  <c r="L2078" i="10"/>
  <c r="V2081" i="8"/>
  <c r="M2095" i="10" s="1"/>
  <c r="L2095" i="10"/>
  <c r="V1451" i="8"/>
  <c r="M1465" i="10" s="1"/>
  <c r="L1465" i="10"/>
  <c r="V952" i="8"/>
  <c r="M966" i="10" s="1"/>
  <c r="L966" i="10"/>
  <c r="V2488" i="8"/>
  <c r="M2502" i="10" s="1"/>
  <c r="L2502" i="10"/>
  <c r="V2285" i="8"/>
  <c r="M2299" i="10" s="1"/>
  <c r="L2299" i="10"/>
  <c r="V1052" i="8"/>
  <c r="M1066" i="10" s="1"/>
  <c r="L1066" i="10"/>
  <c r="V2396" i="8"/>
  <c r="M2410" i="10" s="1"/>
  <c r="L2410" i="10"/>
  <c r="V712" i="8"/>
  <c r="M726" i="10" s="1"/>
  <c r="L726" i="10"/>
  <c r="V1663" i="8"/>
  <c r="M1677" i="10" s="1"/>
  <c r="L1677" i="10"/>
  <c r="V276" i="8"/>
  <c r="M290" i="10" s="1"/>
  <c r="L290" i="10"/>
  <c r="V538" i="8"/>
  <c r="M552" i="10" s="1"/>
  <c r="L552" i="10"/>
  <c r="V2423" i="8"/>
  <c r="M2437" i="10" s="1"/>
  <c r="L2437" i="10"/>
  <c r="V669" i="8"/>
  <c r="M683" i="10" s="1"/>
  <c r="L683" i="10"/>
  <c r="V232" i="8"/>
  <c r="M246" i="10" s="1"/>
  <c r="L246" i="10"/>
  <c r="V733" i="8"/>
  <c r="M747" i="10" s="1"/>
  <c r="L747" i="10"/>
  <c r="V1379" i="8"/>
  <c r="M1393" i="10" s="1"/>
  <c r="L1393" i="10"/>
  <c r="V752" i="8"/>
  <c r="M766" i="10" s="1"/>
  <c r="L766" i="10"/>
  <c r="V2144" i="8"/>
  <c r="M2158" i="10" s="1"/>
  <c r="L2158" i="10"/>
  <c r="V2189" i="8"/>
  <c r="M2203" i="10" s="1"/>
  <c r="L2203" i="10"/>
  <c r="V255" i="8"/>
  <c r="M269" i="10" s="1"/>
  <c r="L269" i="10"/>
  <c r="V4" i="8"/>
  <c r="M18" i="10" s="1"/>
  <c r="L18" i="10"/>
  <c r="V189" i="8"/>
  <c r="M203" i="10" s="1"/>
  <c r="L203" i="10"/>
  <c r="V1119" i="8"/>
  <c r="M1133" i="10" s="1"/>
  <c r="L1133" i="10"/>
  <c r="V389" i="8"/>
  <c r="M403" i="10" s="1"/>
  <c r="L403" i="10"/>
  <c r="V497" i="8"/>
  <c r="M511" i="10" s="1"/>
  <c r="L511" i="10"/>
  <c r="V285" i="8"/>
  <c r="M299" i="10" s="1"/>
  <c r="L299" i="10"/>
  <c r="V1651" i="8"/>
  <c r="M1665" i="10" s="1"/>
  <c r="L1665" i="10"/>
  <c r="V1392" i="8"/>
  <c r="M1406" i="10" s="1"/>
  <c r="L1406" i="10"/>
  <c r="V2209" i="8"/>
  <c r="M2223" i="10" s="1"/>
  <c r="L2223" i="10"/>
  <c r="V1547" i="8"/>
  <c r="M1561" i="10" s="1"/>
  <c r="L1561" i="10"/>
  <c r="V1048" i="8"/>
  <c r="M1062" i="10" s="1"/>
  <c r="L1062" i="10"/>
  <c r="V2328" i="8"/>
  <c r="M2342" i="10" s="1"/>
  <c r="L2342" i="10"/>
  <c r="V2069" i="8"/>
  <c r="M2083" i="10" s="1"/>
  <c r="L2083" i="10"/>
  <c r="V2415" i="8"/>
  <c r="M2429" i="10" s="1"/>
  <c r="L2429" i="10"/>
  <c r="V2369" i="8"/>
  <c r="M2383" i="10" s="1"/>
  <c r="L2383" i="10"/>
  <c r="V986" i="8"/>
  <c r="M1000" i="10" s="1"/>
  <c r="L1000" i="10"/>
  <c r="V2533" i="8"/>
  <c r="M2547" i="10" s="1"/>
  <c r="L2547" i="10"/>
  <c r="V674" i="8"/>
  <c r="M688" i="10" s="1"/>
  <c r="L688" i="10"/>
  <c r="V1657" i="8"/>
  <c r="M1671" i="10" s="1"/>
  <c r="L1671" i="10"/>
  <c r="V1655" i="8"/>
  <c r="M1669" i="10" s="1"/>
  <c r="L1669" i="10"/>
  <c r="V446" i="8"/>
  <c r="M460" i="10" s="1"/>
  <c r="L460" i="10"/>
  <c r="V1455" i="8"/>
  <c r="M1469" i="10" s="1"/>
  <c r="L1469" i="10"/>
  <c r="V2299" i="8"/>
  <c r="M2313" i="10" s="1"/>
  <c r="L2313" i="10"/>
  <c r="V1800" i="8"/>
  <c r="M1814" i="10" s="1"/>
  <c r="L1814" i="10"/>
  <c r="V1025" i="8"/>
  <c r="M1039" i="10" s="1"/>
  <c r="L1039" i="10"/>
  <c r="V886" i="8"/>
  <c r="M900" i="10" s="1"/>
  <c r="L900" i="10"/>
  <c r="V1516" i="8"/>
  <c r="M1530" i="10" s="1"/>
  <c r="L1530" i="10"/>
  <c r="V1009" i="8"/>
  <c r="M1023" i="10" s="1"/>
  <c r="L1023" i="10"/>
  <c r="V1550" i="8"/>
  <c r="M1564" i="10" s="1"/>
  <c r="L1564" i="10"/>
  <c r="V1254" i="8"/>
  <c r="M1268" i="10" s="1"/>
  <c r="L1268" i="10"/>
  <c r="V2249" i="8"/>
  <c r="M2263" i="10" s="1"/>
  <c r="L2263" i="10"/>
  <c r="V725" i="8"/>
  <c r="M739" i="10" s="1"/>
  <c r="L739" i="10"/>
  <c r="V859" i="8"/>
  <c r="M873" i="10" s="1"/>
  <c r="L873" i="10"/>
  <c r="V238" i="8"/>
  <c r="M252" i="10" s="1"/>
  <c r="L252" i="10"/>
  <c r="V807" i="8"/>
  <c r="M821" i="10" s="1"/>
  <c r="L821" i="10"/>
  <c r="V1980" i="8"/>
  <c r="M1994" i="10" s="1"/>
  <c r="L1994" i="10"/>
  <c r="V1629" i="8"/>
  <c r="M1643" i="10" s="1"/>
  <c r="L1643" i="10"/>
  <c r="V1594" i="8"/>
  <c r="M1608" i="10" s="1"/>
  <c r="L1608" i="10"/>
  <c r="V1138" i="8"/>
  <c r="M1152" i="10" s="1"/>
  <c r="L1152" i="10"/>
  <c r="V1945" i="8"/>
  <c r="M1959" i="10" s="1"/>
  <c r="L1959" i="10"/>
  <c r="V2442" i="8"/>
  <c r="M2456" i="10" s="1"/>
  <c r="L2456" i="10"/>
  <c r="V1762" i="8"/>
  <c r="M1776" i="10" s="1"/>
  <c r="L1776" i="10"/>
  <c r="V1996" i="8"/>
  <c r="M2010" i="10" s="1"/>
  <c r="L2010" i="10"/>
  <c r="V2252" i="8"/>
  <c r="M2266" i="10" s="1"/>
  <c r="L2266" i="10"/>
  <c r="V873" i="8"/>
  <c r="M887" i="10" s="1"/>
  <c r="L887" i="10"/>
  <c r="V2325" i="8"/>
  <c r="M2339" i="10" s="1"/>
  <c r="L2339" i="10"/>
  <c r="V2239" i="8"/>
  <c r="M2253" i="10" s="1"/>
  <c r="L2253" i="10"/>
  <c r="V2590" i="8"/>
  <c r="M2604" i="10" s="1"/>
  <c r="L2604" i="10"/>
  <c r="V329" i="8"/>
  <c r="M343" i="10" s="1"/>
  <c r="L343" i="10"/>
  <c r="V59" i="8"/>
  <c r="M73" i="10" s="1"/>
  <c r="L73" i="10"/>
  <c r="V1037" i="8"/>
  <c r="M1051" i="10" s="1"/>
  <c r="L1051" i="10"/>
  <c r="V1189" i="8"/>
  <c r="M1203" i="10" s="1"/>
  <c r="L1203" i="10"/>
  <c r="V1293" i="8"/>
  <c r="M1307" i="10" s="1"/>
  <c r="L1307" i="10"/>
  <c r="V2294" i="8"/>
  <c r="M2308" i="10" s="1"/>
  <c r="L2308" i="10"/>
  <c r="V2394" i="8"/>
  <c r="M2408" i="10" s="1"/>
  <c r="L2408" i="10"/>
  <c r="V1253" i="8"/>
  <c r="M1267" i="10" s="1"/>
  <c r="L1267" i="10"/>
  <c r="V1810" i="8"/>
  <c r="M1824" i="10" s="1"/>
  <c r="L1824" i="10"/>
  <c r="V901" i="8"/>
  <c r="M915" i="10" s="1"/>
  <c r="L915" i="10"/>
  <c r="V1341" i="8"/>
  <c r="M1355" i="10" s="1"/>
  <c r="L1355" i="10"/>
  <c r="V1269" i="8"/>
  <c r="M1283" i="10" s="1"/>
  <c r="L1283" i="10"/>
  <c r="V2398" i="8"/>
  <c r="M2412" i="10" s="1"/>
  <c r="L2412" i="10"/>
  <c r="V1413" i="8"/>
  <c r="M1427" i="10" s="1"/>
  <c r="L1427" i="10"/>
  <c r="V2550" i="8"/>
  <c r="M2564" i="10" s="1"/>
  <c r="L2564" i="10"/>
  <c r="V953" i="8"/>
  <c r="M967" i="10" s="1"/>
  <c r="L967" i="10"/>
  <c r="V1465" i="8"/>
  <c r="M1479" i="10" s="1"/>
  <c r="L1479" i="10"/>
  <c r="V2218" i="8"/>
  <c r="M2232" i="10" s="1"/>
  <c r="L2232" i="10"/>
  <c r="V2494" i="8"/>
  <c r="M2508" i="10" s="1"/>
  <c r="L2508" i="10"/>
  <c r="V2026" i="8"/>
  <c r="M2040" i="10" s="1"/>
  <c r="L2040" i="10"/>
  <c r="V2466" i="8"/>
  <c r="M2480" i="10" s="1"/>
  <c r="L2480" i="10"/>
  <c r="V1289" i="8"/>
  <c r="M1303" i="10" s="1"/>
  <c r="L1303" i="10"/>
  <c r="V2158" i="8"/>
  <c r="M2172" i="10" s="1"/>
  <c r="L2172" i="10"/>
  <c r="V1029" i="8"/>
  <c r="M1043" i="10" s="1"/>
  <c r="L1043" i="10"/>
  <c r="V2262" i="8"/>
  <c r="M2276" i="10" s="1"/>
  <c r="L2276" i="10"/>
  <c r="V2538" i="8"/>
  <c r="M2552" i="10" s="1"/>
  <c r="L2552" i="10"/>
  <c r="V2034" i="8"/>
  <c r="M2048" i="10" s="1"/>
  <c r="L2048" i="10"/>
  <c r="V1882" i="8"/>
  <c r="M1896" i="10" s="1"/>
  <c r="L1896" i="10"/>
  <c r="V2334" i="8"/>
  <c r="M2348" i="10" s="1"/>
  <c r="L2348" i="10"/>
  <c r="V1241" i="8"/>
  <c r="M1255" i="10" s="1"/>
  <c r="L1255" i="10"/>
  <c r="V2610" i="8"/>
  <c r="M2624" i="10" s="1"/>
  <c r="L2624" i="10"/>
  <c r="V917" i="8"/>
  <c r="M931" i="10" s="1"/>
  <c r="L931" i="10"/>
  <c r="V1814" i="8"/>
  <c r="M1828" i="10" s="1"/>
  <c r="L1828" i="10"/>
  <c r="V2306" i="8"/>
  <c r="M2320" i="10" s="1"/>
  <c r="L2320" i="10"/>
  <c r="V1481" i="8"/>
  <c r="M1495" i="10" s="1"/>
  <c r="L1495" i="10"/>
  <c r="V1285" i="8"/>
  <c r="M1299" i="10" s="1"/>
  <c r="L1299" i="10"/>
  <c r="V1698" i="8"/>
  <c r="M1712" i="10" s="1"/>
  <c r="L1712" i="10"/>
  <c r="V2406" i="8"/>
  <c r="M2420" i="10" s="1"/>
  <c r="L2420" i="10"/>
  <c r="V1786" i="8"/>
  <c r="M1800" i="10" s="1"/>
  <c r="L1800" i="10"/>
  <c r="V885" i="8"/>
  <c r="M899" i="10" s="1"/>
  <c r="L899" i="10"/>
  <c r="V1429" i="8"/>
  <c r="M1443" i="10" s="1"/>
  <c r="L1443" i="10"/>
  <c r="V1333" i="8"/>
  <c r="M1347" i="10" s="1"/>
  <c r="L1347" i="10"/>
  <c r="V2522" i="8"/>
  <c r="M2536" i="10" s="1"/>
  <c r="L2536" i="10"/>
  <c r="V1157" i="8"/>
  <c r="M1171" i="10" s="1"/>
  <c r="L1171" i="10"/>
  <c r="V2630" i="8"/>
  <c r="M2644" i="10" s="1"/>
  <c r="L2644" i="10"/>
  <c r="V1978" i="8"/>
  <c r="M1992" i="10" s="1"/>
  <c r="L1992" i="10"/>
  <c r="V2422" i="8"/>
  <c r="M2436" i="10" s="1"/>
  <c r="L2436" i="10"/>
  <c r="V1273" i="8"/>
  <c r="M1287" i="10" s="1"/>
  <c r="L1287" i="10"/>
  <c r="V821" i="8"/>
  <c r="M835" i="10" s="1"/>
  <c r="L835" i="10"/>
  <c r="V2166" i="8"/>
  <c r="M2180" i="10" s="1"/>
  <c r="L2180" i="10"/>
  <c r="V1970" i="8"/>
  <c r="M1984" i="10" s="1"/>
  <c r="L1984" i="10"/>
  <c r="V2230" i="8"/>
  <c r="M2244" i="10" s="1"/>
  <c r="L2244" i="10"/>
  <c r="V2338" i="8"/>
  <c r="M2352" i="10" s="1"/>
  <c r="L2352" i="10"/>
  <c r="V1049" i="8"/>
  <c r="M1063" i="10" s="1"/>
  <c r="L1063" i="10"/>
  <c r="V2518" i="8"/>
  <c r="M2532" i="10" s="1"/>
  <c r="L2532" i="10"/>
  <c r="V2010" i="8"/>
  <c r="M2024" i="10" s="1"/>
  <c r="L2024" i="10"/>
  <c r="V2162" i="8"/>
  <c r="M2176" i="10" s="1"/>
  <c r="L2176" i="10"/>
  <c r="V1469" i="8"/>
  <c r="M1483" i="10" s="1"/>
  <c r="L1483" i="10"/>
  <c r="V1397" i="8"/>
  <c r="M1411" i="10" s="1"/>
  <c r="L1411" i="10"/>
  <c r="V2050" i="8"/>
  <c r="M2064" i="10" s="1"/>
  <c r="L2064" i="10"/>
  <c r="V2214" i="8"/>
  <c r="M2228" i="10" s="1"/>
  <c r="L2228" i="10"/>
  <c r="V2418" i="8"/>
  <c r="M2432" i="10" s="1"/>
  <c r="L2432" i="10"/>
  <c r="V2258" i="8"/>
  <c r="M2272" i="10" s="1"/>
  <c r="L2272" i="10"/>
  <c r="V2502" i="8"/>
  <c r="M2516" i="10" s="1"/>
  <c r="L2516" i="10"/>
  <c r="V2054" i="8"/>
  <c r="M2068" i="10" s="1"/>
  <c r="L2068" i="10"/>
  <c r="V1053" i="8"/>
  <c r="M1067" i="10" s="1"/>
  <c r="L1067" i="10"/>
  <c r="V1846" i="8"/>
  <c r="M1860" i="10" s="1"/>
  <c r="L1860" i="10"/>
  <c r="V793" i="8"/>
  <c r="M807" i="10" s="1"/>
  <c r="L807" i="10"/>
  <c r="V2006" i="8"/>
  <c r="M2020" i="10" s="1"/>
  <c r="L2020" i="10"/>
  <c r="V1173" i="8"/>
  <c r="M1187" i="10" s="1"/>
  <c r="L1187" i="10"/>
  <c r="V2170" i="8"/>
  <c r="M2184" i="10" s="1"/>
  <c r="L2184" i="10"/>
  <c r="V1077" i="8"/>
  <c r="M1091" i="10" s="1"/>
  <c r="L1091" i="10"/>
  <c r="V1301" i="8"/>
  <c r="M1315" i="10" s="1"/>
  <c r="L1315" i="10"/>
  <c r="V2322" i="8"/>
  <c r="M2336" i="10" s="1"/>
  <c r="L2336" i="10"/>
  <c r="V2446" i="8"/>
  <c r="M2460" i="10" s="1"/>
  <c r="L2460" i="10"/>
  <c r="V1081" i="8"/>
  <c r="M1095" i="10" s="1"/>
  <c r="L1095" i="10"/>
  <c r="V2606" i="8"/>
  <c r="M2620" i="10" s="1"/>
  <c r="L2620" i="10"/>
  <c r="V2106" i="8"/>
  <c r="M2120" i="10" s="1"/>
  <c r="L2120" i="10"/>
  <c r="V2542" i="8"/>
  <c r="M2556" i="10" s="1"/>
  <c r="L2556" i="10"/>
  <c r="V2246" i="8"/>
  <c r="M2260" i="10" s="1"/>
  <c r="L2260" i="10"/>
  <c r="V1930" i="8"/>
  <c r="M1944" i="10" s="1"/>
  <c r="L1944" i="10"/>
  <c r="V2554" i="8"/>
  <c r="M2568" i="10" s="1"/>
  <c r="L2568" i="10"/>
  <c r="V2102" i="8"/>
  <c r="M2116" i="10" s="1"/>
  <c r="L2116" i="10"/>
  <c r="V1161" i="8"/>
  <c r="M1175" i="10" s="1"/>
  <c r="L1175" i="10"/>
  <c r="V2350" i="8"/>
  <c r="M2364" i="10" s="1"/>
  <c r="L2364" i="10"/>
  <c r="V2530" i="8"/>
  <c r="M2544" i="10" s="1"/>
  <c r="L2544" i="10"/>
  <c r="V1149" i="8"/>
  <c r="M1163" i="10" s="1"/>
  <c r="L1163" i="10"/>
  <c r="V2370" i="8"/>
  <c r="M2384" i="10" s="1"/>
  <c r="L2384" i="10"/>
  <c r="V2270" i="8"/>
  <c r="M2284" i="10" s="1"/>
  <c r="L2284" i="10"/>
  <c r="V1061" i="8"/>
  <c r="M1075" i="10" s="1"/>
  <c r="L1075" i="10"/>
  <c r="V1946" i="8"/>
  <c r="M1960" i="10" s="1"/>
  <c r="L1960" i="10"/>
  <c r="V1165" i="8"/>
  <c r="M1179" i="10" s="1"/>
  <c r="L1179" i="10"/>
  <c r="V1045" i="8"/>
  <c r="M1059" i="10" s="1"/>
  <c r="L1059" i="10"/>
  <c r="V1682" i="8"/>
  <c r="M1696" i="10" s="1"/>
  <c r="L1696" i="10"/>
  <c r="V2362" i="8"/>
  <c r="M2376" i="10" s="1"/>
  <c r="L2376" i="10"/>
  <c r="V889" i="8"/>
  <c r="M903" i="10" s="1"/>
  <c r="L903" i="10"/>
  <c r="V2302" i="8"/>
  <c r="M2316" i="10" s="1"/>
  <c r="L2316" i="10"/>
  <c r="V2282" i="8"/>
  <c r="M2296" i="10" s="1"/>
  <c r="L2296" i="10"/>
  <c r="V1974" i="8"/>
  <c r="M1988" i="10" s="1"/>
  <c r="L1988" i="10"/>
  <c r="V2098" i="8"/>
  <c r="M2112" i="10" s="1"/>
  <c r="L2112" i="10"/>
  <c r="V1177" i="8"/>
  <c r="M1191" i="10" s="1"/>
  <c r="L1191" i="10"/>
  <c r="V2058" i="8"/>
  <c r="M2072" i="10" s="1"/>
  <c r="L2072" i="10"/>
  <c r="V1513" i="8"/>
  <c r="M1527" i="10" s="1"/>
  <c r="L1527" i="10"/>
  <c r="V2378" i="8"/>
  <c r="M2392" i="10" s="1"/>
  <c r="L2392" i="10"/>
  <c r="V1030" i="8"/>
  <c r="M1044" i="10" s="1"/>
  <c r="L1044" i="10"/>
  <c r="V74" i="8"/>
  <c r="M88" i="10" s="1"/>
  <c r="L88" i="10"/>
  <c r="V2506" i="8"/>
  <c r="M2520" i="10" s="1"/>
  <c r="L2520" i="10"/>
  <c r="V1257" i="8"/>
  <c r="M1271" i="10" s="1"/>
  <c r="L1271" i="10"/>
  <c r="V2344" i="8"/>
  <c r="M2358" i="10" s="1"/>
  <c r="L2358" i="10"/>
  <c r="V949" i="8"/>
  <c r="M963" i="10" s="1"/>
  <c r="L963" i="10"/>
  <c r="V2594" i="8"/>
  <c r="M2608" i="10" s="1"/>
  <c r="L2608" i="10"/>
  <c r="V1292" i="8"/>
  <c r="M1306" i="10" s="1"/>
  <c r="L1306" i="10"/>
  <c r="V2066" i="8"/>
  <c r="M2080" i="10" s="1"/>
  <c r="L2080" i="10"/>
  <c r="V1115" i="8"/>
  <c r="M1129" i="10" s="1"/>
  <c r="L1129" i="10"/>
  <c r="V1559" i="8"/>
  <c r="M1573" i="10" s="1"/>
  <c r="L1573" i="10"/>
  <c r="V2374" i="8"/>
  <c r="M2388" i="10" s="1"/>
  <c r="L2388" i="10"/>
  <c r="V418" i="8"/>
  <c r="M432" i="10" s="1"/>
  <c r="L432" i="10"/>
  <c r="V2409" i="8"/>
  <c r="M2423" i="10" s="1"/>
  <c r="L2423" i="10"/>
  <c r="V2621" i="8"/>
  <c r="M2635" i="10" s="1"/>
  <c r="L2635" i="10"/>
  <c r="V1385" i="8"/>
  <c r="M1399" i="10" s="1"/>
  <c r="L1399" i="10"/>
  <c r="V1499" i="8"/>
  <c r="M1513" i="10" s="1"/>
  <c r="L1513" i="10"/>
  <c r="V10" i="8"/>
  <c r="M24" i="10" s="1"/>
  <c r="L24" i="10"/>
  <c r="M17" i="10"/>
  <c r="K10" i="10" s="1"/>
  <c r="V1000" i="8"/>
  <c r="M1014" i="10" s="1"/>
  <c r="L1014" i="10"/>
  <c r="G34" i="1"/>
  <c r="F34" i="1"/>
  <c r="E34" i="1"/>
  <c r="D30" i="1"/>
  <c r="E30" i="1"/>
  <c r="X23" i="1"/>
  <c r="W22" i="1"/>
  <c r="W23" i="1"/>
  <c r="W10" i="1"/>
  <c r="X10" i="1"/>
  <c r="X25" i="1" s="1"/>
  <c r="Y10" i="1"/>
  <c r="Z10" i="1"/>
  <c r="AA26" i="1" s="1"/>
  <c r="AA40" i="1" s="1"/>
  <c r="AA10" i="1"/>
  <c r="AB26" i="1" s="1"/>
  <c r="W11" i="1"/>
  <c r="X11" i="1"/>
  <c r="X26" i="1" s="1"/>
  <c r="Y11" i="1"/>
  <c r="Z11" i="1"/>
  <c r="AA27" i="1" s="1"/>
  <c r="AA41" i="1" s="1"/>
  <c r="AA11" i="1"/>
  <c r="AB27" i="1" s="1"/>
  <c r="W12" i="1"/>
  <c r="X12" i="1"/>
  <c r="X27" i="1" s="1"/>
  <c r="Y12" i="1"/>
  <c r="Z12" i="1"/>
  <c r="AA28" i="1" s="1"/>
  <c r="AA42" i="1" s="1"/>
  <c r="AA12" i="1"/>
  <c r="AB28" i="1" s="1"/>
  <c r="W13" i="1"/>
  <c r="X13" i="1"/>
  <c r="X28" i="1" s="1"/>
  <c r="Y13" i="1"/>
  <c r="Z13" i="1"/>
  <c r="AA29" i="1" s="1"/>
  <c r="AA43" i="1" s="1"/>
  <c r="AA13" i="1"/>
  <c r="AB29" i="1" s="1"/>
  <c r="W14" i="1"/>
  <c r="X14" i="1"/>
  <c r="X29" i="1" s="1"/>
  <c r="Y14" i="1"/>
  <c r="Z14" i="1"/>
  <c r="AA30" i="1" s="1"/>
  <c r="AA44" i="1" s="1"/>
  <c r="AA14" i="1"/>
  <c r="AB30" i="1" s="1"/>
  <c r="W15" i="1"/>
  <c r="X15" i="1"/>
  <c r="X30" i="1" s="1"/>
  <c r="Y15" i="1"/>
  <c r="Z15" i="1"/>
  <c r="AA31" i="1" s="1"/>
  <c r="AA45" i="1" s="1"/>
  <c r="AA15" i="1"/>
  <c r="AB31" i="1" s="1"/>
  <c r="W16" i="1"/>
  <c r="X16" i="1"/>
  <c r="X31" i="1" s="1"/>
  <c r="Y16" i="1"/>
  <c r="Z16" i="1"/>
  <c r="AA32" i="1" s="1"/>
  <c r="AA46" i="1" s="1"/>
  <c r="AA16" i="1"/>
  <c r="AB32" i="1" s="1"/>
  <c r="W17" i="1"/>
  <c r="X17" i="1"/>
  <c r="X32" i="1" s="1"/>
  <c r="Y17" i="1"/>
  <c r="Z17" i="1"/>
  <c r="AA33" i="1" s="1"/>
  <c r="AA47" i="1" s="1"/>
  <c r="AA17" i="1"/>
  <c r="AB33" i="1" s="1"/>
  <c r="W18" i="1"/>
  <c r="X18" i="1"/>
  <c r="X33" i="1" s="1"/>
  <c r="Y18" i="1"/>
  <c r="Z18" i="1"/>
  <c r="AA34" i="1" s="1"/>
  <c r="AA48" i="1" s="1"/>
  <c r="AA18" i="1"/>
  <c r="AB34" i="1" s="1"/>
  <c r="W19" i="1"/>
  <c r="X19" i="1"/>
  <c r="X34" i="1" s="1"/>
  <c r="Y19" i="1"/>
  <c r="Z19" i="1"/>
  <c r="AA35" i="1" s="1"/>
  <c r="AA49" i="1" s="1"/>
  <c r="AA19" i="1"/>
  <c r="AB35" i="1" s="1"/>
  <c r="W20" i="1"/>
  <c r="X20" i="1"/>
  <c r="X35" i="1" s="1"/>
  <c r="Y20" i="1"/>
  <c r="Z20" i="1"/>
  <c r="AA36" i="1" s="1"/>
  <c r="AA50" i="1" s="1"/>
  <c r="AA20" i="1"/>
  <c r="AB36" i="1" s="1"/>
  <c r="X9" i="1"/>
  <c r="X24" i="1" s="1"/>
  <c r="Y9" i="1"/>
  <c r="W9" i="1"/>
  <c r="B26" i="1"/>
  <c r="D26" i="1"/>
  <c r="A26" i="1"/>
  <c r="C22" i="1"/>
  <c r="D22" i="1" s="1"/>
  <c r="A22" i="1"/>
  <c r="Y6" i="8" l="1"/>
  <c r="Y3" i="8"/>
  <c r="Y4" i="8"/>
  <c r="Y5" i="8"/>
  <c r="Z4" i="8" s="1"/>
  <c r="K12" i="10"/>
  <c r="E9" i="10" a="1"/>
  <c r="E9" i="10" s="1"/>
  <c r="K11" i="10"/>
  <c r="K9" i="10"/>
  <c r="W26" i="1"/>
  <c r="W41" i="1" s="1"/>
  <c r="Z27" i="1"/>
  <c r="Z41" i="1" s="1"/>
  <c r="W33" i="1"/>
  <c r="W48" i="1" s="1"/>
  <c r="Z34" i="1"/>
  <c r="Z48" i="1" s="1"/>
  <c r="W29" i="1"/>
  <c r="W44" i="1" s="1"/>
  <c r="Z30" i="1"/>
  <c r="Z44" i="1" s="1"/>
  <c r="W25" i="1"/>
  <c r="W40" i="1" s="1"/>
  <c r="Z26" i="1"/>
  <c r="Z40" i="1" s="1"/>
  <c r="W32" i="1"/>
  <c r="W47" i="1" s="1"/>
  <c r="Z33" i="1"/>
  <c r="Z47" i="1" s="1"/>
  <c r="W28" i="1"/>
  <c r="W43" i="1" s="1"/>
  <c r="Z29" i="1"/>
  <c r="Z43" i="1" s="1"/>
  <c r="X22" i="1"/>
  <c r="AB23" i="1"/>
  <c r="W34" i="1"/>
  <c r="W49" i="1" s="1"/>
  <c r="Z35" i="1"/>
  <c r="Z49" i="1" s="1"/>
  <c r="W30" i="1"/>
  <c r="W45" i="1" s="1"/>
  <c r="Z31" i="1"/>
  <c r="Z45" i="1" s="1"/>
  <c r="W24" i="1"/>
  <c r="Z25" i="1"/>
  <c r="Z39" i="1" s="1"/>
  <c r="W35" i="1"/>
  <c r="W50" i="1" s="1"/>
  <c r="Z36" i="1"/>
  <c r="Z50" i="1" s="1"/>
  <c r="W31" i="1"/>
  <c r="W46" i="1" s="1"/>
  <c r="Z32" i="1"/>
  <c r="Z46" i="1" s="1"/>
  <c r="W27" i="1"/>
  <c r="W42" i="1" s="1"/>
  <c r="Z28" i="1"/>
  <c r="Z42" i="1" s="1"/>
  <c r="B22" i="1" a="1"/>
  <c r="B22" i="1" s="1"/>
  <c r="B30" i="1" a="1"/>
  <c r="B30" i="1" s="1"/>
  <c r="C26" i="1" a="1"/>
  <c r="C26" i="1" s="1"/>
  <c r="E22" i="1"/>
  <c r="F22" i="1"/>
  <c r="G22" i="1"/>
  <c r="Z3" i="8" l="1"/>
  <c r="Z6" i="8"/>
  <c r="Z5" i="8"/>
  <c r="L10" i="10"/>
  <c r="L9" i="10"/>
  <c r="L12" i="10"/>
  <c r="L11" i="10"/>
  <c r="E26" i="1"/>
  <c r="H26" i="1"/>
  <c r="G26" i="1"/>
  <c r="F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B59DE1-BC62-490B-9B9B-BCA5A4F0DDFF}" name="Connection" type="104" refreshedVersion="0" background="1">
    <extLst>
      <ext xmlns:x15="http://schemas.microsoft.com/office/spreadsheetml/2010/11/main" uri="{DE250136-89BD-433C-8126-D09CA5730AF9}">
        <x15:connection id="Key Measures"/>
      </ext>
    </extLst>
  </connection>
  <connection id="2" xr16:uid="{8407C539-DCAA-49AE-BD96-CF21FDE1AA79}" name="Query - calendar" description="Connection to the 'calendar' query in the workbook." type="100" refreshedVersion="8" minRefreshableVersion="5">
    <extLst>
      <ext xmlns:x15="http://schemas.microsoft.com/office/spreadsheetml/2010/11/main" uri="{DE250136-89BD-433C-8126-D09CA5730AF9}">
        <x15:connection id="582b825e-44dd-4386-a499-d4a125ef767e">
          <x15:oledbPr connection="Provider=Microsoft.Mashup.OleDb.1;Data Source=$Workbook$;Location=calendar;Extended Properties=&quot;&quot;">
            <x15:dbTables>
              <x15:dbTable name="calendar"/>
            </x15:dbTables>
          </x15:oledbPr>
        </x15:connection>
      </ext>
    </extLst>
  </connection>
  <connection id="3" xr16:uid="{07C73958-7D6F-48B5-AED2-977EB0A4483E}" name="Query - e-orders" description="Connection to the 'e-orders' query in the workbook." type="100" refreshedVersion="8" minRefreshableVersion="5">
    <extLst>
      <ext xmlns:x15="http://schemas.microsoft.com/office/spreadsheetml/2010/11/main" uri="{DE250136-89BD-433C-8126-D09CA5730AF9}">
        <x15:connection id="a8ef4541-832d-4e55-aff9-78eee8127c05"/>
      </ext>
    </extLst>
  </connection>
  <connection id="4" xr16:uid="{629C184E-E76E-461D-B5AF-C19BD4ADE2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<sst xmlns="http://schemas.openxmlformats.org/spreadsheetml/2006/main" count="6374" uniqueCount="2782">
  <si>
    <t>total_orders</t>
  </si>
  <si>
    <t>total_customers</t>
  </si>
  <si>
    <t>Year</t>
  </si>
  <si>
    <t>Month Name</t>
  </si>
  <si>
    <t>Jan</t>
  </si>
  <si>
    <t>Feb</t>
  </si>
  <si>
    <t>Mar</t>
  </si>
  <si>
    <t>Apr</t>
  </si>
  <si>
    <t>May</t>
  </si>
  <si>
    <t>Jun</t>
  </si>
  <si>
    <t>Jul</t>
  </si>
  <si>
    <t>Aug</t>
  </si>
  <si>
    <t>Sep</t>
  </si>
  <si>
    <t>Oct</t>
  </si>
  <si>
    <t>Nov</t>
  </si>
  <si>
    <t>Dec</t>
  </si>
  <si>
    <t>Helper</t>
  </si>
  <si>
    <t>CY</t>
  </si>
  <si>
    <t>LY</t>
  </si>
  <si>
    <t>Revenue</t>
  </si>
  <si>
    <t>Pstn</t>
  </si>
  <si>
    <t>PM</t>
  </si>
  <si>
    <t>CM</t>
  </si>
  <si>
    <t>Order Month</t>
  </si>
  <si>
    <t>Gross Revenue</t>
  </si>
  <si>
    <t>MoM Variance</t>
  </si>
  <si>
    <t>% MoM Variance</t>
  </si>
  <si>
    <t>YoY Variance</t>
  </si>
  <si>
    <t>% YoY Variance</t>
  </si>
  <si>
    <t>total_orders_LY</t>
  </si>
  <si>
    <t>YoY_total_orders_var</t>
  </si>
  <si>
    <t>%_YoY_total_orders_var</t>
  </si>
  <si>
    <t>Orders</t>
  </si>
  <si>
    <t>Last Year Orders</t>
  </si>
  <si>
    <t>total_orders_PM</t>
  </si>
  <si>
    <t>MoM_total_orders_var</t>
  </si>
  <si>
    <t>%_MoM_orders_var</t>
  </si>
  <si>
    <t>Previous Month Orders</t>
  </si>
  <si>
    <t>repeated_purchases</t>
  </si>
  <si>
    <t>churn_rate</t>
  </si>
  <si>
    <t>customer_id</t>
  </si>
  <si>
    <t>C00002</t>
  </si>
  <si>
    <t>C00003</t>
  </si>
  <si>
    <t>C00009</t>
  </si>
  <si>
    <t>C00013</t>
  </si>
  <si>
    <t>C00015</t>
  </si>
  <si>
    <t>C00016</t>
  </si>
  <si>
    <t>C00017</t>
  </si>
  <si>
    <t>C00018</t>
  </si>
  <si>
    <t>C00019</t>
  </si>
  <si>
    <t>C00024</t>
  </si>
  <si>
    <t>C00027</t>
  </si>
  <si>
    <t>C00028</t>
  </si>
  <si>
    <t>C00031</t>
  </si>
  <si>
    <t>C00032</t>
  </si>
  <si>
    <t>C00034</t>
  </si>
  <si>
    <t>C00035</t>
  </si>
  <si>
    <t>C00036</t>
  </si>
  <si>
    <t>C00037</t>
  </si>
  <si>
    <t>C00038</t>
  </si>
  <si>
    <t>C00039</t>
  </si>
  <si>
    <t>C00041</t>
  </si>
  <si>
    <t>C00042</t>
  </si>
  <si>
    <t>C00043</t>
  </si>
  <si>
    <t>C00044</t>
  </si>
  <si>
    <t>C00046</t>
  </si>
  <si>
    <t>C00047</t>
  </si>
  <si>
    <t>C00049</t>
  </si>
  <si>
    <t>C00051</t>
  </si>
  <si>
    <t>C00052</t>
  </si>
  <si>
    <t>C00054</t>
  </si>
  <si>
    <t>C00055</t>
  </si>
  <si>
    <t>C00056</t>
  </si>
  <si>
    <t>C00057</t>
  </si>
  <si>
    <t>C00058</t>
  </si>
  <si>
    <t>C00061</t>
  </si>
  <si>
    <t>C00062</t>
  </si>
  <si>
    <t>C00063</t>
  </si>
  <si>
    <t>C00064</t>
  </si>
  <si>
    <t>C00065</t>
  </si>
  <si>
    <t>C00066</t>
  </si>
  <si>
    <t>C00067</t>
  </si>
  <si>
    <t>C00068</t>
  </si>
  <si>
    <t>C00070</t>
  </si>
  <si>
    <t>C00071</t>
  </si>
  <si>
    <t>C00072</t>
  </si>
  <si>
    <t>C00074</t>
  </si>
  <si>
    <t>C00075</t>
  </si>
  <si>
    <t>C00076</t>
  </si>
  <si>
    <t>C00077</t>
  </si>
  <si>
    <t>C00079</t>
  </si>
  <si>
    <t>C00080</t>
  </si>
  <si>
    <t>C00081</t>
  </si>
  <si>
    <t>C00082</t>
  </si>
  <si>
    <t>C00083</t>
  </si>
  <si>
    <t>C00086</t>
  </si>
  <si>
    <t>C00087</t>
  </si>
  <si>
    <t>C00089</t>
  </si>
  <si>
    <t>C00090</t>
  </si>
  <si>
    <t>C00091</t>
  </si>
  <si>
    <t>C00092</t>
  </si>
  <si>
    <t>C00093</t>
  </si>
  <si>
    <t>C00095</t>
  </si>
  <si>
    <t>C00096</t>
  </si>
  <si>
    <t>C00097</t>
  </si>
  <si>
    <t>C00098</t>
  </si>
  <si>
    <t>C00100</t>
  </si>
  <si>
    <t>C00101</t>
  </si>
  <si>
    <t>C00103</t>
  </si>
  <si>
    <t>C00104</t>
  </si>
  <si>
    <t>C00108</t>
  </si>
  <si>
    <t>C00110</t>
  </si>
  <si>
    <t>C00111</t>
  </si>
  <si>
    <t>C00112</t>
  </si>
  <si>
    <t>C00114</t>
  </si>
  <si>
    <t>C00116</t>
  </si>
  <si>
    <t>C00117</t>
  </si>
  <si>
    <t>C00119</t>
  </si>
  <si>
    <t>C00120</t>
  </si>
  <si>
    <t>C00121</t>
  </si>
  <si>
    <t>C00122</t>
  </si>
  <si>
    <t>C00123</t>
  </si>
  <si>
    <t>C00124</t>
  </si>
  <si>
    <t>C00125</t>
  </si>
  <si>
    <t>C00126</t>
  </si>
  <si>
    <t>C00127</t>
  </si>
  <si>
    <t>C00129</t>
  </si>
  <si>
    <t>C00130</t>
  </si>
  <si>
    <t>C00132</t>
  </si>
  <si>
    <t>C00133</t>
  </si>
  <si>
    <t>C00134</t>
  </si>
  <si>
    <t>C00139</t>
  </si>
  <si>
    <t>C00141</t>
  </si>
  <si>
    <t>C00143</t>
  </si>
  <si>
    <t>C00145</t>
  </si>
  <si>
    <t>C00146</t>
  </si>
  <si>
    <t>C00150</t>
  </si>
  <si>
    <t>C00153</t>
  </si>
  <si>
    <t>C00154</t>
  </si>
  <si>
    <t>C00155</t>
  </si>
  <si>
    <t>C00156</t>
  </si>
  <si>
    <t>C00157</t>
  </si>
  <si>
    <t>C00159</t>
  </si>
  <si>
    <t>C00160</t>
  </si>
  <si>
    <t>C00162</t>
  </si>
  <si>
    <t>C00165</t>
  </si>
  <si>
    <t>C00166</t>
  </si>
  <si>
    <t>C00168</t>
  </si>
  <si>
    <t>C00169</t>
  </si>
  <si>
    <t>C00170</t>
  </si>
  <si>
    <t>C00171</t>
  </si>
  <si>
    <t>C00174</t>
  </si>
  <si>
    <t>C00175</t>
  </si>
  <si>
    <t>C00176</t>
  </si>
  <si>
    <t>C00177</t>
  </si>
  <si>
    <t>C00178</t>
  </si>
  <si>
    <t>C00179</t>
  </si>
  <si>
    <t>C00181</t>
  </si>
  <si>
    <t>C00182</t>
  </si>
  <si>
    <t>C00183</t>
  </si>
  <si>
    <t>C00185</t>
  </si>
  <si>
    <t>C00188</t>
  </si>
  <si>
    <t>C00189</t>
  </si>
  <si>
    <t>C00191</t>
  </si>
  <si>
    <t>C00193</t>
  </si>
  <si>
    <t>C00195</t>
  </si>
  <si>
    <t>C00197</t>
  </si>
  <si>
    <t>C00199</t>
  </si>
  <si>
    <t>C00200</t>
  </si>
  <si>
    <t>C00201</t>
  </si>
  <si>
    <t>C00202</t>
  </si>
  <si>
    <t>C00203</t>
  </si>
  <si>
    <t>C00204</t>
  </si>
  <si>
    <t>C00205</t>
  </si>
  <si>
    <t>C00208</t>
  </si>
  <si>
    <t>C00209</t>
  </si>
  <si>
    <t>C00210</t>
  </si>
  <si>
    <t>C00211</t>
  </si>
  <si>
    <t>C00212</t>
  </si>
  <si>
    <t>C00213</t>
  </si>
  <si>
    <t>C00214</t>
  </si>
  <si>
    <t>C00216</t>
  </si>
  <si>
    <t>C00218</t>
  </si>
  <si>
    <t>C00219</t>
  </si>
  <si>
    <t>C00220</t>
  </si>
  <si>
    <t>C00222</t>
  </si>
  <si>
    <t>C00226</t>
  </si>
  <si>
    <t>C00230</t>
  </si>
  <si>
    <t>C00231</t>
  </si>
  <si>
    <t>C00234</t>
  </si>
  <si>
    <t>C00237</t>
  </si>
  <si>
    <t>C00238</t>
  </si>
  <si>
    <t>C00242</t>
  </si>
  <si>
    <t>C00245</t>
  </si>
  <si>
    <t>C00246</t>
  </si>
  <si>
    <t>C00248</t>
  </si>
  <si>
    <t>C00250</t>
  </si>
  <si>
    <t>C00252</t>
  </si>
  <si>
    <t>C00253</t>
  </si>
  <si>
    <t>C00254</t>
  </si>
  <si>
    <t>C00257</t>
  </si>
  <si>
    <t>C00261</t>
  </si>
  <si>
    <t>C00263</t>
  </si>
  <si>
    <t>C00266</t>
  </si>
  <si>
    <t>C00268</t>
  </si>
  <si>
    <t>C00269</t>
  </si>
  <si>
    <t>C00270</t>
  </si>
  <si>
    <t>C00273</t>
  </si>
  <si>
    <t>C00275</t>
  </si>
  <si>
    <t>C00276</t>
  </si>
  <si>
    <t>C00278</t>
  </si>
  <si>
    <t>C00280</t>
  </si>
  <si>
    <t>C00281</t>
  </si>
  <si>
    <t>C00282</t>
  </si>
  <si>
    <t>C00285</t>
  </si>
  <si>
    <t>C00287</t>
  </si>
  <si>
    <t>C00288</t>
  </si>
  <si>
    <t>C00289</t>
  </si>
  <si>
    <t>C00290</t>
  </si>
  <si>
    <t>C00292</t>
  </si>
  <si>
    <t>C00293</t>
  </si>
  <si>
    <t>C00294</t>
  </si>
  <si>
    <t>C00295</t>
  </si>
  <si>
    <t>C00297</t>
  </si>
  <si>
    <t>C00299</t>
  </si>
  <si>
    <t>C00300</t>
  </si>
  <si>
    <t>C00302</t>
  </si>
  <si>
    <t>C00304</t>
  </si>
  <si>
    <t>C00307</t>
  </si>
  <si>
    <t>C00308</t>
  </si>
  <si>
    <t>C00310</t>
  </si>
  <si>
    <t>C00311</t>
  </si>
  <si>
    <t>C00313</t>
  </si>
  <si>
    <t>C00316</t>
  </si>
  <si>
    <t>C00317</t>
  </si>
  <si>
    <t>C00318</t>
  </si>
  <si>
    <t>C00319</t>
  </si>
  <si>
    <t>C00320</t>
  </si>
  <si>
    <t>C00323</t>
  </si>
  <si>
    <t>C00324</t>
  </si>
  <si>
    <t>C00325</t>
  </si>
  <si>
    <t>C00326</t>
  </si>
  <si>
    <t>C00327</t>
  </si>
  <si>
    <t>C00329</t>
  </si>
  <si>
    <t>C00332</t>
  </si>
  <si>
    <t>C00333</t>
  </si>
  <si>
    <t>C00334</t>
  </si>
  <si>
    <t>C00336</t>
  </si>
  <si>
    <t>C00339</t>
  </si>
  <si>
    <t>C00342</t>
  </si>
  <si>
    <t>C00343</t>
  </si>
  <si>
    <t>C00344</t>
  </si>
  <si>
    <t>C00347</t>
  </si>
  <si>
    <t>C00348</t>
  </si>
  <si>
    <t>C00349</t>
  </si>
  <si>
    <t>C00350</t>
  </si>
  <si>
    <t>C00353</t>
  </si>
  <si>
    <t>C00354</t>
  </si>
  <si>
    <t>C00355</t>
  </si>
  <si>
    <t>C00356</t>
  </si>
  <si>
    <t>C00357</t>
  </si>
  <si>
    <t>C00358</t>
  </si>
  <si>
    <t>C00360</t>
  </si>
  <si>
    <t>C00362</t>
  </si>
  <si>
    <t>C00365</t>
  </si>
  <si>
    <t>C00366</t>
  </si>
  <si>
    <t>C00367</t>
  </si>
  <si>
    <t>C00368</t>
  </si>
  <si>
    <t>C00369</t>
  </si>
  <si>
    <t>C00370</t>
  </si>
  <si>
    <t>C00375</t>
  </si>
  <si>
    <t>C00376</t>
  </si>
  <si>
    <t>C00378</t>
  </si>
  <si>
    <t>C00379</t>
  </si>
  <si>
    <t>C00382</t>
  </si>
  <si>
    <t>C00383</t>
  </si>
  <si>
    <t>C00384</t>
  </si>
  <si>
    <t>C00389</t>
  </si>
  <si>
    <t>C00392</t>
  </si>
  <si>
    <t>C00394</t>
  </si>
  <si>
    <t>C00395</t>
  </si>
  <si>
    <t>C00397</t>
  </si>
  <si>
    <t>C00399</t>
  </si>
  <si>
    <t>C00402</t>
  </si>
  <si>
    <t>C00403</t>
  </si>
  <si>
    <t>C00404</t>
  </si>
  <si>
    <t>C00405</t>
  </si>
  <si>
    <t>C00407</t>
  </si>
  <si>
    <t>C00410</t>
  </si>
  <si>
    <t>C00411</t>
  </si>
  <si>
    <t>C00414</t>
  </si>
  <si>
    <t>C00415</t>
  </si>
  <si>
    <t>C00416</t>
  </si>
  <si>
    <t>C00418</t>
  </si>
  <si>
    <t>C00420</t>
  </si>
  <si>
    <t>C00421</t>
  </si>
  <si>
    <t>C00422</t>
  </si>
  <si>
    <t>C00423</t>
  </si>
  <si>
    <t>C00424</t>
  </si>
  <si>
    <t>C00426</t>
  </si>
  <si>
    <t>C00427</t>
  </si>
  <si>
    <t>C00428</t>
  </si>
  <si>
    <t>C00429</t>
  </si>
  <si>
    <t>C00433</t>
  </si>
  <si>
    <t>C00434</t>
  </si>
  <si>
    <t>C00435</t>
  </si>
  <si>
    <t>C00436</t>
  </si>
  <si>
    <t>C00437</t>
  </si>
  <si>
    <t>C00438</t>
  </si>
  <si>
    <t>C00440</t>
  </si>
  <si>
    <t>C00441</t>
  </si>
  <si>
    <t>C00442</t>
  </si>
  <si>
    <t>C00443</t>
  </si>
  <si>
    <t>C00444</t>
  </si>
  <si>
    <t>C00445</t>
  </si>
  <si>
    <t>C00446</t>
  </si>
  <si>
    <t>C00447</t>
  </si>
  <si>
    <t>C00448</t>
  </si>
  <si>
    <t>C00449</t>
  </si>
  <si>
    <t>C00450</t>
  </si>
  <si>
    <t>C00451</t>
  </si>
  <si>
    <t>C00453</t>
  </si>
  <si>
    <t>C00454</t>
  </si>
  <si>
    <t>C00455</t>
  </si>
  <si>
    <t>C00456</t>
  </si>
  <si>
    <t>C00457</t>
  </si>
  <si>
    <t>C00458</t>
  </si>
  <si>
    <t>C00459</t>
  </si>
  <si>
    <t>C00460</t>
  </si>
  <si>
    <t>C00462</t>
  </si>
  <si>
    <t>C00463</t>
  </si>
  <si>
    <t>C00466</t>
  </si>
  <si>
    <t>C00468</t>
  </si>
  <si>
    <t>C00469</t>
  </si>
  <si>
    <t>C00470</t>
  </si>
  <si>
    <t>C00471</t>
  </si>
  <si>
    <t>C00472</t>
  </si>
  <si>
    <t>C00473</t>
  </si>
  <si>
    <t>C00474</t>
  </si>
  <si>
    <t>C00475</t>
  </si>
  <si>
    <t>C00476</t>
  </si>
  <si>
    <t>C00477</t>
  </si>
  <si>
    <t>C00478</t>
  </si>
  <si>
    <t>C00479</t>
  </si>
  <si>
    <t>C00481</t>
  </si>
  <si>
    <t>C00484</t>
  </si>
  <si>
    <t>C00485</t>
  </si>
  <si>
    <t>C00486</t>
  </si>
  <si>
    <t>C00487</t>
  </si>
  <si>
    <t>C00488</t>
  </si>
  <si>
    <t>C00489</t>
  </si>
  <si>
    <t>C00490</t>
  </si>
  <si>
    <t>C00491</t>
  </si>
  <si>
    <t>C00494</t>
  </si>
  <si>
    <t>C00495</t>
  </si>
  <si>
    <t>C00496</t>
  </si>
  <si>
    <t>C00497</t>
  </si>
  <si>
    <t>C00498</t>
  </si>
  <si>
    <t>C00499</t>
  </si>
  <si>
    <t>C00501</t>
  </si>
  <si>
    <t>C00502</t>
  </si>
  <si>
    <t>C00504</t>
  </si>
  <si>
    <t>C00505</t>
  </si>
  <si>
    <t>C00508</t>
  </si>
  <si>
    <t>C00509</t>
  </si>
  <si>
    <t>C00510</t>
  </si>
  <si>
    <t>C00512</t>
  </si>
  <si>
    <t>C00513</t>
  </si>
  <si>
    <t>C00514</t>
  </si>
  <si>
    <t>C00515</t>
  </si>
  <si>
    <t>C00516</t>
  </si>
  <si>
    <t>C00518</t>
  </si>
  <si>
    <t>C00519</t>
  </si>
  <si>
    <t>C00522</t>
  </si>
  <si>
    <t>C00523</t>
  </si>
  <si>
    <t>C00524</t>
  </si>
  <si>
    <t>C00525</t>
  </si>
  <si>
    <t>C00526</t>
  </si>
  <si>
    <t>C00527</t>
  </si>
  <si>
    <t>C00530</t>
  </si>
  <si>
    <t>C00531</t>
  </si>
  <si>
    <t>C00532</t>
  </si>
  <si>
    <t>C00535</t>
  </si>
  <si>
    <t>C00537</t>
  </si>
  <si>
    <t>C00538</t>
  </si>
  <si>
    <t>C00540</t>
  </si>
  <si>
    <t>C00542</t>
  </si>
  <si>
    <t>C00545</t>
  </si>
  <si>
    <t>C00546</t>
  </si>
  <si>
    <t>C00547</t>
  </si>
  <si>
    <t>C00548</t>
  </si>
  <si>
    <t>C00549</t>
  </si>
  <si>
    <t>C00550</t>
  </si>
  <si>
    <t>C00551</t>
  </si>
  <si>
    <t>C00552</t>
  </si>
  <si>
    <t>C00555</t>
  </si>
  <si>
    <t>C00557</t>
  </si>
  <si>
    <t>C00558</t>
  </si>
  <si>
    <t>C00559</t>
  </si>
  <si>
    <t>C00560</t>
  </si>
  <si>
    <t>C00562</t>
  </si>
  <si>
    <t>C00564</t>
  </si>
  <si>
    <t>C00565</t>
  </si>
  <si>
    <t>C00566</t>
  </si>
  <si>
    <t>C00568</t>
  </si>
  <si>
    <t>C00569</t>
  </si>
  <si>
    <t>C00571</t>
  </si>
  <si>
    <t>C00574</t>
  </si>
  <si>
    <t>C00575</t>
  </si>
  <si>
    <t>C00576</t>
  </si>
  <si>
    <t>C00577</t>
  </si>
  <si>
    <t>C00578</t>
  </si>
  <si>
    <t>C00582</t>
  </si>
  <si>
    <t>C00584</t>
  </si>
  <si>
    <t>C00585</t>
  </si>
  <si>
    <t>C00588</t>
  </si>
  <si>
    <t>C00590</t>
  </si>
  <si>
    <t>C00596</t>
  </si>
  <si>
    <t>C00598</t>
  </si>
  <si>
    <t>C00599</t>
  </si>
  <si>
    <t>C00600</t>
  </si>
  <si>
    <t>C00602</t>
  </si>
  <si>
    <t>C00603</t>
  </si>
  <si>
    <t>C00604</t>
  </si>
  <si>
    <t>C00605</t>
  </si>
  <si>
    <t>C00606</t>
  </si>
  <si>
    <t>C00607</t>
  </si>
  <si>
    <t>C00608</t>
  </si>
  <si>
    <t>C00609</t>
  </si>
  <si>
    <t>C00610</t>
  </si>
  <si>
    <t>C00612</t>
  </si>
  <si>
    <t>C00613</t>
  </si>
  <si>
    <t>C00614</t>
  </si>
  <si>
    <t>C00615</t>
  </si>
  <si>
    <t>C00617</t>
  </si>
  <si>
    <t>C00619</t>
  </si>
  <si>
    <t>C00622</t>
  </si>
  <si>
    <t>C00623</t>
  </si>
  <si>
    <t>C00624</t>
  </si>
  <si>
    <t>C00627</t>
  </si>
  <si>
    <t>C00628</t>
  </si>
  <si>
    <t>C00631</t>
  </si>
  <si>
    <t>C00632</t>
  </si>
  <si>
    <t>C00634</t>
  </si>
  <si>
    <t>C00636</t>
  </si>
  <si>
    <t>C00637</t>
  </si>
  <si>
    <t>C00639</t>
  </si>
  <si>
    <t>C00640</t>
  </si>
  <si>
    <t>C00641</t>
  </si>
  <si>
    <t>C00642</t>
  </si>
  <si>
    <t>C00643</t>
  </si>
  <si>
    <t>C00644</t>
  </si>
  <si>
    <t>C00646</t>
  </si>
  <si>
    <t>C00647</t>
  </si>
  <si>
    <t>C00648</t>
  </si>
  <si>
    <t>C00649</t>
  </si>
  <si>
    <t>C00650</t>
  </si>
  <si>
    <t>C00651</t>
  </si>
  <si>
    <t>C00652</t>
  </si>
  <si>
    <t>C00653</t>
  </si>
  <si>
    <t>C00655</t>
  </si>
  <si>
    <t>C00657</t>
  </si>
  <si>
    <t>C00658</t>
  </si>
  <si>
    <t>C00659</t>
  </si>
  <si>
    <t>C00662</t>
  </si>
  <si>
    <t>C00663</t>
  </si>
  <si>
    <t>C00667</t>
  </si>
  <si>
    <t>C00670</t>
  </si>
  <si>
    <t>C00672</t>
  </si>
  <si>
    <t>C00676</t>
  </si>
  <si>
    <t>C00677</t>
  </si>
  <si>
    <t>C00678</t>
  </si>
  <si>
    <t>C00681</t>
  </si>
  <si>
    <t>C00684</t>
  </si>
  <si>
    <t>C00685</t>
  </si>
  <si>
    <t>C00687</t>
  </si>
  <si>
    <t>C00688</t>
  </si>
  <si>
    <t>C00689</t>
  </si>
  <si>
    <t>C00690</t>
  </si>
  <si>
    <t>C00692</t>
  </si>
  <si>
    <t>C00693</t>
  </si>
  <si>
    <t>C00694</t>
  </si>
  <si>
    <t>C00698</t>
  </si>
  <si>
    <t>C00699</t>
  </si>
  <si>
    <t>C00700</t>
  </si>
  <si>
    <t>C00701</t>
  </si>
  <si>
    <t>C00702</t>
  </si>
  <si>
    <t>C00703</t>
  </si>
  <si>
    <t>C00706</t>
  </si>
  <si>
    <t>C00707</t>
  </si>
  <si>
    <t>C00709</t>
  </si>
  <si>
    <t>C00711</t>
  </si>
  <si>
    <t>C00712</t>
  </si>
  <si>
    <t>C00713</t>
  </si>
  <si>
    <t>C00716</t>
  </si>
  <si>
    <t>C00718</t>
  </si>
  <si>
    <t>C00720</t>
  </si>
  <si>
    <t>C00721</t>
  </si>
  <si>
    <t>C00722</t>
  </si>
  <si>
    <t>C00724</t>
  </si>
  <si>
    <t>C00725</t>
  </si>
  <si>
    <t>C00727</t>
  </si>
  <si>
    <t>C00729</t>
  </si>
  <si>
    <t>C00730</t>
  </si>
  <si>
    <t>C00732</t>
  </si>
  <si>
    <t>C00733</t>
  </si>
  <si>
    <t>C00735</t>
  </si>
  <si>
    <t>C00736</t>
  </si>
  <si>
    <t>C00739</t>
  </si>
  <si>
    <t>C00740</t>
  </si>
  <si>
    <t>C00741</t>
  </si>
  <si>
    <t>C00742</t>
  </si>
  <si>
    <t>C00743</t>
  </si>
  <si>
    <t>C00744</t>
  </si>
  <si>
    <t>C00745</t>
  </si>
  <si>
    <t>C00747</t>
  </si>
  <si>
    <t>C00748</t>
  </si>
  <si>
    <t>C00749</t>
  </si>
  <si>
    <t>C00752</t>
  </si>
  <si>
    <t>C00753</t>
  </si>
  <si>
    <t>C00754</t>
  </si>
  <si>
    <t>C00758</t>
  </si>
  <si>
    <t>C00759</t>
  </si>
  <si>
    <t>C00761</t>
  </si>
  <si>
    <t>C00762</t>
  </si>
  <si>
    <t>C00763</t>
  </si>
  <si>
    <t>C00764</t>
  </si>
  <si>
    <t>C00766</t>
  </si>
  <si>
    <t>C00767</t>
  </si>
  <si>
    <t>C00768</t>
  </si>
  <si>
    <t>C00771</t>
  </si>
  <si>
    <t>C00772</t>
  </si>
  <si>
    <t>C00773</t>
  </si>
  <si>
    <t>C00779</t>
  </si>
  <si>
    <t>C00780</t>
  </si>
  <si>
    <t>C00781</t>
  </si>
  <si>
    <t>C00783</t>
  </si>
  <si>
    <t>C00784</t>
  </si>
  <si>
    <t>C00785</t>
  </si>
  <si>
    <t>C00786</t>
  </si>
  <si>
    <t>C00787</t>
  </si>
  <si>
    <t>C00789</t>
  </si>
  <si>
    <t>C00790</t>
  </si>
  <si>
    <t>C00791</t>
  </si>
  <si>
    <t>C00792</t>
  </si>
  <si>
    <t>C00794</t>
  </si>
  <si>
    <t>C00795</t>
  </si>
  <si>
    <t>C00796</t>
  </si>
  <si>
    <t>C00798</t>
  </si>
  <si>
    <t>C00800</t>
  </si>
  <si>
    <t>C00802</t>
  </si>
  <si>
    <t>C00803</t>
  </si>
  <si>
    <t>C00804</t>
  </si>
  <si>
    <t>C00806</t>
  </si>
  <si>
    <t>C00808</t>
  </si>
  <si>
    <t>C00809</t>
  </si>
  <si>
    <t>C00810</t>
  </si>
  <si>
    <t>C00811</t>
  </si>
  <si>
    <t>C00812</t>
  </si>
  <si>
    <t>C00814</t>
  </si>
  <si>
    <t>C00820</t>
  </si>
  <si>
    <t>C00822</t>
  </si>
  <si>
    <t>C00823</t>
  </si>
  <si>
    <t>C00824</t>
  </si>
  <si>
    <t>C00826</t>
  </si>
  <si>
    <t>C00827</t>
  </si>
  <si>
    <t>C00829</t>
  </si>
  <si>
    <t>C00832</t>
  </si>
  <si>
    <t>C00834</t>
  </si>
  <si>
    <t>C00835</t>
  </si>
  <si>
    <t>C00836</t>
  </si>
  <si>
    <t>C00838</t>
  </si>
  <si>
    <t>C00841</t>
  </si>
  <si>
    <t>C00843</t>
  </si>
  <si>
    <t>C00844</t>
  </si>
  <si>
    <t>C00845</t>
  </si>
  <si>
    <t>C00846</t>
  </si>
  <si>
    <t>C00847</t>
  </si>
  <si>
    <t>C00848</t>
  </si>
  <si>
    <t>C00850</t>
  </si>
  <si>
    <t>C00851</t>
  </si>
  <si>
    <t>C00853</t>
  </si>
  <si>
    <t>C00855</t>
  </si>
  <si>
    <t>C00857</t>
  </si>
  <si>
    <t>C00859</t>
  </si>
  <si>
    <t>C00860</t>
  </si>
  <si>
    <t>C00863</t>
  </si>
  <si>
    <t>C00864</t>
  </si>
  <si>
    <t>C00866</t>
  </si>
  <si>
    <t>C00867</t>
  </si>
  <si>
    <t>C00868</t>
  </si>
  <si>
    <t>C00869</t>
  </si>
  <si>
    <t>C00871</t>
  </si>
  <si>
    <t>C00873</t>
  </si>
  <si>
    <t>C00874</t>
  </si>
  <si>
    <t>C00876</t>
  </si>
  <si>
    <t>C00878</t>
  </si>
  <si>
    <t>C00879</t>
  </si>
  <si>
    <t>C00880</t>
  </si>
  <si>
    <t>C00881</t>
  </si>
  <si>
    <t>C00885</t>
  </si>
  <si>
    <t>C00886</t>
  </si>
  <si>
    <t>C00888</t>
  </si>
  <si>
    <t>C00889</t>
  </si>
  <si>
    <t>C00890</t>
  </si>
  <si>
    <t>C00893</t>
  </si>
  <si>
    <t>C00895</t>
  </si>
  <si>
    <t>C00896</t>
  </si>
  <si>
    <t>C00897</t>
  </si>
  <si>
    <t>C00898</t>
  </si>
  <si>
    <t>C00899</t>
  </si>
  <si>
    <t>C00900</t>
  </si>
  <si>
    <t>C00902</t>
  </si>
  <si>
    <t>C00903</t>
  </si>
  <si>
    <t>C00906</t>
  </si>
  <si>
    <t>C00908</t>
  </si>
  <si>
    <t>C00909</t>
  </si>
  <si>
    <t>C00911</t>
  </si>
  <si>
    <t>C00912</t>
  </si>
  <si>
    <t>C00918</t>
  </si>
  <si>
    <t>C00919</t>
  </si>
  <si>
    <t>C00920</t>
  </si>
  <si>
    <t>C00921</t>
  </si>
  <si>
    <t>C00925</t>
  </si>
  <si>
    <t>C00927</t>
  </si>
  <si>
    <t>C00928</t>
  </si>
  <si>
    <t>C00929</t>
  </si>
  <si>
    <t>C00930</t>
  </si>
  <si>
    <t>C00931</t>
  </si>
  <si>
    <t>C00932</t>
  </si>
  <si>
    <t>C00933</t>
  </si>
  <si>
    <t>C00934</t>
  </si>
  <si>
    <t>C00935</t>
  </si>
  <si>
    <t>C00936</t>
  </si>
  <si>
    <t>C00937</t>
  </si>
  <si>
    <t>C00938</t>
  </si>
  <si>
    <t>C00942</t>
  </si>
  <si>
    <t>C00943</t>
  </si>
  <si>
    <t>C00944</t>
  </si>
  <si>
    <t>C00947</t>
  </si>
  <si>
    <t>C00948</t>
  </si>
  <si>
    <t>C00949</t>
  </si>
  <si>
    <t>C00953</t>
  </si>
  <si>
    <t>C00954</t>
  </si>
  <si>
    <t>C00955</t>
  </si>
  <si>
    <t>C00956</t>
  </si>
  <si>
    <t>C00957</t>
  </si>
  <si>
    <t>C00961</t>
  </si>
  <si>
    <t>C00963</t>
  </si>
  <si>
    <t>C00964</t>
  </si>
  <si>
    <t>C00965</t>
  </si>
  <si>
    <t>C00966</t>
  </si>
  <si>
    <t>C00971</t>
  </si>
  <si>
    <t>C00972</t>
  </si>
  <si>
    <t>C00974</t>
  </si>
  <si>
    <t>C00975</t>
  </si>
  <si>
    <t>C00976</t>
  </si>
  <si>
    <t>C00977</t>
  </si>
  <si>
    <t>C00978</t>
  </si>
  <si>
    <t>C00979</t>
  </si>
  <si>
    <t>C00980</t>
  </si>
  <si>
    <t>C00981</t>
  </si>
  <si>
    <t>C00982</t>
  </si>
  <si>
    <t>C00983</t>
  </si>
  <si>
    <t>C00984</t>
  </si>
  <si>
    <t>C00985</t>
  </si>
  <si>
    <t>C00987</t>
  </si>
  <si>
    <t>C00988</t>
  </si>
  <si>
    <t>C00990</t>
  </si>
  <si>
    <t>C00991</t>
  </si>
  <si>
    <t>C00992</t>
  </si>
  <si>
    <t>C00993</t>
  </si>
  <si>
    <t>C00995</t>
  </si>
  <si>
    <t>C00996</t>
  </si>
  <si>
    <t>C00998</t>
  </si>
  <si>
    <t>C00999</t>
  </si>
  <si>
    <t>C01000</t>
  </si>
  <si>
    <t>C01001</t>
  </si>
  <si>
    <t>C01007</t>
  </si>
  <si>
    <t>C01008</t>
  </si>
  <si>
    <t>C01010</t>
  </si>
  <si>
    <t>C01011</t>
  </si>
  <si>
    <t>C01012</t>
  </si>
  <si>
    <t>C01013</t>
  </si>
  <si>
    <t>C01014</t>
  </si>
  <si>
    <t>C01015</t>
  </si>
  <si>
    <t>C01017</t>
  </si>
  <si>
    <t>C01019</t>
  </si>
  <si>
    <t>C01020</t>
  </si>
  <si>
    <t>C01021</t>
  </si>
  <si>
    <t>C01022</t>
  </si>
  <si>
    <t>C01024</t>
  </si>
  <si>
    <t>C01025</t>
  </si>
  <si>
    <t>C01031</t>
  </si>
  <si>
    <t>C01033</t>
  </si>
  <si>
    <t>C01034</t>
  </si>
  <si>
    <t>C01035</t>
  </si>
  <si>
    <t>C01036</t>
  </si>
  <si>
    <t>C01037</t>
  </si>
  <si>
    <t>C01038</t>
  </si>
  <si>
    <t>C01039</t>
  </si>
  <si>
    <t>C01040</t>
  </si>
  <si>
    <t>C01041</t>
  </si>
  <si>
    <t>C01043</t>
  </si>
  <si>
    <t>C01044</t>
  </si>
  <si>
    <t>C01046</t>
  </si>
  <si>
    <t>C01048</t>
  </si>
  <si>
    <t>C01049</t>
  </si>
  <si>
    <t>C01050</t>
  </si>
  <si>
    <t>C01057</t>
  </si>
  <si>
    <t>C01059</t>
  </si>
  <si>
    <t>C01061</t>
  </si>
  <si>
    <t>C01064</t>
  </si>
  <si>
    <t>C01065</t>
  </si>
  <si>
    <t>C01066</t>
  </si>
  <si>
    <t>C01068</t>
  </si>
  <si>
    <t>C01069</t>
  </si>
  <si>
    <t>C01070</t>
  </si>
  <si>
    <t>C01073</t>
  </si>
  <si>
    <t>C01075</t>
  </si>
  <si>
    <t>C01076</t>
  </si>
  <si>
    <t>C01079</t>
  </si>
  <si>
    <t>C01081</t>
  </si>
  <si>
    <t>C01082</t>
  </si>
  <si>
    <t>C01083</t>
  </si>
  <si>
    <t>C01084</t>
  </si>
  <si>
    <t>C01085</t>
  </si>
  <si>
    <t>C01088</t>
  </si>
  <si>
    <t>C01089</t>
  </si>
  <si>
    <t>C01090</t>
  </si>
  <si>
    <t>C01093</t>
  </si>
  <si>
    <t>C01097</t>
  </si>
  <si>
    <t>C01099</t>
  </si>
  <si>
    <t>C01101</t>
  </si>
  <si>
    <t>C01102</t>
  </si>
  <si>
    <t>C01103</t>
  </si>
  <si>
    <t>C01104</t>
  </si>
  <si>
    <t>C01105</t>
  </si>
  <si>
    <t>C01106</t>
  </si>
  <si>
    <t>C01107</t>
  </si>
  <si>
    <t>C01111</t>
  </si>
  <si>
    <t>C01112</t>
  </si>
  <si>
    <t>C01113</t>
  </si>
  <si>
    <t>C01115</t>
  </si>
  <si>
    <t>C01116</t>
  </si>
  <si>
    <t>C01119</t>
  </si>
  <si>
    <t>C01120</t>
  </si>
  <si>
    <t>C01121</t>
  </si>
  <si>
    <t>C01123</t>
  </si>
  <si>
    <t>C01124</t>
  </si>
  <si>
    <t>C01128</t>
  </si>
  <si>
    <t>C01129</t>
  </si>
  <si>
    <t>C01130</t>
  </si>
  <si>
    <t>C01132</t>
  </si>
  <si>
    <t>C01134</t>
  </si>
  <si>
    <t>C01135</t>
  </si>
  <si>
    <t>C01136</t>
  </si>
  <si>
    <t>C01137</t>
  </si>
  <si>
    <t>C01138</t>
  </si>
  <si>
    <t>C01140</t>
  </si>
  <si>
    <t>C01142</t>
  </si>
  <si>
    <t>C01143</t>
  </si>
  <si>
    <t>C01144</t>
  </si>
  <si>
    <t>C01145</t>
  </si>
  <si>
    <t>C01148</t>
  </si>
  <si>
    <t>C01150</t>
  </si>
  <si>
    <t>C01151</t>
  </si>
  <si>
    <t>C01152</t>
  </si>
  <si>
    <t>C01153</t>
  </si>
  <si>
    <t>C01155</t>
  </si>
  <si>
    <t>C01156</t>
  </si>
  <si>
    <t>C01157</t>
  </si>
  <si>
    <t>C01158</t>
  </si>
  <si>
    <t>C01159</t>
  </si>
  <si>
    <t>C01160</t>
  </si>
  <si>
    <t>C01161</t>
  </si>
  <si>
    <t>C01162</t>
  </si>
  <si>
    <t>C01165</t>
  </si>
  <si>
    <t>C01166</t>
  </si>
  <si>
    <t>C01167</t>
  </si>
  <si>
    <t>C01168</t>
  </si>
  <si>
    <t>C01170</t>
  </si>
  <si>
    <t>C01171</t>
  </si>
  <si>
    <t>C01173</t>
  </si>
  <si>
    <t>C01174</t>
  </si>
  <si>
    <t>C01177</t>
  </si>
  <si>
    <t>C01181</t>
  </si>
  <si>
    <t>C01182</t>
  </si>
  <si>
    <t>C01183</t>
  </si>
  <si>
    <t>C01184</t>
  </si>
  <si>
    <t>C01185</t>
  </si>
  <si>
    <t>C01187</t>
  </si>
  <si>
    <t>C01188</t>
  </si>
  <si>
    <t>C01191</t>
  </si>
  <si>
    <t>C01192</t>
  </si>
  <si>
    <t>C01193</t>
  </si>
  <si>
    <t>C01194</t>
  </si>
  <si>
    <t>C01199</t>
  </si>
  <si>
    <t>C01202</t>
  </si>
  <si>
    <t>C01203</t>
  </si>
  <si>
    <t>C01204</t>
  </si>
  <si>
    <t>C01205</t>
  </si>
  <si>
    <t>C01206</t>
  </si>
  <si>
    <t>C01207</t>
  </si>
  <si>
    <t>C01209</t>
  </si>
  <si>
    <t>C01210</t>
  </si>
  <si>
    <t>C01211</t>
  </si>
  <si>
    <t>C01212</t>
  </si>
  <si>
    <t>C01214</t>
  </si>
  <si>
    <t>C01215</t>
  </si>
  <si>
    <t>C01216</t>
  </si>
  <si>
    <t>C01217</t>
  </si>
  <si>
    <t>C01218</t>
  </si>
  <si>
    <t>C01219</t>
  </si>
  <si>
    <t>C01220</t>
  </si>
  <si>
    <t>C01221</t>
  </si>
  <si>
    <t>C01223</t>
  </si>
  <si>
    <t>C01226</t>
  </si>
  <si>
    <t>C01228</t>
  </si>
  <si>
    <t>C01230</t>
  </si>
  <si>
    <t>C01231</t>
  </si>
  <si>
    <t>C01234</t>
  </si>
  <si>
    <t>C01235</t>
  </si>
  <si>
    <t>C01236</t>
  </si>
  <si>
    <t>C01237</t>
  </si>
  <si>
    <t>C01239</t>
  </si>
  <si>
    <t>C01240</t>
  </si>
  <si>
    <t>C01243</t>
  </si>
  <si>
    <t>C01246</t>
  </si>
  <si>
    <t>C01247</t>
  </si>
  <si>
    <t>C01249</t>
  </si>
  <si>
    <t>C01250</t>
  </si>
  <si>
    <t>C01251</t>
  </si>
  <si>
    <t>C01252</t>
  </si>
  <si>
    <t>C01253</t>
  </si>
  <si>
    <t>C01254</t>
  </si>
  <si>
    <t>C01255</t>
  </si>
  <si>
    <t>C01256</t>
  </si>
  <si>
    <t>C01257</t>
  </si>
  <si>
    <t>C01258</t>
  </si>
  <si>
    <t>C01260</t>
  </si>
  <si>
    <t>C01261</t>
  </si>
  <si>
    <t>C01262</t>
  </si>
  <si>
    <t>C01264</t>
  </si>
  <si>
    <t>C01266</t>
  </si>
  <si>
    <t>C01267</t>
  </si>
  <si>
    <t>C01270</t>
  </si>
  <si>
    <t>C01274</t>
  </si>
  <si>
    <t>C01275</t>
  </si>
  <si>
    <t>C01277</t>
  </si>
  <si>
    <t>C01279</t>
  </si>
  <si>
    <t>C01280</t>
  </si>
  <si>
    <t>C01281</t>
  </si>
  <si>
    <t>C01282</t>
  </si>
  <si>
    <t>C01283</t>
  </si>
  <si>
    <t>C01284</t>
  </si>
  <si>
    <t>C01286</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</si>
  <si>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</si>
  <si>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</si>
  <si>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</si>
  <si>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</si>
  <si>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</si>
  <si>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</si>
  <si>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</si>
  <si>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</si>
  <si>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</si>
  <si>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</si>
  <si>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</si>
  <si>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</si>
  <si>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</si>
  <si>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</si>
  <si>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</si>
  <si>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</si>
  <si>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</si>
  <si>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</si>
  <si>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C01307</t>
  </si>
  <si>
    <t>C01309</t>
  </si>
  <si>
    <t>C01310</t>
  </si>
  <si>
    <t>C01311</t>
  </si>
  <si>
    <t>C01313</t>
  </si>
  <si>
    <t>C01314</t>
  </si>
  <si>
    <t>C01315</t>
  </si>
  <si>
    <t>C01317</t>
  </si>
  <si>
    <t>C01319</t>
  </si>
  <si>
    <t>C01321</t>
  </si>
  <si>
    <t>C01324</t>
  </si>
  <si>
    <t>C01332</t>
  </si>
  <si>
    <t>C01333</t>
  </si>
  <si>
    <t>C01334</t>
  </si>
  <si>
    <t>C01336</t>
  </si>
  <si>
    <t>C01337</t>
  </si>
  <si>
    <t>C01338</t>
  </si>
  <si>
    <t>C01339</t>
  </si>
  <si>
    <t>C01341</t>
  </si>
  <si>
    <t>C01342</t>
  </si>
  <si>
    <t>C01343</t>
  </si>
  <si>
    <t>C01345</t>
  </si>
  <si>
    <t>C01347</t>
  </si>
  <si>
    <t>C01348</t>
  </si>
  <si>
    <t>C01349</t>
  </si>
  <si>
    <t>C01350</t>
  </si>
  <si>
    <t>C01351</t>
  </si>
  <si>
    <t>C01353</t>
  </si>
  <si>
    <t>C01355</t>
  </si>
  <si>
    <t>C01357</t>
  </si>
  <si>
    <t>C01358</t>
  </si>
  <si>
    <t>C01359</t>
  </si>
  <si>
    <t>C01360</t>
  </si>
  <si>
    <t>C01362</t>
  </si>
  <si>
    <t>C01363</t>
  </si>
  <si>
    <t>C01366</t>
  </si>
  <si>
    <t>C01370</t>
  </si>
  <si>
    <t>C01371</t>
  </si>
  <si>
    <t>C01372</t>
  </si>
  <si>
    <t>C01373</t>
  </si>
  <si>
    <t>C01374</t>
  </si>
  <si>
    <t>C01375</t>
  </si>
  <si>
    <t>C01376</t>
  </si>
  <si>
    <t>C01377</t>
  </si>
  <si>
    <t>C01379</t>
  </si>
  <si>
    <t>C01380</t>
  </si>
  <si>
    <t>C01382</t>
  </si>
  <si>
    <t>C01384</t>
  </si>
  <si>
    <t>C01385</t>
  </si>
  <si>
    <t>C01386</t>
  </si>
  <si>
    <t>C01387</t>
  </si>
  <si>
    <t>C01388</t>
  </si>
  <si>
    <t>C01389</t>
  </si>
  <si>
    <t>C01390</t>
  </si>
  <si>
    <t>C01392</t>
  </si>
  <si>
    <t>C01393</t>
  </si>
  <si>
    <t>C01395</t>
  </si>
  <si>
    <t>C01396</t>
  </si>
  <si>
    <t>C01397</t>
  </si>
  <si>
    <t>C01399</t>
  </si>
  <si>
    <t>C01400</t>
  </si>
  <si>
    <t>C01402</t>
  </si>
  <si>
    <t>C01403</t>
  </si>
  <si>
    <t>C01405</t>
  </si>
  <si>
    <t>C01406</t>
  </si>
  <si>
    <t>C01407</t>
  </si>
  <si>
    <t>C01409</t>
  </si>
  <si>
    <t>C01410</t>
  </si>
  <si>
    <t>C01411</t>
  </si>
  <si>
    <t>C01412</t>
  </si>
  <si>
    <t>C01413</t>
  </si>
  <si>
    <t>C01416</t>
  </si>
  <si>
    <t>C01417</t>
  </si>
  <si>
    <t>C01419</t>
  </si>
  <si>
    <t>C01420</t>
  </si>
  <si>
    <t>C01421</t>
  </si>
  <si>
    <t>C01422</t>
  </si>
  <si>
    <t>C01423</t>
  </si>
  <si>
    <t>C01424</t>
  </si>
  <si>
    <t>C01427</t>
  </si>
  <si>
    <t>C01428</t>
  </si>
  <si>
    <t>C01429</t>
  </si>
  <si>
    <t>C01432</t>
  </si>
  <si>
    <t>C01436</t>
  </si>
  <si>
    <t>C01437</t>
  </si>
  <si>
    <t>C01439</t>
  </si>
  <si>
    <t>C01440</t>
  </si>
  <si>
    <t>C01441</t>
  </si>
  <si>
    <t>C01442</t>
  </si>
  <si>
    <t>C01443</t>
  </si>
  <si>
    <t>C01444</t>
  </si>
  <si>
    <t>C01449</t>
  </si>
  <si>
    <t>C01450</t>
  </si>
  <si>
    <t>C01452</t>
  </si>
  <si>
    <t>C01453</t>
  </si>
  <si>
    <t>C01455</t>
  </si>
  <si>
    <t>C01457</t>
  </si>
  <si>
    <t>C01458</t>
  </si>
  <si>
    <t>C01459</t>
  </si>
  <si>
    <t>C01460</t>
  </si>
  <si>
    <t>C01461</t>
  </si>
  <si>
    <t>C01464</t>
  </si>
  <si>
    <t>C01465</t>
  </si>
  <si>
    <t>C01466</t>
  </si>
  <si>
    <t>C01467</t>
  </si>
  <si>
    <t>C01468</t>
  </si>
  <si>
    <t>C01469</t>
  </si>
  <si>
    <t>C01470</t>
  </si>
  <si>
    <t>C01472</t>
  </si>
  <si>
    <t>C01478</t>
  </si>
  <si>
    <t>C01480</t>
  </si>
  <si>
    <t>C01483</t>
  </si>
  <si>
    <t>C01485</t>
  </si>
  <si>
    <t>C01486</t>
  </si>
  <si>
    <t>C01487</t>
  </si>
  <si>
    <t>C01488</t>
  </si>
  <si>
    <t>C01489</t>
  </si>
  <si>
    <t>C01490</t>
  </si>
  <si>
    <t>C01491</t>
  </si>
  <si>
    <t>C01492</t>
  </si>
  <si>
    <t>C01493</t>
  </si>
  <si>
    <t>C01494</t>
  </si>
  <si>
    <t>C01495</t>
  </si>
  <si>
    <t>C01496</t>
  </si>
  <si>
    <t>C01498</t>
  </si>
  <si>
    <t>C01499</t>
  </si>
  <si>
    <t>C01501</t>
  </si>
  <si>
    <t>C01502</t>
  </si>
  <si>
    <t>C01504</t>
  </si>
  <si>
    <t>C01505</t>
  </si>
  <si>
    <t>C01506</t>
  </si>
  <si>
    <t>C01507</t>
  </si>
  <si>
    <t>C01508</t>
  </si>
  <si>
    <t>C01510</t>
  </si>
  <si>
    <t>C01511</t>
  </si>
  <si>
    <t>C01513</t>
  </si>
  <si>
    <t>C01515</t>
  </si>
  <si>
    <t>C01517</t>
  </si>
  <si>
    <t>C01518</t>
  </si>
  <si>
    <t>C01519</t>
  </si>
  <si>
    <t>C01520</t>
  </si>
  <si>
    <t>C01521</t>
  </si>
  <si>
    <t>C01523</t>
  </si>
  <si>
    <t>C01524</t>
  </si>
  <si>
    <t>C01525</t>
  </si>
  <si>
    <t>C01526</t>
  </si>
  <si>
    <t>C01527</t>
  </si>
  <si>
    <t>C01528</t>
  </si>
  <si>
    <t>C01530</t>
  </si>
  <si>
    <t>C01532</t>
  </si>
  <si>
    <t>C01533</t>
  </si>
  <si>
    <t>C01536</t>
  </si>
  <si>
    <t>C01537</t>
  </si>
  <si>
    <t>C01541</t>
  </si>
  <si>
    <t>C01542</t>
  </si>
  <si>
    <t>C01543</t>
  </si>
  <si>
    <t>C01544</t>
  </si>
  <si>
    <t>C01545</t>
  </si>
  <si>
    <t>C01549</t>
  </si>
  <si>
    <t>C01550</t>
  </si>
  <si>
    <t>C01553</t>
  </si>
  <si>
    <t>C01555</t>
  </si>
  <si>
    <t>C01556</t>
  </si>
  <si>
    <t>C01557</t>
  </si>
  <si>
    <t>C01558</t>
  </si>
  <si>
    <t>C01559</t>
  </si>
  <si>
    <t>C01560</t>
  </si>
  <si>
    <t>C01562</t>
  </si>
  <si>
    <t>C01563</t>
  </si>
  <si>
    <t>C01565</t>
  </si>
  <si>
    <t>C01566</t>
  </si>
  <si>
    <t>C01569</t>
  </si>
  <si>
    <t>C01570</t>
  </si>
  <si>
    <t>C01571</t>
  </si>
  <si>
    <t>C01572</t>
  </si>
  <si>
    <t>C01574</t>
  </si>
  <si>
    <t>C01575</t>
  </si>
  <si>
    <t>C01577</t>
  </si>
  <si>
    <t>C01578</t>
  </si>
  <si>
    <t>C01579</t>
  </si>
  <si>
    <t>C01580</t>
  </si>
  <si>
    <t>C01581</t>
  </si>
  <si>
    <t>C01582</t>
  </si>
  <si>
    <t>C01583</t>
  </si>
  <si>
    <t>C01585</t>
  </si>
  <si>
    <t>C01587</t>
  </si>
  <si>
    <t>C01588</t>
  </si>
  <si>
    <t>C01589</t>
  </si>
  <si>
    <t>C01590</t>
  </si>
  <si>
    <t>C01591</t>
  </si>
  <si>
    <t>C01592</t>
  </si>
  <si>
    <t>C01593</t>
  </si>
  <si>
    <t>C01594</t>
  </si>
  <si>
    <t>C01596</t>
  </si>
  <si>
    <t>C01605</t>
  </si>
  <si>
    <t>C01606</t>
  </si>
  <si>
    <t>C01608</t>
  </si>
  <si>
    <t>C01609</t>
  </si>
  <si>
    <t>C01610</t>
  </si>
  <si>
    <t>C01612</t>
  </si>
  <si>
    <t>C01613</t>
  </si>
  <si>
    <t>C01614</t>
  </si>
  <si>
    <t>C01618</t>
  </si>
  <si>
    <t>C01619</t>
  </si>
  <si>
    <t>C01620</t>
  </si>
  <si>
    <t>C01622</t>
  </si>
  <si>
    <t>C01624</t>
  </si>
  <si>
    <t>C01625</t>
  </si>
  <si>
    <t>C01627</t>
  </si>
  <si>
    <t>C01628</t>
  </si>
  <si>
    <t>C01632</t>
  </si>
  <si>
    <t>C01634</t>
  </si>
  <si>
    <t>C01635</t>
  </si>
  <si>
    <t>C01637</t>
  </si>
  <si>
    <t>C01638</t>
  </si>
  <si>
    <t>C01639</t>
  </si>
  <si>
    <t>C01640</t>
  </si>
  <si>
    <t>C01641</t>
  </si>
  <si>
    <t>C01644</t>
  </si>
  <si>
    <t>C01652</t>
  </si>
  <si>
    <t>C01655</t>
  </si>
  <si>
    <t>C01656</t>
  </si>
  <si>
    <t>C01658</t>
  </si>
  <si>
    <t>C01659</t>
  </si>
  <si>
    <t>C01661</t>
  </si>
  <si>
    <t>C01662</t>
  </si>
  <si>
    <t>C01665</t>
  </si>
  <si>
    <t>C01666</t>
  </si>
  <si>
    <t>C01667</t>
  </si>
  <si>
    <t>C01668</t>
  </si>
  <si>
    <t>C01669</t>
  </si>
  <si>
    <t>C01670</t>
  </si>
  <si>
    <t>C01671</t>
  </si>
  <si>
    <t>C01675</t>
  </si>
  <si>
    <t>C01676</t>
  </si>
  <si>
    <t>C01677</t>
  </si>
  <si>
    <t>C01678</t>
  </si>
  <si>
    <t>C01679</t>
  </si>
  <si>
    <t>C01680</t>
  </si>
  <si>
    <t>C01681</t>
  </si>
  <si>
    <t>C01682</t>
  </si>
  <si>
    <t>C01684</t>
  </si>
  <si>
    <t>C01685</t>
  </si>
  <si>
    <t>C01687</t>
  </si>
  <si>
    <t>C01688</t>
  </si>
  <si>
    <t>C01692</t>
  </si>
  <si>
    <t>C01693</t>
  </si>
  <si>
    <t>C01694</t>
  </si>
  <si>
    <t>C01695</t>
  </si>
  <si>
    <t>C01696</t>
  </si>
  <si>
    <t>C01698</t>
  </si>
  <si>
    <t>C01701</t>
  </si>
  <si>
    <t>C01702</t>
  </si>
  <si>
    <t>C01704</t>
  </si>
  <si>
    <t>C01705</t>
  </si>
  <si>
    <t>C01708</t>
  </si>
  <si>
    <t>C01711</t>
  </si>
  <si>
    <t>C01712</t>
  </si>
  <si>
    <t>C01713</t>
  </si>
  <si>
    <t>C01717</t>
  </si>
  <si>
    <t>C01718</t>
  </si>
  <si>
    <t>C01719</t>
  </si>
  <si>
    <t>C01720</t>
  </si>
  <si>
    <t>C01721</t>
  </si>
  <si>
    <t>C01722</t>
  </si>
  <si>
    <t>C01723</t>
  </si>
  <si>
    <t>C01724</t>
  </si>
  <si>
    <t>C01726</t>
  </si>
  <si>
    <t>C01727</t>
  </si>
  <si>
    <t>C01733</t>
  </si>
  <si>
    <t>C01735</t>
  </si>
  <si>
    <t>C01736</t>
  </si>
  <si>
    <t>C01738</t>
  </si>
  <si>
    <t>C01743</t>
  </si>
  <si>
    <t>C01744</t>
  </si>
  <si>
    <t>C01746</t>
  </si>
  <si>
    <t>C01747</t>
  </si>
  <si>
    <t>C01748</t>
  </si>
  <si>
    <t>C01749</t>
  </si>
  <si>
    <t>C01750</t>
  </si>
  <si>
    <t>C01753</t>
  </si>
  <si>
    <t>C01754</t>
  </si>
  <si>
    <t>C01755</t>
  </si>
  <si>
    <t>C01756</t>
  </si>
  <si>
    <t>C01758</t>
  </si>
  <si>
    <t>C01759</t>
  </si>
  <si>
    <t>C01761</t>
  </si>
  <si>
    <t>C01762</t>
  </si>
  <si>
    <t>C01765</t>
  </si>
  <si>
    <t>C01766</t>
  </si>
  <si>
    <t>C01767</t>
  </si>
  <si>
    <t>C01768</t>
  </si>
  <si>
    <t>C01769</t>
  </si>
  <si>
    <t>C01770</t>
  </si>
  <si>
    <t>C01771</t>
  </si>
  <si>
    <t>C01773</t>
  </si>
  <si>
    <t>C01775</t>
  </si>
  <si>
    <t>C01776</t>
  </si>
  <si>
    <t>C01777</t>
  </si>
  <si>
    <t>C01780</t>
  </si>
  <si>
    <t>C01781</t>
  </si>
  <si>
    <t>C01782</t>
  </si>
  <si>
    <t>C01783</t>
  </si>
  <si>
    <t>C01784</t>
  </si>
  <si>
    <t>C01785</t>
  </si>
  <si>
    <t>C01787</t>
  </si>
  <si>
    <t>C01788</t>
  </si>
  <si>
    <t>C01794</t>
  </si>
  <si>
    <t>C01795</t>
  </si>
  <si>
    <t>C01797</t>
  </si>
  <si>
    <t>C01798</t>
  </si>
  <si>
    <t>C01800</t>
  </si>
  <si>
    <t>C01803</t>
  </si>
  <si>
    <t>C01804</t>
  </si>
  <si>
    <t>C01805</t>
  </si>
  <si>
    <t>C01807</t>
  </si>
  <si>
    <t>C01809</t>
  </si>
  <si>
    <t>C01810</t>
  </si>
  <si>
    <t>C01811</t>
  </si>
  <si>
    <t>C01812</t>
  </si>
  <si>
    <t>C01813</t>
  </si>
  <si>
    <t>C01815</t>
  </si>
  <si>
    <t>C01816</t>
  </si>
  <si>
    <t>C01817</t>
  </si>
  <si>
    <t>C01819</t>
  </si>
  <si>
    <t>C01823</t>
  </si>
  <si>
    <t>C01824</t>
  </si>
  <si>
    <t>C01827</t>
  </si>
  <si>
    <t>C01831</t>
  </si>
  <si>
    <t>C01832</t>
  </si>
  <si>
    <t>C01833</t>
  </si>
  <si>
    <t>C01835</t>
  </si>
  <si>
    <t>C01836</t>
  </si>
  <si>
    <t>C01837</t>
  </si>
  <si>
    <t>C01840</t>
  </si>
  <si>
    <t>C01842</t>
  </si>
  <si>
    <t>C01843</t>
  </si>
  <si>
    <t>C01846</t>
  </si>
  <si>
    <t>C01847</t>
  </si>
  <si>
    <t>C01848</t>
  </si>
  <si>
    <t>C01850</t>
  </si>
  <si>
    <t>C01851</t>
  </si>
  <si>
    <t>C01854</t>
  </si>
  <si>
    <t>C01857</t>
  </si>
  <si>
    <t>C01858</t>
  </si>
  <si>
    <t>C01860</t>
  </si>
  <si>
    <t>C01861</t>
  </si>
  <si>
    <t>C01862</t>
  </si>
  <si>
    <t>C01863</t>
  </si>
  <si>
    <t>C01866</t>
  </si>
  <si>
    <t>C01867</t>
  </si>
  <si>
    <t>C01868</t>
  </si>
  <si>
    <t>C01869</t>
  </si>
  <si>
    <t>C01871</t>
  </si>
  <si>
    <t>C01874</t>
  </si>
  <si>
    <t>C01875</t>
  </si>
  <si>
    <t>C01878</t>
  </si>
  <si>
    <t>C01880</t>
  </si>
  <si>
    <t>C01881</t>
  </si>
  <si>
    <t>C01884</t>
  </si>
  <si>
    <t>C01885</t>
  </si>
  <si>
    <t>C01886</t>
  </si>
  <si>
    <t>C01887</t>
  </si>
  <si>
    <t>C01889</t>
  </si>
  <si>
    <t>C01890</t>
  </si>
  <si>
    <t>C01891</t>
  </si>
  <si>
    <t>C01893</t>
  </si>
  <si>
    <t>C01894</t>
  </si>
  <si>
    <t>C01896</t>
  </si>
  <si>
    <t>C01898</t>
  </si>
  <si>
    <t>C01900</t>
  </si>
  <si>
    <t>C01903</t>
  </si>
  <si>
    <t>C01904</t>
  </si>
  <si>
    <t>C01905</t>
  </si>
  <si>
    <t>C01906</t>
  </si>
  <si>
    <t>C01907</t>
  </si>
  <si>
    <t>C01908</t>
  </si>
  <si>
    <t>C01911</t>
  </si>
  <si>
    <t>C01913</t>
  </si>
  <si>
    <t>C01915</t>
  </si>
  <si>
    <t>C01916</t>
  </si>
  <si>
    <t>C01917</t>
  </si>
  <si>
    <t>C01919</t>
  </si>
  <si>
    <t>C01920</t>
  </si>
  <si>
    <t>C01921</t>
  </si>
  <si>
    <t>C01922</t>
  </si>
  <si>
    <t>C01923</t>
  </si>
  <si>
    <t>C01924</t>
  </si>
  <si>
    <t>C01926</t>
  </si>
  <si>
    <t>C01928</t>
  </si>
  <si>
    <t>C01930</t>
  </si>
  <si>
    <t>C01932</t>
  </si>
  <si>
    <t>C01933</t>
  </si>
  <si>
    <t>C01934</t>
  </si>
  <si>
    <t>C01935</t>
  </si>
  <si>
    <t>C01937</t>
  </si>
  <si>
    <t>C01938</t>
  </si>
  <si>
    <t>C01940</t>
  </si>
  <si>
    <t>C01941</t>
  </si>
  <si>
    <t>C01944</t>
  </si>
  <si>
    <t>C01946</t>
  </si>
  <si>
    <t>C01947</t>
  </si>
  <si>
    <t>C01948</t>
  </si>
  <si>
    <t>C01949</t>
  </si>
  <si>
    <t>C01950</t>
  </si>
  <si>
    <t>C01952</t>
  </si>
  <si>
    <t>C01956</t>
  </si>
  <si>
    <t>C01957</t>
  </si>
  <si>
    <t>C01959</t>
  </si>
  <si>
    <t>C01961</t>
  </si>
  <si>
    <t>C01965</t>
  </si>
  <si>
    <t>C01967</t>
  </si>
  <si>
    <t>C01971</t>
  </si>
  <si>
    <t>C01972</t>
  </si>
  <si>
    <t>C01973</t>
  </si>
  <si>
    <t>C01976</t>
  </si>
  <si>
    <t>C01977</t>
  </si>
  <si>
    <t>C01980</t>
  </si>
  <si>
    <t>C01981</t>
  </si>
  <si>
    <t>C01982</t>
  </si>
  <si>
    <t>C01986</t>
  </si>
  <si>
    <t>C01987</t>
  </si>
  <si>
    <t>C01988</t>
  </si>
  <si>
    <t>C01989</t>
  </si>
  <si>
    <t>C01990</t>
  </si>
  <si>
    <t>C01991</t>
  </si>
  <si>
    <t>C01995</t>
  </si>
  <si>
    <t>C01998</t>
  </si>
  <si>
    <t>C01999</t>
  </si>
  <si>
    <t>C02000</t>
  </si>
  <si>
    <t>C02001</t>
  </si>
  <si>
    <t>C02003</t>
  </si>
  <si>
    <t>C02006</t>
  </si>
  <si>
    <t>C02007</t>
  </si>
  <si>
    <t>C02008</t>
  </si>
  <si>
    <t>C02009</t>
  </si>
  <si>
    <t>C02010</t>
  </si>
  <si>
    <t>C02012</t>
  </si>
  <si>
    <t>C02015</t>
  </si>
  <si>
    <t>C02016</t>
  </si>
  <si>
    <t>C02019</t>
  </si>
  <si>
    <t>C02020</t>
  </si>
  <si>
    <t>C02022</t>
  </si>
  <si>
    <t>C02025</t>
  </si>
  <si>
    <t>C02026</t>
  </si>
  <si>
    <t>C02027</t>
  </si>
  <si>
    <t>C02028</t>
  </si>
  <si>
    <t>C02029</t>
  </si>
  <si>
    <t>C02033</t>
  </si>
  <si>
    <t>C02034</t>
  </si>
  <si>
    <t>C02035</t>
  </si>
  <si>
    <t>C02036</t>
  </si>
  <si>
    <t>C02037</t>
  </si>
  <si>
    <t>C02039</t>
  </si>
  <si>
    <t>C02040</t>
  </si>
  <si>
    <t>C02041</t>
  </si>
  <si>
    <t>C02042</t>
  </si>
  <si>
    <t>C02043</t>
  </si>
  <si>
    <t>C02044</t>
  </si>
  <si>
    <t>C02045</t>
  </si>
  <si>
    <t>C02046</t>
  </si>
  <si>
    <t>C02047</t>
  </si>
  <si>
    <t>C02048</t>
  </si>
  <si>
    <t>C02050</t>
  </si>
  <si>
    <t>C02051</t>
  </si>
  <si>
    <t>C02053</t>
  </si>
  <si>
    <t>C02054</t>
  </si>
  <si>
    <t>C02055</t>
  </si>
  <si>
    <t>C02057</t>
  </si>
  <si>
    <t>C02059</t>
  </si>
  <si>
    <t>C02060</t>
  </si>
  <si>
    <t>C02061</t>
  </si>
  <si>
    <t>C02063</t>
  </si>
  <si>
    <t>C02064</t>
  </si>
  <si>
    <t>C02065</t>
  </si>
  <si>
    <t>C02067</t>
  </si>
  <si>
    <t>C02068</t>
  </si>
  <si>
    <t>C02069</t>
  </si>
  <si>
    <t>C02071</t>
  </si>
  <si>
    <t>C02072</t>
  </si>
  <si>
    <t>C02074</t>
  </si>
  <si>
    <t>C02075</t>
  </si>
  <si>
    <t>C02076</t>
  </si>
  <si>
    <t>C02078</t>
  </si>
  <si>
    <t>C02079</t>
  </si>
  <si>
    <t>C02080</t>
  </si>
  <si>
    <t>C02081</t>
  </si>
  <si>
    <t>C02083</t>
  </si>
  <si>
    <t>C02084</t>
  </si>
  <si>
    <t>C02085</t>
  </si>
  <si>
    <t>C02088</t>
  </si>
  <si>
    <t>C02092</t>
  </si>
  <si>
    <t>C02093</t>
  </si>
  <si>
    <t>C02094</t>
  </si>
  <si>
    <t>C02098</t>
  </si>
  <si>
    <t>C02099</t>
  </si>
  <si>
    <t>C02100</t>
  </si>
  <si>
    <t>C02101</t>
  </si>
  <si>
    <t>C02102</t>
  </si>
  <si>
    <t>C02104</t>
  </si>
  <si>
    <t>C02106</t>
  </si>
  <si>
    <t>C02108</t>
  </si>
  <si>
    <t>C02109</t>
  </si>
  <si>
    <t>C02110</t>
  </si>
  <si>
    <t>C02111</t>
  </si>
  <si>
    <t>C02112</t>
  </si>
  <si>
    <t>C02114</t>
  </si>
  <si>
    <t>C02116</t>
  </si>
  <si>
    <t>C02117</t>
  </si>
  <si>
    <t>C02118</t>
  </si>
  <si>
    <t>C02120</t>
  </si>
  <si>
    <t>C02123</t>
  </si>
  <si>
    <t>C02124</t>
  </si>
  <si>
    <t>C02125</t>
  </si>
  <si>
    <t>C02126</t>
  </si>
  <si>
    <t>C02127</t>
  </si>
  <si>
    <t>C02128</t>
  </si>
  <si>
    <t>C02129</t>
  </si>
  <si>
    <t>C02131</t>
  </si>
  <si>
    <t>C02133</t>
  </si>
  <si>
    <t>C02134</t>
  </si>
  <si>
    <t>C02139</t>
  </si>
  <si>
    <t>C02144</t>
  </si>
  <si>
    <t>C02147</t>
  </si>
  <si>
    <t>C02148</t>
  </si>
  <si>
    <t>C02151</t>
  </si>
  <si>
    <t>C02153</t>
  </si>
  <si>
    <t>C02154</t>
  </si>
  <si>
    <t>C02155</t>
  </si>
  <si>
    <t>C02156</t>
  </si>
  <si>
    <t>C02157</t>
  </si>
  <si>
    <t>C02158</t>
  </si>
  <si>
    <t>C02160</t>
  </si>
  <si>
    <t>C02161</t>
  </si>
  <si>
    <t>C02163</t>
  </si>
  <si>
    <t>C02168</t>
  </si>
  <si>
    <t>C02169</t>
  </si>
  <si>
    <t>C02170</t>
  </si>
  <si>
    <t>C02171</t>
  </si>
  <si>
    <t>C02172</t>
  </si>
  <si>
    <t>C02173</t>
  </si>
  <si>
    <t>C02176</t>
  </si>
  <si>
    <t>C02177</t>
  </si>
  <si>
    <t>C02178</t>
  </si>
  <si>
    <t>C02179</t>
  </si>
  <si>
    <t>C02181</t>
  </si>
  <si>
    <t>C02182</t>
  </si>
  <si>
    <t>C02183</t>
  </si>
  <si>
    <t>C02184</t>
  </si>
  <si>
    <t>C02185</t>
  </si>
  <si>
    <t>C02186</t>
  </si>
  <si>
    <t>C02187</t>
  </si>
  <si>
    <t>C02188</t>
  </si>
  <si>
    <t>C02189</t>
  </si>
  <si>
    <t>C02190</t>
  </si>
  <si>
    <t>C02193</t>
  </si>
  <si>
    <t>C02195</t>
  </si>
  <si>
    <t>C02196</t>
  </si>
  <si>
    <t>C02197</t>
  </si>
  <si>
    <t>C02200</t>
  </si>
  <si>
    <t>C02203</t>
  </si>
  <si>
    <t>C02204</t>
  </si>
  <si>
    <t>C02205</t>
  </si>
  <si>
    <t>C02206</t>
  </si>
  <si>
    <t>C02209</t>
  </si>
  <si>
    <t>C02213</t>
  </si>
  <si>
    <t>C02215</t>
  </si>
  <si>
    <t>C02219</t>
  </si>
  <si>
    <t>C02220</t>
  </si>
  <si>
    <t>C02222</t>
  </si>
  <si>
    <t>C02223</t>
  </si>
  <si>
    <t>C02224</t>
  </si>
  <si>
    <t>C02225</t>
  </si>
  <si>
    <t>C02229</t>
  </si>
  <si>
    <t>C02230</t>
  </si>
  <si>
    <t>C02237</t>
  </si>
  <si>
    <t>C02238</t>
  </si>
  <si>
    <t>C02240</t>
  </si>
  <si>
    <t>C02241</t>
  </si>
  <si>
    <t>C02243</t>
  </si>
  <si>
    <t>C02244</t>
  </si>
  <si>
    <t>C02245</t>
  </si>
  <si>
    <t>C02246</t>
  </si>
  <si>
    <t>C02248</t>
  </si>
  <si>
    <t>C02250</t>
  </si>
  <si>
    <t>C02251</t>
  </si>
  <si>
    <t>C02252</t>
  </si>
  <si>
    <t>C02253</t>
  </si>
  <si>
    <t>C02254</t>
  </si>
  <si>
    <t>C02255</t>
  </si>
  <si>
    <t>C02256</t>
  </si>
  <si>
    <t>C02258</t>
  </si>
  <si>
    <t>C02263</t>
  </si>
  <si>
    <t>C02267</t>
  </si>
  <si>
    <t>C02268</t>
  </si>
  <si>
    <t>C02271</t>
  </si>
  <si>
    <t>C02272</t>
  </si>
  <si>
    <t>C02273</t>
  </si>
  <si>
    <t>C02276</t>
  </si>
  <si>
    <t>C02282</t>
  </si>
  <si>
    <t>C02283</t>
  </si>
  <si>
    <t>C02284</t>
  </si>
  <si>
    <t>C02287</t>
  </si>
  <si>
    <t>C02289</t>
  </si>
  <si>
    <t>C02290</t>
  </si>
  <si>
    <t>C02291</t>
  </si>
  <si>
    <t>C02292</t>
  </si>
  <si>
    <t>C02294</t>
  </si>
  <si>
    <t>C02295</t>
  </si>
  <si>
    <t>C02296</t>
  </si>
  <si>
    <t>C02298</t>
  </si>
  <si>
    <t>C02299</t>
  </si>
  <si>
    <t>C02300</t>
  </si>
  <si>
    <t>C02301</t>
  </si>
  <si>
    <t>C02306</t>
  </si>
  <si>
    <t>C02307</t>
  </si>
  <si>
    <t>C02310</t>
  </si>
  <si>
    <t>C02311</t>
  </si>
  <si>
    <t>C02312</t>
  </si>
  <si>
    <t>C02313</t>
  </si>
  <si>
    <t>C02317</t>
  </si>
  <si>
    <t>C02322</t>
  </si>
  <si>
    <t>C02324</t>
  </si>
  <si>
    <t>C02325</t>
  </si>
  <si>
    <t>C02327</t>
  </si>
  <si>
    <t>C02328</t>
  </si>
  <si>
    <t>C02329</t>
  </si>
  <si>
    <t>C02330</t>
  </si>
  <si>
    <t>C02331</t>
  </si>
  <si>
    <t>C02332</t>
  </si>
  <si>
    <t>C02333</t>
  </si>
  <si>
    <t>C02334</t>
  </si>
  <si>
    <t>C02335</t>
  </si>
  <si>
    <t>C02336</t>
  </si>
  <si>
    <t>C02338</t>
  </si>
  <si>
    <t>C02339</t>
  </si>
  <si>
    <t>C02342</t>
  </si>
  <si>
    <t>C02343</t>
  </si>
  <si>
    <t>C02344</t>
  </si>
  <si>
    <t>C02345</t>
  </si>
  <si>
    <t>C02346</t>
  </si>
  <si>
    <t>C02348</t>
  </si>
  <si>
    <t>C02349</t>
  </si>
  <si>
    <t>C02350</t>
  </si>
  <si>
    <t>C02351</t>
  </si>
  <si>
    <t>C02352</t>
  </si>
  <si>
    <t>C02354</t>
  </si>
  <si>
    <t>C02357</t>
  </si>
  <si>
    <t>C02358</t>
  </si>
  <si>
    <t>C02359</t>
  </si>
  <si>
    <t>C02361</t>
  </si>
  <si>
    <t>C02362</t>
  </si>
  <si>
    <t>C02364</t>
  </si>
  <si>
    <t>C02365</t>
  </si>
  <si>
    <t>C02366</t>
  </si>
  <si>
    <t>C02368</t>
  </si>
  <si>
    <t>C02372</t>
  </si>
  <si>
    <t>C02376</t>
  </si>
  <si>
    <t>C02378</t>
  </si>
  <si>
    <t>C02382</t>
  </si>
  <si>
    <t>C02383</t>
  </si>
  <si>
    <t>C02384</t>
  </si>
  <si>
    <t>C02385</t>
  </si>
  <si>
    <t>C02386</t>
  </si>
  <si>
    <t>C02391</t>
  </si>
  <si>
    <t>C02392</t>
  </si>
  <si>
    <t>C02393</t>
  </si>
  <si>
    <t>C02394</t>
  </si>
  <si>
    <t>C02396</t>
  </si>
  <si>
    <t>C02398</t>
  </si>
  <si>
    <t>C02401</t>
  </si>
  <si>
    <t>C02404</t>
  </si>
  <si>
    <t>C02406</t>
  </si>
  <si>
    <t>C02407</t>
  </si>
  <si>
    <t>C02408</t>
  </si>
  <si>
    <t>C02410</t>
  </si>
  <si>
    <t>C02411</t>
  </si>
  <si>
    <t>C02412</t>
  </si>
  <si>
    <t>C02414</t>
  </si>
  <si>
    <t>C02415</t>
  </si>
  <si>
    <t>C02416</t>
  </si>
  <si>
    <t>C02417</t>
  </si>
  <si>
    <t>C02418</t>
  </si>
  <si>
    <t>C02419</t>
  </si>
  <si>
    <t>C02420</t>
  </si>
  <si>
    <t>C02422</t>
  </si>
  <si>
    <t>C02423</t>
  </si>
  <si>
    <t>C02424</t>
  </si>
  <si>
    <t>C02425</t>
  </si>
  <si>
    <t>C02426</t>
  </si>
  <si>
    <t>C02427</t>
  </si>
  <si>
    <t>C02428</t>
  </si>
  <si>
    <t>C02433</t>
  </si>
  <si>
    <t>C02434</t>
  </si>
  <si>
    <t>C02439</t>
  </si>
  <si>
    <t>C02440</t>
  </si>
  <si>
    <t>C02441</t>
  </si>
  <si>
    <t>C02442</t>
  </si>
  <si>
    <t>C02443</t>
  </si>
  <si>
    <t>C02445</t>
  </si>
  <si>
    <t>C02446</t>
  </si>
  <si>
    <t>C02448</t>
  </si>
  <si>
    <t>C02452</t>
  </si>
  <si>
    <t>C02453</t>
  </si>
  <si>
    <t>C02454</t>
  </si>
  <si>
    <t>C02455</t>
  </si>
  <si>
    <t>C02460</t>
  </si>
  <si>
    <t>C02461</t>
  </si>
  <si>
    <t>C02463</t>
  </si>
  <si>
    <t>C02465</t>
  </si>
  <si>
    <t>C02468</t>
  </si>
  <si>
    <t>C02469</t>
  </si>
  <si>
    <t>C02470</t>
  </si>
  <si>
    <t>C02472</t>
  </si>
  <si>
    <t>C02473</t>
  </si>
  <si>
    <t>C02474</t>
  </si>
  <si>
    <t>C02475</t>
  </si>
  <si>
    <t>C02476</t>
  </si>
  <si>
    <t>C02477</t>
  </si>
  <si>
    <t>C02478</t>
  </si>
  <si>
    <t>C02479</t>
  </si>
  <si>
    <t>C02480</t>
  </si>
  <si>
    <t>C02485</t>
  </si>
  <si>
    <t>C02486</t>
  </si>
  <si>
    <t>C02487</t>
  </si>
  <si>
    <t>C02488</t>
  </si>
  <si>
    <t>C02489</t>
  </si>
  <si>
    <t>C02490</t>
  </si>
  <si>
    <t>C02493</t>
  </si>
  <si>
    <t>C02495</t>
  </si>
  <si>
    <t>C02497</t>
  </si>
  <si>
    <t>C02500</t>
  </si>
  <si>
    <t>C02501</t>
  </si>
  <si>
    <t>C02503</t>
  </si>
  <si>
    <t>C02505</t>
  </si>
  <si>
    <t>C02507</t>
  </si>
  <si>
    <t>C02511</t>
  </si>
  <si>
    <t>C02513</t>
  </si>
  <si>
    <t>C02514</t>
  </si>
  <si>
    <t>C02515</t>
  </si>
  <si>
    <t>C02517</t>
  </si>
  <si>
    <t>C02521</t>
  </si>
  <si>
    <t>C02522</t>
  </si>
  <si>
    <t>C02525</t>
  </si>
  <si>
    <t>C02527</t>
  </si>
  <si>
    <t>C02531</t>
  </si>
  <si>
    <t>C02532</t>
  </si>
  <si>
    <t>C02533</t>
  </si>
  <si>
    <t>C02534</t>
  </si>
  <si>
    <t>C02537</t>
  </si>
  <si>
    <t>C02539</t>
  </si>
  <si>
    <t>C02541</t>
  </si>
  <si>
    <t>C02542</t>
  </si>
  <si>
    <t>C02543</t>
  </si>
  <si>
    <t>C02547</t>
  </si>
  <si>
    <t>C02550</t>
  </si>
  <si>
    <t>C02551</t>
  </si>
  <si>
    <t>C02553</t>
  </si>
  <si>
    <t>C02555</t>
  </si>
  <si>
    <t>C02556</t>
  </si>
  <si>
    <t>C02560</t>
  </si>
  <si>
    <t>C02561</t>
  </si>
  <si>
    <t>C02562</t>
  </si>
  <si>
    <t>C02564</t>
  </si>
  <si>
    <t>C02565</t>
  </si>
  <si>
    <t>C02566</t>
  </si>
  <si>
    <t>C02567</t>
  </si>
  <si>
    <t>C02568</t>
  </si>
  <si>
    <t>C02569</t>
  </si>
  <si>
    <t>C02571</t>
  </si>
  <si>
    <t>C02572</t>
  </si>
  <si>
    <t>C02575</t>
  </si>
  <si>
    <t>C02577</t>
  </si>
  <si>
    <t>C02578</t>
  </si>
  <si>
    <t>C02580</t>
  </si>
  <si>
    <t>C02582</t>
  </si>
  <si>
    <t>C02585</t>
  </si>
  <si>
    <t>C02587</t>
  </si>
  <si>
    <t>C02590</t>
  </si>
  <si>
    <t>C02595</t>
  </si>
  <si>
    <t>C02596</t>
  </si>
  <si>
    <t>C02599</t>
  </si>
  <si>
    <t>C02600</t>
  </si>
  <si>
    <t>C02602</t>
  </si>
  <si>
    <t>C02603</t>
  </si>
  <si>
    <t>C02604</t>
  </si>
  <si>
    <t>C02606</t>
  </si>
  <si>
    <t>C02607</t>
  </si>
  <si>
    <t>C02609</t>
  </si>
  <si>
    <t>C02610</t>
  </si>
  <si>
    <t>C02611</t>
  </si>
  <si>
    <t>C02612</t>
  </si>
  <si>
    <t>C02613</t>
  </si>
  <si>
    <t>C02614</t>
  </si>
  <si>
    <t>C02615</t>
  </si>
  <si>
    <t>C02617</t>
  </si>
  <si>
    <t>C02618</t>
  </si>
  <si>
    <t>C02620</t>
  </si>
  <si>
    <t>C02622</t>
  </si>
  <si>
    <t>C02623</t>
  </si>
  <si>
    <t>C02624</t>
  </si>
  <si>
    <t>C02625</t>
  </si>
  <si>
    <t>C02626</t>
  </si>
  <si>
    <t>C02627</t>
  </si>
  <si>
    <t>C02630</t>
  </si>
  <si>
    <t>C02633</t>
  </si>
  <si>
    <t>C02635</t>
  </si>
  <si>
    <t>C02636</t>
  </si>
  <si>
    <t>C02637</t>
  </si>
  <si>
    <t>C02638</t>
  </si>
  <si>
    <t>C02639</t>
  </si>
  <si>
    <t>C02640</t>
  </si>
  <si>
    <t>C02641</t>
  </si>
  <si>
    <t>C02642</t>
  </si>
  <si>
    <t>C02645</t>
  </si>
  <si>
    <t>C02647</t>
  </si>
  <si>
    <t>C02650</t>
  </si>
  <si>
    <t>C02651</t>
  </si>
  <si>
    <t>C02653</t>
  </si>
  <si>
    <t>C02654</t>
  </si>
  <si>
    <t>C02656</t>
  </si>
  <si>
    <t>C02659</t>
  </si>
  <si>
    <t>C02660</t>
  </si>
  <si>
    <t>C02663</t>
  </si>
  <si>
    <t>C02664</t>
  </si>
  <si>
    <t>C02665</t>
  </si>
  <si>
    <t>C02666</t>
  </si>
  <si>
    <t>C02667</t>
  </si>
  <si>
    <t>C02668</t>
  </si>
  <si>
    <t>C02669</t>
  </si>
  <si>
    <t>C02670</t>
  </si>
  <si>
    <t>C02671</t>
  </si>
  <si>
    <t>C02673</t>
  </si>
  <si>
    <t>C02674</t>
  </si>
  <si>
    <t>C02675</t>
  </si>
  <si>
    <t>C02678</t>
  </si>
  <si>
    <t>C02679</t>
  </si>
  <si>
    <t>C02682</t>
  </si>
  <si>
    <t>C02683</t>
  </si>
  <si>
    <t>C02684</t>
  </si>
  <si>
    <t>C02685</t>
  </si>
  <si>
    <t>C02687</t>
  </si>
  <si>
    <t>C02688</t>
  </si>
  <si>
    <t>C02689</t>
  </si>
  <si>
    <t>C02690</t>
  </si>
  <si>
    <t>C02691</t>
  </si>
  <si>
    <t>C02694</t>
  </si>
  <si>
    <t>C02695</t>
  </si>
  <si>
    <t>C02696</t>
  </si>
  <si>
    <t>C02697</t>
  </si>
  <si>
    <t>C02698</t>
  </si>
  <si>
    <t>C02699</t>
  </si>
  <si>
    <t>C02700</t>
  </si>
  <si>
    <t>C02702</t>
  </si>
  <si>
    <t>C02704</t>
  </si>
  <si>
    <t>C02705</t>
  </si>
  <si>
    <t>C02706</t>
  </si>
  <si>
    <t>C02707</t>
  </si>
  <si>
    <t>C02708</t>
  </si>
  <si>
    <t>C02709</t>
  </si>
  <si>
    <t>C02710</t>
  </si>
  <si>
    <t>C02712</t>
  </si>
  <si>
    <t>C02713</t>
  </si>
  <si>
    <t>C02715</t>
  </si>
  <si>
    <t>C02716</t>
  </si>
  <si>
    <t>C02718</t>
  </si>
  <si>
    <t>C02719</t>
  </si>
  <si>
    <t>C02721</t>
  </si>
  <si>
    <t>C02722</t>
  </si>
  <si>
    <t>C02723</t>
  </si>
  <si>
    <t>C02724</t>
  </si>
  <si>
    <t>C02725</t>
  </si>
  <si>
    <t>C02727</t>
  </si>
  <si>
    <t>C02728</t>
  </si>
  <si>
    <t>C02729</t>
  </si>
  <si>
    <t>C02730</t>
  </si>
  <si>
    <t>C02731</t>
  </si>
  <si>
    <t>C02737</t>
  </si>
  <si>
    <t>C02739</t>
  </si>
  <si>
    <t>C02740</t>
  </si>
  <si>
    <t>C02741</t>
  </si>
  <si>
    <t>C02745</t>
  </si>
  <si>
    <t>C02746</t>
  </si>
  <si>
    <t>C02747</t>
  </si>
  <si>
    <t>C02748</t>
  </si>
  <si>
    <t>C02749</t>
  </si>
  <si>
    <t>C02751</t>
  </si>
  <si>
    <t>C02752</t>
  </si>
  <si>
    <t>C02753</t>
  </si>
  <si>
    <t>C02757</t>
  </si>
  <si>
    <t>C02758</t>
  </si>
  <si>
    <t>C02759</t>
  </si>
  <si>
    <t>C02760</t>
  </si>
  <si>
    <t>C02761</t>
  </si>
  <si>
    <t>C02763</t>
  </si>
  <si>
    <t>C02765</t>
  </si>
  <si>
    <t>C02766</t>
  </si>
  <si>
    <t>C02767</t>
  </si>
  <si>
    <t>C02768</t>
  </si>
  <si>
    <t>C02770</t>
  </si>
  <si>
    <t>C02771</t>
  </si>
  <si>
    <t>C02772</t>
  </si>
  <si>
    <t>C02774</t>
  </si>
  <si>
    <t>C02775</t>
  </si>
  <si>
    <t>C02776</t>
  </si>
  <si>
    <t>C02777</t>
  </si>
  <si>
    <t>C02778</t>
  </si>
  <si>
    <t>C02779</t>
  </si>
  <si>
    <t>C02780</t>
  </si>
  <si>
    <t>C02783</t>
  </si>
  <si>
    <t>C02784</t>
  </si>
  <si>
    <t>C02786</t>
  </si>
  <si>
    <t>C02787</t>
  </si>
  <si>
    <t>C02788</t>
  </si>
  <si>
    <t>C02789</t>
  </si>
  <si>
    <t>C02791</t>
  </si>
  <si>
    <t>C02792</t>
  </si>
  <si>
    <t>C02793</t>
  </si>
  <si>
    <t>C02797</t>
  </si>
  <si>
    <t>C02798</t>
  </si>
  <si>
    <t>C02799</t>
  </si>
  <si>
    <t>C02801</t>
  </si>
  <si>
    <t>C02803</t>
  </si>
  <si>
    <t>C02806</t>
  </si>
  <si>
    <t>C02807</t>
  </si>
  <si>
    <t>C02808</t>
  </si>
  <si>
    <t>C02811</t>
  </si>
  <si>
    <t>C02812</t>
  </si>
  <si>
    <t>C02815</t>
  </si>
  <si>
    <t>C02816</t>
  </si>
  <si>
    <t>C02819</t>
  </si>
  <si>
    <t>C02821</t>
  </si>
  <si>
    <t>C02823</t>
  </si>
  <si>
    <t>C02824</t>
  </si>
  <si>
    <t>C02826</t>
  </si>
  <si>
    <t>C02831</t>
  </si>
  <si>
    <t>C02832</t>
  </si>
  <si>
    <t>C02833</t>
  </si>
  <si>
    <t>C02834</t>
  </si>
  <si>
    <t>C02835</t>
  </si>
  <si>
    <t>C02838</t>
  </si>
  <si>
    <t>C02840</t>
  </si>
  <si>
    <t>C02841</t>
  </si>
  <si>
    <t>C02844</t>
  </si>
  <si>
    <t>C02845</t>
  </si>
  <si>
    <t>C02846</t>
  </si>
  <si>
    <t>C02847</t>
  </si>
  <si>
    <t>C02848</t>
  </si>
  <si>
    <t>C02849</t>
  </si>
  <si>
    <t>C02850</t>
  </si>
  <si>
    <t>C02851</t>
  </si>
  <si>
    <t>C02852</t>
  </si>
  <si>
    <t>C02853</t>
  </si>
  <si>
    <t>C02854</t>
  </si>
  <si>
    <t>C02855</t>
  </si>
  <si>
    <t>C02856</t>
  </si>
  <si>
    <t>C02860</t>
  </si>
  <si>
    <t>C02862</t>
  </si>
  <si>
    <t>C02866</t>
  </si>
  <si>
    <t>C02867</t>
  </si>
  <si>
    <t>C02868</t>
  </si>
  <si>
    <t>C02870</t>
  </si>
  <si>
    <t>C02871</t>
  </si>
  <si>
    <t>C02873</t>
  </si>
  <si>
    <t>C02874</t>
  </si>
  <si>
    <t>C02877</t>
  </si>
  <si>
    <t>C02878</t>
  </si>
  <si>
    <t>C02881</t>
  </si>
  <si>
    <t>C02884</t>
  </si>
  <si>
    <t>C02885</t>
  </si>
  <si>
    <t>C02886</t>
  </si>
  <si>
    <t>C02887</t>
  </si>
  <si>
    <t>C02889</t>
  </si>
  <si>
    <t>C02890</t>
  </si>
  <si>
    <t>C02891</t>
  </si>
  <si>
    <t>C02893</t>
  </si>
  <si>
    <t>C02894</t>
  </si>
  <si>
    <t>C02896</t>
  </si>
  <si>
    <t>C02897</t>
  </si>
  <si>
    <t>C02898</t>
  </si>
  <si>
    <t>C02900</t>
  </si>
  <si>
    <t>C02903</t>
  </si>
  <si>
    <t>C02904</t>
  </si>
  <si>
    <t>C02905</t>
  </si>
  <si>
    <t>C02911</t>
  </si>
  <si>
    <t>C02913</t>
  </si>
  <si>
    <t>C02914</t>
  </si>
  <si>
    <t>C02916</t>
  </si>
  <si>
    <t>C02917</t>
  </si>
  <si>
    <t>C02918</t>
  </si>
  <si>
    <t>C02920</t>
  </si>
  <si>
    <t>C02922</t>
  </si>
  <si>
    <t>C02923</t>
  </si>
  <si>
    <t>C02924</t>
  </si>
  <si>
    <t>C02925</t>
  </si>
  <si>
    <t>C02926</t>
  </si>
  <si>
    <t>C02927</t>
  </si>
  <si>
    <t>C02928</t>
  </si>
  <si>
    <t>C02929</t>
  </si>
  <si>
    <t>C02930</t>
  </si>
  <si>
    <t>C02931</t>
  </si>
  <si>
    <t>C02932</t>
  </si>
  <si>
    <t>C02934</t>
  </si>
  <si>
    <t>C02936</t>
  </si>
  <si>
    <t>C02937</t>
  </si>
  <si>
    <t>C02939</t>
  </si>
  <si>
    <t>C02940</t>
  </si>
  <si>
    <t>C02942</t>
  </si>
  <si>
    <t>C02944</t>
  </si>
  <si>
    <t>C02945</t>
  </si>
  <si>
    <t>C02946</t>
  </si>
  <si>
    <t>C02947</t>
  </si>
  <si>
    <t>C02948</t>
  </si>
  <si>
    <t>C02949</t>
  </si>
  <si>
    <t>C02953</t>
  </si>
  <si>
    <t>C02955</t>
  </si>
  <si>
    <t>C02956</t>
  </si>
  <si>
    <t>C02957</t>
  </si>
  <si>
    <t>C02958</t>
  </si>
  <si>
    <t>C02961</t>
  </si>
  <si>
    <t>C02962</t>
  </si>
  <si>
    <t>C02965</t>
  </si>
  <si>
    <t>C02966</t>
  </si>
  <si>
    <t>C02967</t>
  </si>
  <si>
    <t>C02968</t>
  </si>
  <si>
    <t>C02969</t>
  </si>
  <si>
    <t>C02971</t>
  </si>
  <si>
    <t>C02973</t>
  </si>
  <si>
    <t>C02974</t>
  </si>
  <si>
    <t>C02975</t>
  </si>
  <si>
    <t>C02976</t>
  </si>
  <si>
    <t>C02978</t>
  </si>
  <si>
    <t>C02980</t>
  </si>
  <si>
    <t>C02981</t>
  </si>
  <si>
    <t>C02982</t>
  </si>
  <si>
    <t>C02983</t>
  </si>
  <si>
    <t>C02984</t>
  </si>
  <si>
    <t>C02985</t>
  </si>
  <si>
    <t>C02986</t>
  </si>
  <si>
    <t>C02987</t>
  </si>
  <si>
    <t>C02988</t>
  </si>
  <si>
    <t>C02991</t>
  </si>
  <si>
    <t>C02992</t>
  </si>
  <si>
    <t>C02996</t>
  </si>
  <si>
    <t>C02997</t>
  </si>
  <si>
    <t>C02999</t>
  </si>
  <si>
    <t>C03001</t>
  </si>
  <si>
    <t>C03002</t>
  </si>
  <si>
    <t>C03003</t>
  </si>
  <si>
    <t>C03005</t>
  </si>
  <si>
    <t>C03006</t>
  </si>
  <si>
    <t>C03007</t>
  </si>
  <si>
    <t>C03009</t>
  </si>
  <si>
    <t>C03011</t>
  </si>
  <si>
    <t>C03013</t>
  </si>
  <si>
    <t>C03015</t>
  </si>
  <si>
    <t>C03016</t>
  </si>
  <si>
    <t>C03017</t>
  </si>
  <si>
    <t>C03018</t>
  </si>
  <si>
    <t>C03019</t>
  </si>
  <si>
    <t>C03020</t>
  </si>
  <si>
    <t>C03021</t>
  </si>
  <si>
    <t>C03022</t>
  </si>
  <si>
    <t>C03023</t>
  </si>
  <si>
    <t>C03024</t>
  </si>
  <si>
    <t>C03025</t>
  </si>
  <si>
    <t>C03026</t>
  </si>
  <si>
    <t>C03028</t>
  </si>
  <si>
    <t>C03029</t>
  </si>
  <si>
    <t>C03033</t>
  </si>
  <si>
    <t>C03034</t>
  </si>
  <si>
    <t>C03035</t>
  </si>
  <si>
    <t>C03036</t>
  </si>
  <si>
    <t>C03037</t>
  </si>
  <si>
    <t>C03038</t>
  </si>
  <si>
    <t>C03039</t>
  </si>
  <si>
    <t>C03041</t>
  </si>
  <si>
    <t>C03042</t>
  </si>
  <si>
    <t>C03043</t>
  </si>
  <si>
    <t>C03045</t>
  </si>
  <si>
    <t>C03048</t>
  </si>
  <si>
    <t>C03049</t>
  </si>
  <si>
    <t>C03052</t>
  </si>
  <si>
    <t>C03054</t>
  </si>
  <si>
    <t>C03055</t>
  </si>
  <si>
    <t>C03056</t>
  </si>
  <si>
    <t>C03058</t>
  </si>
  <si>
    <t>C03059</t>
  </si>
  <si>
    <t>C03060</t>
  </si>
  <si>
    <t>C03062</t>
  </si>
  <si>
    <t>C03063</t>
  </si>
  <si>
    <t>C03065</t>
  </si>
  <si>
    <t>C03067</t>
  </si>
  <si>
    <t>C03068</t>
  </si>
  <si>
    <t>C03069</t>
  </si>
  <si>
    <t>C03070</t>
  </si>
  <si>
    <t>C03071</t>
  </si>
  <si>
    <t>C03072</t>
  </si>
  <si>
    <t>C03074</t>
  </si>
  <si>
    <t>C03075</t>
  </si>
  <si>
    <t>C03077</t>
  </si>
  <si>
    <t>C03080</t>
  </si>
  <si>
    <t>C03082</t>
  </si>
  <si>
    <t>C03083</t>
  </si>
  <si>
    <t>C03084</t>
  </si>
  <si>
    <t>C03085</t>
  </si>
  <si>
    <t>C03086</t>
  </si>
  <si>
    <t>C03089</t>
  </si>
  <si>
    <t>C03090</t>
  </si>
  <si>
    <t>C03091</t>
  </si>
  <si>
    <t>C03092</t>
  </si>
  <si>
    <t>C03093</t>
  </si>
  <si>
    <t>C03094</t>
  </si>
  <si>
    <t>C03095</t>
  </si>
  <si>
    <t>C03096</t>
  </si>
  <si>
    <t>C03098</t>
  </si>
  <si>
    <t>C03101</t>
  </si>
  <si>
    <t>C03102</t>
  </si>
  <si>
    <t>C03106</t>
  </si>
  <si>
    <t>C03107</t>
  </si>
  <si>
    <t>C03109</t>
  </si>
  <si>
    <t>C03110</t>
  </si>
  <si>
    <t>C03111</t>
  </si>
  <si>
    <t>C03112</t>
  </si>
  <si>
    <t>C03113</t>
  </si>
  <si>
    <t>C03114</t>
  </si>
  <si>
    <t>C03116</t>
  </si>
  <si>
    <t>C03118</t>
  </si>
  <si>
    <t>C03121</t>
  </si>
  <si>
    <t>C03122</t>
  </si>
  <si>
    <t>C03126</t>
  </si>
  <si>
    <t>C03128</t>
  </si>
  <si>
    <t>C03132</t>
  </si>
  <si>
    <t>C03134</t>
  </si>
  <si>
    <t>C03136</t>
  </si>
  <si>
    <t>C03139</t>
  </si>
  <si>
    <t>C03140</t>
  </si>
  <si>
    <t>C03141</t>
  </si>
  <si>
    <t>C03142</t>
  </si>
  <si>
    <t>C03143</t>
  </si>
  <si>
    <t>C03147</t>
  </si>
  <si>
    <t>C03148</t>
  </si>
  <si>
    <t>C03152</t>
  </si>
  <si>
    <t>C03155</t>
  </si>
  <si>
    <t>C03156</t>
  </si>
  <si>
    <t>C03157</t>
  </si>
  <si>
    <t>C03158</t>
  </si>
  <si>
    <t>C03159</t>
  </si>
  <si>
    <t>C03160</t>
  </si>
  <si>
    <t>C03161</t>
  </si>
  <si>
    <t>C03162</t>
  </si>
  <si>
    <t>C03163</t>
  </si>
  <si>
    <t>C03164</t>
  </si>
  <si>
    <t>C03167</t>
  </si>
  <si>
    <t>C03169</t>
  </si>
  <si>
    <t>C03170</t>
  </si>
  <si>
    <t>C03171</t>
  </si>
  <si>
    <t>C03172</t>
  </si>
  <si>
    <t>C03173</t>
  </si>
  <si>
    <t>C03174</t>
  </si>
  <si>
    <t>C03176</t>
  </si>
  <si>
    <t>C03177</t>
  </si>
  <si>
    <t>C03179</t>
  </si>
  <si>
    <t>C03180</t>
  </si>
  <si>
    <t>C03183</t>
  </si>
  <si>
    <t>C03184</t>
  </si>
  <si>
    <t>C03185</t>
  </si>
  <si>
    <t>C03189</t>
  </si>
  <si>
    <t>C03190</t>
  </si>
  <si>
    <t>C03191</t>
  </si>
  <si>
    <t>C03192</t>
  </si>
  <si>
    <t>C03193</t>
  </si>
  <si>
    <t>C03194</t>
  </si>
  <si>
    <t>C03195</t>
  </si>
  <si>
    <t>C03197</t>
  </si>
  <si>
    <t>C03199</t>
  </si>
  <si>
    <t>C03200</t>
  </si>
  <si>
    <t>C03202</t>
  </si>
  <si>
    <t>C03209</t>
  </si>
  <si>
    <t>C03210</t>
  </si>
  <si>
    <t>C03211</t>
  </si>
  <si>
    <t>C03212</t>
  </si>
  <si>
    <t>C03213</t>
  </si>
  <si>
    <t>C03214</t>
  </si>
  <si>
    <t>C03216</t>
  </si>
  <si>
    <t>C03218</t>
  </si>
  <si>
    <t>C03219</t>
  </si>
  <si>
    <t>C03220</t>
  </si>
  <si>
    <t>C03221</t>
  </si>
  <si>
    <t>C03222</t>
  </si>
  <si>
    <t>C03224</t>
  </si>
  <si>
    <t>C03225</t>
  </si>
  <si>
    <t>C03226</t>
  </si>
  <si>
    <t>C03227</t>
  </si>
  <si>
    <t>C03230</t>
  </si>
  <si>
    <t>C03231</t>
  </si>
  <si>
    <t>C03232</t>
  </si>
  <si>
    <t>C03233</t>
  </si>
  <si>
    <t>C03235</t>
  </si>
  <si>
    <t>C03236</t>
  </si>
  <si>
    <t>C03240</t>
  </si>
  <si>
    <t>C03242</t>
  </si>
  <si>
    <t>C03243</t>
  </si>
  <si>
    <t>C03244</t>
  </si>
  <si>
    <t>C03245</t>
  </si>
  <si>
    <t>C03247</t>
  </si>
  <si>
    <t>C03248</t>
  </si>
  <si>
    <t>C03249</t>
  </si>
  <si>
    <t>C03252</t>
  </si>
  <si>
    <t>C03255</t>
  </si>
  <si>
    <t>C03257</t>
  </si>
  <si>
    <t>C03261</t>
  </si>
  <si>
    <t>C03262</t>
  </si>
  <si>
    <t>C03263</t>
  </si>
  <si>
    <t>C03264</t>
  </si>
  <si>
    <t>C03265</t>
  </si>
  <si>
    <t>C03266</t>
  </si>
  <si>
    <t>C03267</t>
  </si>
  <si>
    <t>C03269</t>
  </si>
  <si>
    <t>C03270</t>
  </si>
  <si>
    <t>C03271</t>
  </si>
  <si>
    <t>C03272</t>
  </si>
  <si>
    <t>C03273</t>
  </si>
  <si>
    <t>C03274</t>
  </si>
  <si>
    <t>C03276</t>
  </si>
  <si>
    <t>C03279</t>
  </si>
  <si>
    <t>C03281</t>
  </si>
  <si>
    <t>C03282</t>
  </si>
  <si>
    <t>C03283</t>
  </si>
  <si>
    <t>C03284</t>
  </si>
  <si>
    <t>C03286</t>
  </si>
  <si>
    <t>C03288</t>
  </si>
  <si>
    <t>C03292</t>
  </si>
  <si>
    <t>C03296</t>
  </si>
  <si>
    <t>C03298</t>
  </si>
  <si>
    <t>C03299</t>
  </si>
  <si>
    <t>C03301</t>
  </si>
  <si>
    <t>C03302</t>
  </si>
  <si>
    <t>C03303</t>
  </si>
  <si>
    <t>C03304</t>
  </si>
  <si>
    <t>C03306</t>
  </si>
  <si>
    <t>C03307</t>
  </si>
  <si>
    <t>C03308</t>
  </si>
  <si>
    <t>C03309</t>
  </si>
  <si>
    <t>C03315</t>
  </si>
  <si>
    <t>C03316</t>
  </si>
  <si>
    <t>C03317</t>
  </si>
  <si>
    <t>C03318</t>
  </si>
  <si>
    <t>C03319</t>
  </si>
  <si>
    <t>C03320</t>
  </si>
  <si>
    <t>C03321</t>
  </si>
  <si>
    <t>C03322</t>
  </si>
  <si>
    <t>C03323</t>
  </si>
  <si>
    <t>C03324</t>
  </si>
  <si>
    <t>C03328</t>
  </si>
  <si>
    <t>C03329</t>
  </si>
  <si>
    <t>C03331</t>
  </si>
  <si>
    <t>C03333</t>
  </si>
  <si>
    <t>C03334</t>
  </si>
  <si>
    <t>C03338</t>
  </si>
  <si>
    <t>C03340</t>
  </si>
  <si>
    <t>C03341</t>
  </si>
  <si>
    <t>C03343</t>
  </si>
  <si>
    <t>C03344</t>
  </si>
  <si>
    <t>C03346</t>
  </si>
  <si>
    <t>C03348</t>
  </si>
  <si>
    <t>C03349</t>
  </si>
  <si>
    <t>C03350</t>
  </si>
  <si>
    <t>C03351</t>
  </si>
  <si>
    <t>C03353</t>
  </si>
  <si>
    <t>C03356</t>
  </si>
  <si>
    <t>C03357</t>
  </si>
  <si>
    <t>C03359</t>
  </si>
  <si>
    <t>C03360</t>
  </si>
  <si>
    <t>C03361</t>
  </si>
  <si>
    <t>C03362</t>
  </si>
  <si>
    <t>C03363</t>
  </si>
  <si>
    <t>C03365</t>
  </si>
  <si>
    <t>C03366</t>
  </si>
  <si>
    <t>C03367</t>
  </si>
  <si>
    <t>C03369</t>
  </si>
  <si>
    <t>C03370</t>
  </si>
  <si>
    <t>C03371</t>
  </si>
  <si>
    <t>C03372</t>
  </si>
  <si>
    <t>C03374</t>
  </si>
  <si>
    <t>C03376</t>
  </si>
  <si>
    <t>C03377</t>
  </si>
  <si>
    <t>C03378</t>
  </si>
  <si>
    <t>C03379</t>
  </si>
  <si>
    <t>C03384</t>
  </si>
  <si>
    <t>C03385</t>
  </si>
  <si>
    <t>C03386</t>
  </si>
  <si>
    <t>C03387</t>
  </si>
  <si>
    <t>C03388</t>
  </si>
  <si>
    <t>C03389</t>
  </si>
  <si>
    <t>C03390</t>
  </si>
  <si>
    <t>C03391</t>
  </si>
  <si>
    <t>C03392</t>
  </si>
  <si>
    <t>C03393</t>
  </si>
  <si>
    <t>C03394</t>
  </si>
  <si>
    <t>C03396</t>
  </si>
  <si>
    <t>C03398</t>
  </si>
  <si>
    <t>C03399</t>
  </si>
  <si>
    <t>C03401</t>
  </si>
  <si>
    <t>C03402</t>
  </si>
  <si>
    <t>C03403</t>
  </si>
  <si>
    <t>C03404</t>
  </si>
  <si>
    <t>C03406</t>
  </si>
  <si>
    <t>C03409</t>
  </si>
  <si>
    <t>C03411</t>
  </si>
  <si>
    <t>C03412</t>
  </si>
  <si>
    <t>C03416</t>
  </si>
  <si>
    <t>C03418</t>
  </si>
  <si>
    <t>C03419</t>
  </si>
  <si>
    <t>C03420</t>
  </si>
  <si>
    <t>C03421</t>
  </si>
  <si>
    <t>C03423</t>
  </si>
  <si>
    <t>C03424</t>
  </si>
  <si>
    <t>C03425</t>
  </si>
  <si>
    <t>C03426</t>
  </si>
  <si>
    <t>C03430</t>
  </si>
  <si>
    <t>C03431</t>
  </si>
  <si>
    <t>C03432</t>
  </si>
  <si>
    <t>C03433</t>
  </si>
  <si>
    <t>C03435</t>
  </si>
  <si>
    <t>C03439</t>
  </si>
  <si>
    <t>C03440</t>
  </si>
  <si>
    <t>C03441</t>
  </si>
  <si>
    <t>C03443</t>
  </si>
  <si>
    <t>C03447</t>
  </si>
  <si>
    <t>C03449</t>
  </si>
  <si>
    <t>C03450</t>
  </si>
  <si>
    <t>C03451</t>
  </si>
  <si>
    <t>C03452</t>
  </si>
  <si>
    <t>C03453</t>
  </si>
  <si>
    <t>C03454</t>
  </si>
  <si>
    <t>C03455</t>
  </si>
  <si>
    <t>C03457</t>
  </si>
  <si>
    <t>C03458</t>
  </si>
  <si>
    <t>C03459</t>
  </si>
  <si>
    <t>C03460</t>
  </si>
  <si>
    <t>C03461</t>
  </si>
  <si>
    <t>C03462</t>
  </si>
  <si>
    <t>C03465</t>
  </si>
  <si>
    <t>C03467</t>
  </si>
  <si>
    <t>C03468</t>
  </si>
  <si>
    <t>C03469</t>
  </si>
  <si>
    <t>C03470</t>
  </si>
  <si>
    <t>C03471</t>
  </si>
  <si>
    <t>C03472</t>
  </si>
  <si>
    <t>C03473</t>
  </si>
  <si>
    <t>C03475</t>
  </si>
  <si>
    <t>C03477</t>
  </si>
  <si>
    <t>C03478</t>
  </si>
  <si>
    <t>C03480</t>
  </si>
  <si>
    <t>C03481</t>
  </si>
  <si>
    <t>C03482</t>
  </si>
  <si>
    <t>C03483</t>
  </si>
  <si>
    <t>C03484</t>
  </si>
  <si>
    <t>C03485</t>
  </si>
  <si>
    <t>C03486</t>
  </si>
  <si>
    <t>C03488</t>
  </si>
  <si>
    <t>C03490</t>
  </si>
  <si>
    <t>C03491</t>
  </si>
  <si>
    <t>C03495</t>
  </si>
  <si>
    <t>C03496</t>
  </si>
  <si>
    <t>C03497</t>
  </si>
  <si>
    <t>C03498</t>
  </si>
  <si>
    <t>C03500</t>
  </si>
  <si>
    <t>C03501</t>
  </si>
  <si>
    <t>C03503</t>
  </si>
  <si>
    <t>C03504</t>
  </si>
  <si>
    <t>C03505</t>
  </si>
  <si>
    <t>C03506</t>
  </si>
  <si>
    <t>C03507</t>
  </si>
  <si>
    <t>C03508</t>
  </si>
  <si>
    <t>C03509</t>
  </si>
  <si>
    <t>C03511</t>
  </si>
  <si>
    <t>C03512</t>
  </si>
  <si>
    <t>C03513</t>
  </si>
  <si>
    <t>C03514</t>
  </si>
  <si>
    <t>C03516</t>
  </si>
  <si>
    <t>C03517</t>
  </si>
  <si>
    <t>C03518</t>
  </si>
  <si>
    <t>C03519</t>
  </si>
  <si>
    <t>C03520</t>
  </si>
  <si>
    <t>C03524</t>
  </si>
  <si>
    <t>C03526</t>
  </si>
  <si>
    <t>C03527</t>
  </si>
  <si>
    <t>C03528</t>
  </si>
  <si>
    <t>C03529</t>
  </si>
  <si>
    <t>C03531</t>
  </si>
  <si>
    <t>C03534</t>
  </si>
  <si>
    <t>C03535</t>
  </si>
  <si>
    <t>C03536</t>
  </si>
  <si>
    <t>C03537</t>
  </si>
  <si>
    <t>C03538</t>
  </si>
  <si>
    <t>C03540</t>
  </si>
  <si>
    <t>C03545</t>
  </si>
  <si>
    <t>C03546</t>
  </si>
  <si>
    <t>C03549</t>
  </si>
  <si>
    <t>C03550</t>
  </si>
  <si>
    <t>C03552</t>
  </si>
  <si>
    <t>C03554</t>
  </si>
  <si>
    <t>C03555</t>
  </si>
  <si>
    <t>C03557</t>
  </si>
  <si>
    <t>C03558</t>
  </si>
  <si>
    <t>C03561</t>
  </si>
  <si>
    <t>C03563</t>
  </si>
  <si>
    <t>C03565</t>
  </si>
  <si>
    <t>C03566</t>
  </si>
  <si>
    <t>C03567</t>
  </si>
  <si>
    <t>C03569</t>
  </si>
  <si>
    <t>C03571</t>
  </si>
  <si>
    <t>C03572</t>
  </si>
  <si>
    <t>C03574</t>
  </si>
  <si>
    <t>C03575</t>
  </si>
  <si>
    <t>C03576</t>
  </si>
  <si>
    <t>C03577</t>
  </si>
  <si>
    <t>C03581</t>
  </si>
  <si>
    <t>C03583</t>
  </si>
  <si>
    <t>C03584</t>
  </si>
  <si>
    <t>C03587</t>
  </si>
  <si>
    <t>C03588</t>
  </si>
  <si>
    <t>C03589</t>
  </si>
  <si>
    <t>C03590</t>
  </si>
  <si>
    <t>C03592</t>
  </si>
  <si>
    <t>C03593</t>
  </si>
  <si>
    <t>C03594</t>
  </si>
  <si>
    <t>C03595</t>
  </si>
  <si>
    <t>C03596</t>
  </si>
  <si>
    <t>C03597</t>
  </si>
  <si>
    <t>C03598</t>
  </si>
  <si>
    <t>C03600</t>
  </si>
  <si>
    <t>C03601</t>
  </si>
  <si>
    <t>C03602</t>
  </si>
  <si>
    <t>C03604</t>
  </si>
  <si>
    <t>C03606</t>
  </si>
  <si>
    <t>C03608</t>
  </si>
  <si>
    <t>C03611</t>
  </si>
  <si>
    <t>C03612</t>
  </si>
  <si>
    <t>C03613</t>
  </si>
  <si>
    <t>C03615</t>
  </si>
  <si>
    <t>C03616</t>
  </si>
  <si>
    <t>C03617</t>
  </si>
  <si>
    <t>C03619</t>
  </si>
  <si>
    <t>C03621</t>
  </si>
  <si>
    <t>C03622</t>
  </si>
  <si>
    <t>C03624</t>
  </si>
  <si>
    <t>C03625</t>
  </si>
  <si>
    <t>C03627</t>
  </si>
  <si>
    <t>C03628</t>
  </si>
  <si>
    <t>C03629</t>
  </si>
  <si>
    <t>C03631</t>
  </si>
  <si>
    <t>C03634</t>
  </si>
  <si>
    <t>C03636</t>
  </si>
  <si>
    <t>C03641</t>
  </si>
  <si>
    <t>C03642</t>
  </si>
  <si>
    <t>C03643</t>
  </si>
  <si>
    <t>C03645</t>
  </si>
  <si>
    <t>C03646</t>
  </si>
  <si>
    <t>C03647</t>
  </si>
  <si>
    <t>C03648</t>
  </si>
  <si>
    <t>C03649</t>
  </si>
  <si>
    <t>C03650</t>
  </si>
  <si>
    <t>C03652</t>
  </si>
  <si>
    <t>C03655</t>
  </si>
  <si>
    <t>C03658</t>
  </si>
  <si>
    <t>C03659</t>
  </si>
  <si>
    <t>C03661</t>
  </si>
  <si>
    <t>C03662</t>
  </si>
  <si>
    <t>C03664</t>
  </si>
  <si>
    <t>C03667</t>
  </si>
  <si>
    <t>C03670</t>
  </si>
  <si>
    <t>C03671</t>
  </si>
  <si>
    <t>C03673</t>
  </si>
  <si>
    <t>C03674</t>
  </si>
  <si>
    <t>C03675</t>
  </si>
  <si>
    <t>C03676</t>
  </si>
  <si>
    <t>C03677</t>
  </si>
  <si>
    <t>C03678</t>
  </si>
  <si>
    <t>C03679</t>
  </si>
  <si>
    <t>C03680</t>
  </si>
  <si>
    <t>C03682</t>
  </si>
  <si>
    <t>C03684</t>
  </si>
  <si>
    <t>C03685</t>
  </si>
  <si>
    <t>C03686</t>
  </si>
  <si>
    <t>C03687</t>
  </si>
  <si>
    <t>C03688</t>
  </si>
  <si>
    <t>C03690</t>
  </si>
  <si>
    <t>C03691</t>
  </si>
  <si>
    <t>C03692</t>
  </si>
  <si>
    <t>C03693</t>
  </si>
  <si>
    <t>C03698</t>
  </si>
  <si>
    <t>C03699</t>
  </si>
  <si>
    <t>C03701</t>
  </si>
  <si>
    <t>C03702</t>
  </si>
  <si>
    <t>C03703</t>
  </si>
  <si>
    <t>C03704</t>
  </si>
  <si>
    <t>C03705</t>
  </si>
  <si>
    <t>C03707</t>
  </si>
  <si>
    <t>C03709</t>
  </si>
  <si>
    <t>C03710</t>
  </si>
  <si>
    <t>C03712</t>
  </si>
  <si>
    <t>C03713</t>
  </si>
  <si>
    <t>C03715</t>
  </si>
  <si>
    <t>C03716</t>
  </si>
  <si>
    <t>C03717</t>
  </si>
  <si>
    <t>C03718</t>
  </si>
  <si>
    <t>C03719</t>
  </si>
  <si>
    <t>C03720</t>
  </si>
  <si>
    <t>C03721</t>
  </si>
  <si>
    <t>C03722</t>
  </si>
  <si>
    <t>C03725</t>
  </si>
  <si>
    <t>C03726</t>
  </si>
  <si>
    <t>C03727</t>
  </si>
  <si>
    <t>C03728</t>
  </si>
  <si>
    <t>C03730</t>
  </si>
  <si>
    <t>C03731</t>
  </si>
  <si>
    <t>C03732</t>
  </si>
  <si>
    <t>C03733</t>
  </si>
  <si>
    <t>C03734</t>
  </si>
  <si>
    <t>C03735</t>
  </si>
  <si>
    <t>C03736</t>
  </si>
  <si>
    <t>C03738</t>
  </si>
  <si>
    <t>C03739</t>
  </si>
  <si>
    <t>C03743</t>
  </si>
  <si>
    <t>C03744</t>
  </si>
  <si>
    <t>C03745</t>
  </si>
  <si>
    <t>C03746</t>
  </si>
  <si>
    <t>C03748</t>
  </si>
  <si>
    <t>C03749</t>
  </si>
  <si>
    <t>C03750</t>
  </si>
  <si>
    <t>C03751</t>
  </si>
  <si>
    <t>C03753</t>
  </si>
  <si>
    <t>C03754</t>
  </si>
  <si>
    <t>C03756</t>
  </si>
  <si>
    <t>C03757</t>
  </si>
  <si>
    <t>C03760</t>
  </si>
  <si>
    <t>C03761</t>
  </si>
  <si>
    <t>C03763</t>
  </si>
  <si>
    <t>C03764</t>
  </si>
  <si>
    <t>C03765</t>
  </si>
  <si>
    <t>C03766</t>
  </si>
  <si>
    <t>C03770</t>
  </si>
  <si>
    <t>C03771</t>
  </si>
  <si>
    <t>C03772</t>
  </si>
  <si>
    <t>C03775</t>
  </si>
  <si>
    <t>C03778</t>
  </si>
  <si>
    <t>C03779</t>
  </si>
  <si>
    <t>C03780</t>
  </si>
  <si>
    <t>C03781</t>
  </si>
  <si>
    <t>C03782</t>
  </si>
  <si>
    <t>C03783</t>
  </si>
  <si>
    <t>C03784</t>
  </si>
  <si>
    <t>C03786</t>
  </si>
  <si>
    <t>C03787</t>
  </si>
  <si>
    <t>C03788</t>
  </si>
  <si>
    <t>C03789</t>
  </si>
  <si>
    <t>C03790</t>
  </si>
  <si>
    <t>C03791</t>
  </si>
  <si>
    <t>C03793</t>
  </si>
  <si>
    <t>C03794</t>
  </si>
  <si>
    <t>C03795</t>
  </si>
  <si>
    <t>C03797</t>
  </si>
  <si>
    <t>C03799</t>
  </si>
  <si>
    <t>C03800</t>
  </si>
  <si>
    <t>C03805</t>
  </si>
  <si>
    <t>C03807</t>
  </si>
  <si>
    <t>C03808</t>
  </si>
  <si>
    <t>C03810</t>
  </si>
  <si>
    <t>C03814</t>
  </si>
  <si>
    <t>C03815</t>
  </si>
  <si>
    <t>C03817</t>
  </si>
  <si>
    <t>C03819</t>
  </si>
  <si>
    <t>C03822</t>
  </si>
  <si>
    <t>C03827</t>
  </si>
  <si>
    <t>C03830</t>
  </si>
  <si>
    <t>C03831</t>
  </si>
  <si>
    <t>C03832</t>
  </si>
  <si>
    <t>C03833</t>
  </si>
  <si>
    <t>C03834</t>
  </si>
  <si>
    <t>C03836</t>
  </si>
  <si>
    <t>C03837</t>
  </si>
  <si>
    <t>C03838</t>
  </si>
  <si>
    <t>C03839</t>
  </si>
  <si>
    <t>C03840</t>
  </si>
  <si>
    <t>C03842</t>
  </si>
  <si>
    <t>C03844</t>
  </si>
  <si>
    <t>C03847</t>
  </si>
  <si>
    <t>C03849</t>
  </si>
  <si>
    <t>C03850</t>
  </si>
  <si>
    <t>C03851</t>
  </si>
  <si>
    <t>C03852</t>
  </si>
  <si>
    <t>C03853</t>
  </si>
  <si>
    <t>C03854</t>
  </si>
  <si>
    <t>C03855</t>
  </si>
  <si>
    <t>C03856</t>
  </si>
  <si>
    <t>C03857</t>
  </si>
  <si>
    <t>C03860</t>
  </si>
  <si>
    <t>C03862</t>
  </si>
  <si>
    <t>C03864</t>
  </si>
  <si>
    <t>C03865</t>
  </si>
  <si>
    <t>C03866</t>
  </si>
  <si>
    <t>C03867</t>
  </si>
  <si>
    <t>C03869</t>
  </si>
  <si>
    <t>C03871</t>
  </si>
  <si>
    <t>C03872</t>
  </si>
  <si>
    <t>C03873</t>
  </si>
  <si>
    <t>C03874</t>
  </si>
  <si>
    <t>C03876</t>
  </si>
  <si>
    <t>C03878</t>
  </si>
  <si>
    <t>C03879</t>
  </si>
  <si>
    <t>C03880</t>
  </si>
  <si>
    <t>C03881</t>
  </si>
  <si>
    <t>C03885</t>
  </si>
  <si>
    <t>C03888</t>
  </si>
  <si>
    <t>C03891</t>
  </si>
  <si>
    <t>C03892</t>
  </si>
  <si>
    <t>C03893</t>
  </si>
  <si>
    <t>C03894</t>
  </si>
  <si>
    <t>C03897</t>
  </si>
  <si>
    <t>C03901</t>
  </si>
  <si>
    <t>C03902</t>
  </si>
  <si>
    <t>C03903</t>
  </si>
  <si>
    <t>C03904</t>
  </si>
  <si>
    <t>C03905</t>
  </si>
  <si>
    <t>C03908</t>
  </si>
  <si>
    <t>C03913</t>
  </si>
  <si>
    <t>C03916</t>
  </si>
  <si>
    <t>C03917</t>
  </si>
  <si>
    <t>C03918</t>
  </si>
  <si>
    <t>C03919</t>
  </si>
  <si>
    <t>C03920</t>
  </si>
  <si>
    <t>C03921</t>
  </si>
  <si>
    <t>C03922</t>
  </si>
  <si>
    <t>C03925</t>
  </si>
  <si>
    <t>C03926</t>
  </si>
  <si>
    <t>C03927</t>
  </si>
  <si>
    <t>C03928</t>
  </si>
  <si>
    <t>C03929</t>
  </si>
  <si>
    <t>C03932</t>
  </si>
  <si>
    <t>C03933</t>
  </si>
  <si>
    <t>C03936</t>
  </si>
  <si>
    <t>C03938</t>
  </si>
  <si>
    <t>C03941</t>
  </si>
  <si>
    <t>C03945</t>
  </si>
  <si>
    <t>C03946</t>
  </si>
  <si>
    <t>C03947</t>
  </si>
  <si>
    <t>C03948</t>
  </si>
  <si>
    <t>C03949</t>
  </si>
  <si>
    <t>C03951</t>
  </si>
  <si>
    <t>C03956</t>
  </si>
  <si>
    <t>C03958</t>
  </si>
  <si>
    <t>C03959</t>
  </si>
  <si>
    <t>C03960</t>
  </si>
  <si>
    <t>C03961</t>
  </si>
  <si>
    <t>C03962</t>
  </si>
  <si>
    <t>C03963</t>
  </si>
  <si>
    <t>C03964</t>
  </si>
  <si>
    <t>C03966</t>
  </si>
  <si>
    <t>C03969</t>
  </si>
  <si>
    <t>C03970</t>
  </si>
  <si>
    <t>C03971</t>
  </si>
  <si>
    <t>C03972</t>
  </si>
  <si>
    <t>C03974</t>
  </si>
  <si>
    <t>C03975</t>
  </si>
  <si>
    <t>C03976</t>
  </si>
  <si>
    <t>C03978</t>
  </si>
  <si>
    <t>C03982</t>
  </si>
  <si>
    <t>C03984</t>
  </si>
  <si>
    <t>C03987</t>
  </si>
  <si>
    <t>C03988</t>
  </si>
  <si>
    <t>C03989</t>
  </si>
  <si>
    <t>C03992</t>
  </si>
  <si>
    <t>C03997</t>
  </si>
  <si>
    <t>C03998</t>
  </si>
  <si>
    <t>C04000</t>
  </si>
  <si>
    <t>C04001</t>
  </si>
  <si>
    <t>C04002</t>
  </si>
  <si>
    <t>C04003</t>
  </si>
  <si>
    <t>C04004</t>
  </si>
  <si>
    <t>C04006</t>
  </si>
  <si>
    <t>C04007</t>
  </si>
  <si>
    <t>C04010</t>
  </si>
  <si>
    <t>C04011</t>
  </si>
  <si>
    <t>C04013</t>
  </si>
  <si>
    <t>C04014</t>
  </si>
  <si>
    <t>C04015</t>
  </si>
  <si>
    <t>C04019</t>
  </si>
  <si>
    <t>C04020</t>
  </si>
  <si>
    <t>C04021</t>
  </si>
  <si>
    <t>C04022</t>
  </si>
  <si>
    <t>C04023</t>
  </si>
  <si>
    <t>C04024</t>
  </si>
  <si>
    <t>C04030</t>
  </si>
  <si>
    <t>C04031</t>
  </si>
  <si>
    <t>C04032</t>
  </si>
  <si>
    <t>C04035</t>
  </si>
  <si>
    <t>C04037</t>
  </si>
  <si>
    <t>C04038</t>
  </si>
  <si>
    <t>C04039</t>
  </si>
  <si>
    <t>C04040</t>
  </si>
  <si>
    <t>C04041</t>
  </si>
  <si>
    <t>C04042</t>
  </si>
  <si>
    <t>C04043</t>
  </si>
  <si>
    <t>C04044</t>
  </si>
  <si>
    <t>C04048</t>
  </si>
  <si>
    <t>C04050</t>
  </si>
  <si>
    <t>C04052</t>
  </si>
  <si>
    <t>C04054</t>
  </si>
  <si>
    <t>C04056</t>
  </si>
  <si>
    <t>C04057</t>
  </si>
  <si>
    <t>C04061</t>
  </si>
  <si>
    <t>C04063</t>
  </si>
  <si>
    <t>C04064</t>
  </si>
  <si>
    <t>C04066</t>
  </si>
  <si>
    <t>C04069</t>
  </si>
  <si>
    <t>C04070</t>
  </si>
  <si>
    <t>C04072</t>
  </si>
  <si>
    <t>C04073</t>
  </si>
  <si>
    <t>C04076</t>
  </si>
  <si>
    <t>C04077</t>
  </si>
  <si>
    <t>C04078</t>
  </si>
  <si>
    <t>C04079</t>
  </si>
  <si>
    <t>C04080</t>
  </si>
  <si>
    <t>C04081</t>
  </si>
  <si>
    <t>C04088</t>
  </si>
  <si>
    <t>C04089</t>
  </si>
  <si>
    <t>C04090</t>
  </si>
  <si>
    <t>C04091</t>
  </si>
  <si>
    <t>C04092</t>
  </si>
  <si>
    <t>C04093</t>
  </si>
  <si>
    <t>C04099</t>
  </si>
  <si>
    <t>C04100</t>
  </si>
  <si>
    <t>C04101</t>
  </si>
  <si>
    <t>C04102</t>
  </si>
  <si>
    <t>C04105</t>
  </si>
  <si>
    <t>C04106</t>
  </si>
  <si>
    <t>C04107</t>
  </si>
  <si>
    <t>C04109</t>
  </si>
  <si>
    <t>C04110</t>
  </si>
  <si>
    <t>C04111</t>
  </si>
  <si>
    <t>C04114</t>
  </si>
  <si>
    <t>C04115</t>
  </si>
  <si>
    <t>C04118</t>
  </si>
  <si>
    <t>C04120</t>
  </si>
  <si>
    <t>C04121</t>
  </si>
  <si>
    <t>C04124</t>
  </si>
  <si>
    <t>C04125</t>
  </si>
  <si>
    <t>C04127</t>
  </si>
  <si>
    <t>C04131</t>
  </si>
  <si>
    <t>C04132</t>
  </si>
  <si>
    <t>C04135</t>
  </si>
  <si>
    <t>C04136</t>
  </si>
  <si>
    <t>C04137</t>
  </si>
  <si>
    <t>C04138</t>
  </si>
  <si>
    <t>C04139</t>
  </si>
  <si>
    <t>C04140</t>
  </si>
  <si>
    <t>C04141</t>
  </si>
  <si>
    <t>C04142</t>
  </si>
  <si>
    <t>C04143</t>
  </si>
  <si>
    <t>C04146</t>
  </si>
  <si>
    <t>C04147</t>
  </si>
  <si>
    <t>C04148</t>
  </si>
  <si>
    <t>C04149</t>
  </si>
  <si>
    <t>C04151</t>
  </si>
  <si>
    <t>C04152</t>
  </si>
  <si>
    <t>C04154</t>
  </si>
  <si>
    <t>C04158</t>
  </si>
  <si>
    <t>C04160</t>
  </si>
  <si>
    <t>C04161</t>
  </si>
  <si>
    <t>C04162</t>
  </si>
  <si>
    <t>C04163</t>
  </si>
  <si>
    <t>C04164</t>
  </si>
  <si>
    <t>C04165</t>
  </si>
  <si>
    <t>C04166</t>
  </si>
  <si>
    <t>C04168</t>
  </si>
  <si>
    <t>C04170</t>
  </si>
  <si>
    <t>C04171</t>
  </si>
  <si>
    <t>C04172</t>
  </si>
  <si>
    <t>C04173</t>
  </si>
  <si>
    <t>C04174</t>
  </si>
  <si>
    <t>C04175</t>
  </si>
  <si>
    <t>C04176</t>
  </si>
  <si>
    <t>C04177</t>
  </si>
  <si>
    <t>C04178</t>
  </si>
  <si>
    <t>C04188</t>
  </si>
  <si>
    <t>C04189</t>
  </si>
  <si>
    <t>C04190</t>
  </si>
  <si>
    <t>C04191</t>
  </si>
  <si>
    <t>C04192</t>
  </si>
  <si>
    <t>C04194</t>
  </si>
  <si>
    <t>C04196</t>
  </si>
  <si>
    <t>C04198</t>
  </si>
  <si>
    <t>C04199</t>
  </si>
  <si>
    <t>repeat_purchase_rate</t>
  </si>
  <si>
    <t>Count of customer_id</t>
  </si>
  <si>
    <t>Total Orders Details - Order Year:</t>
  </si>
  <si>
    <t>product_name</t>
  </si>
  <si>
    <t>Building Blocks</t>
  </si>
  <si>
    <t>Coffee Beans</t>
  </si>
  <si>
    <t>Coffee Maker</t>
  </si>
  <si>
    <t>Dumbbells</t>
  </si>
  <si>
    <t>Jacket</t>
  </si>
  <si>
    <t>Jeans</t>
  </si>
  <si>
    <t>Laptop</t>
  </si>
  <si>
    <t>Organic Snacks Pack</t>
  </si>
  <si>
    <t>Perfume</t>
  </si>
  <si>
    <t>Remote Control Car</t>
  </si>
  <si>
    <t>Skin Care Set</t>
  </si>
  <si>
    <t>Smart TV</t>
  </si>
  <si>
    <t>Smartphone</t>
  </si>
  <si>
    <t>Sneakers</t>
  </si>
  <si>
    <t>Vacuum Cleaner</t>
  </si>
  <si>
    <t>Wireless Earbuds</t>
  </si>
  <si>
    <t>Yoga Mat</t>
  </si>
  <si>
    <t>Grand Total</t>
  </si>
  <si>
    <t>category</t>
  </si>
  <si>
    <t>Beauty</t>
  </si>
  <si>
    <t>Electronics</t>
  </si>
  <si>
    <t>Fashion</t>
  </si>
  <si>
    <t>Grocery</t>
  </si>
  <si>
    <t>Home</t>
  </si>
  <si>
    <t>Sports</t>
  </si>
  <si>
    <t>Toys</t>
  </si>
  <si>
    <t>% Contribution</t>
  </si>
  <si>
    <t>region</t>
  </si>
  <si>
    <t>Africa</t>
  </si>
  <si>
    <t>Asia</t>
  </si>
  <si>
    <t>Europe</t>
  </si>
  <si>
    <t>North America</t>
  </si>
  <si>
    <t>South America</t>
  </si>
  <si>
    <t>returned</t>
  </si>
  <si>
    <t>No</t>
  </si>
  <si>
    <t>Yes</t>
  </si>
  <si>
    <t>Frequency</t>
  </si>
  <si>
    <t>Monetary</t>
  </si>
  <si>
    <t>age_group</t>
  </si>
  <si>
    <t>Young Age</t>
  </si>
  <si>
    <t>Product Name</t>
  </si>
  <si>
    <t>Customer_id</t>
  </si>
  <si>
    <t>Recency</t>
  </si>
  <si>
    <t>R-Score</t>
  </si>
  <si>
    <t>F-Score</t>
  </si>
  <si>
    <t>M-Score</t>
  </si>
  <si>
    <t xml:space="preserve">Recency </t>
  </si>
  <si>
    <t>net_revenue</t>
  </si>
  <si>
    <t>Net Revenue</t>
  </si>
  <si>
    <t>churned_customers</t>
  </si>
  <si>
    <t>last_purchase_date</t>
  </si>
  <si>
    <t>net_revenue_LY</t>
  </si>
  <si>
    <t>YoY_net_revenue_var</t>
  </si>
  <si>
    <t>%_YoY_net_revenue_var</t>
  </si>
  <si>
    <t>net_revenue_PM</t>
  </si>
  <si>
    <t>MoM_net_revenue_var</t>
  </si>
  <si>
    <t>returned_revenue</t>
  </si>
  <si>
    <t>Net Revenue PM</t>
  </si>
  <si>
    <t>Net Revenue Details - Order Year:</t>
  </si>
  <si>
    <t>%_MoM_net_revenue_var</t>
  </si>
  <si>
    <t>Returned</t>
  </si>
  <si>
    <t>Not Returned</t>
  </si>
  <si>
    <t>RFM-Avg</t>
  </si>
  <si>
    <t>Customer ID</t>
  </si>
  <si>
    <t>Segment</t>
  </si>
  <si>
    <t>Number of Customers</t>
  </si>
  <si>
    <t>Champions</t>
  </si>
  <si>
    <t>Loyal or Potential Loyalists</t>
  </si>
  <si>
    <t>At Risk Customers</t>
  </si>
  <si>
    <t>Lost Customers</t>
  </si>
  <si>
    <t>% Composition</t>
  </si>
  <si>
    <t>%_orders_returned</t>
  </si>
  <si>
    <t>returned_orders</t>
  </si>
  <si>
    <t>gross_revenue</t>
  </si>
  <si>
    <t>Repeated Customers</t>
  </si>
  <si>
    <t>One time Customers</t>
  </si>
  <si>
    <t>Count of order_id</t>
  </si>
  <si>
    <t>Previous Year Rate</t>
  </si>
  <si>
    <t>YoY_Var</t>
  </si>
  <si>
    <t>PY</t>
  </si>
  <si>
    <t>total_customers_to_date</t>
  </si>
  <si>
    <t>Last Year Net Revenue</t>
  </si>
  <si>
    <t>Pre Month Net Revenue</t>
  </si>
  <si>
    <t>Total Orders</t>
  </si>
  <si>
    <t>TITLE</t>
  </si>
  <si>
    <t>Total Net Revenue</t>
  </si>
  <si>
    <t>Returned Revenue</t>
  </si>
  <si>
    <t>Total Customers</t>
  </si>
  <si>
    <t>AOV</t>
  </si>
  <si>
    <t>Medium Age [&gt;45]</t>
  </si>
  <si>
    <t>Old Age [&gt;65]</t>
  </si>
  <si>
    <t>Youth Age [&gt;18]</t>
  </si>
  <si>
    <t>Age Group</t>
  </si>
  <si>
    <t>Category</t>
  </si>
  <si>
    <t>% Orders Returned</t>
  </si>
  <si>
    <t>Africa Total</t>
  </si>
  <si>
    <t>Asia Total</t>
  </si>
  <si>
    <t>Europe Total</t>
  </si>
  <si>
    <t>North America Total</t>
  </si>
  <si>
    <t>South America Total</t>
  </si>
  <si>
    <t xml:space="preserve">  </t>
  </si>
  <si>
    <t>avg_order_value (AOV)</t>
  </si>
  <si>
    <t xml:space="preserve"> </t>
  </si>
  <si>
    <t>Avearage Order Value (AOV)</t>
  </si>
  <si>
    <t>Average</t>
  </si>
  <si>
    <t>D</t>
  </si>
  <si>
    <t>2025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</si>
</sst>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3" formatCode="_-* #,##0.00_-;\-* #,##0.00_-;_-* &quot;-&quot;??_-;_-@_-"/>
    <numFmt numFmtId="164" formatCode="\$#,##0.00;\-\$#,##0.00;\$#,##0.00"/>
    <numFmt numFmtId="165" formatCode="&quot;$&quot;#,##0.00"/>
    <numFmt numFmtId="166" formatCode="#,##0.00%;\-#,##0.00%;#,##0.00%"/>
    <numFmt numFmtId="167" formatCode="[Green]#,##0.00%\ \▲;[Red]\-#,##0.00%\ \▼;#,##0.00%"/>
    <numFmt numFmtId="168" formatCode="[Green]&quot;$&quot;#,##0.00\ \▲;[Red]\-&quot;$&quot;#,##0.00\ \▼;&quot;$&quot;#,##0.00"/>
    <numFmt numFmtId="169" formatCode="[Green]#,##0\ \▲;[Red]\-#,##0\ \▼;&quot;$&quot;#,##0"/>
    <numFmt numFmtId="170" formatCode="0.00%;\-0.00%;0.00%"/>
    <numFmt numFmtId="171" formatCode="_-* #,##0_-;\-* #,##0_-;_-* &quot;-&quot;??_-;_-@_-"/>
    <numFmt numFmtId="172" formatCode="yyyy\-mm\-dd"/>
    <numFmt numFmtId="173" formatCode="&quot;$&quot;0.00,&quot;K&quot;"/>
    <numFmt numFmtId="174" formatCode="0.00,\ &quot;K&quot;"/>
    <numFmt numFmtId="175" formatCode=";;;"/>
    <numFmt numFmtId="176" formatCode="\$#,##0;\-\$#,##0;\$#,##0"/>
    <numFmt numFmtId="177" formatCode="0.0%"/>
    <numFmt numFmtId="178" formatCode="&quot;$&quot;0.00,,\ &quot;M&quot;"/>
    <numFmt numFmtId="179" formatCode="&quot;$&quot;0.00,\ &quot;K&quot;"/>
  </numFmts>
  <fonts count="20" x14ac:knownFonts="1">
    <font>
      <sz val="11"/>
      <color theme="1"/>
      <name val="Calibri"/>
      <family val="2"/>
      <scheme val="minor"/>
    </font>
    <font>
      <b/>
      <sz val="11"/>
      <color theme="1"/>
      <name val="Calibri"/>
      <family val="2"/>
      <scheme val="minor"/>
    </font>
    <font>
      <b/>
      <sz val="10"/>
      <color theme="1"/>
      <name val="Aptos Display"/>
      <family val="2"/>
    </font>
    <font>
      <sz val="10"/>
      <color theme="1"/>
      <name val="Aptos Display"/>
      <family val="2"/>
    </font>
    <font>
      <b/>
      <sz val="10"/>
      <color theme="0"/>
      <name val="Aptos"/>
      <family val="2"/>
    </font>
    <font>
      <b/>
      <sz val="10"/>
      <color theme="1"/>
      <name val="Aptos"/>
      <family val="2"/>
    </font>
    <font>
      <sz val="11"/>
      <color theme="1"/>
      <name val="Calibri"/>
      <family val="2"/>
      <scheme val="minor"/>
    </font>
    <font>
      <sz val="10"/>
      <color theme="0"/>
      <name val="Aptos Display"/>
      <family val="2"/>
    </font>
    <font>
      <b/>
      <sz val="10"/>
      <color theme="0"/>
      <name val="Aptos Display"/>
      <family val="2"/>
    </font>
    <font>
      <b/>
      <sz val="9"/>
      <color theme="0"/>
      <name val="Aptos"/>
      <family val="2"/>
    </font>
    <font>
      <b/>
      <sz val="10"/>
      <name val="Aptos"/>
      <family val="2"/>
    </font>
    <font>
      <sz val="10"/>
      <color theme="1"/>
      <name val="Aptos"/>
      <family val="2"/>
    </font>
    <font>
      <sz val="11"/>
      <color theme="0"/>
      <name val="Calibri"/>
      <family val="2"/>
      <scheme val="minor"/>
    </font>
    <font>
      <b/>
      <sz val="11"/>
      <color theme="0"/>
      <name val="Calibri"/>
      <family val="2"/>
      <scheme val="minor"/>
    </font>
    <font>
      <sz val="10"/>
      <color theme="0"/>
      <name val="Aptos"/>
      <family val="2"/>
    </font>
    <font>
      <b/>
      <sz val="8"/>
      <color theme="0"/>
      <name val="Aptos"/>
      <family val="2"/>
    </font>
    <font>
      <b/>
      <sz val="8"/>
      <color theme="1"/>
      <name val="Aptos"/>
      <family val="2"/>
    </font>
    <font>
      <b/>
      <sz val="11"/>
      <color theme="1"/>
      <name val="Aptos"/>
      <family val="2"/>
    </font>
    <font>
      <sz val="11"/>
      <color rgb="FF002060"/>
      <name val="Calibri"/>
      <family val="2"/>
      <scheme val="minor"/>
    </font>
    <font>
      <sz val="10"/>
      <color theme="1"/>
      <name val="Aptos Display"/>
    </font>
  </fonts>
  <fills count="10">
    <fill>
      <patternFill patternType="none"/>
    </fill>
    <fill>
      <patternFill patternType="gray125"/>
    </fill>
    <fill>
      <patternFill patternType="solid">
        <fgColor theme="1" tint="0.499984740745262"/>
        <bgColor indexed="64"/>
      </patternFill>
    </fill>
    <fill>
      <patternFill patternType="solid">
        <fgColor theme="1" tint="4.9989318521683403E-2"/>
        <bgColor indexed="64"/>
      </patternFill>
    </fill>
    <fill>
      <patternFill patternType="solid">
        <fgColor theme="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rgb="FFC6AC8F"/>
        <bgColor indexed="64"/>
      </patternFill>
    </fill>
    <fill>
      <patternFill patternType="solid">
        <fgColor theme="2" tint="-0.74999237037263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104">
    <xf numFmtId="0" fontId="0" fillId="0" borderId="0" xfId="0"/>
    <xf numFmtId="164" fontId="0" fillId="0" borderId="0" xfId="0" applyNumberFormat="1"/>
    <xf numFmtId="3" fontId="0" fillId="0" borderId="0" xfId="0" applyNumberFormat="1"/>
    <xf numFmtId="0" fontId="0" fillId="0" borderId="0" xfId="0" pivotButton="1"/>
    <xf numFmtId="165" fontId="0" fillId="0" borderId="0" xfId="0" applyNumberFormat="1"/>
    <xf numFmtId="166" fontId="0" fillId="0" borderId="0" xfId="0" applyNumberFormat="1"/>
    <xf numFmtId="0" fontId="0" fillId="0" borderId="1" xfId="0" applyBorder="1"/>
    <xf numFmtId="0" fontId="1" fillId="0" borderId="1" xfId="0" applyFont="1" applyBorder="1"/>
    <xf numFmtId="165" fontId="0" fillId="0" borderId="1" xfId="0" applyNumberFormat="1" applyBorder="1"/>
    <xf numFmtId="165" fontId="0" fillId="0" borderId="1" xfId="0" applyNumberFormat="1" applyBorder="1" applyAlignment="1">
      <alignment horizontal="right"/>
    </xf>
    <xf numFmtId="0" fontId="2" fillId="0" borderId="0" xfId="0" applyFont="1"/>
    <xf numFmtId="0" fontId="3" fillId="0" borderId="0" xfId="0" applyFont="1"/>
    <xf numFmtId="164" fontId="3" fillId="0" borderId="0" xfId="0" applyNumberFormat="1" applyFont="1"/>
    <xf numFmtId="167" fontId="3" fillId="0" borderId="0" xfId="0" applyNumberFormat="1" applyFont="1"/>
    <xf numFmtId="167" fontId="0" fillId="0" borderId="0" xfId="0" applyNumberFormat="1"/>
    <xf numFmtId="0" fontId="2" fillId="0" borderId="0" xfId="0" applyFont="1" applyAlignment="1">
      <alignment horizontal="center"/>
    </xf>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168" fontId="0" fillId="0" borderId="0" xfId="0" applyNumberFormat="1"/>
    <xf numFmtId="0" fontId="0" fillId="2" borderId="0" xfId="0" applyFill="1"/>
    <xf numFmtId="0" fontId="1" fillId="0" borderId="2" xfId="0" applyFont="1" applyBorder="1"/>
    <xf numFmtId="165" fontId="0" fillId="0" borderId="2" xfId="0" applyNumberFormat="1" applyBorder="1"/>
    <xf numFmtId="169" fontId="0" fillId="0" borderId="0" xfId="0" applyNumberFormat="1"/>
    <xf numFmtId="3" fontId="0" fillId="0" borderId="1" xfId="0" applyNumberFormat="1" applyBorder="1"/>
    <xf numFmtId="165" fontId="0" fillId="0" borderId="2" xfId="0" applyNumberFormat="1" applyBorder="1" applyAlignment="1">
      <alignment horizontal="right"/>
    </xf>
    <xf numFmtId="3" fontId="0" fillId="0" borderId="2" xfId="0" applyNumberFormat="1" applyBorder="1"/>
    <xf numFmtId="170" fontId="0" fillId="0" borderId="0" xfId="0" applyNumberFormat="1"/>
    <xf numFmtId="171" fontId="0" fillId="0" borderId="0" xfId="1" applyNumberFormat="1" applyFont="1"/>
    <xf numFmtId="0" fontId="8" fillId="5" borderId="0" xfId="0" applyFont="1" applyFill="1" applyAlignment="1">
      <alignment horizontal="left"/>
    </xf>
    <xf numFmtId="0" fontId="4" fillId="5" borderId="0" xfId="0" applyFont="1" applyFill="1" applyAlignment="1">
      <alignment horizontal="left"/>
    </xf>
    <xf numFmtId="0" fontId="8" fillId="5" borderId="1" xfId="0" applyFont="1" applyFill="1" applyBorder="1" applyAlignment="1">
      <alignment horizontal="center"/>
    </xf>
    <xf numFmtId="0" fontId="7" fillId="5" borderId="1" xfId="0" applyFont="1" applyFill="1" applyBorder="1" applyAlignment="1">
      <alignment horizontal="center"/>
    </xf>
    <xf numFmtId="167" fontId="3" fillId="5" borderId="1" xfId="0" applyNumberFormat="1" applyFont="1" applyFill="1" applyBorder="1" applyAlignment="1">
      <alignment horizontal="center"/>
    </xf>
    <xf numFmtId="164" fontId="7" fillId="5" borderId="1" xfId="0" applyNumberFormat="1" applyFont="1" applyFill="1" applyBorder="1" applyAlignment="1">
      <alignment horizontal="center"/>
    </xf>
    <xf numFmtId="10" fontId="0" fillId="0" borderId="0" xfId="0" applyNumberFormat="1"/>
    <xf numFmtId="0" fontId="10" fillId="6" borderId="1" xfId="0" applyFont="1" applyFill="1" applyBorder="1"/>
    <xf numFmtId="165" fontId="9" fillId="5" borderId="1" xfId="0" applyNumberFormat="1" applyFont="1" applyFill="1" applyBorder="1"/>
    <xf numFmtId="10" fontId="9" fillId="5" borderId="1" xfId="0" applyNumberFormat="1" applyFont="1" applyFill="1" applyBorder="1"/>
    <xf numFmtId="0" fontId="9" fillId="5" borderId="1" xfId="0" applyFont="1" applyFill="1" applyBorder="1"/>
    <xf numFmtId="172" fontId="0" fillId="0" borderId="0" xfId="0" applyNumberFormat="1"/>
    <xf numFmtId="0" fontId="1" fillId="0" borderId="0" xfId="0" applyFont="1"/>
    <xf numFmtId="0" fontId="11" fillId="0" borderId="0" xfId="0" applyFont="1"/>
    <xf numFmtId="173" fontId="11" fillId="0" borderId="0" xfId="1" applyNumberFormat="1" applyFont="1"/>
    <xf numFmtId="167" fontId="11" fillId="5" borderId="1" xfId="0" applyNumberFormat="1" applyFont="1" applyFill="1" applyBorder="1" applyAlignment="1">
      <alignment horizontal="center"/>
    </xf>
    <xf numFmtId="1" fontId="7" fillId="5" borderId="1" xfId="0" applyNumberFormat="1" applyFont="1" applyFill="1" applyBorder="1" applyAlignment="1">
      <alignment horizontal="center"/>
    </xf>
    <xf numFmtId="0" fontId="0" fillId="7" borderId="0" xfId="0" applyFill="1"/>
    <xf numFmtId="0" fontId="1" fillId="7" borderId="0" xfId="0" applyFont="1" applyFill="1"/>
    <xf numFmtId="1" fontId="5" fillId="0" borderId="0" xfId="0" applyNumberFormat="1" applyFont="1"/>
    <xf numFmtId="0" fontId="5" fillId="0" borderId="0" xfId="0" applyFont="1"/>
    <xf numFmtId="174" fontId="11" fillId="0" borderId="0" xfId="0" applyNumberFormat="1" applyFont="1"/>
    <xf numFmtId="0" fontId="12" fillId="5" borderId="0" xfId="0" applyFont="1" applyFill="1"/>
    <xf numFmtId="9" fontId="0" fillId="0" borderId="0" xfId="2" applyFont="1"/>
    <xf numFmtId="2" fontId="0" fillId="0" borderId="0" xfId="0" applyNumberFormat="1"/>
    <xf numFmtId="0" fontId="13" fillId="5" borderId="0" xfId="0" applyFont="1" applyFill="1"/>
    <xf numFmtId="165" fontId="12" fillId="5" borderId="0" xfId="0" applyNumberFormat="1" applyFont="1" applyFill="1"/>
    <xf numFmtId="175" fontId="12" fillId="5" borderId="0" xfId="0" applyNumberFormat="1" applyFont="1" applyFill="1"/>
    <xf numFmtId="2" fontId="12" fillId="5" borderId="0" xfId="0" applyNumberFormat="1" applyFont="1" applyFill="1" applyAlignment="1">
      <alignment horizontal="center" vertical="center"/>
    </xf>
    <xf numFmtId="43" fontId="0" fillId="0" borderId="0" xfId="0" applyNumberFormat="1"/>
    <xf numFmtId="170" fontId="0" fillId="0" borderId="1" xfId="0" applyNumberFormat="1" applyBorder="1"/>
    <xf numFmtId="10" fontId="0" fillId="0" borderId="1" xfId="0" applyNumberFormat="1" applyBorder="1"/>
    <xf numFmtId="176" fontId="0" fillId="0" borderId="0" xfId="0" applyNumberFormat="1"/>
    <xf numFmtId="3" fontId="11" fillId="0" borderId="0" xfId="0" applyNumberFormat="1" applyFont="1"/>
    <xf numFmtId="0" fontId="4" fillId="5" borderId="0" xfId="0" applyFont="1" applyFill="1"/>
    <xf numFmtId="0" fontId="14" fillId="5" borderId="0" xfId="0" applyFont="1" applyFill="1"/>
    <xf numFmtId="175" fontId="4" fillId="5" borderId="0" xfId="0" applyNumberFormat="1" applyFont="1" applyFill="1"/>
    <xf numFmtId="165" fontId="14" fillId="5" borderId="0" xfId="0" applyNumberFormat="1" applyFont="1" applyFill="1"/>
    <xf numFmtId="175" fontId="14" fillId="5" borderId="0" xfId="0" applyNumberFormat="1" applyFont="1" applyFill="1"/>
    <xf numFmtId="2" fontId="14" fillId="5" borderId="0" xfId="0" applyNumberFormat="1" applyFont="1" applyFill="1" applyAlignment="1">
      <alignment horizontal="left" vertical="center"/>
    </xf>
    <xf numFmtId="0" fontId="15" fillId="3" borderId="0" xfId="0" applyFont="1" applyFill="1" applyAlignment="1">
      <alignment horizontal="center" vertical="center"/>
    </xf>
    <xf numFmtId="0" fontId="16" fillId="6" borderId="0" xfId="0" applyFont="1" applyFill="1" applyAlignment="1">
      <alignment horizontal="center"/>
    </xf>
    <xf numFmtId="0" fontId="15" fillId="4" borderId="0" xfId="0" applyFont="1" applyFill="1" applyAlignment="1">
      <alignment horizontal="center" vertical="center"/>
    </xf>
    <xf numFmtId="0" fontId="15" fillId="4" borderId="1" xfId="0" applyFont="1" applyFill="1" applyBorder="1" applyAlignment="1">
      <alignment horizontal="center" vertical="center"/>
    </xf>
    <xf numFmtId="177" fontId="0" fillId="0" borderId="0" xfId="2" applyNumberFormat="1" applyFont="1"/>
    <xf numFmtId="0" fontId="16" fillId="0" borderId="0" xfId="0" applyFont="1"/>
    <xf numFmtId="178" fontId="0" fillId="0" borderId="0" xfId="0" applyNumberFormat="1"/>
    <xf numFmtId="179" fontId="0" fillId="0" borderId="0" xfId="0" applyNumberFormat="1"/>
    <xf numFmtId="170" fontId="11" fillId="0" borderId="0" xfId="0" applyNumberFormat="1" applyFont="1"/>
    <xf numFmtId="171" fontId="0" fillId="0" borderId="0" xfId="0" applyNumberFormat="1"/>
    <xf numFmtId="0" fontId="15" fillId="5" borderId="0" xfId="0" applyFont="1" applyFill="1"/>
    <xf numFmtId="0" fontId="9" fillId="8" borderId="0" xfId="0" applyFont="1" applyFill="1" applyAlignment="1">
      <alignment horizontal="left"/>
    </xf>
    <xf numFmtId="165" fontId="15" fillId="5" borderId="0" xfId="0" applyNumberFormat="1" applyFont="1" applyFill="1" applyAlignment="1">
      <alignment horizontal="center"/>
    </xf>
    <xf numFmtId="10" fontId="15" fillId="5" borderId="0" xfId="0" applyNumberFormat="1" applyFont="1" applyFill="1" applyAlignment="1">
      <alignment horizontal="center"/>
    </xf>
    <xf numFmtId="10" fontId="11" fillId="0" borderId="0" xfId="0" applyNumberFormat="1" applyFont="1"/>
    <xf numFmtId="49" fontId="0" fillId="0" borderId="0" xfId="0" applyNumberFormat="1"/>
    <xf numFmtId="0" fontId="0" fillId="9" borderId="0" xfId="0" applyFill="1"/>
    <xf numFmtId="0" fontId="17" fillId="0" borderId="0" xfId="0" applyFont="1"/>
    <xf numFmtId="0" fontId="18" fillId="2" borderId="0" xfId="0" applyFont="1" applyFill="1"/>
    <xf numFmtId="168" fontId="5" fillId="3" borderId="0" xfId="0" applyNumberFormat="1" applyFont="1" applyFill="1" applyAlignment="1">
      <alignment horizontal="center"/>
    </xf>
    <xf numFmtId="167" fontId="5" fillId="3" borderId="0" xfId="0" applyNumberFormat="1" applyFont="1" applyFill="1" applyAlignment="1">
      <alignment horizontal="center"/>
    </xf>
    <xf numFmtId="169" fontId="5" fillId="4" borderId="0" xfId="0" applyNumberFormat="1" applyFont="1" applyFill="1" applyAlignment="1">
      <alignment horizontal="center"/>
    </xf>
    <xf numFmtId="167" fontId="5" fillId="4" borderId="0" xfId="0" applyNumberFormat="1" applyFont="1" applyFill="1" applyAlignment="1">
      <alignment horizontal="center"/>
    </xf>
    <xf numFmtId="168" fontId="5" fillId="6" borderId="0" xfId="0" applyNumberFormat="1" applyFont="1" applyFill="1" applyAlignment="1">
      <alignment horizontal="center"/>
    </xf>
    <xf numFmtId="167" fontId="5" fillId="6" borderId="0" xfId="0" applyNumberFormat="1" applyFont="1" applyFill="1" applyAlignment="1">
      <alignment horizontal="center"/>
    </xf>
    <xf numFmtId="169" fontId="5" fillId="6" borderId="0" xfId="0" applyNumberFormat="1" applyFont="1" applyFill="1" applyAlignment="1">
      <alignment horizontal="center"/>
    </xf>
    <xf numFmtId="167" fontId="5" fillId="4" borderId="0" xfId="0" applyNumberFormat="1" applyFont="1" applyFill="1" applyAlignment="1">
      <alignment horizontal="center" vertical="center"/>
    </xf>
    <xf numFmtId="0" fontId="14" fillId="5" borderId="0" xfId="0" applyFont="1" applyFill="1" applyAlignment="1">
      <alignment horizontal="center"/>
    </xf>
    <xf numFmtId="9" fontId="14" fillId="5" borderId="0" xfId="2" applyFont="1" applyFill="1" applyAlignment="1">
      <alignment horizontal="center"/>
    </xf>
    <xf numFmtId="0" fontId="0" fillId="2" borderId="0" xfId="0" applyFill="1" applyProtection="1">
      <protection locked="0"/>
    </xf>
    <xf numFmtId="0" fontId="9" fillId="9" borderId="0" xfId="0" applyFont="1" applyFill="1" applyProtection="1">
      <protection locked="0"/>
    </xf>
    <xf numFmtId="167" fontId="19" fillId="0" borderId="0" xfId="0" applyNumberFormat="1" applyFont="1"/>
    <xf numFmtId="0" fontId="8" fillId="5" borderId="3" xfId="0" applyFont="1" applyFill="1" applyBorder="1" applyAlignment="1">
      <alignment horizontal="center"/>
    </xf>
    <xf numFmtId="0" fontId="4" fillId="5" borderId="3" xfId="0" applyFont="1" applyFill="1" applyBorder="1" applyAlignment="1">
      <alignment horizontal="center"/>
    </xf>
    <xf numFmtId="0" fontId="0" fillId="0" borderId="0" xfId="0" applyNumberFormat="1"/>
  </cellXfs>
  <cellStyles count="3">
    <cellStyle name="Comma" xfId="1" builtinId="3"/>
    <cellStyle name="Normal" xfId="0" builtinId="0"/>
    <cellStyle name="Percent" xfId="2" builtinId="5"/>
  </cellStyles>
  <dxfs count="11">
    <dxf>
      <numFmt numFmtId="169" formatCode="[Green]#,##0\ \▲;[Red]\-#,##0\ \▼;&quot;$&quot;#,##0"/>
    </dxf>
    <dxf>
      <numFmt numFmtId="3" formatCode="#,##0"/>
    </dxf>
    <dxf>
      <numFmt numFmtId="167" formatCode="[Green]#,##0.00%\ \▲;[Red]\-#,##0.00%\ \▼;#,##0.00%"/>
    </dxf>
    <dxf>
      <font>
        <sz val="10"/>
        <name val="Aptos Display"/>
        <scheme val="none"/>
      </font>
      <numFmt numFmtId="167" formatCode="[Green]#,##0.00%\ \▲;[Red]\-#,##0.00%\ \▼;#,##0.00%"/>
    </dxf>
    <dxf>
      <numFmt numFmtId="176" formatCode="\$#,##0;\-\$#,##0;\$#,##0"/>
    </dxf>
    <dxf>
      <numFmt numFmtId="176" formatCode="\$#,##0;\-\$#,##0;\$#,##0"/>
    </dxf>
    <dxf>
      <numFmt numFmtId="176" formatCode="\$#,##0;\-\$#,##0;\$#,##0"/>
    </dxf>
    <dxf>
      <numFmt numFmtId="168" formatCode="[Green]&quot;$&quot;#,##0.00\ \▲;[Red]\-&quot;$&quot;#,##0.00\ \▼;&quot;$&quot;#,##0.00"/>
    </dxf>
    <dxf>
      <numFmt numFmtId="167" formatCode="[Green]#,##0.00%\ \▲;[Red]\-#,##0.00%\ \▼;#,##0.00%"/>
    </dxf>
    <dxf>
      <font>
        <b/>
        <i val="0"/>
        <color theme="0"/>
      </font>
      <fill>
        <patternFill>
          <bgColor theme="1"/>
        </patternFill>
      </fill>
      <border>
        <bottom style="thin">
          <color theme="6"/>
        </bottom>
        <vertical/>
        <horizontal/>
      </border>
    </dxf>
    <dxf>
      <font>
        <b/>
        <i val="0"/>
        <sz val="8"/>
        <color theme="1"/>
        <name val="Aptos"/>
        <family val="2"/>
        <scheme val="none"/>
      </font>
      <fill>
        <patternFill>
          <bgColor theme="1" tint="0.34998626667073579"/>
        </patternFill>
      </fill>
      <border diagonalUp="0" diagonalDown="0">
        <left/>
        <right/>
        <top/>
        <bottom/>
        <vertical/>
        <horizontal/>
      </border>
    </dxf>
  </dxfs>
  <tableStyles count="1" defaultTableStyle="TableStyleMedium2" defaultPivotStyle="PivotStyleLight16">
    <tableStyle name="Mine" pivot="0" table="0" count="10" xr9:uid="{E4C98506-D2B3-48A2-AD76-CC98160597BF}">
      <tableStyleElement type="wholeTable" dxfId="10"/>
      <tableStyleElement type="headerRow" dxfId="9"/>
    </tableStyle>
  </tableStyles>
  <colors>
    <mruColors>
      <color rgb="FFC6AC8F"/>
      <color rgb="FF669BB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8"/>
            <color rgb="FF00000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8"/>
            <color theme="6" tint="-0.249977111117893"/>
            <name val="Aptos"/>
            <family val="2"/>
            <scheme val="none"/>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i val="0"/>
            <sz val="8"/>
            <color theme="0"/>
            <name val="Aptos"/>
            <family val="2"/>
            <scheme val="none"/>
          </font>
          <fill>
            <patternFill patternType="solid">
              <fgColor theme="6"/>
              <bgColor theme="6"/>
            </patternFill>
          </fill>
          <border>
            <left style="thin">
              <color theme="6"/>
            </left>
            <right style="thin">
              <color theme="6"/>
            </right>
            <top style="thin">
              <color theme="6"/>
            </top>
            <bottom style="thin">
              <color theme="6"/>
            </bottom>
            <vertical/>
            <horizontal/>
          </border>
        </dxf>
        <dxf>
          <font>
            <b/>
            <i val="0"/>
            <sz val="10"/>
            <color rgb="FF959595"/>
            <name val="Aptos"/>
            <family val="2"/>
            <scheme val="none"/>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7"/>
            <color rgb="FF000000"/>
            <name val="Aptos"/>
            <family val="2"/>
            <scheme val="none"/>
          </font>
          <fill>
            <patternFill patternType="solid">
              <fgColor rgb="FFC0C0C0"/>
              <bgColor theme="1" tint="0.34998626667073579"/>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in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117" Type="http://schemas.openxmlformats.org/officeDocument/2006/relationships/customXml" Target="../customXml/item67.xml"/><Relationship Id="rId21" Type="http://schemas.openxmlformats.org/officeDocument/2006/relationships/pivotCacheDefinition" Target="pivotCache/pivotCacheDefinition13.xml"/><Relationship Id="rId42" Type="http://schemas.microsoft.com/office/2007/relationships/slicerCache" Target="slicerCaches/slicerCache2.xml"/><Relationship Id="rId47" Type="http://schemas.openxmlformats.org/officeDocument/2006/relationships/sharedStrings" Target="sharedStrings.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89" Type="http://schemas.openxmlformats.org/officeDocument/2006/relationships/customXml" Target="../customXml/item39.xml"/><Relationship Id="rId112" Type="http://schemas.openxmlformats.org/officeDocument/2006/relationships/customXml" Target="../customXml/item62.xml"/><Relationship Id="rId16" Type="http://schemas.openxmlformats.org/officeDocument/2006/relationships/pivotCacheDefinition" Target="pivotCache/pivotCacheDefinition8.xml"/><Relationship Id="rId107" Type="http://schemas.openxmlformats.org/officeDocument/2006/relationships/customXml" Target="../customXml/item57.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102" Type="http://schemas.openxmlformats.org/officeDocument/2006/relationships/customXml" Target="../customXml/item52.xml"/><Relationship Id="rId5" Type="http://schemas.openxmlformats.org/officeDocument/2006/relationships/worksheet" Target="worksheets/sheet5.xml"/><Relationship Id="rId90" Type="http://schemas.openxmlformats.org/officeDocument/2006/relationships/customXml" Target="../customXml/item40.xml"/><Relationship Id="rId95" Type="http://schemas.openxmlformats.org/officeDocument/2006/relationships/customXml" Target="../customXml/item45.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microsoft.com/office/2007/relationships/slicerCache" Target="slicerCaches/slicerCache3.xml"/><Relationship Id="rId48" Type="http://schemas.openxmlformats.org/officeDocument/2006/relationships/sheetMetadata" Target="metadata.xml"/><Relationship Id="rId64" Type="http://schemas.openxmlformats.org/officeDocument/2006/relationships/customXml" Target="../customXml/item14.xml"/><Relationship Id="rId69" Type="http://schemas.openxmlformats.org/officeDocument/2006/relationships/customXml" Target="../customXml/item19.xml"/><Relationship Id="rId113" Type="http://schemas.openxmlformats.org/officeDocument/2006/relationships/customXml" Target="../customXml/item63.xml"/><Relationship Id="rId118" Type="http://schemas.openxmlformats.org/officeDocument/2006/relationships/customXml" Target="../customXml/item68.xml"/><Relationship Id="rId80" Type="http://schemas.openxmlformats.org/officeDocument/2006/relationships/customXml" Target="../customXml/item30.xml"/><Relationship Id="rId85" Type="http://schemas.openxmlformats.org/officeDocument/2006/relationships/customXml" Target="../customXml/item35.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59" Type="http://schemas.openxmlformats.org/officeDocument/2006/relationships/customXml" Target="../customXml/item9.xml"/><Relationship Id="rId103" Type="http://schemas.openxmlformats.org/officeDocument/2006/relationships/customXml" Target="../customXml/item53.xml"/><Relationship Id="rId108" Type="http://schemas.openxmlformats.org/officeDocument/2006/relationships/customXml" Target="../customXml/item58.xml"/><Relationship Id="rId54" Type="http://schemas.openxmlformats.org/officeDocument/2006/relationships/customXml" Target="../customXml/item4.xml"/><Relationship Id="rId70" Type="http://schemas.openxmlformats.org/officeDocument/2006/relationships/customXml" Target="../customXml/item20.xml"/><Relationship Id="rId75" Type="http://schemas.openxmlformats.org/officeDocument/2006/relationships/customXml" Target="../customXml/item25.xml"/><Relationship Id="rId91" Type="http://schemas.openxmlformats.org/officeDocument/2006/relationships/customXml" Target="../customXml/item41.xml"/><Relationship Id="rId96"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49" Type="http://schemas.openxmlformats.org/officeDocument/2006/relationships/powerPivotData" Target="model/item.data"/><Relationship Id="rId114" Type="http://schemas.openxmlformats.org/officeDocument/2006/relationships/customXml" Target="../customXml/item64.xml"/><Relationship Id="rId119" Type="http://schemas.openxmlformats.org/officeDocument/2006/relationships/customXml" Target="../customXml/item69.xml"/><Relationship Id="rId44" Type="http://schemas.openxmlformats.org/officeDocument/2006/relationships/theme" Target="theme/theme1.xml"/><Relationship Id="rId60" Type="http://schemas.openxmlformats.org/officeDocument/2006/relationships/customXml" Target="../customXml/item10.xml"/><Relationship Id="rId65" Type="http://schemas.openxmlformats.org/officeDocument/2006/relationships/customXml" Target="../customXml/item15.xml"/><Relationship Id="rId81" Type="http://schemas.openxmlformats.org/officeDocument/2006/relationships/customXml" Target="../customXml/item31.xml"/><Relationship Id="rId86"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109" Type="http://schemas.openxmlformats.org/officeDocument/2006/relationships/customXml" Target="../customXml/item59.xml"/><Relationship Id="rId34" Type="http://schemas.openxmlformats.org/officeDocument/2006/relationships/pivotCacheDefinition" Target="pivotCache/pivotCacheDefinition26.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97" Type="http://schemas.openxmlformats.org/officeDocument/2006/relationships/customXml" Target="../customXml/item47.xml"/><Relationship Id="rId104" Type="http://schemas.openxmlformats.org/officeDocument/2006/relationships/customXml" Target="../customXml/item54.xml"/><Relationship Id="rId120" Type="http://schemas.openxmlformats.org/officeDocument/2006/relationships/customXml" Target="../customXml/item70.xml"/><Relationship Id="rId7" Type="http://schemas.openxmlformats.org/officeDocument/2006/relationships/worksheet" Target="worksheets/sheet7.xml"/><Relationship Id="rId71" Type="http://schemas.openxmlformats.org/officeDocument/2006/relationships/customXml" Target="../customXml/item21.xml"/><Relationship Id="rId92"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connections" Target="connections.xml"/><Relationship Id="rId66" Type="http://schemas.openxmlformats.org/officeDocument/2006/relationships/customXml" Target="../customXml/item16.xml"/><Relationship Id="rId87" Type="http://schemas.openxmlformats.org/officeDocument/2006/relationships/customXml" Target="../customXml/item37.xml"/><Relationship Id="rId110" Type="http://schemas.openxmlformats.org/officeDocument/2006/relationships/customXml" Target="../customXml/item60.xml"/><Relationship Id="rId115" Type="http://schemas.openxmlformats.org/officeDocument/2006/relationships/customXml" Target="../customXml/item65.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customXml" Target="../customXml/item6.xml"/><Relationship Id="rId77" Type="http://schemas.openxmlformats.org/officeDocument/2006/relationships/customXml" Target="../customXml/item27.xml"/><Relationship Id="rId100" Type="http://schemas.openxmlformats.org/officeDocument/2006/relationships/customXml" Target="../customXml/item50.xml"/><Relationship Id="rId105" Type="http://schemas.openxmlformats.org/officeDocument/2006/relationships/customXml" Target="../customXml/item55.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93" Type="http://schemas.openxmlformats.org/officeDocument/2006/relationships/customXml" Target="../customXml/item43.xml"/><Relationship Id="rId98" Type="http://schemas.openxmlformats.org/officeDocument/2006/relationships/customXml" Target="../customXml/item48.xml"/><Relationship Id="rId121" Type="http://schemas.openxmlformats.org/officeDocument/2006/relationships/customXml" Target="../customXml/item71.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styles" Target="styles.xml"/><Relationship Id="rId67" Type="http://schemas.openxmlformats.org/officeDocument/2006/relationships/customXml" Target="../customXml/item17.xml"/><Relationship Id="rId116" Type="http://schemas.openxmlformats.org/officeDocument/2006/relationships/customXml" Target="../customXml/item66.xml"/><Relationship Id="rId20" Type="http://schemas.openxmlformats.org/officeDocument/2006/relationships/pivotCacheDefinition" Target="pivotCache/pivotCacheDefinition12.xml"/><Relationship Id="rId41" Type="http://schemas.microsoft.com/office/2007/relationships/slicerCache" Target="slicerCaches/slicerCache1.xml"/><Relationship Id="rId62" Type="http://schemas.openxmlformats.org/officeDocument/2006/relationships/customXml" Target="../customXml/item12.xml"/><Relationship Id="rId83" Type="http://schemas.openxmlformats.org/officeDocument/2006/relationships/customXml" Target="../customXml/item33.xml"/><Relationship Id="rId88" Type="http://schemas.openxmlformats.org/officeDocument/2006/relationships/customXml" Target="../customXml/item38.xml"/><Relationship Id="rId111" Type="http://schemas.openxmlformats.org/officeDocument/2006/relationships/customXml" Target="../customXml/item61.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openxmlformats.org/officeDocument/2006/relationships/customXml" Target="../customXml/item7.xml"/><Relationship Id="rId106" Type="http://schemas.openxmlformats.org/officeDocument/2006/relationships/customXml" Target="../customXml/item56.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52" Type="http://schemas.openxmlformats.org/officeDocument/2006/relationships/customXml" Target="../customXml/item2.xml"/><Relationship Id="rId73" Type="http://schemas.openxmlformats.org/officeDocument/2006/relationships/customXml" Target="../customXml/item23.xml"/><Relationship Id="rId78" Type="http://schemas.openxmlformats.org/officeDocument/2006/relationships/customXml" Target="../customXml/item28.xml"/><Relationship Id="rId94" Type="http://schemas.openxmlformats.org/officeDocument/2006/relationships/customXml" Target="../customXml/item44.xml"/><Relationship Id="rId99" Type="http://schemas.openxmlformats.org/officeDocument/2006/relationships/customXml" Target="../customXml/item49.xml"/><Relationship Id="rId101" Type="http://schemas.openxmlformats.org/officeDocument/2006/relationships/customXml" Target="../customXml/item5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90922046693849"/>
          <c:y val="0.15591007645783408"/>
          <c:w val="0.8749097872199938"/>
          <c:h val="0.72639811327931836"/>
        </c:manualLayout>
      </c:layout>
      <c:barChart>
        <c:barDir val="col"/>
        <c:grouping val="clustered"/>
        <c:varyColors val="0"/>
        <c:ser>
          <c:idx val="0"/>
          <c:order val="0"/>
          <c:tx>
            <c:strRef>
              <c:f>Trend!$X$23</c:f>
              <c:strCache>
                <c:ptCount val="1"/>
                <c:pt idx="0">
                  <c:v>Net Revenue</c:v>
                </c:pt>
              </c:strCache>
            </c:strRef>
          </c:tx>
          <c:spPr>
            <a:solidFill>
              <a:srgbClr val="C6AC8F"/>
            </a:solidFill>
            <a:ln w="22225">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Trend!$W$24:$W$35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Trend!$X$24:$X$35</c:f>
              <c:numCache>
                <c:formatCode>\$#,##0.00;\-\$#,##0.00;\$#,##0.00</c:formatCode>
                <c:ptCount val="12"/>
                <c:pt idx="0">
                  <c:v>295336.42000000004</c:v>
                </c:pt>
                <c:pt idx="1">
                  <c:v>265354.18</c:v>
                </c:pt>
                <c:pt idx="2">
                  <c:v>322144.60000000003</c:v>
                </c:pt>
                <c:pt idx="3">
                  <c:v>277569.76</c:v>
                </c:pt>
                <c:pt idx="4">
                  <c:v>277890.63</c:v>
                </c:pt>
                <c:pt idx="5">
                  <c:v>301505.29000000004</c:v>
                </c:pt>
                <c:pt idx="6">
                  <c:v>262884.66000000003</c:v>
                </c:pt>
                <c:pt idx="7">
                  <c:v>240929.68</c:v>
                </c:pt>
                <c:pt idx="8">
                  <c:v>288266.25</c:v>
                </c:pt>
                <c:pt idx="9">
                  <c:v>305935.78000000003</c:v>
                </c:pt>
                <c:pt idx="10">
                  <c:v>251103.46000000002</c:v>
                </c:pt>
                <c:pt idx="11">
                  <c:v>255775.04</c:v>
                </c:pt>
              </c:numCache>
            </c:numRef>
          </c:val>
          <c:extLst>
            <c:ext xmlns:c16="http://schemas.microsoft.com/office/drawing/2014/chart" uri="{C3380CC4-5D6E-409C-BE32-E72D297353CC}">
              <c16:uniqueId val="{00000000-C173-4DA9-B017-87BE297F1412}"/>
            </c:ext>
          </c:extLst>
        </c:ser>
        <c:dLbls>
          <c:showLegendKey val="0"/>
          <c:showVal val="0"/>
          <c:showCatName val="0"/>
          <c:showSerName val="0"/>
          <c:showPercent val="0"/>
          <c:showBubbleSize val="0"/>
        </c:dLbls>
        <c:gapWidth val="10"/>
        <c:axId val="40446128"/>
        <c:axId val="40446608"/>
      </c:barChart>
      <c:catAx>
        <c:axId val="4044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40446608"/>
        <c:crosses val="autoZero"/>
        <c:auto val="1"/>
        <c:lblAlgn val="ctr"/>
        <c:lblOffset val="100"/>
        <c:noMultiLvlLbl val="0"/>
      </c:catAx>
      <c:valAx>
        <c:axId val="4044660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40446128"/>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bg1"/>
                </a:solidFill>
                <a:latin typeface="Aptos" panose="020B0004020202020204" pitchFamily="34" charset="0"/>
                <a:ea typeface="+mn-ea"/>
                <a:cs typeface="+mn-cs"/>
              </a:defRPr>
            </a:pPr>
            <a:r>
              <a:rPr lang="en-US" sz="800"/>
              <a:t>Net Revenue - MoM Variance</a:t>
            </a:r>
          </a:p>
        </c:rich>
      </c:tx>
      <c:layout>
        <c:manualLayout>
          <c:xMode val="edge"/>
          <c:yMode val="edge"/>
          <c:x val="0.3028613022461244"/>
          <c:y val="3.6458333333333336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bg1"/>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Trend!$AA$38</c:f>
              <c:strCache>
                <c:ptCount val="1"/>
                <c:pt idx="0">
                  <c:v>MoM Variance</c:v>
                </c:pt>
              </c:strCache>
            </c:strRef>
          </c:tx>
          <c:spPr>
            <a:solidFill>
              <a:srgbClr val="00B050"/>
            </a:solidFill>
            <a:ln>
              <a:noFill/>
            </a:ln>
            <a:effectLst/>
          </c:spPr>
          <c:invertIfNegative val="1"/>
          <c:dLbls>
            <c:spPr>
              <a:noFill/>
              <a:ln>
                <a:noFill/>
              </a:ln>
              <a:effectLst/>
            </c:spPr>
            <c:txPr>
              <a:bodyPr rot="0" spcFirstLastPara="1" vertOverflow="overflow" horzOverflow="overflow" vert="horz" wrap="square" anchor="ctr" anchorCtr="0">
                <a:spAutoFit/>
              </a:bodyPr>
              <a:lstStyle/>
              <a:p>
                <a:pPr>
                  <a:defRPr sz="800" b="0"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Trend!$Z$39:$Z$50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Trend!$AA$39:$AA$50</c:f>
              <c:numCache>
                <c:formatCode>"$"0.00,"K"</c:formatCode>
                <c:ptCount val="12"/>
                <c:pt idx="0">
                  <c:v>61707.400000000052</c:v>
                </c:pt>
                <c:pt idx="1">
                  <c:v>-29982.240000000049</c:v>
                </c:pt>
                <c:pt idx="2">
                  <c:v>56790.420000000042</c:v>
                </c:pt>
                <c:pt idx="3">
                  <c:v>-44574.839999999967</c:v>
                </c:pt>
                <c:pt idx="4">
                  <c:v>320.87000000005355</c:v>
                </c:pt>
                <c:pt idx="5">
                  <c:v>23614.660000000091</c:v>
                </c:pt>
                <c:pt idx="6">
                  <c:v>-38620.630000000063</c:v>
                </c:pt>
                <c:pt idx="7">
                  <c:v>-21954.979999999923</c:v>
                </c:pt>
                <c:pt idx="8">
                  <c:v>47336.570000000065</c:v>
                </c:pt>
                <c:pt idx="9">
                  <c:v>17669.530000000028</c:v>
                </c:pt>
                <c:pt idx="10">
                  <c:v>-54832.320000000007</c:v>
                </c:pt>
                <c:pt idx="11">
                  <c:v>4671.5799999999872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A450-4AE4-A4E9-E16A5C7393C3}"/>
            </c:ext>
          </c:extLst>
        </c:ser>
        <c:dLbls>
          <c:showLegendKey val="0"/>
          <c:showVal val="0"/>
          <c:showCatName val="0"/>
          <c:showSerName val="0"/>
          <c:showPercent val="0"/>
          <c:showBubbleSize val="0"/>
        </c:dLbls>
        <c:gapWidth val="20"/>
        <c:overlap val="-27"/>
        <c:axId val="880175664"/>
        <c:axId val="880192464"/>
      </c:barChart>
      <c:catAx>
        <c:axId val="88017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bg1"/>
                </a:solidFill>
                <a:latin typeface="Aptos" panose="020B0004020202020204" pitchFamily="34" charset="0"/>
                <a:ea typeface="+mn-ea"/>
                <a:cs typeface="+mn-cs"/>
              </a:defRPr>
            </a:pPr>
            <a:endParaRPr lang="en-US"/>
          </a:p>
        </c:txPr>
        <c:crossAx val="880192464"/>
        <c:crosses val="autoZero"/>
        <c:auto val="1"/>
        <c:lblAlgn val="ctr"/>
        <c:lblOffset val="0"/>
        <c:noMultiLvlLbl val="0"/>
      </c:catAx>
      <c:valAx>
        <c:axId val="880192464"/>
        <c:scaling>
          <c:orientation val="minMax"/>
        </c:scaling>
        <c:delete val="1"/>
        <c:axPos val="l"/>
        <c:numFmt formatCode="&quot;$&quot;0.00,&quot;K&quot;" sourceLinked="1"/>
        <c:majorTickMark val="none"/>
        <c:minorTickMark val="none"/>
        <c:tickLblPos val="nextTo"/>
        <c:crossAx val="88017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sz="800">
          <a:solidFill>
            <a:schemeClr val="bg1"/>
          </a:solidFill>
          <a:latin typeface="Aptos" panose="020B00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bg1"/>
                </a:solidFill>
                <a:latin typeface="Aptos" panose="020B0004020202020204" pitchFamily="34" charset="0"/>
                <a:ea typeface="+mn-ea"/>
                <a:cs typeface="+mn-cs"/>
              </a:defRPr>
            </a:pPr>
            <a:r>
              <a:rPr lang="en-US" sz="900" b="1">
                <a:solidFill>
                  <a:schemeClr val="bg1"/>
                </a:solidFill>
                <a:latin typeface="Aptos" panose="020B0004020202020204" pitchFamily="34" charset="0"/>
              </a:rPr>
              <a:t>Orders - MoM Variance</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bg1"/>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5.6494099654865973E-2"/>
          <c:y val="0.12487388229013746"/>
          <c:w val="0.84720358774050886"/>
          <c:h val="0.79116651096579027"/>
        </c:manualLayout>
      </c:layout>
      <c:barChart>
        <c:barDir val="bar"/>
        <c:grouping val="clustered"/>
        <c:varyColors val="0"/>
        <c:ser>
          <c:idx val="0"/>
          <c:order val="0"/>
          <c:tx>
            <c:strRef>
              <c:f>Trend!$AL$23</c:f>
              <c:strCache>
                <c:ptCount val="1"/>
                <c:pt idx="0">
                  <c:v>MoM Variance</c:v>
                </c:pt>
              </c:strCache>
            </c:strRef>
          </c:tx>
          <c:spPr>
            <a:solidFill>
              <a:srgbClr val="00B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Trend!$AK$24:$AK$35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Trend!$AL$24:$AL$35</c:f>
              <c:numCache>
                <c:formatCode>0</c:formatCode>
                <c:ptCount val="12"/>
                <c:pt idx="0">
                  <c:v>129</c:v>
                </c:pt>
                <c:pt idx="1">
                  <c:v>-101</c:v>
                </c:pt>
                <c:pt idx="2">
                  <c:v>62</c:v>
                </c:pt>
                <c:pt idx="3">
                  <c:v>-63</c:v>
                </c:pt>
                <c:pt idx="4">
                  <c:v>41</c:v>
                </c:pt>
                <c:pt idx="5">
                  <c:v>29</c:v>
                </c:pt>
                <c:pt idx="6">
                  <c:v>-34</c:v>
                </c:pt>
                <c:pt idx="7">
                  <c:v>0</c:v>
                </c:pt>
                <c:pt idx="8">
                  <c:v>13</c:v>
                </c:pt>
                <c:pt idx="9">
                  <c:v>42</c:v>
                </c:pt>
                <c:pt idx="10">
                  <c:v>-74</c:v>
                </c:pt>
                <c:pt idx="11">
                  <c:v>7</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57A9-4D0D-A156-FCC0312CB34D}"/>
            </c:ext>
          </c:extLst>
        </c:ser>
        <c:dLbls>
          <c:dLblPos val="outEnd"/>
          <c:showLegendKey val="0"/>
          <c:showVal val="1"/>
          <c:showCatName val="0"/>
          <c:showSerName val="0"/>
          <c:showPercent val="0"/>
          <c:showBubbleSize val="0"/>
        </c:dLbls>
        <c:gapWidth val="20"/>
        <c:axId val="2088065424"/>
        <c:axId val="2088063984"/>
      </c:barChart>
      <c:catAx>
        <c:axId val="20880654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Aptos" panose="020B0004020202020204" pitchFamily="34" charset="0"/>
                <a:ea typeface="+mn-ea"/>
                <a:cs typeface="+mn-cs"/>
              </a:defRPr>
            </a:pPr>
            <a:endParaRPr lang="en-US"/>
          </a:p>
        </c:txPr>
        <c:crossAx val="2088063984"/>
        <c:crosses val="autoZero"/>
        <c:auto val="1"/>
        <c:lblAlgn val="ctr"/>
        <c:lblOffset val="100"/>
        <c:noMultiLvlLbl val="0"/>
      </c:catAx>
      <c:valAx>
        <c:axId val="2088063984"/>
        <c:scaling>
          <c:orientation val="minMax"/>
        </c:scaling>
        <c:delete val="1"/>
        <c:axPos val="t"/>
        <c:numFmt formatCode="0" sourceLinked="1"/>
        <c:majorTickMark val="none"/>
        <c:minorTickMark val="none"/>
        <c:tickLblPos val="nextTo"/>
        <c:crossAx val="208806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'Cust-Pro-Pivots'!$AC$36</c:f>
          <c:strCache>
            <c:ptCount val="1"/>
            <c:pt idx="0">
              <c:v>Net Revenue by Region in the Year:  2025</c:v>
            </c:pt>
          </c:strCache>
        </c:strRef>
      </c:tx>
      <c:layout>
        <c:manualLayout>
          <c:xMode val="edge"/>
          <c:yMode val="edge"/>
          <c:x val="0.18021197731962893"/>
          <c:y val="2.686817089637613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3.7319762510602206E-2"/>
          <c:y val="0.15586924086310294"/>
          <c:w val="0.92536047497879559"/>
          <c:h val="0.7136297259287897"/>
        </c:manualLayout>
      </c:layout>
      <c:barChart>
        <c:barDir val="col"/>
        <c:grouping val="clustered"/>
        <c:varyColors val="0"/>
        <c:ser>
          <c:idx val="0"/>
          <c:order val="0"/>
          <c:tx>
            <c:strRef>
              <c:f>'Cust-Pro-Pivots'!$AA$36</c:f>
              <c:strCache>
                <c:ptCount val="1"/>
                <c:pt idx="0">
                  <c:v>2025</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'Cust-Pro-Pivots'!$Z$37:$Z$41</c:f>
              <c:strCache>
                <c:ptCount val="5"/>
                <c:pt idx="0">
                  <c:v>Africa</c:v>
                </c:pt>
                <c:pt idx="1">
                  <c:v>Asia</c:v>
                </c:pt>
                <c:pt idx="2">
                  <c:v>Europe</c:v>
                </c:pt>
                <c:pt idx="3">
                  <c:v>North America</c:v>
                </c:pt>
                <c:pt idx="4">
                  <c:v>South America</c:v>
                </c:pt>
              </c:strCache>
            </c:strRef>
          </c:cat>
          <c:val>
            <c:numRef>
              <c:f>'Cust-Pro-Pivots'!$AA$37:$AA$41</c:f>
              <c:numCache>
                <c:formatCode>0.00,\ "K"</c:formatCode>
                <c:ptCount val="5"/>
                <c:pt idx="0">
                  <c:v>54321.130000000005</c:v>
                </c:pt>
                <c:pt idx="1">
                  <c:v>52036.340000000004</c:v>
                </c:pt>
                <c:pt idx="2">
                  <c:v>71041.400000000009</c:v>
                </c:pt>
                <c:pt idx="3">
                  <c:v>68633.100000000006</c:v>
                </c:pt>
                <c:pt idx="4">
                  <c:v>55473.32</c:v>
                </c:pt>
              </c:numCache>
            </c:numRef>
          </c:val>
          <c:extLst>
            <c:ext xmlns:c16="http://schemas.microsoft.com/office/drawing/2014/chart" uri="{C3380CC4-5D6E-409C-BE32-E72D297353CC}">
              <c16:uniqueId val="{00000000-2039-4E24-8C42-22A3BD751047}"/>
            </c:ext>
          </c:extLst>
        </c:ser>
        <c:dLbls>
          <c:showLegendKey val="0"/>
          <c:showVal val="0"/>
          <c:showCatName val="0"/>
          <c:showSerName val="0"/>
          <c:showPercent val="0"/>
          <c:showBubbleSize val="0"/>
        </c:dLbls>
        <c:gapWidth val="29"/>
        <c:overlap val="-27"/>
        <c:axId val="1583357632"/>
        <c:axId val="1583358592"/>
      </c:barChart>
      <c:catAx>
        <c:axId val="15833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Aptos" panose="020B0004020202020204" pitchFamily="34" charset="0"/>
                <a:ea typeface="+mn-ea"/>
                <a:cs typeface="+mn-cs"/>
              </a:defRPr>
            </a:pPr>
            <a:endParaRPr lang="en-US"/>
          </a:p>
        </c:txPr>
        <c:crossAx val="1583358592"/>
        <c:crosses val="autoZero"/>
        <c:auto val="1"/>
        <c:lblAlgn val="ctr"/>
        <c:lblOffset val="100"/>
        <c:noMultiLvlLbl val="0"/>
      </c:catAx>
      <c:valAx>
        <c:axId val="1583358592"/>
        <c:scaling>
          <c:orientation val="minMax"/>
        </c:scaling>
        <c:delete val="1"/>
        <c:axPos val="l"/>
        <c:numFmt formatCode="\$#,##0.00;\-\$#,##0.00;\$#,##0.00" sourceLinked="0"/>
        <c:majorTickMark val="none"/>
        <c:minorTickMark val="none"/>
        <c:tickLblPos val="nextTo"/>
        <c:crossAx val="158335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340277777777777"/>
          <c:y val="7.6695336159903107E-2"/>
          <c:w val="0.68793623019344807"/>
          <c:h val="0.82912384043597609"/>
        </c:manualLayout>
      </c:layout>
      <c:barChart>
        <c:barDir val="bar"/>
        <c:grouping val="clustered"/>
        <c:varyColors val="0"/>
        <c:ser>
          <c:idx val="0"/>
          <c:order val="0"/>
          <c:tx>
            <c:strRef>
              <c:f>'Cust-Pro-Pivots'!$AA$9</c:f>
              <c:strCache>
                <c:ptCount val="1"/>
                <c:pt idx="0">
                  <c:v>Net Revenue</c:v>
                </c:pt>
              </c:strCache>
            </c:strRef>
          </c:tx>
          <c:spPr>
            <a:solidFill>
              <a:srgbClr val="C6AC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'Cust-Pro-Pivots'!$Z$10:$Z$13</c:f>
              <c:strCache>
                <c:ptCount val="4"/>
                <c:pt idx="0">
                  <c:v>Youth Age [&gt;18]</c:v>
                </c:pt>
                <c:pt idx="1">
                  <c:v>Medium Age [&gt;45]</c:v>
                </c:pt>
                <c:pt idx="2">
                  <c:v>Young Age</c:v>
                </c:pt>
                <c:pt idx="3">
                  <c:v>Old Age [&gt;65]</c:v>
                </c:pt>
              </c:strCache>
            </c:strRef>
          </c:cat>
          <c:val>
            <c:numRef>
              <c:f>'Cust-Pro-Pivots'!$AA$10:$AA$13</c:f>
              <c:numCache>
                <c:formatCode>\$#,##0.00;\-\$#,##0.00;\$#,##0.00</c:formatCode>
                <c:ptCount val="4"/>
                <c:pt idx="0">
                  <c:v>201803.76</c:v>
                </c:pt>
                <c:pt idx="1">
                  <c:v>56793.41</c:v>
                </c:pt>
                <c:pt idx="2">
                  <c:v>40840.25</c:v>
                </c:pt>
                <c:pt idx="3">
                  <c:v>2067.87</c:v>
                </c:pt>
              </c:numCache>
            </c:numRef>
          </c:val>
          <c:extLst>
            <c:ext xmlns:c16="http://schemas.microsoft.com/office/drawing/2014/chart" uri="{C3380CC4-5D6E-409C-BE32-E72D297353CC}">
              <c16:uniqueId val="{00000000-59D8-42BF-8607-FFDD2D6900B9}"/>
            </c:ext>
          </c:extLst>
        </c:ser>
        <c:dLbls>
          <c:showLegendKey val="0"/>
          <c:showVal val="0"/>
          <c:showCatName val="0"/>
          <c:showSerName val="0"/>
          <c:showPercent val="0"/>
          <c:showBubbleSize val="0"/>
        </c:dLbls>
        <c:gapWidth val="32"/>
        <c:axId val="410878431"/>
        <c:axId val="410866431"/>
      </c:barChart>
      <c:catAx>
        <c:axId val="4108784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410866431"/>
        <c:crosses val="autoZero"/>
        <c:auto val="1"/>
        <c:lblAlgn val="ctr"/>
        <c:lblOffset val="100"/>
        <c:noMultiLvlLbl val="0"/>
      </c:catAx>
      <c:valAx>
        <c:axId val="410866431"/>
        <c:scaling>
          <c:orientation val="minMax"/>
        </c:scaling>
        <c:delete val="1"/>
        <c:axPos val="t"/>
        <c:numFmt formatCode="\$#,##0.00;\-\$#,##0.00;\$#,##0.00" sourceLinked="1"/>
        <c:majorTickMark val="none"/>
        <c:minorTickMark val="none"/>
        <c:tickLblPos val="nextTo"/>
        <c:crossAx val="41087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790801832969079E-2"/>
          <c:y val="3.8216994942773475E-2"/>
          <c:w val="0.95830849379279837"/>
          <c:h val="0.77266269630023965"/>
        </c:manualLayout>
      </c:layout>
      <c:barChart>
        <c:barDir val="col"/>
        <c:grouping val="clustered"/>
        <c:varyColors val="0"/>
        <c:ser>
          <c:idx val="0"/>
          <c:order val="0"/>
          <c:tx>
            <c:strRef>
              <c:f>Trend!$X$23</c:f>
              <c:strCache>
                <c:ptCount val="1"/>
                <c:pt idx="0">
                  <c:v>Net Revenue</c:v>
                </c:pt>
              </c:strCache>
            </c:strRef>
          </c:tx>
          <c:spPr>
            <a:solidFill>
              <a:srgbClr val="C6AC8F"/>
            </a:solidFill>
            <a:ln w="22225">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Trend!$W$24:$W$35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Trend!$X$24:$X$35</c:f>
              <c:numCache>
                <c:formatCode>\$#,##0.00;\-\$#,##0.00;\$#,##0.00</c:formatCode>
                <c:ptCount val="12"/>
                <c:pt idx="0">
                  <c:v>295336.42000000004</c:v>
                </c:pt>
                <c:pt idx="1">
                  <c:v>265354.18</c:v>
                </c:pt>
                <c:pt idx="2">
                  <c:v>322144.60000000003</c:v>
                </c:pt>
                <c:pt idx="3">
                  <c:v>277569.76</c:v>
                </c:pt>
                <c:pt idx="4">
                  <c:v>277890.63</c:v>
                </c:pt>
                <c:pt idx="5">
                  <c:v>301505.29000000004</c:v>
                </c:pt>
                <c:pt idx="6">
                  <c:v>262884.66000000003</c:v>
                </c:pt>
                <c:pt idx="7">
                  <c:v>240929.68</c:v>
                </c:pt>
                <c:pt idx="8">
                  <c:v>288266.25</c:v>
                </c:pt>
                <c:pt idx="9">
                  <c:v>305935.78000000003</c:v>
                </c:pt>
                <c:pt idx="10">
                  <c:v>251103.46000000002</c:v>
                </c:pt>
                <c:pt idx="11">
                  <c:v>255775.04</c:v>
                </c:pt>
              </c:numCache>
            </c:numRef>
          </c:val>
          <c:extLst>
            <c:ext xmlns:c16="http://schemas.microsoft.com/office/drawing/2014/chart" uri="{C3380CC4-5D6E-409C-BE32-E72D297353CC}">
              <c16:uniqueId val="{00000000-3280-4FBB-91C2-6DBB8ABC53B3}"/>
            </c:ext>
          </c:extLst>
        </c:ser>
        <c:dLbls>
          <c:showLegendKey val="0"/>
          <c:showVal val="0"/>
          <c:showCatName val="0"/>
          <c:showSerName val="0"/>
          <c:showPercent val="0"/>
          <c:showBubbleSize val="0"/>
        </c:dLbls>
        <c:gapWidth val="20"/>
        <c:axId val="40446128"/>
        <c:axId val="40446608"/>
      </c:barChart>
      <c:catAx>
        <c:axId val="4044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40446608"/>
        <c:crosses val="autoZero"/>
        <c:auto val="1"/>
        <c:lblAlgn val="ctr"/>
        <c:lblOffset val="100"/>
        <c:noMultiLvlLbl val="0"/>
      </c:catAx>
      <c:valAx>
        <c:axId val="40446608"/>
        <c:scaling>
          <c:orientation val="minMax"/>
        </c:scaling>
        <c:delete val="1"/>
        <c:axPos val="l"/>
        <c:numFmt formatCode="&quot;$&quot;#,##0" sourceLinked="0"/>
        <c:majorTickMark val="none"/>
        <c:minorTickMark val="none"/>
        <c:tickLblPos val="nextTo"/>
        <c:crossAx val="40446128"/>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596491228070177E-2"/>
          <c:y val="0.10845300503736328"/>
          <c:w val="0.92280701754385963"/>
          <c:h val="0.63463041586879954"/>
        </c:manualLayout>
      </c:layout>
      <c:lineChart>
        <c:grouping val="standard"/>
        <c:varyColors val="0"/>
        <c:ser>
          <c:idx val="0"/>
          <c:order val="0"/>
          <c:tx>
            <c:strRef>
              <c:f>Trend!$X$40:$X$50</c:f>
              <c:strCache>
                <c:ptCount val="11"/>
                <c:pt idx="0">
                  <c:v>480</c:v>
                </c:pt>
                <c:pt idx="1">
                  <c:v>379</c:v>
                </c:pt>
                <c:pt idx="2">
                  <c:v>441</c:v>
                </c:pt>
                <c:pt idx="3">
                  <c:v>378</c:v>
                </c:pt>
                <c:pt idx="4">
                  <c:v>419</c:v>
                </c:pt>
                <c:pt idx="5">
                  <c:v>448</c:v>
                </c:pt>
                <c:pt idx="6">
                  <c:v>414</c:v>
                </c:pt>
                <c:pt idx="7">
                  <c:v>414</c:v>
                </c:pt>
                <c:pt idx="8">
                  <c:v>427</c:v>
                </c:pt>
                <c:pt idx="9">
                  <c:v>469</c:v>
                </c:pt>
                <c:pt idx="10">
                  <c:v>395</c:v>
                </c:pt>
              </c:strCache>
            </c:strRef>
          </c:tx>
          <c:spPr>
            <a:ln w="22225" cap="rnd">
              <a:solidFill>
                <a:schemeClr val="accent1"/>
              </a:solidFill>
              <a:round/>
            </a:ln>
            <a:effectLst/>
          </c:spPr>
          <c:marker>
            <c:symbol val="circle"/>
            <c:size val="5"/>
            <c:spPr>
              <a:solidFill>
                <a:srgbClr val="C6AC8F"/>
              </a:solidFill>
              <a:ln w="9525">
                <a:solidFill>
                  <a:srgbClr val="C6AC8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Trend!$W$40:$W$50</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Trend!$X$40:$X$50</c:f>
              <c:numCache>
                <c:formatCode>#,##0</c:formatCode>
                <c:ptCount val="11"/>
                <c:pt idx="0">
                  <c:v>480</c:v>
                </c:pt>
                <c:pt idx="1">
                  <c:v>379</c:v>
                </c:pt>
                <c:pt idx="2">
                  <c:v>441</c:v>
                </c:pt>
                <c:pt idx="3">
                  <c:v>378</c:v>
                </c:pt>
                <c:pt idx="4">
                  <c:v>419</c:v>
                </c:pt>
                <c:pt idx="5">
                  <c:v>448</c:v>
                </c:pt>
                <c:pt idx="6">
                  <c:v>414</c:v>
                </c:pt>
                <c:pt idx="7">
                  <c:v>414</c:v>
                </c:pt>
                <c:pt idx="8">
                  <c:v>427</c:v>
                </c:pt>
                <c:pt idx="9">
                  <c:v>469</c:v>
                </c:pt>
                <c:pt idx="10">
                  <c:v>395</c:v>
                </c:pt>
              </c:numCache>
            </c:numRef>
          </c:val>
          <c:smooth val="0"/>
          <c:extLst>
            <c:ext xmlns:c16="http://schemas.microsoft.com/office/drawing/2014/chart" uri="{C3380CC4-5D6E-409C-BE32-E72D297353CC}">
              <c16:uniqueId val="{00000000-4080-4CF0-9581-E65D50463D0C}"/>
            </c:ext>
          </c:extLst>
        </c:ser>
        <c:dLbls>
          <c:dLblPos val="t"/>
          <c:showLegendKey val="0"/>
          <c:showVal val="1"/>
          <c:showCatName val="0"/>
          <c:showSerName val="0"/>
          <c:showPercent val="0"/>
          <c:showBubbleSize val="0"/>
        </c:dLbls>
        <c:marker val="1"/>
        <c:smooth val="0"/>
        <c:axId val="659759824"/>
        <c:axId val="659762704"/>
      </c:lineChart>
      <c:catAx>
        <c:axId val="65975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659762704"/>
        <c:crosses val="autoZero"/>
        <c:auto val="1"/>
        <c:lblAlgn val="ctr"/>
        <c:lblOffset val="100"/>
        <c:noMultiLvlLbl val="0"/>
      </c:catAx>
      <c:valAx>
        <c:axId val="659762704"/>
        <c:scaling>
          <c:orientation val="minMax"/>
        </c:scaling>
        <c:delete val="1"/>
        <c:axPos val="l"/>
        <c:numFmt formatCode="#,##0" sourceLinked="1"/>
        <c:majorTickMark val="none"/>
        <c:minorTickMark val="none"/>
        <c:tickLblPos val="nextTo"/>
        <c:crossAx val="659759824"/>
        <c:crosses val="autoZero"/>
        <c:crossBetween val="between"/>
        <c:majorUnit val="150"/>
        <c:min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987046659653372"/>
          <c:y val="0.22548189540823529"/>
          <c:w val="0.36957038264953723"/>
          <c:h val="0.62523163611862353"/>
        </c:manualLayout>
      </c:layout>
      <c:doughnutChart>
        <c:varyColors val="1"/>
        <c:ser>
          <c:idx val="0"/>
          <c:order val="0"/>
          <c:spPr>
            <a:solidFill>
              <a:schemeClr val="bg1"/>
            </a:solidFill>
          </c:spPr>
          <c:dPt>
            <c:idx val="0"/>
            <c:bubble3D val="0"/>
            <c:spPr>
              <a:solidFill>
                <a:srgbClr val="C6AC8F"/>
              </a:solidFill>
              <a:ln w="19050">
                <a:solidFill>
                  <a:srgbClr val="C6AC8F"/>
                </a:solidFill>
              </a:ln>
              <a:effectLst/>
            </c:spPr>
            <c:extLst>
              <c:ext xmlns:c16="http://schemas.microsoft.com/office/drawing/2014/chart" uri="{C3380CC4-5D6E-409C-BE32-E72D297353CC}">
                <c16:uniqueId val="{00000001-CB9E-4DFA-8D3F-CF2786C0EEEE}"/>
              </c:ext>
            </c:extLst>
          </c:dPt>
          <c:dPt>
            <c:idx val="1"/>
            <c:bubble3D val="0"/>
            <c:spPr>
              <a:solidFill>
                <a:srgbClr val="FF0000"/>
              </a:solidFill>
              <a:ln w="19050">
                <a:solidFill>
                  <a:srgbClr val="FF0000"/>
                </a:solidFill>
              </a:ln>
              <a:effectLst/>
            </c:spPr>
            <c:extLst>
              <c:ext xmlns:c16="http://schemas.microsoft.com/office/drawing/2014/chart" uri="{C3380CC4-5D6E-409C-BE32-E72D297353CC}">
                <c16:uniqueId val="{00000003-CB9E-4DFA-8D3F-CF2786C0EEEE}"/>
              </c:ext>
            </c:extLst>
          </c:dPt>
          <c:dLbls>
            <c:dLbl>
              <c:idx val="0"/>
              <c:layout>
                <c:manualLayout>
                  <c:x val="0.24067039330007414"/>
                  <c:y val="7.0971078935377005E-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8187432453296279"/>
                      <c:h val="0.2419100838201676"/>
                    </c:manualLayout>
                  </c15:layout>
                </c:ext>
                <c:ext xmlns:c16="http://schemas.microsoft.com/office/drawing/2014/chart" uri="{C3380CC4-5D6E-409C-BE32-E72D297353CC}">
                  <c16:uniqueId val="{00000001-CB9E-4DFA-8D3F-CF2786C0EEEE}"/>
                </c:ext>
              </c:extLst>
            </c:dLbl>
            <c:dLbl>
              <c:idx val="1"/>
              <c:layout>
                <c:manualLayout>
                  <c:x val="-0.26542004768487909"/>
                  <c:y val="7.845733791262438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B9E-4DFA-8D3F-CF2786C0EEE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'Cust-Pro-Pivots'!$W$10:$W$11</c:f>
              <c:strCache>
                <c:ptCount val="2"/>
                <c:pt idx="0">
                  <c:v>Not Returned</c:v>
                </c:pt>
                <c:pt idx="1">
                  <c:v>Returned</c:v>
                </c:pt>
              </c:strCache>
            </c:strRef>
          </c:cat>
          <c:val>
            <c:numRef>
              <c:f>'Cust-Pro-Pivots'!$Y$10:$Y$11</c:f>
              <c:numCache>
                <c:formatCode>0.0%</c:formatCode>
                <c:ptCount val="2"/>
                <c:pt idx="0">
                  <c:v>0.92604768486870936</c:v>
                </c:pt>
                <c:pt idx="1">
                  <c:v>7.395231513129065E-2</c:v>
                </c:pt>
              </c:numCache>
            </c:numRef>
          </c:val>
          <c:extLst>
            <c:ext xmlns:c16="http://schemas.microsoft.com/office/drawing/2014/chart" uri="{C3380CC4-5D6E-409C-BE32-E72D297353CC}">
              <c16:uniqueId val="{00000004-CB9E-4DFA-8D3F-CF2786C0EEEE}"/>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Trend!$G$52</c:f>
              <c:strCache>
                <c:ptCount val="1"/>
                <c:pt idx="0">
                  <c:v>Avearage Order Value (AOV)</c:v>
                </c:pt>
              </c:strCache>
            </c:strRef>
          </c:tx>
          <c:spPr>
            <a:ln w="19050" cap="rnd">
              <a:solidFill>
                <a:schemeClr val="accent2"/>
              </a:solidFill>
              <a:round/>
            </a:ln>
            <a:effectLst/>
          </c:spPr>
          <c:marker>
            <c:symbol val="circle"/>
            <c:size val="5"/>
            <c:spPr>
              <a:solidFill>
                <a:srgbClr val="C6AC8F"/>
              </a:solidFill>
              <a:ln w="9525">
                <a:solidFill>
                  <a:srgbClr val="C6AC8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Trend!$F$53:$F$56</c:f>
              <c:numCache>
                <c:formatCode>@</c:formatCode>
                <c:ptCount val="4"/>
                <c:pt idx="0">
                  <c:v>2023</c:v>
                </c:pt>
                <c:pt idx="1">
                  <c:v>2024</c:v>
                </c:pt>
                <c:pt idx="2">
                  <c:v>2025</c:v>
                </c:pt>
                <c:pt idx="3">
                  <c:v>2026</c:v>
                </c:pt>
              </c:numCache>
            </c:numRef>
          </c:cat>
          <c:val>
            <c:numRef>
              <c:f>Trend!$G$53:$G$56</c:f>
              <c:numCache>
                <c:formatCode>\$#,##0.00;\-\$#,##0.00;\$#,##0.00</c:formatCode>
                <c:ptCount val="4"/>
                <c:pt idx="0">
                  <c:v>726.63561461112249</c:v>
                </c:pt>
                <c:pt idx="1">
                  <c:v>680.55107157217526</c:v>
                </c:pt>
                <c:pt idx="2">
                  <c:v>712.94837347019347</c:v>
                </c:pt>
                <c:pt idx="3">
                  <c:v>693.96988505747129</c:v>
                </c:pt>
              </c:numCache>
            </c:numRef>
          </c:val>
          <c:smooth val="0"/>
          <c:extLst>
            <c:ext xmlns:c16="http://schemas.microsoft.com/office/drawing/2014/chart" uri="{C3380CC4-5D6E-409C-BE32-E72D297353CC}">
              <c16:uniqueId val="{00000000-8FAD-4A42-BBB3-5837F56B0C79}"/>
            </c:ext>
          </c:extLst>
        </c:ser>
        <c:dLbls>
          <c:dLblPos val="t"/>
          <c:showLegendKey val="0"/>
          <c:showVal val="1"/>
          <c:showCatName val="0"/>
          <c:showSerName val="0"/>
          <c:showPercent val="0"/>
          <c:showBubbleSize val="0"/>
        </c:dLbls>
        <c:marker val="1"/>
        <c:smooth val="0"/>
        <c:axId val="1957138656"/>
        <c:axId val="1957139616"/>
      </c:lineChart>
      <c:catAx>
        <c:axId val="1957138656"/>
        <c:scaling>
          <c:orientation val="minMax"/>
        </c:scaling>
        <c:delete val="0"/>
        <c:axPos val="b"/>
        <c:numFmt formatCode="@"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Aptos" panose="020B0004020202020204" pitchFamily="34" charset="0"/>
                <a:ea typeface="+mn-ea"/>
                <a:cs typeface="+mn-cs"/>
              </a:defRPr>
            </a:pPr>
            <a:endParaRPr lang="en-US"/>
          </a:p>
        </c:txPr>
        <c:crossAx val="1957139616"/>
        <c:crosses val="autoZero"/>
        <c:auto val="1"/>
        <c:lblAlgn val="ctr"/>
        <c:lblOffset val="100"/>
        <c:noMultiLvlLbl val="0"/>
      </c:catAx>
      <c:valAx>
        <c:axId val="1957139616"/>
        <c:scaling>
          <c:orientation val="minMax"/>
        </c:scaling>
        <c:delete val="1"/>
        <c:axPos val="l"/>
        <c:numFmt formatCode="\$#,##0.00;\-\$#,##0.00;\$#,##0.00" sourceLinked="1"/>
        <c:majorTickMark val="none"/>
        <c:minorTickMark val="none"/>
        <c:tickLblPos val="nextTo"/>
        <c:crossAx val="195713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889378087077275"/>
          <c:y val="9.1199748695413654E-2"/>
          <c:w val="0.54350155438779224"/>
          <c:h val="0.86785839042488511"/>
        </c:manualLayout>
      </c:layout>
      <c:barChart>
        <c:barDir val="bar"/>
        <c:grouping val="clustered"/>
        <c:varyColors val="0"/>
        <c:ser>
          <c:idx val="0"/>
          <c:order val="0"/>
          <c:tx>
            <c:strRef>
              <c:f>'Cust-Pro-Pivots'!$L$22</c:f>
              <c:strCache>
                <c:ptCount val="1"/>
                <c:pt idx="0">
                  <c:v>Net Revenue</c:v>
                </c:pt>
              </c:strCache>
            </c:strRef>
          </c:tx>
          <c:spPr>
            <a:solidFill>
              <a:srgbClr val="C6AC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'Cust-Pro-Pivots'!$K$23:$K$39</c:f>
              <c:strCache>
                <c:ptCount val="17"/>
                <c:pt idx="0">
                  <c:v>Smart TV</c:v>
                </c:pt>
                <c:pt idx="1">
                  <c:v>Laptop</c:v>
                </c:pt>
                <c:pt idx="2">
                  <c:v>Smartphone</c:v>
                </c:pt>
                <c:pt idx="3">
                  <c:v>Vacuum Cleaner</c:v>
                </c:pt>
                <c:pt idx="4">
                  <c:v>Jacket</c:v>
                </c:pt>
                <c:pt idx="5">
                  <c:v>Sneakers</c:v>
                </c:pt>
                <c:pt idx="6">
                  <c:v>Perfume</c:v>
                </c:pt>
                <c:pt idx="7">
                  <c:v>Wireless Earbuds</c:v>
                </c:pt>
                <c:pt idx="8">
                  <c:v>Coffee Maker</c:v>
                </c:pt>
                <c:pt idx="9">
                  <c:v>Skin Care Set</c:v>
                </c:pt>
                <c:pt idx="10">
                  <c:v>Jeans</c:v>
                </c:pt>
                <c:pt idx="11">
                  <c:v>Dumbbells</c:v>
                </c:pt>
                <c:pt idx="12">
                  <c:v>Remote Control Car</c:v>
                </c:pt>
                <c:pt idx="13">
                  <c:v>Organic Snacks Pack</c:v>
                </c:pt>
                <c:pt idx="14">
                  <c:v>Coffee Beans</c:v>
                </c:pt>
                <c:pt idx="15">
                  <c:v>Building Blocks</c:v>
                </c:pt>
                <c:pt idx="16">
                  <c:v>Yoga Mat</c:v>
                </c:pt>
              </c:strCache>
            </c:strRef>
          </c:cat>
          <c:val>
            <c:numRef>
              <c:f>'Cust-Pro-Pivots'!$L$23:$L$39</c:f>
              <c:numCache>
                <c:formatCode>"$"#,##0.00</c:formatCode>
                <c:ptCount val="17"/>
                <c:pt idx="0">
                  <c:v>80020.14</c:v>
                </c:pt>
                <c:pt idx="1">
                  <c:v>72071.11</c:v>
                </c:pt>
                <c:pt idx="2">
                  <c:v>65824.08</c:v>
                </c:pt>
                <c:pt idx="3">
                  <c:v>13981.789999999999</c:v>
                </c:pt>
                <c:pt idx="4">
                  <c:v>12888.08</c:v>
                </c:pt>
                <c:pt idx="5">
                  <c:v>12014.15</c:v>
                </c:pt>
                <c:pt idx="6">
                  <c:v>8341.5499999999993</c:v>
                </c:pt>
                <c:pt idx="7">
                  <c:v>8114.9999999999991</c:v>
                </c:pt>
                <c:pt idx="8">
                  <c:v>7021.1900000000005</c:v>
                </c:pt>
                <c:pt idx="9">
                  <c:v>5419.7800000000007</c:v>
                </c:pt>
                <c:pt idx="10">
                  <c:v>4240.49</c:v>
                </c:pt>
                <c:pt idx="11">
                  <c:v>3217.4</c:v>
                </c:pt>
                <c:pt idx="12">
                  <c:v>2074.64</c:v>
                </c:pt>
                <c:pt idx="13">
                  <c:v>1994.73</c:v>
                </c:pt>
                <c:pt idx="14">
                  <c:v>1752.1200000000001</c:v>
                </c:pt>
                <c:pt idx="15">
                  <c:v>1528.35</c:v>
                </c:pt>
                <c:pt idx="16">
                  <c:v>1000.69</c:v>
                </c:pt>
              </c:numCache>
            </c:numRef>
          </c:val>
          <c:extLst>
            <c:ext xmlns:c16="http://schemas.microsoft.com/office/drawing/2014/chart" uri="{C3380CC4-5D6E-409C-BE32-E72D297353CC}">
              <c16:uniqueId val="{00000000-79E9-49CD-8835-795817875F4C}"/>
            </c:ext>
          </c:extLst>
        </c:ser>
        <c:dLbls>
          <c:dLblPos val="outEnd"/>
          <c:showLegendKey val="0"/>
          <c:showVal val="1"/>
          <c:showCatName val="0"/>
          <c:showSerName val="0"/>
          <c:showPercent val="0"/>
          <c:showBubbleSize val="0"/>
        </c:dLbls>
        <c:gapWidth val="32"/>
        <c:axId val="583587744"/>
        <c:axId val="583590144"/>
      </c:barChart>
      <c:catAx>
        <c:axId val="5835877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583590144"/>
        <c:crosses val="autoZero"/>
        <c:auto val="1"/>
        <c:lblAlgn val="ctr"/>
        <c:lblOffset val="100"/>
        <c:noMultiLvlLbl val="0"/>
      </c:catAx>
      <c:valAx>
        <c:axId val="583590144"/>
        <c:scaling>
          <c:orientation val="minMax"/>
        </c:scaling>
        <c:delete val="1"/>
        <c:axPos val="t"/>
        <c:numFmt formatCode="&quot;$&quot;#,##0" sourceLinked="0"/>
        <c:majorTickMark val="none"/>
        <c:minorTickMark val="none"/>
        <c:tickLblPos val="nextTo"/>
        <c:crossAx val="58358774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'Cust-Pro-Pivots'!$S$18</c:f>
          <c:strCache>
            <c:ptCount val="1"/>
            <c:pt idx="0">
              <c:v>Top 10 Customers - Net Revenue(CLT) in the Year:  2025</c:v>
            </c:pt>
          </c:strCache>
        </c:strRef>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 lastClr="FFFFFF"/>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2.7522833000512538E-2"/>
          <c:y val="0.23386191219565633"/>
          <c:w val="0.95573380684443876"/>
          <c:h val="0.62900933522698377"/>
        </c:manualLayout>
      </c:layout>
      <c:barChart>
        <c:barDir val="col"/>
        <c:grouping val="clustered"/>
        <c:varyColors val="0"/>
        <c:ser>
          <c:idx val="0"/>
          <c:order val="0"/>
          <c:tx>
            <c:strRef>
              <c:f>'Cust-Pro-Pivots'!$T$20</c:f>
              <c:strCache>
                <c:ptCount val="1"/>
                <c:pt idx="0">
                  <c:v>Net Revenue</c:v>
                </c:pt>
              </c:strCache>
            </c:strRef>
          </c:tx>
          <c:spPr>
            <a:solidFill>
              <a:srgbClr val="C6AC8F"/>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'Cust-Pro-Pivots'!$S$21:$S$30</c:f>
              <c:strCache>
                <c:ptCount val="10"/>
                <c:pt idx="0">
                  <c:v>C02803</c:v>
                </c:pt>
                <c:pt idx="1">
                  <c:v>C01761</c:v>
                </c:pt>
                <c:pt idx="2">
                  <c:v>C00435</c:v>
                </c:pt>
                <c:pt idx="3">
                  <c:v>C00607</c:v>
                </c:pt>
                <c:pt idx="4">
                  <c:v>C01402</c:v>
                </c:pt>
                <c:pt idx="5">
                  <c:v>C02398</c:v>
                </c:pt>
                <c:pt idx="6">
                  <c:v>C00208</c:v>
                </c:pt>
                <c:pt idx="7">
                  <c:v>C00189</c:v>
                </c:pt>
                <c:pt idx="8">
                  <c:v>C01440</c:v>
                </c:pt>
                <c:pt idx="9">
                  <c:v>C03600</c:v>
                </c:pt>
              </c:strCache>
            </c:strRef>
          </c:cat>
          <c:val>
            <c:numRef>
              <c:f>'Cust-Pro-Pivots'!$T$21:$T$30</c:f>
              <c:numCache>
                <c:formatCode>"$"#,##0.00</c:formatCode>
                <c:ptCount val="10"/>
                <c:pt idx="0">
                  <c:v>15360.1</c:v>
                </c:pt>
                <c:pt idx="1">
                  <c:v>13709.73</c:v>
                </c:pt>
                <c:pt idx="2">
                  <c:v>13470.73</c:v>
                </c:pt>
                <c:pt idx="3">
                  <c:v>12446.95</c:v>
                </c:pt>
                <c:pt idx="4">
                  <c:v>11739.55</c:v>
                </c:pt>
                <c:pt idx="5">
                  <c:v>10311.56</c:v>
                </c:pt>
                <c:pt idx="6">
                  <c:v>5353.43</c:v>
                </c:pt>
                <c:pt idx="7">
                  <c:v>5152.75</c:v>
                </c:pt>
                <c:pt idx="8">
                  <c:v>5037.16</c:v>
                </c:pt>
                <c:pt idx="9">
                  <c:v>4568.8999999999996</c:v>
                </c:pt>
              </c:numCache>
            </c:numRef>
          </c:val>
          <c:extLst>
            <c:ext xmlns:c16="http://schemas.microsoft.com/office/drawing/2014/chart" uri="{C3380CC4-5D6E-409C-BE32-E72D297353CC}">
              <c16:uniqueId val="{00000000-6C5D-497C-8811-EB200B85028D}"/>
            </c:ext>
          </c:extLst>
        </c:ser>
        <c:dLbls>
          <c:showLegendKey val="0"/>
          <c:showVal val="0"/>
          <c:showCatName val="0"/>
          <c:showSerName val="0"/>
          <c:showPercent val="0"/>
          <c:showBubbleSize val="0"/>
        </c:dLbls>
        <c:gapWidth val="39"/>
        <c:overlap val="-27"/>
        <c:axId val="855137952"/>
        <c:axId val="855139872"/>
      </c:barChart>
      <c:catAx>
        <c:axId val="85513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Aptos" panose="020B0004020202020204" pitchFamily="34" charset="0"/>
                <a:ea typeface="+mn-ea"/>
                <a:cs typeface="+mn-cs"/>
              </a:defRPr>
            </a:pPr>
            <a:endParaRPr lang="en-US"/>
          </a:p>
        </c:txPr>
        <c:crossAx val="855139872"/>
        <c:crosses val="autoZero"/>
        <c:auto val="1"/>
        <c:lblAlgn val="ctr"/>
        <c:lblOffset val="100"/>
        <c:noMultiLvlLbl val="0"/>
      </c:catAx>
      <c:valAx>
        <c:axId val="855139872"/>
        <c:scaling>
          <c:orientation val="minMax"/>
        </c:scaling>
        <c:delete val="1"/>
        <c:axPos val="l"/>
        <c:numFmt formatCode="&quot;$&quot;#,##0" sourceLinked="0"/>
        <c:majorTickMark val="none"/>
        <c:minorTickMark val="none"/>
        <c:tickLblPos val="nextTo"/>
        <c:crossAx val="85513795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'Cust-Pro-Pivots'!$AC$36</c:f>
          <c:strCache>
            <c:ptCount val="1"/>
            <c:pt idx="0">
              <c:v>Net Revenue by Region in the Year:  2025</c:v>
            </c:pt>
          </c:strCache>
        </c:strRef>
      </c:tx>
      <c:layout>
        <c:manualLayout>
          <c:xMode val="edge"/>
          <c:yMode val="edge"/>
          <c:x val="0.18021197731962893"/>
          <c:y val="2.686817089637613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3.7319762510602206E-2"/>
          <c:y val="0.15586924086310294"/>
          <c:w val="0.92536047497879559"/>
          <c:h val="0.7136297259287897"/>
        </c:manualLayout>
      </c:layout>
      <c:barChart>
        <c:barDir val="col"/>
        <c:grouping val="clustered"/>
        <c:varyColors val="0"/>
        <c:ser>
          <c:idx val="0"/>
          <c:order val="0"/>
          <c:tx>
            <c:strRef>
              <c:f>'Cust-Pro-Pivots'!$AA$36</c:f>
              <c:strCache>
                <c:ptCount val="1"/>
                <c:pt idx="0">
                  <c:v>2025</c:v>
                </c:pt>
              </c:strCache>
            </c:strRef>
          </c:tx>
          <c:spPr>
            <a:solidFill>
              <a:srgbClr val="C6AC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'Cust-Pro-Pivots'!$Z$37:$Z$41</c:f>
              <c:strCache>
                <c:ptCount val="5"/>
                <c:pt idx="0">
                  <c:v>Africa</c:v>
                </c:pt>
                <c:pt idx="1">
                  <c:v>Asia</c:v>
                </c:pt>
                <c:pt idx="2">
                  <c:v>Europe</c:v>
                </c:pt>
                <c:pt idx="3">
                  <c:v>North America</c:v>
                </c:pt>
                <c:pt idx="4">
                  <c:v>South America</c:v>
                </c:pt>
              </c:strCache>
            </c:strRef>
          </c:cat>
          <c:val>
            <c:numRef>
              <c:f>'Cust-Pro-Pivots'!$AA$37:$AA$41</c:f>
              <c:numCache>
                <c:formatCode>0.00,\ "K"</c:formatCode>
                <c:ptCount val="5"/>
                <c:pt idx="0">
                  <c:v>54321.130000000005</c:v>
                </c:pt>
                <c:pt idx="1">
                  <c:v>52036.340000000004</c:v>
                </c:pt>
                <c:pt idx="2">
                  <c:v>71041.400000000009</c:v>
                </c:pt>
                <c:pt idx="3">
                  <c:v>68633.100000000006</c:v>
                </c:pt>
                <c:pt idx="4">
                  <c:v>55473.32</c:v>
                </c:pt>
              </c:numCache>
            </c:numRef>
          </c:val>
          <c:extLst>
            <c:ext xmlns:c16="http://schemas.microsoft.com/office/drawing/2014/chart" uri="{C3380CC4-5D6E-409C-BE32-E72D297353CC}">
              <c16:uniqueId val="{00000000-AC33-4E05-9E0E-0A049BD49021}"/>
            </c:ext>
          </c:extLst>
        </c:ser>
        <c:dLbls>
          <c:showLegendKey val="0"/>
          <c:showVal val="0"/>
          <c:showCatName val="0"/>
          <c:showSerName val="0"/>
          <c:showPercent val="0"/>
          <c:showBubbleSize val="0"/>
        </c:dLbls>
        <c:gapWidth val="15"/>
        <c:overlap val="-27"/>
        <c:axId val="1583357632"/>
        <c:axId val="1583358592"/>
      </c:barChart>
      <c:catAx>
        <c:axId val="15833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583358592"/>
        <c:crosses val="autoZero"/>
        <c:auto val="1"/>
        <c:lblAlgn val="ctr"/>
        <c:lblOffset val="100"/>
        <c:noMultiLvlLbl val="0"/>
      </c:catAx>
      <c:valAx>
        <c:axId val="1583358592"/>
        <c:scaling>
          <c:orientation val="minMax"/>
        </c:scaling>
        <c:delete val="1"/>
        <c:axPos val="l"/>
        <c:numFmt formatCode="\$#,##0.00;\-\$#,##0.00;\$#,##0.00" sourceLinked="0"/>
        <c:majorTickMark val="none"/>
        <c:minorTickMark val="none"/>
        <c:tickLblPos val="nextTo"/>
        <c:crossAx val="158335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339038369347053E-2"/>
          <c:y val="0"/>
          <c:w val="0.93732192326130592"/>
          <c:h val="1"/>
        </c:manualLayout>
      </c:layout>
      <c:barChart>
        <c:barDir val="bar"/>
        <c:grouping val="percentStacked"/>
        <c:varyColors val="0"/>
        <c:ser>
          <c:idx val="0"/>
          <c:order val="0"/>
          <c:tx>
            <c:strRef>
              <c:f>'Churn and Repeated'!$O$12</c:f>
              <c:strCache>
                <c:ptCount val="1"/>
                <c:pt idx="0">
                  <c:v>Repeated Customers</c:v>
                </c:pt>
              </c:strCache>
            </c:strRef>
          </c:tx>
          <c:spPr>
            <a:solidFill>
              <a:schemeClr val="accent1"/>
            </a:solidFill>
            <a:ln>
              <a:noFill/>
            </a:ln>
            <a:effectLst/>
          </c:spPr>
          <c:invertIfNegative val="0"/>
          <c:dPt>
            <c:idx val="0"/>
            <c:invertIfNegative val="0"/>
            <c:bubble3D val="0"/>
            <c:spPr>
              <a:solidFill>
                <a:srgbClr val="C6AC8F"/>
              </a:solidFill>
              <a:ln>
                <a:noFill/>
              </a:ln>
              <a:effectLst/>
            </c:spPr>
            <c:extLst>
              <c:ext xmlns:c16="http://schemas.microsoft.com/office/drawing/2014/chart" uri="{C3380CC4-5D6E-409C-BE32-E72D297353CC}">
                <c16:uniqueId val="{00000001-80B1-47D6-9B14-2AA6FC3CA2E7}"/>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'Churn and Repeated'!$P$12</c:f>
              <c:numCache>
                <c:formatCode>_-* #,##0_-;\-* #,##0_-;_-* "-"??_-;_-@_-</c:formatCode>
                <c:ptCount val="1"/>
                <c:pt idx="0">
                  <c:v>49</c:v>
                </c:pt>
              </c:numCache>
            </c:numRef>
          </c:val>
          <c:extLst>
            <c:ext xmlns:c16="http://schemas.microsoft.com/office/drawing/2014/chart" uri="{C3380CC4-5D6E-409C-BE32-E72D297353CC}">
              <c16:uniqueId val="{00000002-80B1-47D6-9B14-2AA6FC3CA2E7}"/>
            </c:ext>
          </c:extLst>
        </c:ser>
        <c:ser>
          <c:idx val="1"/>
          <c:order val="1"/>
          <c:tx>
            <c:strRef>
              <c:f>'Churn and Repeated'!$O$13</c:f>
              <c:strCache>
                <c:ptCount val="1"/>
                <c:pt idx="0">
                  <c:v>One time Customers</c:v>
                </c:pt>
              </c:strCache>
            </c:strRef>
          </c:tx>
          <c:spPr>
            <a:solidFill>
              <a:schemeClr val="accent2"/>
            </a:solidFill>
            <a:ln>
              <a:noFill/>
            </a:ln>
            <a:effectLst/>
          </c:spPr>
          <c:invertIfNegative val="0"/>
          <c:dPt>
            <c:idx val="0"/>
            <c:invertIfNegative val="0"/>
            <c:bubble3D val="0"/>
            <c:spPr>
              <a:solidFill>
                <a:srgbClr val="669BBC"/>
              </a:solidFill>
              <a:ln>
                <a:noFill/>
              </a:ln>
              <a:effectLst/>
            </c:spPr>
            <c:extLst>
              <c:ext xmlns:c16="http://schemas.microsoft.com/office/drawing/2014/chart" uri="{C3380CC4-5D6E-409C-BE32-E72D297353CC}">
                <c16:uniqueId val="{00000004-80B1-47D6-9B14-2AA6FC3CA2E7}"/>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'Churn and Repeated'!$P$13</c:f>
              <c:numCache>
                <c:formatCode>_-* #,##0_-;\-* #,##0_-;_-* "-"??_-;_-@_-</c:formatCode>
                <c:ptCount val="1"/>
                <c:pt idx="0">
                  <c:v>212</c:v>
                </c:pt>
              </c:numCache>
            </c:numRef>
          </c:val>
          <c:extLst>
            <c:ext xmlns:c16="http://schemas.microsoft.com/office/drawing/2014/chart" uri="{C3380CC4-5D6E-409C-BE32-E72D297353CC}">
              <c16:uniqueId val="{00000003-80B1-47D6-9B14-2AA6FC3CA2E7}"/>
            </c:ext>
          </c:extLst>
        </c:ser>
        <c:dLbls>
          <c:showLegendKey val="0"/>
          <c:showVal val="0"/>
          <c:showCatName val="0"/>
          <c:showSerName val="0"/>
          <c:showPercent val="0"/>
          <c:showBubbleSize val="0"/>
        </c:dLbls>
        <c:gapWidth val="100"/>
        <c:overlap val="100"/>
        <c:axId val="175017152"/>
        <c:axId val="175018112"/>
      </c:barChart>
      <c:catAx>
        <c:axId val="175017152"/>
        <c:scaling>
          <c:orientation val="minMax"/>
        </c:scaling>
        <c:delete val="1"/>
        <c:axPos val="l"/>
        <c:numFmt formatCode="General" sourceLinked="1"/>
        <c:majorTickMark val="none"/>
        <c:minorTickMark val="none"/>
        <c:tickLblPos val="nextTo"/>
        <c:crossAx val="175018112"/>
        <c:crosses val="autoZero"/>
        <c:auto val="1"/>
        <c:lblAlgn val="ctr"/>
        <c:lblOffset val="100"/>
        <c:noMultiLvlLbl val="0"/>
      </c:catAx>
      <c:valAx>
        <c:axId val="175018112"/>
        <c:scaling>
          <c:orientation val="minMax"/>
        </c:scaling>
        <c:delete val="1"/>
        <c:axPos val="b"/>
        <c:numFmt formatCode="0%" sourceLinked="1"/>
        <c:majorTickMark val="none"/>
        <c:minorTickMark val="none"/>
        <c:tickLblPos val="nextTo"/>
        <c:crossAx val="175017152"/>
        <c:crosses val="autoZero"/>
        <c:crossBetween val="between"/>
      </c:valAx>
      <c:spPr>
        <a:noFill/>
        <a:ln>
          <a:noFill/>
        </a:ln>
        <a:effectLst/>
      </c:spPr>
    </c:plotArea>
    <c:plotVisOnly val="1"/>
    <c:dispBlanksAs val="gap"/>
    <c:showDLblsOverMax val="0"/>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024951579596203"/>
          <c:y val="6.6515479251884169E-2"/>
          <c:w val="0.67695877706523377"/>
          <c:h val="0.88777430062090568"/>
        </c:manualLayout>
      </c:layout>
      <c:barChart>
        <c:barDir val="bar"/>
        <c:grouping val="clustered"/>
        <c:varyColors val="0"/>
        <c:ser>
          <c:idx val="0"/>
          <c:order val="0"/>
          <c:tx>
            <c:strRef>
              <c:f>'Cust-Pro-Pivots'!$L$44</c:f>
              <c:strCache>
                <c:ptCount val="1"/>
                <c:pt idx="0">
                  <c:v>% Contribution</c:v>
                </c:pt>
              </c:strCache>
            </c:strRef>
          </c:tx>
          <c:spPr>
            <a:solidFill>
              <a:srgbClr val="C6AC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'Cust-Pro-Pivots'!$K$45:$K$54</c:f>
              <c:strCache>
                <c:ptCount val="10"/>
                <c:pt idx="0">
                  <c:v>Laptop</c:v>
                </c:pt>
                <c:pt idx="1">
                  <c:v>Smart TV</c:v>
                </c:pt>
                <c:pt idx="2">
                  <c:v>Smartphone</c:v>
                </c:pt>
                <c:pt idx="3">
                  <c:v>Vacuum Cleaner</c:v>
                </c:pt>
                <c:pt idx="4">
                  <c:v>Jacket</c:v>
                </c:pt>
                <c:pt idx="5">
                  <c:v>Wireless Earbuds</c:v>
                </c:pt>
                <c:pt idx="6">
                  <c:v>Sneakers</c:v>
                </c:pt>
                <c:pt idx="7">
                  <c:v>Coffee Maker</c:v>
                </c:pt>
                <c:pt idx="8">
                  <c:v>Perfume</c:v>
                </c:pt>
                <c:pt idx="9">
                  <c:v>Skin Care Set</c:v>
                </c:pt>
              </c:strCache>
            </c:strRef>
          </c:cat>
          <c:val>
            <c:numRef>
              <c:f>'Cust-Pro-Pivots'!$L$45:$L$54</c:f>
              <c:numCache>
                <c:formatCode>0.00%</c:formatCode>
                <c:ptCount val="10"/>
                <c:pt idx="0">
                  <c:v>0.27239164332044946</c:v>
                </c:pt>
                <c:pt idx="1">
                  <c:v>0.22989523836155706</c:v>
                </c:pt>
                <c:pt idx="2">
                  <c:v>0.22038443368853569</c:v>
                </c:pt>
                <c:pt idx="3">
                  <c:v>4.8343404315237155E-2</c:v>
                </c:pt>
                <c:pt idx="4">
                  <c:v>4.2696696571106585E-2</c:v>
                </c:pt>
                <c:pt idx="5">
                  <c:v>4.113272067712237E-2</c:v>
                </c:pt>
                <c:pt idx="6">
                  <c:v>2.6997824539227212E-2</c:v>
                </c:pt>
                <c:pt idx="7">
                  <c:v>2.6390206293864633E-2</c:v>
                </c:pt>
                <c:pt idx="8">
                  <c:v>2.2959326975639342E-2</c:v>
                </c:pt>
                <c:pt idx="9">
                  <c:v>1.779118471916363E-2</c:v>
                </c:pt>
              </c:numCache>
            </c:numRef>
          </c:val>
          <c:extLst>
            <c:ext xmlns:c16="http://schemas.microsoft.com/office/drawing/2014/chart" uri="{C3380CC4-5D6E-409C-BE32-E72D297353CC}">
              <c16:uniqueId val="{00000000-8812-4AA0-B48A-08B5E3F57FF1}"/>
            </c:ext>
          </c:extLst>
        </c:ser>
        <c:dLbls>
          <c:dLblPos val="outEnd"/>
          <c:showLegendKey val="0"/>
          <c:showVal val="1"/>
          <c:showCatName val="0"/>
          <c:showSerName val="0"/>
          <c:showPercent val="0"/>
          <c:showBubbleSize val="0"/>
        </c:dLbls>
        <c:gapWidth val="62"/>
        <c:axId val="949772624"/>
        <c:axId val="949768784"/>
      </c:barChart>
      <c:catAx>
        <c:axId val="949772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949768784"/>
        <c:crosses val="autoZero"/>
        <c:auto val="1"/>
        <c:lblAlgn val="ctr"/>
        <c:lblOffset val="100"/>
        <c:noMultiLvlLbl val="0"/>
      </c:catAx>
      <c:valAx>
        <c:axId val="949768784"/>
        <c:scaling>
          <c:orientation val="minMax"/>
        </c:scaling>
        <c:delete val="1"/>
        <c:axPos val="t"/>
        <c:numFmt formatCode="0.00%" sourceLinked="1"/>
        <c:majorTickMark val="none"/>
        <c:minorTickMark val="none"/>
        <c:tickLblPos val="nextTo"/>
        <c:crossAx val="949772624"/>
        <c:crosses val="autoZero"/>
        <c:crossBetween val="between"/>
      </c:valAx>
      <c:spPr>
        <a:noFill/>
        <a:ln>
          <a:noFill/>
        </a:ln>
        <a:effectLst/>
      </c:spPr>
    </c:plotArea>
    <c:plotVisOnly val="1"/>
    <c:dispBlanksAs val="gap"/>
    <c:showDLblsOverMax val="0"/>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a:noFill/>
            </a:ln>
          </cx:spPr>
        </cx:plotSurface>
        <cx:series layoutId="funnel" uniqueId="{57813437-2178-4C1C-A680-4DE927EB178F}">
          <cx:spPr>
            <a:solidFill>
              <a:srgbClr val="C6AC8F"/>
            </a:solidFill>
          </cx:spPr>
          <cx:dataLabels>
            <cx:txPr>
              <a:bodyPr spcFirstLastPara="1" vertOverflow="ellipsis" horzOverflow="overflow" wrap="square" lIns="0" tIns="0" rIns="0" bIns="0" anchor="ctr" anchorCtr="1"/>
              <a:lstStyle/>
              <a:p>
                <a:pPr algn="ctr" rtl="0">
                  <a:defRPr sz="800" b="1">
                    <a:solidFill>
                      <a:sysClr val="windowText" lastClr="000000"/>
                    </a:solidFill>
                    <a:latin typeface="Aptos" panose="020B0004020202020204" pitchFamily="34" charset="0"/>
                    <a:ea typeface="Aptos" panose="020B0004020202020204" pitchFamily="34" charset="0"/>
                    <a:cs typeface="Aptos" panose="020B0004020202020204" pitchFamily="34" charset="0"/>
                  </a:defRPr>
                </a:pPr>
                <a:endParaRPr lang="en-US" sz="800" b="1" i="0" u="none" strike="noStrike" baseline="0">
                  <a:solidFill>
                    <a:sysClr val="windowText" lastClr="000000"/>
                  </a:solidFill>
                  <a:latin typeface="Aptos" panose="020B0004020202020204" pitchFamily="34" charset="0"/>
                </a:endParaRPr>
              </a:p>
            </cx:txPr>
            <cx:visibility seriesName="0" categoryName="1" value="1"/>
            <cx:separator>
</cx:separator>
          </cx:dataLabels>
          <cx:dataId val="0"/>
        </cx:series>
      </cx:plotAreaRegion>
      <cx:axis id="0" hidden="1">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tx1">
        <a:lumMod val="65000"/>
        <a:lumOff val="3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6.png"/><Relationship Id="rId18" Type="http://schemas.openxmlformats.org/officeDocument/2006/relationships/image" Target="../media/image11.png"/><Relationship Id="rId3" Type="http://schemas.openxmlformats.org/officeDocument/2006/relationships/hyperlink" Target="#'DB - Customers-Products'!A1"/><Relationship Id="rId7" Type="http://schemas.openxmlformats.org/officeDocument/2006/relationships/chart" Target="../charts/chart8.xml"/><Relationship Id="rId12" Type="http://schemas.openxmlformats.org/officeDocument/2006/relationships/image" Target="../media/image5.emf"/><Relationship Id="rId17" Type="http://schemas.openxmlformats.org/officeDocument/2006/relationships/image" Target="../media/image10.emf"/><Relationship Id="rId2" Type="http://schemas.openxmlformats.org/officeDocument/2006/relationships/image" Target="../media/image1.png"/><Relationship Id="rId16" Type="http://schemas.openxmlformats.org/officeDocument/2006/relationships/image" Target="../media/image9.png"/><Relationship Id="rId1" Type="http://schemas.openxmlformats.org/officeDocument/2006/relationships/chart" Target="../charts/chart6.xml"/><Relationship Id="rId6" Type="http://schemas.openxmlformats.org/officeDocument/2006/relationships/chart" Target="../charts/chart7.xml"/><Relationship Id="rId11" Type="http://schemas.openxmlformats.org/officeDocument/2006/relationships/image" Target="../media/image4.emf"/><Relationship Id="rId5" Type="http://schemas.openxmlformats.org/officeDocument/2006/relationships/hyperlink" Target="#'DB - Trends'!A1"/><Relationship Id="rId15" Type="http://schemas.openxmlformats.org/officeDocument/2006/relationships/image" Target="../media/image8.emf"/><Relationship Id="rId10" Type="http://schemas.openxmlformats.org/officeDocument/2006/relationships/image" Target="../media/image3.png"/><Relationship Id="rId4" Type="http://schemas.openxmlformats.org/officeDocument/2006/relationships/hyperlink" Target="#'DB - RFM'!A1"/><Relationship Id="rId9" Type="http://schemas.openxmlformats.org/officeDocument/2006/relationships/image" Target="../media/image2.emf"/><Relationship Id="rId14" Type="http://schemas.openxmlformats.org/officeDocument/2006/relationships/image" Target="../media/image7.emf"/></Relationships>
</file>

<file path=xl/drawings/_rels/drawing5.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DB - RFM'!A1"/><Relationship Id="rId7" Type="http://schemas.openxmlformats.org/officeDocument/2006/relationships/chart" Target="../charts/chart12.xml"/><Relationship Id="rId2" Type="http://schemas.openxmlformats.org/officeDocument/2006/relationships/hyperlink" Target="#'DB - Customers-Products'!A1"/><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4.xml"/><Relationship Id="rId4" Type="http://schemas.openxmlformats.org/officeDocument/2006/relationships/hyperlink" Target="#'DB - Trends'!A1"/><Relationship Id="rId9"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hyperlink" Target="#'DB - RFM'!A1"/><Relationship Id="rId2" Type="http://schemas.openxmlformats.org/officeDocument/2006/relationships/hyperlink" Target="#'DB - Customers-Products'!A1"/><Relationship Id="rId1" Type="http://schemas.openxmlformats.org/officeDocument/2006/relationships/image" Target="../media/image1.png"/><Relationship Id="rId4" Type="http://schemas.openxmlformats.org/officeDocument/2006/relationships/hyperlink" Target="#'DB - Trends'!A1"/></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6" Type="http://schemas.openxmlformats.org/officeDocument/2006/relationships/image" Target="../media/image17.emf"/><Relationship Id="rId5" Type="http://schemas.openxmlformats.org/officeDocument/2006/relationships/image" Target="../media/image16.emf"/><Relationship Id="rId4"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8</xdr:col>
      <xdr:colOff>114299</xdr:colOff>
      <xdr:row>9</xdr:row>
      <xdr:rowOff>57151</xdr:rowOff>
    </xdr:from>
    <xdr:to>
      <xdr:col>10</xdr:col>
      <xdr:colOff>390524</xdr:colOff>
      <xdr:row>17</xdr:row>
      <xdr:rowOff>38100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352F38E1-97E6-0796-19E0-41969472C55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67799" y="1771651"/>
              <a:ext cx="1495425" cy="150494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590550</xdr:colOff>
      <xdr:row>8</xdr:row>
      <xdr:rowOff>180976</xdr:rowOff>
    </xdr:from>
    <xdr:to>
      <xdr:col>13</xdr:col>
      <xdr:colOff>361950</xdr:colOff>
      <xdr:row>19</xdr:row>
      <xdr:rowOff>171450</xdr:rowOff>
    </xdr:to>
    <mc:AlternateContent xmlns:mc="http://schemas.openxmlformats.org/markup-compatibility/2006" xmlns:a14="http://schemas.microsoft.com/office/drawing/2010/main">
      <mc:Choice Requires="a14">
        <xdr:graphicFrame macro="">
          <xdr:nvGraphicFramePr>
            <xdr:cNvPr id="5" name="Order Month">
              <a:extLst>
                <a:ext uri="{FF2B5EF4-FFF2-40B4-BE49-F238E27FC236}">
                  <a16:creationId xmlns:a16="http://schemas.microsoft.com/office/drawing/2014/main" id="{68361B0E-7EFC-4AC8-17AC-E4774D455E91}"/>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1153775" y="1704976"/>
              <a:ext cx="1600200" cy="208597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904875</xdr:colOff>
      <xdr:row>39</xdr:row>
      <xdr:rowOff>1</xdr:rowOff>
    </xdr:from>
    <xdr:to>
      <xdr:col>5</xdr:col>
      <xdr:colOff>1371600</xdr:colOff>
      <xdr:row>48</xdr:row>
      <xdr:rowOff>19051</xdr:rowOff>
    </xdr:to>
    <xdr:graphicFrame macro="">
      <xdr:nvGraphicFramePr>
        <xdr:cNvPr id="8" name="Chart 7">
          <a:extLst>
            <a:ext uri="{FF2B5EF4-FFF2-40B4-BE49-F238E27FC236}">
              <a16:creationId xmlns:a16="http://schemas.microsoft.com/office/drawing/2014/main" id="{A6D0B3D1-44A2-DE63-FCC2-F3A54E029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61911</xdr:colOff>
      <xdr:row>43</xdr:row>
      <xdr:rowOff>85725</xdr:rowOff>
    </xdr:from>
    <xdr:to>
      <xdr:col>40</xdr:col>
      <xdr:colOff>352425</xdr:colOff>
      <xdr:row>51</xdr:row>
      <xdr:rowOff>38100</xdr:rowOff>
    </xdr:to>
    <xdr:graphicFrame macro="">
      <xdr:nvGraphicFramePr>
        <xdr:cNvPr id="7" name="Chart 6">
          <a:extLst>
            <a:ext uri="{FF2B5EF4-FFF2-40B4-BE49-F238E27FC236}">
              <a16:creationId xmlns:a16="http://schemas.microsoft.com/office/drawing/2014/main" id="{A2D66740-EE45-8658-05D6-3DE398989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342900</xdr:colOff>
      <xdr:row>21</xdr:row>
      <xdr:rowOff>171449</xdr:rowOff>
    </xdr:from>
    <xdr:to>
      <xdr:col>45</xdr:col>
      <xdr:colOff>323850</xdr:colOff>
      <xdr:row>36</xdr:row>
      <xdr:rowOff>123824</xdr:rowOff>
    </xdr:to>
    <xdr:graphicFrame macro="">
      <xdr:nvGraphicFramePr>
        <xdr:cNvPr id="9" name="Chart 8">
          <a:extLst>
            <a:ext uri="{FF2B5EF4-FFF2-40B4-BE49-F238E27FC236}">
              <a16:creationId xmlns:a16="http://schemas.microsoft.com/office/drawing/2014/main" id="{4820544A-6E3D-AEBA-6D5B-1659B3FC8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370973</xdr:colOff>
      <xdr:row>40</xdr:row>
      <xdr:rowOff>120565</xdr:rowOff>
    </xdr:from>
    <xdr:to>
      <xdr:col>33</xdr:col>
      <xdr:colOff>56648</xdr:colOff>
      <xdr:row>50</xdr:row>
      <xdr:rowOff>106278</xdr:rowOff>
    </xdr:to>
    <xdr:graphicFrame macro="">
      <xdr:nvGraphicFramePr>
        <xdr:cNvPr id="4" name="Chart 3">
          <a:extLst>
            <a:ext uri="{FF2B5EF4-FFF2-40B4-BE49-F238E27FC236}">
              <a16:creationId xmlns:a16="http://schemas.microsoft.com/office/drawing/2014/main" id="{5862597D-D327-E884-B379-C25A6AAAE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33</xdr:row>
      <xdr:rowOff>0</xdr:rowOff>
    </xdr:from>
    <xdr:to>
      <xdr:col>19</xdr:col>
      <xdr:colOff>828675</xdr:colOff>
      <xdr:row>39</xdr:row>
      <xdr:rowOff>9525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AF2E2975-75C4-4A64-B30F-8A8B9CF557F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278225" y="6286500"/>
              <a:ext cx="2009775" cy="11525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0</xdr:colOff>
      <xdr:row>23</xdr:row>
      <xdr:rowOff>1</xdr:rowOff>
    </xdr:from>
    <xdr:to>
      <xdr:col>32</xdr:col>
      <xdr:colOff>286774</xdr:colOff>
      <xdr:row>29</xdr:row>
      <xdr:rowOff>143389</xdr:rowOff>
    </xdr:to>
    <xdr:graphicFrame macro="">
      <xdr:nvGraphicFramePr>
        <xdr:cNvPr id="6" name="Chart 5">
          <a:extLst>
            <a:ext uri="{FF2B5EF4-FFF2-40B4-BE49-F238E27FC236}">
              <a16:creationId xmlns:a16="http://schemas.microsoft.com/office/drawing/2014/main" id="{6A17BD8D-9A8E-4F01-B55C-A9025B5F4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95249</xdr:colOff>
      <xdr:row>0</xdr:row>
      <xdr:rowOff>47624</xdr:rowOff>
    </xdr:from>
    <xdr:to>
      <xdr:col>3</xdr:col>
      <xdr:colOff>304800</xdr:colOff>
      <xdr:row>27</xdr:row>
      <xdr:rowOff>57149</xdr:rowOff>
    </xdr:to>
    <xdr:sp macro="" textlink="">
      <xdr:nvSpPr>
        <xdr:cNvPr id="36" name="Rectangle: Rounded Corners 35">
          <a:extLst>
            <a:ext uri="{FF2B5EF4-FFF2-40B4-BE49-F238E27FC236}">
              <a16:creationId xmlns:a16="http://schemas.microsoft.com/office/drawing/2014/main" id="{83FD4938-A8A8-52FA-DDC6-606E0B385F27}"/>
            </a:ext>
          </a:extLst>
        </xdr:cNvPr>
        <xdr:cNvSpPr/>
      </xdr:nvSpPr>
      <xdr:spPr>
        <a:xfrm>
          <a:off x="95249" y="47624"/>
          <a:ext cx="2047876" cy="5153025"/>
        </a:xfrm>
        <a:prstGeom prst="roundRect">
          <a:avLst>
            <a:gd name="adj" fmla="val 886"/>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fLocksWithSheet="0"/>
  </xdr:twoCellAnchor>
  <xdr:twoCellAnchor>
    <xdr:from>
      <xdr:col>3</xdr:col>
      <xdr:colOff>352426</xdr:colOff>
      <xdr:row>0</xdr:row>
      <xdr:rowOff>57151</xdr:rowOff>
    </xdr:from>
    <xdr:to>
      <xdr:col>20</xdr:col>
      <xdr:colOff>266700</xdr:colOff>
      <xdr:row>3</xdr:row>
      <xdr:rowOff>95251</xdr:rowOff>
    </xdr:to>
    <xdr:sp macro="" textlink="">
      <xdr:nvSpPr>
        <xdr:cNvPr id="37" name="Rectangle: Rounded Corners 36">
          <a:extLst>
            <a:ext uri="{FF2B5EF4-FFF2-40B4-BE49-F238E27FC236}">
              <a16:creationId xmlns:a16="http://schemas.microsoft.com/office/drawing/2014/main" id="{83F935F0-3309-6090-DE8E-04CD45694170}"/>
            </a:ext>
          </a:extLst>
        </xdr:cNvPr>
        <xdr:cNvSpPr/>
      </xdr:nvSpPr>
      <xdr:spPr>
        <a:xfrm>
          <a:off x="2190751" y="57151"/>
          <a:ext cx="10191749" cy="609600"/>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352424</xdr:colOff>
      <xdr:row>1</xdr:row>
      <xdr:rowOff>9525</xdr:rowOff>
    </xdr:from>
    <xdr:to>
      <xdr:col>12</xdr:col>
      <xdr:colOff>142874</xdr:colOff>
      <xdr:row>2</xdr:row>
      <xdr:rowOff>114300</xdr:rowOff>
    </xdr:to>
    <xdr:sp macro="" textlink="">
      <xdr:nvSpPr>
        <xdr:cNvPr id="71" name="TextBox 70">
          <a:extLst>
            <a:ext uri="{FF2B5EF4-FFF2-40B4-BE49-F238E27FC236}">
              <a16:creationId xmlns:a16="http://schemas.microsoft.com/office/drawing/2014/main" id="{A053D823-BD03-9472-4379-A01B48E17C04}"/>
            </a:ext>
          </a:extLst>
        </xdr:cNvPr>
        <xdr:cNvSpPr txBox="1"/>
      </xdr:nvSpPr>
      <xdr:spPr>
        <a:xfrm>
          <a:off x="2190749" y="200025"/>
          <a:ext cx="51911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CA" sz="2400" b="1" i="1">
              <a:solidFill>
                <a:schemeClr val="bg1"/>
              </a:solidFill>
              <a:effectLst/>
              <a:latin typeface="Aptos" panose="020B0004020202020204" pitchFamily="34" charset="0"/>
              <a:ea typeface="+mn-ea"/>
              <a:cs typeface="+mn-cs"/>
            </a:rPr>
            <a:t>E-COMMERCE</a:t>
          </a:r>
          <a:r>
            <a:rPr lang="en-CA" sz="2400" b="1" i="1" baseline="0">
              <a:solidFill>
                <a:schemeClr val="bg1"/>
              </a:solidFill>
              <a:effectLst/>
              <a:latin typeface="Aptos" panose="020B0004020202020204" pitchFamily="34" charset="0"/>
              <a:ea typeface="+mn-ea"/>
              <a:cs typeface="+mn-cs"/>
            </a:rPr>
            <a:t> ORDERS ANALYTICS</a:t>
          </a:r>
          <a:endParaRPr lang="en-CA" sz="2400">
            <a:solidFill>
              <a:schemeClr val="bg1"/>
            </a:solidFill>
            <a:effectLst/>
            <a:latin typeface="Aptos" panose="020B0004020202020204" pitchFamily="34" charset="0"/>
          </a:endParaRPr>
        </a:p>
        <a:p>
          <a:endParaRPr lang="en-CA" sz="1100"/>
        </a:p>
      </xdr:txBody>
    </xdr:sp>
    <xdr:clientData/>
  </xdr:twoCellAnchor>
  <xdr:twoCellAnchor editAs="absolute">
    <xdr:from>
      <xdr:col>3</xdr:col>
      <xdr:colOff>361950</xdr:colOff>
      <xdr:row>10</xdr:row>
      <xdr:rowOff>95252</xdr:rowOff>
    </xdr:from>
    <xdr:to>
      <xdr:col>9</xdr:col>
      <xdr:colOff>457199</xdr:colOff>
      <xdr:row>18</xdr:row>
      <xdr:rowOff>142875</xdr:rowOff>
    </xdr:to>
    <xdr:grpSp>
      <xdr:nvGrpSpPr>
        <xdr:cNvPr id="59" name="Group 58">
          <a:extLst>
            <a:ext uri="{FF2B5EF4-FFF2-40B4-BE49-F238E27FC236}">
              <a16:creationId xmlns:a16="http://schemas.microsoft.com/office/drawing/2014/main" id="{02F18788-2924-A48F-8BC1-490B9B50219D}"/>
            </a:ext>
          </a:extLst>
        </xdr:cNvPr>
        <xdr:cNvGrpSpPr/>
      </xdr:nvGrpSpPr>
      <xdr:grpSpPr>
        <a:xfrm>
          <a:off x="2200275" y="2000252"/>
          <a:ext cx="3752849" cy="1571623"/>
          <a:chOff x="2200275" y="2000252"/>
          <a:chExt cx="3752849" cy="1628773"/>
        </a:xfrm>
      </xdr:grpSpPr>
      <xdr:sp macro="" textlink="">
        <xdr:nvSpPr>
          <xdr:cNvPr id="102" name="Rectangle: Rounded Corners 101">
            <a:extLst>
              <a:ext uri="{FF2B5EF4-FFF2-40B4-BE49-F238E27FC236}">
                <a16:creationId xmlns:a16="http://schemas.microsoft.com/office/drawing/2014/main" id="{B97A85F3-5657-A38C-4479-E59039059DC1}"/>
              </a:ext>
            </a:extLst>
          </xdr:cNvPr>
          <xdr:cNvSpPr/>
        </xdr:nvSpPr>
        <xdr:spPr>
          <a:xfrm>
            <a:off x="2200275" y="2000252"/>
            <a:ext cx="3752849" cy="1628773"/>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p>
        </xdr:txBody>
      </xdr:sp>
      <xdr:graphicFrame macro="">
        <xdr:nvGraphicFramePr>
          <xdr:cNvPr id="104" name="Chart 103">
            <a:extLst>
              <a:ext uri="{FF2B5EF4-FFF2-40B4-BE49-F238E27FC236}">
                <a16:creationId xmlns:a16="http://schemas.microsoft.com/office/drawing/2014/main" id="{9832EB0C-0B60-46FB-A8DC-AA8BF4118546}"/>
              </a:ext>
            </a:extLst>
          </xdr:cNvPr>
          <xdr:cNvGraphicFramePr>
            <a:graphicFrameLocks/>
          </xdr:cNvGraphicFramePr>
        </xdr:nvGraphicFramePr>
        <xdr:xfrm>
          <a:off x="2286620" y="2276648"/>
          <a:ext cx="3571255" cy="1245958"/>
        </xdr:xfrm>
        <a:graphic>
          <a:graphicData uri="http://schemas.openxmlformats.org/drawingml/2006/chart">
            <c:chart xmlns:c="http://schemas.openxmlformats.org/drawingml/2006/chart" xmlns:r="http://schemas.openxmlformats.org/officeDocument/2006/relationships" r:id="rId1"/>
          </a:graphicData>
        </a:graphic>
      </xdr:graphicFrame>
      <xdr:sp macro="" textlink="Trend!E38">
        <xdr:nvSpPr>
          <xdr:cNvPr id="107" name="TextBox 106">
            <a:extLst>
              <a:ext uri="{FF2B5EF4-FFF2-40B4-BE49-F238E27FC236}">
                <a16:creationId xmlns:a16="http://schemas.microsoft.com/office/drawing/2014/main" id="{EABF99D6-8DAE-6412-D313-395766D200E7}"/>
              </a:ext>
            </a:extLst>
          </xdr:cNvPr>
          <xdr:cNvSpPr txBox="1"/>
        </xdr:nvSpPr>
        <xdr:spPr>
          <a:xfrm>
            <a:off x="2824943" y="2027999"/>
            <a:ext cx="2179713" cy="290765"/>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E28FF1-BDBB-41CA-81E3-6C89FCEEBF68}" type="TxLink">
              <a:rPr lang="en-US" sz="800" b="1" i="0" u="none" strike="noStrike" baseline="0">
                <a:solidFill>
                  <a:schemeClr val="bg1"/>
                </a:solidFill>
                <a:latin typeface="Aptos" panose="020B0004020202020204" pitchFamily="34" charset="0"/>
                <a:ea typeface="Calibri"/>
                <a:cs typeface="Calibri"/>
              </a:rPr>
              <a:pPr algn="ctr"/>
              <a:t>Monthly Net Revenue:  2025</a:t>
            </a:fld>
            <a:endParaRPr lang="en-CA" sz="800" b="1" baseline="0">
              <a:solidFill>
                <a:schemeClr val="bg1"/>
              </a:solidFill>
              <a:latin typeface="Aptos" panose="020B0004020202020204" pitchFamily="34" charset="0"/>
              <a:ea typeface="+mn-ea"/>
              <a:cs typeface="+mn-cs"/>
            </a:endParaRPr>
          </a:p>
        </xdr:txBody>
      </xdr:sp>
    </xdr:grpSp>
    <xdr:clientData/>
  </xdr:twoCellAnchor>
  <xdr:twoCellAnchor editAs="absolute">
    <xdr:from>
      <xdr:col>0</xdr:col>
      <xdr:colOff>133349</xdr:colOff>
      <xdr:row>9</xdr:row>
      <xdr:rowOff>85727</xdr:rowOff>
    </xdr:from>
    <xdr:to>
      <xdr:col>3</xdr:col>
      <xdr:colOff>247649</xdr:colOff>
      <xdr:row>14</xdr:row>
      <xdr:rowOff>95250</xdr:rowOff>
    </xdr:to>
    <mc:AlternateContent xmlns:mc="http://schemas.openxmlformats.org/markup-compatibility/2006" xmlns:a14="http://schemas.microsoft.com/office/drawing/2010/main">
      <mc:Choice Requires="a14">
        <xdr:graphicFrame macro="">
          <xdr:nvGraphicFramePr>
            <xdr:cNvPr id="182" name="Year 1">
              <a:extLst>
                <a:ext uri="{FF2B5EF4-FFF2-40B4-BE49-F238E27FC236}">
                  <a16:creationId xmlns:a16="http://schemas.microsoft.com/office/drawing/2014/main" id="{2871ED19-8B0A-49B8-982E-960C1B1056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3349" y="1800227"/>
              <a:ext cx="1952625" cy="96202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133349</xdr:colOff>
      <xdr:row>14</xdr:row>
      <xdr:rowOff>9525</xdr:rowOff>
    </xdr:from>
    <xdr:to>
      <xdr:col>3</xdr:col>
      <xdr:colOff>247651</xdr:colOff>
      <xdr:row>21</xdr:row>
      <xdr:rowOff>95250</xdr:rowOff>
    </xdr:to>
    <mc:AlternateContent xmlns:mc="http://schemas.openxmlformats.org/markup-compatibility/2006" xmlns:a14="http://schemas.microsoft.com/office/drawing/2010/main">
      <mc:Choice Requires="a14">
        <xdr:graphicFrame macro="">
          <xdr:nvGraphicFramePr>
            <xdr:cNvPr id="184" name="Order Month 1">
              <a:extLst>
                <a:ext uri="{FF2B5EF4-FFF2-40B4-BE49-F238E27FC236}">
                  <a16:creationId xmlns:a16="http://schemas.microsoft.com/office/drawing/2014/main" id="{03041ED1-7835-4DFC-A59C-2A98D43E2D8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133349" y="2676525"/>
              <a:ext cx="1952627" cy="14192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142875</xdr:colOff>
      <xdr:row>0</xdr:row>
      <xdr:rowOff>123826</xdr:rowOff>
    </xdr:from>
    <xdr:to>
      <xdr:col>2</xdr:col>
      <xdr:colOff>9525</xdr:colOff>
      <xdr:row>2</xdr:row>
      <xdr:rowOff>183311</xdr:rowOff>
    </xdr:to>
    <xdr:pic>
      <xdr:nvPicPr>
        <xdr:cNvPr id="11" name="Picture 10">
          <a:extLst>
            <a:ext uri="{FF2B5EF4-FFF2-40B4-BE49-F238E27FC236}">
              <a16:creationId xmlns:a16="http://schemas.microsoft.com/office/drawing/2014/main" id="{891C98F4-5393-F618-9649-7C23A2C8D097}"/>
            </a:ext>
          </a:extLst>
        </xdr:cNvPr>
        <xdr:cNvPicPr>
          <a:picLocks noChangeAspect="1"/>
        </xdr:cNvPicPr>
      </xdr:nvPicPr>
      <xdr:blipFill>
        <a:blip xmlns:r="http://schemas.openxmlformats.org/officeDocument/2006/relationships" r:embed="rId2"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762000" y="123826"/>
          <a:ext cx="476250" cy="440485"/>
        </a:xfrm>
        <a:prstGeom prst="rect">
          <a:avLst/>
        </a:prstGeom>
        <a:solidFill>
          <a:schemeClr val="tx1">
            <a:lumMod val="65000"/>
            <a:lumOff val="35000"/>
          </a:schemeClr>
        </a:solidFill>
        <a:ln>
          <a:noFill/>
        </a:ln>
      </xdr:spPr>
    </xdr:pic>
    <xdr:clientData/>
  </xdr:twoCellAnchor>
  <xdr:twoCellAnchor editAs="absolute">
    <xdr:from>
      <xdr:col>0</xdr:col>
      <xdr:colOff>123826</xdr:colOff>
      <xdr:row>5</xdr:row>
      <xdr:rowOff>52389</xdr:rowOff>
    </xdr:from>
    <xdr:to>
      <xdr:col>3</xdr:col>
      <xdr:colOff>123826</xdr:colOff>
      <xdr:row>6</xdr:row>
      <xdr:rowOff>147638</xdr:rowOff>
    </xdr:to>
    <xdr:grpSp>
      <xdr:nvGrpSpPr>
        <xdr:cNvPr id="32" name="Group 31">
          <a:extLst>
            <a:ext uri="{FF2B5EF4-FFF2-40B4-BE49-F238E27FC236}">
              <a16:creationId xmlns:a16="http://schemas.microsoft.com/office/drawing/2014/main" id="{151A186E-8521-4648-42D4-FB49E913AADF}"/>
            </a:ext>
          </a:extLst>
        </xdr:cNvPr>
        <xdr:cNvGrpSpPr/>
      </xdr:nvGrpSpPr>
      <xdr:grpSpPr>
        <a:xfrm>
          <a:off x="123826" y="1004889"/>
          <a:ext cx="1838325" cy="285749"/>
          <a:chOff x="161925" y="800100"/>
          <a:chExt cx="1885950" cy="295275"/>
        </a:xfrm>
        <a:noFill/>
      </xdr:grpSpPr>
      <xdr:sp macro="" textlink="">
        <xdr:nvSpPr>
          <xdr:cNvPr id="33" name="Rectangle: Rounded Corners 32">
            <a:extLst>
              <a:ext uri="{FF2B5EF4-FFF2-40B4-BE49-F238E27FC236}">
                <a16:creationId xmlns:a16="http://schemas.microsoft.com/office/drawing/2014/main" id="{B40833CB-D8CA-087B-9B8F-344661D3F861}"/>
              </a:ext>
            </a:extLst>
          </xdr:cNvPr>
          <xdr:cNvSpPr/>
        </xdr:nvSpPr>
        <xdr:spPr>
          <a:xfrm>
            <a:off x="161925" y="800100"/>
            <a:ext cx="1885950" cy="295275"/>
          </a:xfrm>
          <a:prstGeom prst="roundRect">
            <a:avLst>
              <a:gd name="adj" fmla="val 50000"/>
            </a:avLst>
          </a:prstGeom>
          <a:grp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4" name="TextBox 33">
            <a:hlinkClick xmlns:r="http://schemas.openxmlformats.org/officeDocument/2006/relationships" r:id="rId3"/>
            <a:extLst>
              <a:ext uri="{FF2B5EF4-FFF2-40B4-BE49-F238E27FC236}">
                <a16:creationId xmlns:a16="http://schemas.microsoft.com/office/drawing/2014/main" id="{50009BF0-6F1F-A98B-11E3-C1D0EE7D70EF}"/>
              </a:ext>
            </a:extLst>
          </xdr:cNvPr>
          <xdr:cNvSpPr txBox="1"/>
        </xdr:nvSpPr>
        <xdr:spPr>
          <a:xfrm>
            <a:off x="257174" y="847725"/>
            <a:ext cx="1666875" cy="1809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chemeClr val="accent4"/>
                </a:solidFill>
                <a:latin typeface="Aptos" panose="020B0004020202020204" pitchFamily="34" charset="0"/>
              </a:rPr>
              <a:t>CUSTOMERS</a:t>
            </a:r>
            <a:r>
              <a:rPr lang="en-CA" sz="900" b="1" baseline="0">
                <a:solidFill>
                  <a:schemeClr val="accent4"/>
                </a:solidFill>
                <a:latin typeface="Aptos" panose="020B0004020202020204" pitchFamily="34" charset="0"/>
              </a:rPr>
              <a:t> &amp; PRODUCTS</a:t>
            </a:r>
            <a:endParaRPr lang="en-CA" sz="900" b="1">
              <a:solidFill>
                <a:schemeClr val="accent4"/>
              </a:solidFill>
              <a:latin typeface="Aptos" panose="020B0004020202020204" pitchFamily="34" charset="0"/>
            </a:endParaRPr>
          </a:p>
        </xdr:txBody>
      </xdr:sp>
    </xdr:grpSp>
    <xdr:clientData fLocksWithSheet="0"/>
  </xdr:twoCellAnchor>
  <xdr:twoCellAnchor editAs="absolute">
    <xdr:from>
      <xdr:col>0</xdr:col>
      <xdr:colOff>123826</xdr:colOff>
      <xdr:row>7</xdr:row>
      <xdr:rowOff>123826</xdr:rowOff>
    </xdr:from>
    <xdr:to>
      <xdr:col>3</xdr:col>
      <xdr:colOff>123826</xdr:colOff>
      <xdr:row>9</xdr:row>
      <xdr:rowOff>28575</xdr:rowOff>
    </xdr:to>
    <xdr:grpSp>
      <xdr:nvGrpSpPr>
        <xdr:cNvPr id="43" name="Group 42">
          <a:extLst>
            <a:ext uri="{FF2B5EF4-FFF2-40B4-BE49-F238E27FC236}">
              <a16:creationId xmlns:a16="http://schemas.microsoft.com/office/drawing/2014/main" id="{E6A7D1BD-6947-6B46-CEE5-C9D0B62D959A}"/>
            </a:ext>
          </a:extLst>
        </xdr:cNvPr>
        <xdr:cNvGrpSpPr/>
      </xdr:nvGrpSpPr>
      <xdr:grpSpPr>
        <a:xfrm>
          <a:off x="123826" y="1457326"/>
          <a:ext cx="1838325" cy="285749"/>
          <a:chOff x="161925" y="800100"/>
          <a:chExt cx="1885950" cy="295275"/>
        </a:xfrm>
        <a:noFill/>
      </xdr:grpSpPr>
      <xdr:sp macro="" textlink="">
        <xdr:nvSpPr>
          <xdr:cNvPr id="44" name="Rectangle: Rounded Corners 43">
            <a:extLst>
              <a:ext uri="{FF2B5EF4-FFF2-40B4-BE49-F238E27FC236}">
                <a16:creationId xmlns:a16="http://schemas.microsoft.com/office/drawing/2014/main" id="{9930EAA4-7484-44FC-E203-48B169C696D7}"/>
              </a:ext>
            </a:extLst>
          </xdr:cNvPr>
          <xdr:cNvSpPr/>
        </xdr:nvSpPr>
        <xdr:spPr>
          <a:xfrm>
            <a:off x="161925" y="800100"/>
            <a:ext cx="1885950" cy="295275"/>
          </a:xfrm>
          <a:prstGeom prst="roundRect">
            <a:avLst>
              <a:gd name="adj" fmla="val 50000"/>
            </a:avLst>
          </a:prstGeom>
          <a:grp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45" name="TextBox 44">
            <a:hlinkClick xmlns:r="http://schemas.openxmlformats.org/officeDocument/2006/relationships" r:id="rId4"/>
            <a:extLst>
              <a:ext uri="{FF2B5EF4-FFF2-40B4-BE49-F238E27FC236}">
                <a16:creationId xmlns:a16="http://schemas.microsoft.com/office/drawing/2014/main" id="{C962A6A0-C73C-4710-77B1-BBA3F73DB1B0}"/>
              </a:ext>
            </a:extLst>
          </xdr:cNvPr>
          <xdr:cNvSpPr txBox="1"/>
        </xdr:nvSpPr>
        <xdr:spPr>
          <a:xfrm>
            <a:off x="257174" y="847725"/>
            <a:ext cx="1666875" cy="1809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chemeClr val="accent4"/>
                </a:solidFill>
                <a:latin typeface="Aptos" panose="020B0004020202020204" pitchFamily="34" charset="0"/>
              </a:rPr>
              <a:t>RFM</a:t>
            </a:r>
          </a:p>
        </xdr:txBody>
      </xdr:sp>
    </xdr:grpSp>
    <xdr:clientData fLocksWithSheet="0"/>
  </xdr:twoCellAnchor>
  <xdr:twoCellAnchor editAs="absolute">
    <xdr:from>
      <xdr:col>0</xdr:col>
      <xdr:colOff>123826</xdr:colOff>
      <xdr:row>3</xdr:row>
      <xdr:rowOff>47626</xdr:rowOff>
    </xdr:from>
    <xdr:to>
      <xdr:col>3</xdr:col>
      <xdr:colOff>123826</xdr:colOff>
      <xdr:row>4</xdr:row>
      <xdr:rowOff>142875</xdr:rowOff>
    </xdr:to>
    <xdr:grpSp>
      <xdr:nvGrpSpPr>
        <xdr:cNvPr id="46" name="Group 45">
          <a:extLst>
            <a:ext uri="{FF2B5EF4-FFF2-40B4-BE49-F238E27FC236}">
              <a16:creationId xmlns:a16="http://schemas.microsoft.com/office/drawing/2014/main" id="{5C7ED871-17DA-F2CA-629B-0440B99329E6}"/>
            </a:ext>
          </a:extLst>
        </xdr:cNvPr>
        <xdr:cNvGrpSpPr/>
      </xdr:nvGrpSpPr>
      <xdr:grpSpPr>
        <a:xfrm>
          <a:off x="123826" y="619126"/>
          <a:ext cx="1838325" cy="285749"/>
          <a:chOff x="161925" y="800100"/>
          <a:chExt cx="1885950" cy="295275"/>
        </a:xfrm>
      </xdr:grpSpPr>
      <xdr:sp macro="" textlink="">
        <xdr:nvSpPr>
          <xdr:cNvPr id="47" name="Rectangle: Rounded Corners 46">
            <a:extLst>
              <a:ext uri="{FF2B5EF4-FFF2-40B4-BE49-F238E27FC236}">
                <a16:creationId xmlns:a16="http://schemas.microsoft.com/office/drawing/2014/main" id="{921B7F56-64C5-474B-6873-E7111592B46E}"/>
              </a:ext>
            </a:extLst>
          </xdr:cNvPr>
          <xdr:cNvSpPr/>
        </xdr:nvSpPr>
        <xdr:spPr>
          <a:xfrm>
            <a:off x="161925" y="800100"/>
            <a:ext cx="1885950" cy="295275"/>
          </a:xfrm>
          <a:prstGeom prst="roundRect">
            <a:avLst>
              <a:gd name="adj" fmla="val 50000"/>
            </a:avLst>
          </a:prstGeom>
          <a:solidFill>
            <a:sysClr val="window" lastClr="FFFFFF"/>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02060"/>
              </a:solidFill>
            </a:endParaRPr>
          </a:p>
        </xdr:txBody>
      </xdr:sp>
      <xdr:sp macro="" textlink="">
        <xdr:nvSpPr>
          <xdr:cNvPr id="48" name="TextBox 47">
            <a:hlinkClick xmlns:r="http://schemas.openxmlformats.org/officeDocument/2006/relationships" r:id="rId5"/>
            <a:extLst>
              <a:ext uri="{FF2B5EF4-FFF2-40B4-BE49-F238E27FC236}">
                <a16:creationId xmlns:a16="http://schemas.microsoft.com/office/drawing/2014/main" id="{D5AE3CBC-DF28-4773-E417-4C11C6B18D07}"/>
              </a:ext>
            </a:extLst>
          </xdr:cNvPr>
          <xdr:cNvSpPr txBox="1"/>
        </xdr:nvSpPr>
        <xdr:spPr>
          <a:xfrm>
            <a:off x="257174" y="847725"/>
            <a:ext cx="166687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rgbClr val="002060"/>
                </a:solidFill>
                <a:latin typeface="Aptos" panose="020B0004020202020204" pitchFamily="34" charset="0"/>
              </a:rPr>
              <a:t>HOME</a:t>
            </a:r>
          </a:p>
        </xdr:txBody>
      </xdr:sp>
    </xdr:grpSp>
    <xdr:clientData fLocksWithSheet="0"/>
  </xdr:twoCellAnchor>
  <xdr:twoCellAnchor editAs="absolute">
    <xdr:from>
      <xdr:col>9</xdr:col>
      <xdr:colOff>514351</xdr:colOff>
      <xdr:row>10</xdr:row>
      <xdr:rowOff>95250</xdr:rowOff>
    </xdr:from>
    <xdr:to>
      <xdr:col>16</xdr:col>
      <xdr:colOff>123826</xdr:colOff>
      <xdr:row>18</xdr:row>
      <xdr:rowOff>142875</xdr:rowOff>
    </xdr:to>
    <xdr:grpSp>
      <xdr:nvGrpSpPr>
        <xdr:cNvPr id="139" name="Group 138">
          <a:extLst>
            <a:ext uri="{FF2B5EF4-FFF2-40B4-BE49-F238E27FC236}">
              <a16:creationId xmlns:a16="http://schemas.microsoft.com/office/drawing/2014/main" id="{AD2C604E-BC12-579D-21C6-7E8263482DB6}"/>
            </a:ext>
          </a:extLst>
        </xdr:cNvPr>
        <xdr:cNvGrpSpPr/>
      </xdr:nvGrpSpPr>
      <xdr:grpSpPr>
        <a:xfrm>
          <a:off x="6010276" y="2000250"/>
          <a:ext cx="3790950" cy="1571625"/>
          <a:chOff x="6010276" y="2019300"/>
          <a:chExt cx="3790950" cy="1571625"/>
        </a:xfrm>
      </xdr:grpSpPr>
      <xdr:sp macro="" textlink="">
        <xdr:nvSpPr>
          <xdr:cNvPr id="108" name="Rectangle: Rounded Corners 107">
            <a:extLst>
              <a:ext uri="{FF2B5EF4-FFF2-40B4-BE49-F238E27FC236}">
                <a16:creationId xmlns:a16="http://schemas.microsoft.com/office/drawing/2014/main" id="{1C471B14-6AB8-2E31-0632-A51BB3853AB8}"/>
              </a:ext>
            </a:extLst>
          </xdr:cNvPr>
          <xdr:cNvSpPr/>
        </xdr:nvSpPr>
        <xdr:spPr>
          <a:xfrm>
            <a:off x="6010276" y="2019300"/>
            <a:ext cx="3790950" cy="1571625"/>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latin typeface="Aptos" panose="020B0004020202020204" pitchFamily="34" charset="0"/>
            </a:endParaRPr>
          </a:p>
        </xdr:txBody>
      </xdr:sp>
      <xdr:sp macro="" textlink="Trend!W38">
        <xdr:nvSpPr>
          <xdr:cNvPr id="7" name="TextBox 6">
            <a:extLst>
              <a:ext uri="{FF2B5EF4-FFF2-40B4-BE49-F238E27FC236}">
                <a16:creationId xmlns:a16="http://schemas.microsoft.com/office/drawing/2014/main" id="{95ECA747-D4CE-B7F7-8048-D664F89A7013}"/>
              </a:ext>
            </a:extLst>
          </xdr:cNvPr>
          <xdr:cNvSpPr txBox="1"/>
        </xdr:nvSpPr>
        <xdr:spPr>
          <a:xfrm>
            <a:off x="6360064" y="2086945"/>
            <a:ext cx="3015743" cy="175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8888EA-11C0-4EBA-8E9B-5174E4FE7148}" type="TxLink">
              <a:rPr lang="en-US" sz="800" b="1" i="0" u="none" strike="noStrike" baseline="0">
                <a:solidFill>
                  <a:schemeClr val="bg1"/>
                </a:solidFill>
                <a:latin typeface="Aptos"/>
                <a:ea typeface="Calibri"/>
                <a:cs typeface="Calibri"/>
              </a:rPr>
              <a:pPr marL="0" indent="0" algn="ctr"/>
              <a:t>Monthly Orders Trend: 2025</a:t>
            </a:fld>
            <a:endParaRPr lang="en-CA" sz="800" b="1" i="0" u="none" strike="noStrike" baseline="0">
              <a:solidFill>
                <a:schemeClr val="bg1"/>
              </a:solidFill>
              <a:latin typeface="Aptos" panose="020B0004020202020204" pitchFamily="34" charset="0"/>
              <a:ea typeface="Calibri"/>
              <a:cs typeface="Calibri"/>
            </a:endParaRPr>
          </a:p>
        </xdr:txBody>
      </xdr:sp>
      <xdr:graphicFrame macro="">
        <xdr:nvGraphicFramePr>
          <xdr:cNvPr id="9" name="Chart 8">
            <a:extLst>
              <a:ext uri="{FF2B5EF4-FFF2-40B4-BE49-F238E27FC236}">
                <a16:creationId xmlns:a16="http://schemas.microsoft.com/office/drawing/2014/main" id="{A97B3E7D-E18F-442B-A1B5-564BCF6A52E5}"/>
              </a:ext>
            </a:extLst>
          </xdr:cNvPr>
          <xdr:cNvGraphicFramePr>
            <a:graphicFrameLocks/>
          </xdr:cNvGraphicFramePr>
        </xdr:nvGraphicFramePr>
        <xdr:xfrm>
          <a:off x="6057900" y="2314576"/>
          <a:ext cx="3676650" cy="120967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18</xdr:col>
      <xdr:colOff>95250</xdr:colOff>
      <xdr:row>0</xdr:row>
      <xdr:rowOff>85726</xdr:rowOff>
    </xdr:from>
    <xdr:to>
      <xdr:col>20</xdr:col>
      <xdr:colOff>219075</xdr:colOff>
      <xdr:row>3</xdr:row>
      <xdr:rowOff>28576</xdr:rowOff>
    </xdr:to>
    <xdr:grpSp>
      <xdr:nvGrpSpPr>
        <xdr:cNvPr id="94" name="Group 93">
          <a:extLst>
            <a:ext uri="{FF2B5EF4-FFF2-40B4-BE49-F238E27FC236}">
              <a16:creationId xmlns:a16="http://schemas.microsoft.com/office/drawing/2014/main" id="{0612D9B3-9216-5B57-7529-E62B27EC9486}"/>
            </a:ext>
          </a:extLst>
        </xdr:cNvPr>
        <xdr:cNvGrpSpPr/>
      </xdr:nvGrpSpPr>
      <xdr:grpSpPr>
        <a:xfrm>
          <a:off x="10991850" y="85726"/>
          <a:ext cx="1343025" cy="514350"/>
          <a:chOff x="7448550" y="104775"/>
          <a:chExt cx="1362075" cy="466725"/>
        </a:xfrm>
      </xdr:grpSpPr>
      <xdr:sp macro="" textlink="">
        <xdr:nvSpPr>
          <xdr:cNvPr id="95" name="Rectangle: Rounded Corners 94">
            <a:extLst>
              <a:ext uri="{FF2B5EF4-FFF2-40B4-BE49-F238E27FC236}">
                <a16:creationId xmlns:a16="http://schemas.microsoft.com/office/drawing/2014/main" id="{AF20EE0F-DFCB-60B8-73EB-7502704DE117}"/>
              </a:ext>
            </a:extLst>
          </xdr:cNvPr>
          <xdr:cNvSpPr/>
        </xdr:nvSpPr>
        <xdr:spPr>
          <a:xfrm>
            <a:off x="7448550" y="114300"/>
            <a:ext cx="1352550" cy="457200"/>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96" name="TextBox 95">
            <a:extLst>
              <a:ext uri="{FF2B5EF4-FFF2-40B4-BE49-F238E27FC236}">
                <a16:creationId xmlns:a16="http://schemas.microsoft.com/office/drawing/2014/main" id="{FC2242EB-34A0-A627-E984-53C58843FAAD}"/>
              </a:ext>
            </a:extLst>
          </xdr:cNvPr>
          <xdr:cNvSpPr txBox="1"/>
        </xdr:nvSpPr>
        <xdr:spPr>
          <a:xfrm>
            <a:off x="7543800" y="104775"/>
            <a:ext cx="12668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000" b="1" i="0" u="none" strike="noStrike">
                <a:solidFill>
                  <a:schemeClr val="bg1"/>
                </a:solidFill>
                <a:latin typeface="Aptos" panose="020B0004020202020204" pitchFamily="34" charset="0"/>
                <a:ea typeface="Calibri"/>
                <a:cs typeface="Calibri"/>
              </a:rPr>
              <a:t>AOV</a:t>
            </a:r>
          </a:p>
        </xdr:txBody>
      </xdr:sp>
      <xdr:sp macro="" textlink="Trend!$H$3">
        <xdr:nvSpPr>
          <xdr:cNvPr id="97" name="TextBox 96">
            <a:extLst>
              <a:ext uri="{FF2B5EF4-FFF2-40B4-BE49-F238E27FC236}">
                <a16:creationId xmlns:a16="http://schemas.microsoft.com/office/drawing/2014/main" id="{66D95840-2C16-FF6F-2005-E07D8024573A}"/>
              </a:ext>
            </a:extLst>
          </xdr:cNvPr>
          <xdr:cNvSpPr txBox="1"/>
        </xdr:nvSpPr>
        <xdr:spPr>
          <a:xfrm>
            <a:off x="7553325" y="335975"/>
            <a:ext cx="1143000" cy="16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8BD630-1DB4-4241-805D-AD7770B17456}" type="TxLink">
              <a:rPr lang="en-US" sz="1000" b="1" i="0" u="none" strike="noStrike">
                <a:solidFill>
                  <a:schemeClr val="bg1"/>
                </a:solidFill>
                <a:latin typeface="Aptos" panose="020B0004020202020204" pitchFamily="34" charset="0"/>
                <a:ea typeface="Calibri"/>
                <a:cs typeface="Calibri"/>
              </a:rPr>
              <a:pPr marL="0" indent="0" algn="ctr"/>
              <a:t>$712.95</a:t>
            </a:fld>
            <a:endParaRPr lang="en-CA" sz="1000" b="1" i="0" u="none" strike="noStrike">
              <a:solidFill>
                <a:schemeClr val="bg1"/>
              </a:solidFill>
              <a:latin typeface="Aptos" panose="020B0004020202020204" pitchFamily="34" charset="0"/>
              <a:ea typeface="Calibri"/>
              <a:cs typeface="Calibri"/>
            </a:endParaRPr>
          </a:p>
        </xdr:txBody>
      </xdr:sp>
    </xdr:grpSp>
    <xdr:clientData/>
  </xdr:twoCellAnchor>
  <xdr:twoCellAnchor>
    <xdr:from>
      <xdr:col>16</xdr:col>
      <xdr:colOff>133350</xdr:colOff>
      <xdr:row>0</xdr:row>
      <xdr:rowOff>76201</xdr:rowOff>
    </xdr:from>
    <xdr:to>
      <xdr:col>18</xdr:col>
      <xdr:colOff>371475</xdr:colOff>
      <xdr:row>3</xdr:row>
      <xdr:rowOff>19051</xdr:rowOff>
    </xdr:to>
    <xdr:grpSp>
      <xdr:nvGrpSpPr>
        <xdr:cNvPr id="111" name="Group 110">
          <a:extLst>
            <a:ext uri="{FF2B5EF4-FFF2-40B4-BE49-F238E27FC236}">
              <a16:creationId xmlns:a16="http://schemas.microsoft.com/office/drawing/2014/main" id="{7E05C4D8-7E21-42DA-9A66-FDE1775C23DC}"/>
            </a:ext>
          </a:extLst>
        </xdr:cNvPr>
        <xdr:cNvGrpSpPr/>
      </xdr:nvGrpSpPr>
      <xdr:grpSpPr>
        <a:xfrm>
          <a:off x="9810750" y="76201"/>
          <a:ext cx="1457325" cy="514350"/>
          <a:chOff x="7448550" y="104775"/>
          <a:chExt cx="1362075" cy="466725"/>
        </a:xfrm>
      </xdr:grpSpPr>
      <xdr:sp macro="" textlink="">
        <xdr:nvSpPr>
          <xdr:cNvPr id="112" name="Rectangle: Rounded Corners 111">
            <a:extLst>
              <a:ext uri="{FF2B5EF4-FFF2-40B4-BE49-F238E27FC236}">
                <a16:creationId xmlns:a16="http://schemas.microsoft.com/office/drawing/2014/main" id="{B4F12378-4A4E-2BA5-CF63-6399769C1F0D}"/>
              </a:ext>
            </a:extLst>
          </xdr:cNvPr>
          <xdr:cNvSpPr/>
        </xdr:nvSpPr>
        <xdr:spPr>
          <a:xfrm>
            <a:off x="7448550" y="114300"/>
            <a:ext cx="1352550" cy="457200"/>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113" name="TextBox 112">
            <a:extLst>
              <a:ext uri="{FF2B5EF4-FFF2-40B4-BE49-F238E27FC236}">
                <a16:creationId xmlns:a16="http://schemas.microsoft.com/office/drawing/2014/main" id="{CCE4AFD0-EA5E-F558-0F1B-BE00DB5CE115}"/>
              </a:ext>
            </a:extLst>
          </xdr:cNvPr>
          <xdr:cNvSpPr txBox="1"/>
        </xdr:nvSpPr>
        <xdr:spPr>
          <a:xfrm>
            <a:off x="7543800" y="104775"/>
            <a:ext cx="12668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000" b="1" i="0" u="none" strike="noStrike">
                <a:solidFill>
                  <a:schemeClr val="bg1"/>
                </a:solidFill>
                <a:latin typeface="Aptos" panose="020B0004020202020204" pitchFamily="34" charset="0"/>
                <a:ea typeface="Calibri"/>
                <a:cs typeface="Calibri"/>
              </a:rPr>
              <a:t>Total Customers</a:t>
            </a:r>
          </a:p>
        </xdr:txBody>
      </xdr:sp>
      <xdr:sp macro="" textlink="Trend!$G$3">
        <xdr:nvSpPr>
          <xdr:cNvPr id="114" name="TextBox 113">
            <a:extLst>
              <a:ext uri="{FF2B5EF4-FFF2-40B4-BE49-F238E27FC236}">
                <a16:creationId xmlns:a16="http://schemas.microsoft.com/office/drawing/2014/main" id="{DAA90D8D-47F2-5C41-4FCC-C49D83BDDEED}"/>
              </a:ext>
            </a:extLst>
          </xdr:cNvPr>
          <xdr:cNvSpPr txBox="1"/>
        </xdr:nvSpPr>
        <xdr:spPr>
          <a:xfrm>
            <a:off x="7553325" y="335975"/>
            <a:ext cx="1143000" cy="16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30074C-E071-43D1-A63A-10E6D3327A23}" type="TxLink">
              <a:rPr lang="en-US" sz="1000" b="1" i="0" u="none" strike="noStrike">
                <a:solidFill>
                  <a:schemeClr val="bg1"/>
                </a:solidFill>
                <a:latin typeface="Aptos" panose="020B0004020202020204" pitchFamily="34" charset="0"/>
                <a:ea typeface="Calibri"/>
                <a:cs typeface="Calibri"/>
              </a:rPr>
              <a:pPr marL="0" indent="0" algn="ctr"/>
              <a:t>1,411</a:t>
            </a:fld>
            <a:endParaRPr lang="en-CA" sz="1000" b="1" i="0" u="none" strike="noStrike">
              <a:solidFill>
                <a:schemeClr val="bg1"/>
              </a:solidFill>
              <a:latin typeface="Aptos" panose="020B0004020202020204" pitchFamily="34" charset="0"/>
              <a:ea typeface="Calibri"/>
              <a:cs typeface="Calibri"/>
            </a:endParaRPr>
          </a:p>
        </xdr:txBody>
      </xdr:sp>
    </xdr:grpSp>
    <xdr:clientData/>
  </xdr:twoCellAnchor>
  <xdr:twoCellAnchor>
    <xdr:from>
      <xdr:col>14</xdr:col>
      <xdr:colOff>123825</xdr:colOff>
      <xdr:row>0</xdr:row>
      <xdr:rowOff>76201</xdr:rowOff>
    </xdr:from>
    <xdr:to>
      <xdr:col>16</xdr:col>
      <xdr:colOff>361950</xdr:colOff>
      <xdr:row>3</xdr:row>
      <xdr:rowOff>19051</xdr:rowOff>
    </xdr:to>
    <xdr:grpSp>
      <xdr:nvGrpSpPr>
        <xdr:cNvPr id="115" name="Group 114">
          <a:extLst>
            <a:ext uri="{FF2B5EF4-FFF2-40B4-BE49-F238E27FC236}">
              <a16:creationId xmlns:a16="http://schemas.microsoft.com/office/drawing/2014/main" id="{77DF1075-0F16-72B6-849A-1F15DF3BC12C}"/>
            </a:ext>
          </a:extLst>
        </xdr:cNvPr>
        <xdr:cNvGrpSpPr/>
      </xdr:nvGrpSpPr>
      <xdr:grpSpPr>
        <a:xfrm>
          <a:off x="8582025" y="76201"/>
          <a:ext cx="1457325" cy="514350"/>
          <a:chOff x="7448550" y="104775"/>
          <a:chExt cx="1362075" cy="466725"/>
        </a:xfrm>
      </xdr:grpSpPr>
      <xdr:sp macro="" textlink="">
        <xdr:nvSpPr>
          <xdr:cNvPr id="117" name="Rectangle: Rounded Corners 116">
            <a:extLst>
              <a:ext uri="{FF2B5EF4-FFF2-40B4-BE49-F238E27FC236}">
                <a16:creationId xmlns:a16="http://schemas.microsoft.com/office/drawing/2014/main" id="{4DCA5352-9588-C724-6EA0-6AF5083E2B52}"/>
              </a:ext>
            </a:extLst>
          </xdr:cNvPr>
          <xdr:cNvSpPr/>
        </xdr:nvSpPr>
        <xdr:spPr>
          <a:xfrm>
            <a:off x="7448550" y="114300"/>
            <a:ext cx="1352550" cy="457200"/>
          </a:xfrm>
          <a:prstGeom prst="roundRect">
            <a:avLst>
              <a:gd name="adj" fmla="val 8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000" b="1">
              <a:solidFill>
                <a:schemeClr val="bg1"/>
              </a:solidFill>
              <a:latin typeface="Aptos" panose="020B0004020202020204" pitchFamily="34" charset="0"/>
            </a:endParaRPr>
          </a:p>
        </xdr:txBody>
      </xdr:sp>
      <xdr:sp macro="" textlink="">
        <xdr:nvSpPr>
          <xdr:cNvPr id="118" name="TextBox 117">
            <a:extLst>
              <a:ext uri="{FF2B5EF4-FFF2-40B4-BE49-F238E27FC236}">
                <a16:creationId xmlns:a16="http://schemas.microsoft.com/office/drawing/2014/main" id="{81B4BC5D-088D-5F7D-C00A-E6F644EFB021}"/>
              </a:ext>
            </a:extLst>
          </xdr:cNvPr>
          <xdr:cNvSpPr txBox="1"/>
        </xdr:nvSpPr>
        <xdr:spPr>
          <a:xfrm>
            <a:off x="7543800" y="104775"/>
            <a:ext cx="12668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Total</a:t>
            </a:r>
            <a:r>
              <a:rPr lang="en-CA" sz="1000" b="1" baseline="0">
                <a:solidFill>
                  <a:schemeClr val="bg1"/>
                </a:solidFill>
                <a:latin typeface="Aptos" panose="020B0004020202020204" pitchFamily="34" charset="0"/>
              </a:rPr>
              <a:t> Orders</a:t>
            </a:r>
            <a:endParaRPr lang="en-CA" sz="1000" b="1">
              <a:solidFill>
                <a:schemeClr val="bg1"/>
              </a:solidFill>
              <a:latin typeface="Aptos" panose="020B0004020202020204" pitchFamily="34" charset="0"/>
            </a:endParaRPr>
          </a:p>
        </xdr:txBody>
      </xdr:sp>
      <xdr:sp macro="" textlink="Trend!$F$3">
        <xdr:nvSpPr>
          <xdr:cNvPr id="119" name="TextBox 118">
            <a:extLst>
              <a:ext uri="{FF2B5EF4-FFF2-40B4-BE49-F238E27FC236}">
                <a16:creationId xmlns:a16="http://schemas.microsoft.com/office/drawing/2014/main" id="{6B96D54F-39A5-D4E5-376C-E870D0ACF9FE}"/>
              </a:ext>
            </a:extLst>
          </xdr:cNvPr>
          <xdr:cNvSpPr txBox="1"/>
        </xdr:nvSpPr>
        <xdr:spPr>
          <a:xfrm>
            <a:off x="7553325" y="335975"/>
            <a:ext cx="1143000" cy="16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876318-EB60-4167-9006-497DD1C15A79}" type="TxLink">
              <a:rPr lang="en-US" sz="1000" b="1" i="0" u="none" strike="noStrike">
                <a:solidFill>
                  <a:schemeClr val="bg1"/>
                </a:solidFill>
                <a:latin typeface="Aptos" panose="020B0004020202020204" pitchFamily="34" charset="0"/>
                <a:ea typeface="Calibri"/>
                <a:cs typeface="Calibri"/>
              </a:rPr>
              <a:pPr algn="ctr"/>
              <a:t>5,066</a:t>
            </a:fld>
            <a:endParaRPr lang="en-CA" sz="1000" b="1">
              <a:solidFill>
                <a:schemeClr val="bg1"/>
              </a:solidFill>
              <a:latin typeface="Aptos" panose="020B0004020202020204" pitchFamily="34" charset="0"/>
            </a:endParaRPr>
          </a:p>
        </xdr:txBody>
      </xdr:sp>
    </xdr:grpSp>
    <xdr:clientData/>
  </xdr:twoCellAnchor>
  <xdr:twoCellAnchor>
    <xdr:from>
      <xdr:col>12</xdr:col>
      <xdr:colOff>38100</xdr:colOff>
      <xdr:row>0</xdr:row>
      <xdr:rowOff>76201</xdr:rowOff>
    </xdr:from>
    <xdr:to>
      <xdr:col>14</xdr:col>
      <xdr:colOff>276225</xdr:colOff>
      <xdr:row>3</xdr:row>
      <xdr:rowOff>19051</xdr:rowOff>
    </xdr:to>
    <xdr:grpSp>
      <xdr:nvGrpSpPr>
        <xdr:cNvPr id="120" name="Group 119">
          <a:extLst>
            <a:ext uri="{FF2B5EF4-FFF2-40B4-BE49-F238E27FC236}">
              <a16:creationId xmlns:a16="http://schemas.microsoft.com/office/drawing/2014/main" id="{148A1E06-0C87-78A3-3DE8-661DE50C2D2D}"/>
            </a:ext>
          </a:extLst>
        </xdr:cNvPr>
        <xdr:cNvGrpSpPr/>
      </xdr:nvGrpSpPr>
      <xdr:grpSpPr>
        <a:xfrm>
          <a:off x="7277100" y="76201"/>
          <a:ext cx="1457325" cy="514350"/>
          <a:chOff x="7448550" y="104775"/>
          <a:chExt cx="1362075" cy="466725"/>
        </a:xfrm>
      </xdr:grpSpPr>
      <xdr:sp macro="" textlink="">
        <xdr:nvSpPr>
          <xdr:cNvPr id="121" name="Rectangle: Rounded Corners 120">
            <a:extLst>
              <a:ext uri="{FF2B5EF4-FFF2-40B4-BE49-F238E27FC236}">
                <a16:creationId xmlns:a16="http://schemas.microsoft.com/office/drawing/2014/main" id="{839FF946-4993-D90D-C647-2519F1C7B90F}"/>
              </a:ext>
            </a:extLst>
          </xdr:cNvPr>
          <xdr:cNvSpPr/>
        </xdr:nvSpPr>
        <xdr:spPr>
          <a:xfrm>
            <a:off x="7448550" y="114300"/>
            <a:ext cx="1352550" cy="457200"/>
          </a:xfrm>
          <a:prstGeom prst="roundRect">
            <a:avLst>
              <a:gd name="adj" fmla="val 8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000" b="1">
              <a:solidFill>
                <a:schemeClr val="bg1"/>
              </a:solidFill>
              <a:latin typeface="Aptos" panose="020B0004020202020204" pitchFamily="34" charset="0"/>
            </a:endParaRPr>
          </a:p>
        </xdr:txBody>
      </xdr:sp>
      <xdr:sp macro="" textlink="">
        <xdr:nvSpPr>
          <xdr:cNvPr id="122" name="TextBox 121">
            <a:extLst>
              <a:ext uri="{FF2B5EF4-FFF2-40B4-BE49-F238E27FC236}">
                <a16:creationId xmlns:a16="http://schemas.microsoft.com/office/drawing/2014/main" id="{87C95B89-E1C2-5B5D-7C72-FE39F40B1C9A}"/>
              </a:ext>
            </a:extLst>
          </xdr:cNvPr>
          <xdr:cNvSpPr txBox="1"/>
        </xdr:nvSpPr>
        <xdr:spPr>
          <a:xfrm>
            <a:off x="7543800" y="104775"/>
            <a:ext cx="12668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Total</a:t>
            </a:r>
            <a:r>
              <a:rPr lang="en-CA" sz="1000" b="1" baseline="0">
                <a:solidFill>
                  <a:schemeClr val="bg1"/>
                </a:solidFill>
                <a:latin typeface="Aptos" panose="020B0004020202020204" pitchFamily="34" charset="0"/>
              </a:rPr>
              <a:t> Net Revenue</a:t>
            </a:r>
            <a:endParaRPr lang="en-CA" sz="1000" b="1">
              <a:solidFill>
                <a:schemeClr val="bg1"/>
              </a:solidFill>
              <a:latin typeface="Aptos" panose="020B0004020202020204" pitchFamily="34" charset="0"/>
            </a:endParaRPr>
          </a:p>
        </xdr:txBody>
      </xdr:sp>
      <xdr:sp macro="" textlink="Trend!D3">
        <xdr:nvSpPr>
          <xdr:cNvPr id="123" name="TextBox 122">
            <a:extLst>
              <a:ext uri="{FF2B5EF4-FFF2-40B4-BE49-F238E27FC236}">
                <a16:creationId xmlns:a16="http://schemas.microsoft.com/office/drawing/2014/main" id="{140FDDC8-49AA-6C80-97CE-80FEA2A0E01E}"/>
              </a:ext>
            </a:extLst>
          </xdr:cNvPr>
          <xdr:cNvSpPr txBox="1"/>
        </xdr:nvSpPr>
        <xdr:spPr>
          <a:xfrm>
            <a:off x="7553325" y="335975"/>
            <a:ext cx="1143000" cy="16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8E7EA9-A1E1-4249-9EB0-8465D22BF5EE}" type="TxLink">
              <a:rPr lang="en-US" sz="1000" b="1" i="0" u="none" strike="noStrike">
                <a:solidFill>
                  <a:schemeClr val="bg1"/>
                </a:solidFill>
                <a:latin typeface="Aptos" panose="020B0004020202020204" pitchFamily="34" charset="0"/>
                <a:ea typeface="Calibri"/>
                <a:cs typeface="Calibri"/>
              </a:rPr>
              <a:pPr algn="ctr"/>
              <a:t>$3,344,696</a:t>
            </a:fld>
            <a:endParaRPr lang="en-CA" sz="1000" b="1">
              <a:solidFill>
                <a:schemeClr val="bg1"/>
              </a:solidFill>
              <a:latin typeface="Aptos" panose="020B0004020202020204" pitchFamily="34" charset="0"/>
            </a:endParaRPr>
          </a:p>
        </xdr:txBody>
      </xdr:sp>
    </xdr:grpSp>
    <xdr:clientData/>
  </xdr:twoCellAnchor>
  <xdr:twoCellAnchor editAs="absolute">
    <xdr:from>
      <xdr:col>0</xdr:col>
      <xdr:colOff>161924</xdr:colOff>
      <xdr:row>21</xdr:row>
      <xdr:rowOff>47624</xdr:rowOff>
    </xdr:from>
    <xdr:to>
      <xdr:col>3</xdr:col>
      <xdr:colOff>285750</xdr:colOff>
      <xdr:row>27</xdr:row>
      <xdr:rowOff>57149</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E7D1BACB-B677-4578-9AEB-1BCC7750CDC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61924" y="4048124"/>
              <a:ext cx="1962151" cy="11525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352424</xdr:colOff>
      <xdr:row>19</xdr:row>
      <xdr:rowOff>0</xdr:rowOff>
    </xdr:from>
    <xdr:to>
      <xdr:col>9</xdr:col>
      <xdr:colOff>476250</xdr:colOff>
      <xdr:row>27</xdr:row>
      <xdr:rowOff>76200</xdr:rowOff>
    </xdr:to>
    <xdr:sp macro="" textlink="">
      <xdr:nvSpPr>
        <xdr:cNvPr id="55" name="Rectangle: Rounded Corners 54">
          <a:extLst>
            <a:ext uri="{FF2B5EF4-FFF2-40B4-BE49-F238E27FC236}">
              <a16:creationId xmlns:a16="http://schemas.microsoft.com/office/drawing/2014/main" id="{292155B7-A29E-1464-13F6-2682CAA210EF}"/>
            </a:ext>
          </a:extLst>
        </xdr:cNvPr>
        <xdr:cNvSpPr/>
      </xdr:nvSpPr>
      <xdr:spPr>
        <a:xfrm>
          <a:off x="2190749" y="3619500"/>
          <a:ext cx="3781426" cy="1600200"/>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latin typeface="Aptos" panose="020B0004020202020204" pitchFamily="34" charset="0"/>
          </a:endParaRPr>
        </a:p>
      </xdr:txBody>
    </xdr:sp>
    <xdr:clientData/>
  </xdr:twoCellAnchor>
  <xdr:twoCellAnchor>
    <xdr:from>
      <xdr:col>4</xdr:col>
      <xdr:colOff>338918</xdr:colOff>
      <xdr:row>19</xdr:row>
      <xdr:rowOff>57364</xdr:rowOff>
    </xdr:from>
    <xdr:to>
      <xdr:col>8</xdr:col>
      <xdr:colOff>80231</xdr:colOff>
      <xdr:row>20</xdr:row>
      <xdr:rowOff>47626</xdr:rowOff>
    </xdr:to>
    <xdr:sp macro="" textlink="">
      <xdr:nvSpPr>
        <xdr:cNvPr id="52" name="TextBox 51">
          <a:extLst>
            <a:ext uri="{FF2B5EF4-FFF2-40B4-BE49-F238E27FC236}">
              <a16:creationId xmlns:a16="http://schemas.microsoft.com/office/drawing/2014/main" id="{D7AF0DB6-5959-77BB-0969-2CA0011D1099}"/>
            </a:ext>
          </a:extLst>
        </xdr:cNvPr>
        <xdr:cNvSpPr txBox="1"/>
      </xdr:nvSpPr>
      <xdr:spPr>
        <a:xfrm>
          <a:off x="2786843" y="3676864"/>
          <a:ext cx="2179713" cy="180762"/>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baseline="0">
              <a:solidFill>
                <a:schemeClr val="bg1"/>
              </a:solidFill>
            </a:rPr>
            <a:t>Yearly Average Order Value (AOV)</a:t>
          </a:r>
        </a:p>
      </xdr:txBody>
    </xdr:sp>
    <xdr:clientData/>
  </xdr:twoCellAnchor>
  <xdr:twoCellAnchor editAs="absolute">
    <xdr:from>
      <xdr:col>9</xdr:col>
      <xdr:colOff>533401</xdr:colOff>
      <xdr:row>18</xdr:row>
      <xdr:rowOff>180974</xdr:rowOff>
    </xdr:from>
    <xdr:to>
      <xdr:col>16</xdr:col>
      <xdr:colOff>142875</xdr:colOff>
      <xdr:row>27</xdr:row>
      <xdr:rowOff>85725</xdr:rowOff>
    </xdr:to>
    <xdr:grpSp>
      <xdr:nvGrpSpPr>
        <xdr:cNvPr id="138" name="Group 137">
          <a:extLst>
            <a:ext uri="{FF2B5EF4-FFF2-40B4-BE49-F238E27FC236}">
              <a16:creationId xmlns:a16="http://schemas.microsoft.com/office/drawing/2014/main" id="{F1D9B734-128E-8A41-AF7D-ADC891449AE5}"/>
            </a:ext>
          </a:extLst>
        </xdr:cNvPr>
        <xdr:cNvGrpSpPr/>
      </xdr:nvGrpSpPr>
      <xdr:grpSpPr>
        <a:xfrm>
          <a:off x="6029326" y="3609974"/>
          <a:ext cx="3790949" cy="1619251"/>
          <a:chOff x="6019801" y="3667125"/>
          <a:chExt cx="3790949" cy="1581387"/>
        </a:xfrm>
      </xdr:grpSpPr>
      <xdr:sp macro="" textlink="">
        <xdr:nvSpPr>
          <xdr:cNvPr id="63" name="Rectangle: Rounded Corners 62">
            <a:extLst>
              <a:ext uri="{FF2B5EF4-FFF2-40B4-BE49-F238E27FC236}">
                <a16:creationId xmlns:a16="http://schemas.microsoft.com/office/drawing/2014/main" id="{203417BD-952A-14CF-6E4D-3A030047505A}"/>
              </a:ext>
            </a:extLst>
          </xdr:cNvPr>
          <xdr:cNvSpPr/>
        </xdr:nvSpPr>
        <xdr:spPr>
          <a:xfrm>
            <a:off x="6019801" y="3667125"/>
            <a:ext cx="3790949" cy="1571625"/>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65" name="Chart 64">
            <a:extLst>
              <a:ext uri="{FF2B5EF4-FFF2-40B4-BE49-F238E27FC236}">
                <a16:creationId xmlns:a16="http://schemas.microsoft.com/office/drawing/2014/main" id="{0EB62A4F-2276-4F17-95E3-2DE0B612A3BF}"/>
              </a:ext>
            </a:extLst>
          </xdr:cNvPr>
          <xdr:cNvGraphicFramePr>
            <a:graphicFrameLocks/>
          </xdr:cNvGraphicFramePr>
        </xdr:nvGraphicFramePr>
        <xdr:xfrm>
          <a:off x="6057899" y="3724274"/>
          <a:ext cx="2600326" cy="1390651"/>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05" name="Group 104">
            <a:extLst>
              <a:ext uri="{FF2B5EF4-FFF2-40B4-BE49-F238E27FC236}">
                <a16:creationId xmlns:a16="http://schemas.microsoft.com/office/drawing/2014/main" id="{0BD3AFA5-D488-4445-B758-D28583C4039C}"/>
              </a:ext>
            </a:extLst>
          </xdr:cNvPr>
          <xdr:cNvGrpSpPr/>
        </xdr:nvGrpSpPr>
        <xdr:grpSpPr>
          <a:xfrm>
            <a:off x="8277227" y="3676646"/>
            <a:ext cx="1514475" cy="1571866"/>
            <a:chOff x="6810375" y="4114800"/>
            <a:chExt cx="2187575" cy="973445"/>
          </a:xfrm>
        </xdr:grpSpPr>
        <xdr:sp macro="" textlink="">
          <xdr:nvSpPr>
            <xdr:cNvPr id="106" name="Rectangle: Rounded Corners 105">
              <a:extLst>
                <a:ext uri="{FF2B5EF4-FFF2-40B4-BE49-F238E27FC236}">
                  <a16:creationId xmlns:a16="http://schemas.microsoft.com/office/drawing/2014/main" id="{6E19CCBC-ACDF-D4DA-E737-CAC1942E95EA}"/>
                </a:ext>
              </a:extLst>
            </xdr:cNvPr>
            <xdr:cNvSpPr/>
          </xdr:nvSpPr>
          <xdr:spPr>
            <a:xfrm>
              <a:off x="6989233" y="4120996"/>
              <a:ext cx="2008717" cy="967249"/>
            </a:xfrm>
            <a:prstGeom prst="roundRect">
              <a:avLst>
                <a:gd name="adj" fmla="val 1745"/>
              </a:avLst>
            </a:prstGeom>
            <a:solidFill>
              <a:srgbClr val="C6AC8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latin typeface="Aptos" panose="020B0004020202020204" pitchFamily="34" charset="0"/>
              </a:endParaRPr>
            </a:p>
          </xdr:txBody>
        </xdr:sp>
        <xdr:grpSp>
          <xdr:nvGrpSpPr>
            <xdr:cNvPr id="109" name="Group 108">
              <a:extLst>
                <a:ext uri="{FF2B5EF4-FFF2-40B4-BE49-F238E27FC236}">
                  <a16:creationId xmlns:a16="http://schemas.microsoft.com/office/drawing/2014/main" id="{A46C9703-1543-989B-B2BA-2B44EE5DA418}"/>
                </a:ext>
              </a:extLst>
            </xdr:cNvPr>
            <xdr:cNvGrpSpPr/>
          </xdr:nvGrpSpPr>
          <xdr:grpSpPr>
            <a:xfrm>
              <a:off x="6810375" y="4114800"/>
              <a:ext cx="2105025" cy="854530"/>
              <a:chOff x="6810375" y="4114800"/>
              <a:chExt cx="2105025" cy="854530"/>
            </a:xfrm>
          </xdr:grpSpPr>
          <xdr:sp macro="" textlink="">
            <xdr:nvSpPr>
              <xdr:cNvPr id="110" name="Rectangle: Rounded Corners 109">
                <a:extLst>
                  <a:ext uri="{FF2B5EF4-FFF2-40B4-BE49-F238E27FC236}">
                    <a16:creationId xmlns:a16="http://schemas.microsoft.com/office/drawing/2014/main" id="{2DD13776-C500-CF54-F283-53833587D2E8}"/>
                  </a:ext>
                </a:extLst>
              </xdr:cNvPr>
              <xdr:cNvSpPr/>
            </xdr:nvSpPr>
            <xdr:spPr>
              <a:xfrm>
                <a:off x="6810375" y="4215948"/>
                <a:ext cx="2090305" cy="753382"/>
              </a:xfrm>
              <a:prstGeom prst="roundRect">
                <a:avLst>
                  <a:gd name="adj" fmla="val 8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b="1">
                  <a:solidFill>
                    <a:schemeClr val="bg1"/>
                  </a:solidFill>
                  <a:latin typeface="Aptos" panose="020B0004020202020204" pitchFamily="34" charset="0"/>
                </a:endParaRPr>
              </a:p>
            </xdr:txBody>
          </xdr:sp>
          <xdr:sp macro="" textlink="">
            <xdr:nvSpPr>
              <xdr:cNvPr id="124" name="TextBox 123">
                <a:extLst>
                  <a:ext uri="{FF2B5EF4-FFF2-40B4-BE49-F238E27FC236}">
                    <a16:creationId xmlns:a16="http://schemas.microsoft.com/office/drawing/2014/main" id="{2CED3669-D090-40E1-FD75-9D72EB8636E7}"/>
                  </a:ext>
                </a:extLst>
              </xdr:cNvPr>
              <xdr:cNvSpPr txBox="1"/>
            </xdr:nvSpPr>
            <xdr:spPr>
              <a:xfrm>
                <a:off x="6957580" y="4114800"/>
                <a:ext cx="1957820" cy="248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baseline="0">
                    <a:solidFill>
                      <a:sysClr val="windowText" lastClr="000000"/>
                    </a:solidFill>
                    <a:latin typeface="Aptos" panose="020B0004020202020204" pitchFamily="34" charset="0"/>
                  </a:rPr>
                  <a:t>Not Returned  Revenue</a:t>
                </a:r>
                <a:endParaRPr lang="en-CA" sz="800" b="1">
                  <a:solidFill>
                    <a:sysClr val="windowText" lastClr="000000"/>
                  </a:solidFill>
                  <a:latin typeface="Aptos" panose="020B0004020202020204" pitchFamily="34" charset="0"/>
                </a:endParaRPr>
              </a:p>
            </xdr:txBody>
          </xdr:sp>
          <xdr:sp macro="" textlink="'Cust-Pro-Pivots'!X10">
            <xdr:nvSpPr>
              <xdr:cNvPr id="133" name="TextBox 132">
                <a:extLst>
                  <a:ext uri="{FF2B5EF4-FFF2-40B4-BE49-F238E27FC236}">
                    <a16:creationId xmlns:a16="http://schemas.microsoft.com/office/drawing/2014/main" id="{66BDFDAB-3202-2216-7138-263FFF0A7604}"/>
                  </a:ext>
                </a:extLst>
              </xdr:cNvPr>
              <xdr:cNvSpPr txBox="1"/>
            </xdr:nvSpPr>
            <xdr:spPr>
              <a:xfrm>
                <a:off x="6981560" y="4273365"/>
                <a:ext cx="1766454" cy="24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87019A-CC45-482D-9EDC-51AD4DB01DA5}" type="TxLink">
                  <a:rPr lang="en-US" sz="800" b="1" i="0" u="none" strike="noStrike">
                    <a:solidFill>
                      <a:sysClr val="windowText" lastClr="000000"/>
                    </a:solidFill>
                    <a:latin typeface="Aptos" panose="020B0004020202020204" pitchFamily="34" charset="0"/>
                    <a:ea typeface="Calibri"/>
                    <a:cs typeface="Calibri"/>
                  </a:rPr>
                  <a:pPr marL="0" indent="0" algn="ctr"/>
                  <a:t>$3,344,695.75</a:t>
                </a:fld>
                <a:endParaRPr lang="en-CA" sz="800" b="1" i="0" u="none" strike="noStrike">
                  <a:solidFill>
                    <a:sysClr val="windowText" lastClr="000000"/>
                  </a:solidFill>
                  <a:latin typeface="Aptos" panose="020B0004020202020204" pitchFamily="34" charset="0"/>
                  <a:ea typeface="Calibri"/>
                  <a:cs typeface="Calibri"/>
                </a:endParaRPr>
              </a:p>
            </xdr:txBody>
          </xdr:sp>
          <xdr:sp macro="" textlink="">
            <xdr:nvSpPr>
              <xdr:cNvPr id="134" name="TextBox 133">
                <a:extLst>
                  <a:ext uri="{FF2B5EF4-FFF2-40B4-BE49-F238E27FC236}">
                    <a16:creationId xmlns:a16="http://schemas.microsoft.com/office/drawing/2014/main" id="{4F162056-AE18-9964-295A-F9DF04A01BDA}"/>
                  </a:ext>
                </a:extLst>
              </xdr:cNvPr>
              <xdr:cNvSpPr txBox="1"/>
            </xdr:nvSpPr>
            <xdr:spPr>
              <a:xfrm>
                <a:off x="6889043" y="4561938"/>
                <a:ext cx="1957820" cy="248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baseline="0">
                    <a:solidFill>
                      <a:sysClr val="windowText" lastClr="000000"/>
                    </a:solidFill>
                    <a:latin typeface="Aptos" panose="020B0004020202020204" pitchFamily="34" charset="0"/>
                  </a:rPr>
                  <a:t>Returned Revenue</a:t>
                </a:r>
                <a:endParaRPr lang="en-CA" sz="800" b="1">
                  <a:solidFill>
                    <a:sysClr val="windowText" lastClr="000000"/>
                  </a:solidFill>
                  <a:latin typeface="Aptos" panose="020B0004020202020204" pitchFamily="34" charset="0"/>
                </a:endParaRPr>
              </a:p>
            </xdr:txBody>
          </xdr:sp>
          <xdr:sp macro="" textlink="'Cust-Pro-Pivots'!X11">
            <xdr:nvSpPr>
              <xdr:cNvPr id="136" name="TextBox 135">
                <a:extLst>
                  <a:ext uri="{FF2B5EF4-FFF2-40B4-BE49-F238E27FC236}">
                    <a16:creationId xmlns:a16="http://schemas.microsoft.com/office/drawing/2014/main" id="{FA777D67-79FD-F936-CB9E-B976D4E071DF}"/>
                  </a:ext>
                </a:extLst>
              </xdr:cNvPr>
              <xdr:cNvSpPr txBox="1"/>
            </xdr:nvSpPr>
            <xdr:spPr>
              <a:xfrm>
                <a:off x="6942929" y="4714454"/>
                <a:ext cx="1766454" cy="222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DB66A3-B6CF-44C4-BAB3-33E380CDD7B6}" type="TxLink">
                  <a:rPr lang="en-US" sz="800" b="1" i="0" u="none" strike="noStrike">
                    <a:solidFill>
                      <a:sysClr val="windowText" lastClr="000000"/>
                    </a:solidFill>
                    <a:latin typeface="Aptos" panose="020B0004020202020204" pitchFamily="34" charset="0"/>
                    <a:ea typeface="Calibri"/>
                    <a:cs typeface="Calibri"/>
                  </a:rPr>
                  <a:pPr marL="0" indent="0" algn="ctr"/>
                  <a:t>$267,100.71</a:t>
                </a:fld>
                <a:endParaRPr lang="en-CA" sz="800" b="1" i="0" u="none" strike="noStrike">
                  <a:solidFill>
                    <a:sysClr val="windowText" lastClr="000000"/>
                  </a:solidFill>
                  <a:latin typeface="Aptos" panose="020B0004020202020204" pitchFamily="34" charset="0"/>
                  <a:ea typeface="Calibri"/>
                  <a:cs typeface="Calibri"/>
                </a:endParaRPr>
              </a:p>
            </xdr:txBody>
          </xdr:sp>
        </xdr:grpSp>
      </xdr:grpSp>
    </xdr:grpSp>
    <xdr:clientData/>
  </xdr:twoCellAnchor>
  <xdr:twoCellAnchor editAs="absolute">
    <xdr:from>
      <xdr:col>3</xdr:col>
      <xdr:colOff>400048</xdr:colOff>
      <xdr:row>20</xdr:row>
      <xdr:rowOff>57150</xdr:rowOff>
    </xdr:from>
    <xdr:to>
      <xdr:col>9</xdr:col>
      <xdr:colOff>361949</xdr:colOff>
      <xdr:row>27</xdr:row>
      <xdr:rowOff>9525</xdr:rowOff>
    </xdr:to>
    <xdr:graphicFrame macro="">
      <xdr:nvGraphicFramePr>
        <xdr:cNvPr id="10" name="Chart 9">
          <a:extLst>
            <a:ext uri="{FF2B5EF4-FFF2-40B4-BE49-F238E27FC236}">
              <a16:creationId xmlns:a16="http://schemas.microsoft.com/office/drawing/2014/main" id="{476FBEB4-AF5E-49DE-A8F1-5DE31B67A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editAs="absolute">
    <xdr:from>
      <xdr:col>3</xdr:col>
      <xdr:colOff>342896</xdr:colOff>
      <xdr:row>3</xdr:row>
      <xdr:rowOff>156180</xdr:rowOff>
    </xdr:from>
    <xdr:to>
      <xdr:col>7</xdr:col>
      <xdr:colOff>436075</xdr:colOff>
      <xdr:row>10</xdr:row>
      <xdr:rowOff>60930</xdr:rowOff>
    </xdr:to>
    <xdr:grpSp>
      <xdr:nvGrpSpPr>
        <xdr:cNvPr id="61" name="Group 60">
          <a:extLst>
            <a:ext uri="{FF2B5EF4-FFF2-40B4-BE49-F238E27FC236}">
              <a16:creationId xmlns:a16="http://schemas.microsoft.com/office/drawing/2014/main" id="{7B623A7C-0DB5-629B-1EDE-FF0D92775CED}"/>
            </a:ext>
          </a:extLst>
        </xdr:cNvPr>
        <xdr:cNvGrpSpPr/>
      </xdr:nvGrpSpPr>
      <xdr:grpSpPr>
        <a:xfrm>
          <a:off x="2181221" y="727680"/>
          <a:ext cx="2531579" cy="1238250"/>
          <a:chOff x="2181221" y="727680"/>
          <a:chExt cx="2531579" cy="1238250"/>
        </a:xfrm>
      </xdr:grpSpPr>
      <xdr:grpSp>
        <xdr:nvGrpSpPr>
          <xdr:cNvPr id="135" name="Group 134">
            <a:extLst>
              <a:ext uri="{FF2B5EF4-FFF2-40B4-BE49-F238E27FC236}">
                <a16:creationId xmlns:a16="http://schemas.microsoft.com/office/drawing/2014/main" id="{429A52F6-91DA-690E-C8B7-97A243E77C66}"/>
              </a:ext>
            </a:extLst>
          </xdr:cNvPr>
          <xdr:cNvGrpSpPr/>
        </xdr:nvGrpSpPr>
        <xdr:grpSpPr>
          <a:xfrm>
            <a:off x="2181221" y="727680"/>
            <a:ext cx="2531579" cy="1238250"/>
            <a:chOff x="2033782" y="923922"/>
            <a:chExt cx="2638591" cy="1386419"/>
          </a:xfrm>
        </xdr:grpSpPr>
        <xdr:grpSp>
          <xdr:nvGrpSpPr>
            <xdr:cNvPr id="22" name="Group 21">
              <a:extLst>
                <a:ext uri="{FF2B5EF4-FFF2-40B4-BE49-F238E27FC236}">
                  <a16:creationId xmlns:a16="http://schemas.microsoft.com/office/drawing/2014/main" id="{9C8F5546-ABF0-C8CD-D768-177695EF7D1D}"/>
                </a:ext>
              </a:extLst>
            </xdr:cNvPr>
            <xdr:cNvGrpSpPr/>
          </xdr:nvGrpSpPr>
          <xdr:grpSpPr>
            <a:xfrm>
              <a:off x="2033782" y="923922"/>
              <a:ext cx="2620890" cy="1386419"/>
              <a:chOff x="3052677" y="1485899"/>
              <a:chExt cx="2280776" cy="1386417"/>
            </a:xfrm>
            <a:solidFill>
              <a:schemeClr val="tx1">
                <a:lumMod val="65000"/>
                <a:lumOff val="35000"/>
              </a:schemeClr>
            </a:solidFill>
          </xdr:grpSpPr>
          <xdr:sp macro="" textlink="">
            <xdr:nvSpPr>
              <xdr:cNvPr id="24" name="Rectangle: Rounded Corners 23">
                <a:extLst>
                  <a:ext uri="{FF2B5EF4-FFF2-40B4-BE49-F238E27FC236}">
                    <a16:creationId xmlns:a16="http://schemas.microsoft.com/office/drawing/2014/main" id="{91A3E30E-E3BC-EFA2-0C1B-61A55B97C1CC}"/>
                  </a:ext>
                </a:extLst>
              </xdr:cNvPr>
              <xdr:cNvSpPr/>
            </xdr:nvSpPr>
            <xdr:spPr>
              <a:xfrm>
                <a:off x="3052677" y="1485899"/>
                <a:ext cx="2280776" cy="1386417"/>
              </a:xfrm>
              <a:prstGeom prst="roundRect">
                <a:avLst>
                  <a:gd name="adj" fmla="val 389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p>
            </xdr:txBody>
          </xdr:sp>
          <xdr:sp macro="" textlink="">
            <xdr:nvSpPr>
              <xdr:cNvPr id="25" name="TextBox 24">
                <a:extLst>
                  <a:ext uri="{FF2B5EF4-FFF2-40B4-BE49-F238E27FC236}">
                    <a16:creationId xmlns:a16="http://schemas.microsoft.com/office/drawing/2014/main" id="{806BF4A2-E031-21C9-5670-3E745A8CBA3B}"/>
                  </a:ext>
                </a:extLst>
              </xdr:cNvPr>
              <xdr:cNvSpPr txBox="1"/>
            </xdr:nvSpPr>
            <xdr:spPr>
              <a:xfrm>
                <a:off x="3492694" y="1485900"/>
                <a:ext cx="1404101" cy="22860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baseline="0">
                    <a:solidFill>
                      <a:schemeClr val="bg1"/>
                    </a:solidFill>
                    <a:latin typeface="Aptos" panose="020B0004020202020204" pitchFamily="34" charset="0"/>
                    <a:ea typeface="+mn-ea"/>
                    <a:cs typeface="+mn-cs"/>
                  </a:rPr>
                  <a:t>Yearly Net  Revenue</a:t>
                </a:r>
              </a:p>
            </xdr:txBody>
          </xdr:sp>
          <xdr:sp macro="" textlink="Trend!D22">
            <xdr:nvSpPr>
              <xdr:cNvPr id="26" name="TextBox 25">
                <a:extLst>
                  <a:ext uri="{FF2B5EF4-FFF2-40B4-BE49-F238E27FC236}">
                    <a16:creationId xmlns:a16="http://schemas.microsoft.com/office/drawing/2014/main" id="{62191BAA-EB6A-9E72-517C-3184399130BA}"/>
                  </a:ext>
                </a:extLst>
              </xdr:cNvPr>
              <xdr:cNvSpPr txBox="1"/>
            </xdr:nvSpPr>
            <xdr:spPr>
              <a:xfrm>
                <a:off x="4152901" y="1733551"/>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0C9D4E9-B0FC-4CF3-BFD6-13787BA225C4}" type="TxLink">
                  <a:rPr lang="en-US" sz="800" b="1" i="0" u="none" strike="noStrike">
                    <a:solidFill>
                      <a:schemeClr val="bg1"/>
                    </a:solidFill>
                    <a:latin typeface="Aptos" panose="020B0004020202020204" pitchFamily="34" charset="0"/>
                    <a:ea typeface="Calibri"/>
                    <a:cs typeface="Calibri"/>
                  </a:rPr>
                  <a:pPr marL="0" indent="0" algn="l"/>
                  <a:t>$3,344,695.75</a:t>
                </a:fld>
                <a:endParaRPr lang="en-CA" sz="800" b="1" i="0" u="none" strike="noStrike">
                  <a:solidFill>
                    <a:schemeClr val="bg1"/>
                  </a:solidFill>
                  <a:latin typeface="Aptos" panose="020B0004020202020204" pitchFamily="34" charset="0"/>
                  <a:ea typeface="Calibri"/>
                  <a:cs typeface="Calibri"/>
                </a:endParaRPr>
              </a:p>
            </xdr:txBody>
          </xdr:sp>
          <xdr:sp macro="" textlink="">
            <xdr:nvSpPr>
              <xdr:cNvPr id="27" name="TextBox 26">
                <a:extLst>
                  <a:ext uri="{FF2B5EF4-FFF2-40B4-BE49-F238E27FC236}">
                    <a16:creationId xmlns:a16="http://schemas.microsoft.com/office/drawing/2014/main" id="{4C4D15F6-B6E2-5D58-87D8-BF3D63E722C1}"/>
                  </a:ext>
                </a:extLst>
              </xdr:cNvPr>
              <xdr:cNvSpPr txBox="1"/>
            </xdr:nvSpPr>
            <xdr:spPr>
              <a:xfrm>
                <a:off x="3152775" y="1924050"/>
                <a:ext cx="971550"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800" b="1" i="1">
                    <a:latin typeface="Aptos" panose="020B0004020202020204" pitchFamily="34" charset="0"/>
                  </a:rPr>
                  <a:t>Compared to:</a:t>
                </a:r>
              </a:p>
            </xdr:txBody>
          </xdr:sp>
          <xdr:sp macro="" textlink="Trend!E22">
            <xdr:nvSpPr>
              <xdr:cNvPr id="28" name="TextBox 27">
                <a:extLst>
                  <a:ext uri="{FF2B5EF4-FFF2-40B4-BE49-F238E27FC236}">
                    <a16:creationId xmlns:a16="http://schemas.microsoft.com/office/drawing/2014/main" id="{9EF8D76B-9AF4-B6D1-377B-5C8F3453F142}"/>
                  </a:ext>
                </a:extLst>
              </xdr:cNvPr>
              <xdr:cNvSpPr txBox="1"/>
            </xdr:nvSpPr>
            <xdr:spPr>
              <a:xfrm>
                <a:off x="4143376" y="2095501"/>
                <a:ext cx="1085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D2095DB-6CA8-49A9-8168-46C606BCF193}" type="TxLink">
                  <a:rPr lang="en-US" sz="800" b="1" i="0" u="none" strike="noStrike">
                    <a:solidFill>
                      <a:schemeClr val="bg1"/>
                    </a:solidFill>
                    <a:latin typeface="Aptos" panose="020B0004020202020204" pitchFamily="34" charset="0"/>
                    <a:ea typeface="Calibri"/>
                    <a:cs typeface="Calibri"/>
                  </a:rPr>
                  <a:pPr marL="0" indent="0" algn="l"/>
                  <a:t>$3,156,323.29</a:t>
                </a:fld>
                <a:endParaRPr lang="en-CA" sz="800" b="1" i="0" u="none" strike="noStrike">
                  <a:solidFill>
                    <a:schemeClr val="bg1"/>
                  </a:solidFill>
                  <a:latin typeface="Aptos" panose="020B0004020202020204" pitchFamily="34" charset="0"/>
                  <a:ea typeface="Calibri"/>
                  <a:cs typeface="Calibri"/>
                </a:endParaRPr>
              </a:p>
            </xdr:txBody>
          </xdr:sp>
          <xdr:sp macro="" textlink="Trend!C22">
            <xdr:nvSpPr>
              <xdr:cNvPr id="29" name="TextBox 28">
                <a:extLst>
                  <a:ext uri="{FF2B5EF4-FFF2-40B4-BE49-F238E27FC236}">
                    <a16:creationId xmlns:a16="http://schemas.microsoft.com/office/drawing/2014/main" id="{D60796EB-482C-2F6D-CFC8-E063DCE7EECF}"/>
                  </a:ext>
                </a:extLst>
              </xdr:cNvPr>
              <xdr:cNvSpPr txBox="1"/>
            </xdr:nvSpPr>
            <xdr:spPr>
              <a:xfrm>
                <a:off x="3143250" y="1733551"/>
                <a:ext cx="695325"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82FE43-0CD9-4C62-8C0E-241E2EE240CD}" type="TxLink">
                  <a:rPr lang="en-US" sz="800" b="1" i="0" u="none" strike="noStrike">
                    <a:solidFill>
                      <a:srgbClr val="000000"/>
                    </a:solidFill>
                    <a:latin typeface="Aptos" panose="020B0004020202020204" pitchFamily="34" charset="0"/>
                    <a:ea typeface="Calibri"/>
                    <a:cs typeface="Calibri"/>
                  </a:rPr>
                  <a:pPr marL="0" indent="0" algn="ctr"/>
                  <a:t>2025</a:t>
                </a:fld>
                <a:endParaRPr lang="en-US" sz="800" b="1" i="1" u="none" strike="noStrike">
                  <a:solidFill>
                    <a:srgbClr val="000000"/>
                  </a:solidFill>
                  <a:latin typeface="Aptos" panose="020B0004020202020204" pitchFamily="34" charset="0"/>
                  <a:ea typeface="Calibri"/>
                  <a:cs typeface="Calibri"/>
                </a:endParaRPr>
              </a:p>
            </xdr:txBody>
          </xdr:sp>
          <xdr:sp macro="" textlink="Trend!B22">
            <xdr:nvSpPr>
              <xdr:cNvPr id="30" name="TextBox 29">
                <a:extLst>
                  <a:ext uri="{FF2B5EF4-FFF2-40B4-BE49-F238E27FC236}">
                    <a16:creationId xmlns:a16="http://schemas.microsoft.com/office/drawing/2014/main" id="{29BD28AE-FAC8-DEC9-BD7E-FA69846F26DC}"/>
                  </a:ext>
                </a:extLst>
              </xdr:cNvPr>
              <xdr:cNvSpPr txBox="1"/>
            </xdr:nvSpPr>
            <xdr:spPr>
              <a:xfrm>
                <a:off x="3152775" y="2114551"/>
                <a:ext cx="695325"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E3B6C1-53BB-43DE-99A7-7B8E36DD9B16}" type="TxLink">
                  <a:rPr lang="en-US" sz="800" b="1" i="0" u="none" strike="noStrike">
                    <a:solidFill>
                      <a:srgbClr val="000000"/>
                    </a:solidFill>
                    <a:latin typeface="Aptos" panose="020B0004020202020204" pitchFamily="34" charset="0"/>
                    <a:ea typeface="Calibri"/>
                    <a:cs typeface="Calibri"/>
                  </a:rPr>
                  <a:pPr marL="0" indent="0" algn="ctr"/>
                  <a:t>2024</a:t>
                </a:fld>
                <a:endParaRPr lang="en-CA" sz="800" b="1" i="0" u="none" strike="noStrike">
                  <a:solidFill>
                    <a:srgbClr val="000000"/>
                  </a:solidFill>
                  <a:latin typeface="Aptos" panose="020B0004020202020204" pitchFamily="34" charset="0"/>
                  <a:ea typeface="Calibri"/>
                  <a:cs typeface="Calibri"/>
                </a:endParaRPr>
              </a:p>
            </xdr:txBody>
          </xdr:sp>
        </xdr:grpSp>
        <mc:AlternateContent xmlns:mc="http://schemas.openxmlformats.org/markup-compatibility/2006" xmlns:a14="http://schemas.microsoft.com/office/drawing/2010/main">
          <mc:Choice Requires="a14">
            <xdr:pic>
              <xdr:nvPicPr>
                <xdr:cNvPr id="116" name="Picture 115">
                  <a:extLst>
                    <a:ext uri="{FF2B5EF4-FFF2-40B4-BE49-F238E27FC236}">
                      <a16:creationId xmlns:a16="http://schemas.microsoft.com/office/drawing/2014/main" id="{1EDE4DFB-00E0-08A8-31E8-DBFA3886EB0D}"/>
                    </a:ext>
                  </a:extLst>
                </xdr:cNvPr>
                <xdr:cNvPicPr>
                  <a:picLocks noChangeAspect="1" noChangeArrowheads="1"/>
                  <a:extLst>
                    <a:ext uri="{84589F7E-364E-4C9E-8A38-B11213B215E9}">
                      <a14:cameraTool cellRange="Trend!$F$21:$G$22" spid="_x0000_s17467"/>
                    </a:ext>
                  </a:extLst>
                </xdr:cNvPicPr>
              </xdr:nvPicPr>
              <xdr:blipFill>
                <a:blip xmlns:r="http://schemas.openxmlformats.org/officeDocument/2006/relationships" r:embed="rId9"/>
                <a:srcRect/>
                <a:stretch>
                  <a:fillRect/>
                </a:stretch>
              </xdr:blipFill>
              <xdr:spPr bwMode="auto">
                <a:xfrm>
                  <a:off x="2043864" y="1863562"/>
                  <a:ext cx="2628509" cy="417204"/>
                </a:xfrm>
                <a:prstGeom prst="rect">
                  <a:avLst/>
                </a:prstGeom>
                <a:noFill/>
                <a:extLst>
                  <a:ext uri="{909E8E84-426E-40DD-AFC4-6F175D3DCCD1}">
                    <a14:hiddenFill>
                      <a:solidFill>
                        <a:srgbClr val="FFFFFF"/>
                      </a:solidFill>
                    </a14:hiddenFill>
                  </a:ext>
                </a:extLst>
              </xdr:spPr>
            </xdr:pic>
          </mc:Choice>
          <mc:Fallback xmlns=""/>
        </mc:AlternateContent>
      </xdr:grpSp>
      <xdr:pic>
        <xdr:nvPicPr>
          <xdr:cNvPr id="12" name="Picture 11">
            <a:extLst>
              <a:ext uri="{FF2B5EF4-FFF2-40B4-BE49-F238E27FC236}">
                <a16:creationId xmlns:a16="http://schemas.microsoft.com/office/drawing/2014/main" id="{9E836920-6683-12F4-9F06-A708A2B22312}"/>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4391026" y="771526"/>
            <a:ext cx="285749" cy="285749"/>
          </a:xfrm>
          <a:prstGeom prst="rect">
            <a:avLst/>
          </a:prstGeom>
        </xdr:spPr>
      </xdr:pic>
    </xdr:grpSp>
    <xdr:clientData/>
  </xdr:twoCellAnchor>
  <xdr:twoCellAnchor editAs="absolute">
    <xdr:from>
      <xdr:col>12</xdr:col>
      <xdr:colOff>55828</xdr:colOff>
      <xdr:row>3</xdr:row>
      <xdr:rowOff>142875</xdr:rowOff>
    </xdr:from>
    <xdr:to>
      <xdr:col>16</xdr:col>
      <xdr:colOff>132024</xdr:colOff>
      <xdr:row>10</xdr:row>
      <xdr:rowOff>9525</xdr:rowOff>
    </xdr:to>
    <xdr:grpSp>
      <xdr:nvGrpSpPr>
        <xdr:cNvPr id="64" name="Group 63">
          <a:extLst>
            <a:ext uri="{FF2B5EF4-FFF2-40B4-BE49-F238E27FC236}">
              <a16:creationId xmlns:a16="http://schemas.microsoft.com/office/drawing/2014/main" id="{3BC3F81F-837F-313C-2863-589188AE678B}"/>
            </a:ext>
          </a:extLst>
        </xdr:cNvPr>
        <xdr:cNvGrpSpPr/>
      </xdr:nvGrpSpPr>
      <xdr:grpSpPr>
        <a:xfrm>
          <a:off x="7294828" y="714375"/>
          <a:ext cx="2514596" cy="1200150"/>
          <a:chOff x="7294828" y="714375"/>
          <a:chExt cx="2514596" cy="1200150"/>
        </a:xfrm>
      </xdr:grpSpPr>
      <xdr:grpSp>
        <xdr:nvGrpSpPr>
          <xdr:cNvPr id="81" name="Group 80">
            <a:extLst>
              <a:ext uri="{FF2B5EF4-FFF2-40B4-BE49-F238E27FC236}">
                <a16:creationId xmlns:a16="http://schemas.microsoft.com/office/drawing/2014/main" id="{190B6AC7-AF26-9B9D-FA96-268EF7FE7607}"/>
              </a:ext>
            </a:extLst>
          </xdr:cNvPr>
          <xdr:cNvGrpSpPr/>
        </xdr:nvGrpSpPr>
        <xdr:grpSpPr>
          <a:xfrm>
            <a:off x="7294828" y="714375"/>
            <a:ext cx="2514596" cy="1200150"/>
            <a:chOff x="7296150" y="962025"/>
            <a:chExt cx="2581274" cy="1253405"/>
          </a:xfrm>
          <a:effectLst>
            <a:outerShdw blurRad="50800" dist="38100" dir="5400000" algn="t" rotWithShape="0">
              <a:prstClr val="black">
                <a:alpha val="40000"/>
              </a:prstClr>
            </a:outerShdw>
          </a:effectLst>
        </xdr:grpSpPr>
        <xdr:grpSp>
          <xdr:nvGrpSpPr>
            <xdr:cNvPr id="82" name="Group 81">
              <a:extLst>
                <a:ext uri="{FF2B5EF4-FFF2-40B4-BE49-F238E27FC236}">
                  <a16:creationId xmlns:a16="http://schemas.microsoft.com/office/drawing/2014/main" id="{FEBD7902-EE39-90D5-0212-7F2291CF6C9E}"/>
                </a:ext>
              </a:extLst>
            </xdr:cNvPr>
            <xdr:cNvGrpSpPr/>
          </xdr:nvGrpSpPr>
          <xdr:grpSpPr>
            <a:xfrm>
              <a:off x="7296150" y="962025"/>
              <a:ext cx="2581274" cy="1228372"/>
              <a:chOff x="3098647" y="1485900"/>
              <a:chExt cx="2171700" cy="1283373"/>
            </a:xfrm>
            <a:solidFill>
              <a:schemeClr val="tx1">
                <a:lumMod val="65000"/>
                <a:lumOff val="35000"/>
              </a:schemeClr>
            </a:solidFill>
          </xdr:grpSpPr>
          <xdr:sp macro="" textlink="">
            <xdr:nvSpPr>
              <xdr:cNvPr id="84" name="Rectangle: Rounded Corners 83">
                <a:extLst>
                  <a:ext uri="{FF2B5EF4-FFF2-40B4-BE49-F238E27FC236}">
                    <a16:creationId xmlns:a16="http://schemas.microsoft.com/office/drawing/2014/main" id="{023B4DA3-A286-B8CC-52D7-3A237E76BEA2}"/>
                  </a:ext>
                </a:extLst>
              </xdr:cNvPr>
              <xdr:cNvSpPr/>
            </xdr:nvSpPr>
            <xdr:spPr>
              <a:xfrm>
                <a:off x="3098647" y="1485900"/>
                <a:ext cx="2171700" cy="1283373"/>
              </a:xfrm>
              <a:prstGeom prst="roundRect">
                <a:avLst>
                  <a:gd name="adj" fmla="val 389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p>
            </xdr:txBody>
          </xdr:sp>
          <xdr:sp macro="" textlink="">
            <xdr:nvSpPr>
              <xdr:cNvPr id="85" name="TextBox 84">
                <a:extLst>
                  <a:ext uri="{FF2B5EF4-FFF2-40B4-BE49-F238E27FC236}">
                    <a16:creationId xmlns:a16="http://schemas.microsoft.com/office/drawing/2014/main" id="{806A482E-3656-7D9D-38B7-B1CA2C55F2A2}"/>
                  </a:ext>
                </a:extLst>
              </xdr:cNvPr>
              <xdr:cNvSpPr txBox="1"/>
            </xdr:nvSpPr>
            <xdr:spPr>
              <a:xfrm>
                <a:off x="3202825" y="1503671"/>
                <a:ext cx="1971359" cy="2509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baseline="0">
                    <a:solidFill>
                      <a:schemeClr val="bg1"/>
                    </a:solidFill>
                    <a:latin typeface="Aptos" panose="020B0004020202020204" pitchFamily="34" charset="0"/>
                    <a:ea typeface="+mn-ea"/>
                    <a:cs typeface="+mn-cs"/>
                  </a:rPr>
                  <a:t>Monthly Net  Revenue </a:t>
                </a:r>
              </a:p>
            </xdr:txBody>
          </xdr:sp>
          <xdr:sp macro="" textlink="Trend!E26">
            <xdr:nvSpPr>
              <xdr:cNvPr id="86" name="TextBox 85">
                <a:extLst>
                  <a:ext uri="{FF2B5EF4-FFF2-40B4-BE49-F238E27FC236}">
                    <a16:creationId xmlns:a16="http://schemas.microsoft.com/office/drawing/2014/main" id="{AC59B733-4062-C514-DEAD-162B76815E82}"/>
                  </a:ext>
                </a:extLst>
              </xdr:cNvPr>
              <xdr:cNvSpPr txBox="1"/>
            </xdr:nvSpPr>
            <xdr:spPr>
              <a:xfrm>
                <a:off x="4152901" y="1743076"/>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CA53E3B-1178-4BD0-B32E-CF095D49C1AC}" type="TxLink">
                  <a:rPr lang="en-US" sz="800" b="1" i="0" u="none" strike="noStrike">
                    <a:solidFill>
                      <a:schemeClr val="bg1"/>
                    </a:solidFill>
                    <a:latin typeface="Aptos" panose="020B0004020202020204" pitchFamily="34" charset="0"/>
                    <a:ea typeface="Calibri"/>
                    <a:cs typeface="Calibri"/>
                  </a:rPr>
                  <a:pPr marL="0" indent="0" algn="l"/>
                  <a:t>$301,505.29</a:t>
                </a:fld>
                <a:endParaRPr lang="en-CA" sz="800" b="1" i="0" u="none" strike="noStrike">
                  <a:solidFill>
                    <a:schemeClr val="bg1"/>
                  </a:solidFill>
                  <a:latin typeface="Aptos" panose="020B0004020202020204" pitchFamily="34" charset="0"/>
                  <a:ea typeface="Calibri"/>
                  <a:cs typeface="Calibri"/>
                </a:endParaRPr>
              </a:p>
            </xdr:txBody>
          </xdr:sp>
          <xdr:sp macro="" textlink="">
            <xdr:nvSpPr>
              <xdr:cNvPr id="87" name="TextBox 86">
                <a:extLst>
                  <a:ext uri="{FF2B5EF4-FFF2-40B4-BE49-F238E27FC236}">
                    <a16:creationId xmlns:a16="http://schemas.microsoft.com/office/drawing/2014/main" id="{6FB64F05-FC03-EB80-1C48-F7E5196E065F}"/>
                  </a:ext>
                </a:extLst>
              </xdr:cNvPr>
              <xdr:cNvSpPr txBox="1"/>
            </xdr:nvSpPr>
            <xdr:spPr>
              <a:xfrm>
                <a:off x="3152775" y="1924050"/>
                <a:ext cx="971550"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800" b="1" i="1">
                    <a:latin typeface="Aptos" panose="020B0004020202020204" pitchFamily="34" charset="0"/>
                  </a:rPr>
                  <a:t>Compared to</a:t>
                </a:r>
              </a:p>
            </xdr:txBody>
          </xdr:sp>
          <xdr:sp macro="" textlink="Trend!C26">
            <xdr:nvSpPr>
              <xdr:cNvPr id="88" name="TextBox 87">
                <a:extLst>
                  <a:ext uri="{FF2B5EF4-FFF2-40B4-BE49-F238E27FC236}">
                    <a16:creationId xmlns:a16="http://schemas.microsoft.com/office/drawing/2014/main" id="{DD9321FA-1DA6-2E9A-D18F-122D70675380}"/>
                  </a:ext>
                </a:extLst>
              </xdr:cNvPr>
              <xdr:cNvSpPr txBox="1"/>
            </xdr:nvSpPr>
            <xdr:spPr>
              <a:xfrm>
                <a:off x="3575811" y="2103318"/>
                <a:ext cx="468448" cy="25831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102DFCA-8921-48D8-AB82-3E39332022D0}" type="TxLink">
                  <a:rPr lang="en-US" sz="800" b="1" i="0" u="none" strike="noStrike">
                    <a:solidFill>
                      <a:srgbClr val="000000"/>
                    </a:solidFill>
                    <a:latin typeface="Aptos" panose="020B0004020202020204" pitchFamily="34" charset="0"/>
                    <a:ea typeface="Calibri"/>
                    <a:cs typeface="Calibri"/>
                  </a:rPr>
                  <a:pPr algn="l"/>
                  <a:t>May</a:t>
                </a:fld>
                <a:endParaRPr lang="en-CA" sz="800" b="1" i="1">
                  <a:latin typeface="Aptos" panose="020B0004020202020204" pitchFamily="34" charset="0"/>
                </a:endParaRPr>
              </a:p>
            </xdr:txBody>
          </xdr:sp>
          <xdr:sp macro="" textlink="Trend!F26">
            <xdr:nvSpPr>
              <xdr:cNvPr id="89" name="TextBox 88">
                <a:extLst>
                  <a:ext uri="{FF2B5EF4-FFF2-40B4-BE49-F238E27FC236}">
                    <a16:creationId xmlns:a16="http://schemas.microsoft.com/office/drawing/2014/main" id="{BA8D7E7E-F89A-DFE8-FE77-DFB9DDA1FE57}"/>
                  </a:ext>
                </a:extLst>
              </xdr:cNvPr>
              <xdr:cNvSpPr txBox="1"/>
            </xdr:nvSpPr>
            <xdr:spPr>
              <a:xfrm>
                <a:off x="4143376" y="2143126"/>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F859FE9-8EAB-4DE3-B55D-E532DC25924A}" type="TxLink">
                  <a:rPr lang="en-US" sz="800" b="1" i="0" u="none" strike="noStrike">
                    <a:solidFill>
                      <a:schemeClr val="bg1"/>
                    </a:solidFill>
                    <a:latin typeface="Aptos" panose="020B0004020202020204" pitchFamily="34" charset="0"/>
                    <a:ea typeface="Calibri"/>
                    <a:cs typeface="Calibri"/>
                  </a:rPr>
                  <a:pPr marL="0" indent="0" algn="l"/>
                  <a:t>$277,890.63</a:t>
                </a:fld>
                <a:endParaRPr lang="en-CA" sz="800" b="1" i="0" u="none" strike="noStrike">
                  <a:solidFill>
                    <a:schemeClr val="bg1"/>
                  </a:solidFill>
                  <a:latin typeface="Aptos" panose="020B0004020202020204" pitchFamily="34" charset="0"/>
                  <a:ea typeface="Calibri"/>
                  <a:cs typeface="Calibri"/>
                </a:endParaRPr>
              </a:p>
            </xdr:txBody>
          </xdr:sp>
          <xdr:sp macro="" textlink="Trend!D26">
            <xdr:nvSpPr>
              <xdr:cNvPr id="90" name="TextBox 89">
                <a:extLst>
                  <a:ext uri="{FF2B5EF4-FFF2-40B4-BE49-F238E27FC236}">
                    <a16:creationId xmlns:a16="http://schemas.microsoft.com/office/drawing/2014/main" id="{1C2BFD15-0C3F-5E52-AD61-526B0F1DBED8}"/>
                  </a:ext>
                </a:extLst>
              </xdr:cNvPr>
              <xdr:cNvSpPr txBox="1"/>
            </xdr:nvSpPr>
            <xdr:spPr>
              <a:xfrm>
                <a:off x="3575811" y="1743076"/>
                <a:ext cx="556599" cy="23044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A6A4E43-95FE-464D-B0ED-3E751E9ACB4C}" type="TxLink">
                  <a:rPr lang="en-US" sz="800" b="1" i="0" u="none" strike="noStrike">
                    <a:solidFill>
                      <a:srgbClr val="000000"/>
                    </a:solidFill>
                    <a:latin typeface="Aptos" panose="020B0004020202020204" pitchFamily="34" charset="0"/>
                    <a:ea typeface="Calibri"/>
                    <a:cs typeface="Calibri"/>
                  </a:rPr>
                  <a:pPr algn="l"/>
                  <a:t>Jun</a:t>
                </a:fld>
                <a:endParaRPr lang="en-CA" sz="800" b="1" i="1">
                  <a:latin typeface="Aptos" panose="020B0004020202020204" pitchFamily="34" charset="0"/>
                </a:endParaRPr>
              </a:p>
            </xdr:txBody>
          </xdr:sp>
          <xdr:sp macro="" textlink="Trend!B26">
            <xdr:nvSpPr>
              <xdr:cNvPr id="91" name="TextBox 90">
                <a:extLst>
                  <a:ext uri="{FF2B5EF4-FFF2-40B4-BE49-F238E27FC236}">
                    <a16:creationId xmlns:a16="http://schemas.microsoft.com/office/drawing/2014/main" id="{192B89DE-ECD9-DFC4-AAA7-90D9BE0C219C}"/>
                  </a:ext>
                </a:extLst>
              </xdr:cNvPr>
              <xdr:cNvSpPr txBox="1"/>
            </xdr:nvSpPr>
            <xdr:spPr>
              <a:xfrm>
                <a:off x="3143250" y="1733551"/>
                <a:ext cx="444231" cy="22006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B20D95-4EAF-4A05-804E-9ED45F0B4F87}" type="TxLink">
                  <a:rPr lang="en-US" sz="800" b="1" i="0" u="none" strike="noStrike">
                    <a:solidFill>
                      <a:srgbClr val="000000"/>
                    </a:solidFill>
                    <a:latin typeface="Aptos" panose="020B0004020202020204" pitchFamily="34" charset="0"/>
                    <a:ea typeface="Calibri"/>
                    <a:cs typeface="Calibri"/>
                  </a:rPr>
                  <a:pPr marL="0" indent="0" algn="l"/>
                  <a:t>2025</a:t>
                </a:fld>
                <a:endParaRPr lang="en-CA" sz="800" b="1" i="1" u="none" strike="noStrike">
                  <a:solidFill>
                    <a:srgbClr val="000000"/>
                  </a:solidFill>
                  <a:latin typeface="Aptos" panose="020B0004020202020204" pitchFamily="34" charset="0"/>
                  <a:ea typeface="Calibri"/>
                  <a:cs typeface="Calibri"/>
                </a:endParaRPr>
              </a:p>
            </xdr:txBody>
          </xdr:sp>
          <xdr:sp macro="" textlink="Trend!B26">
            <xdr:nvSpPr>
              <xdr:cNvPr id="92" name="TextBox 91">
                <a:extLst>
                  <a:ext uri="{FF2B5EF4-FFF2-40B4-BE49-F238E27FC236}">
                    <a16:creationId xmlns:a16="http://schemas.microsoft.com/office/drawing/2014/main" id="{BA1BFC55-6626-6068-D60C-C84A89885FB7}"/>
                  </a:ext>
                </a:extLst>
              </xdr:cNvPr>
              <xdr:cNvSpPr txBox="1"/>
            </xdr:nvSpPr>
            <xdr:spPr>
              <a:xfrm>
                <a:off x="3160790" y="2102893"/>
                <a:ext cx="410664" cy="2189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1EFFEC1-0092-4846-B4F0-4DAC0F78AA6C}" type="TxLink">
                  <a:rPr lang="en-US" sz="800" b="1" i="0" u="none" strike="noStrike">
                    <a:solidFill>
                      <a:srgbClr val="000000"/>
                    </a:solidFill>
                    <a:latin typeface="Aptos" panose="020B0004020202020204" pitchFamily="34" charset="0"/>
                    <a:ea typeface="Calibri"/>
                    <a:cs typeface="Calibri"/>
                  </a:rPr>
                  <a:pPr marL="0" indent="0" algn="l"/>
                  <a:t>2025</a:t>
                </a:fld>
                <a:endParaRPr lang="en-CA" sz="800" b="1" i="1" u="none" strike="noStrike">
                  <a:solidFill>
                    <a:srgbClr val="000000"/>
                  </a:solidFill>
                  <a:latin typeface="Aptos" panose="020B0004020202020204" pitchFamily="34" charset="0"/>
                  <a:ea typeface="Calibri"/>
                  <a:cs typeface="Calibri"/>
                </a:endParaRPr>
              </a:p>
            </xdr:txBody>
          </xdr:sp>
        </xdr:grpSp>
        <mc:AlternateContent xmlns:mc="http://schemas.openxmlformats.org/markup-compatibility/2006" xmlns:a14="http://schemas.microsoft.com/office/drawing/2010/main">
          <mc:Choice Requires="a14">
            <xdr:pic>
              <xdr:nvPicPr>
                <xdr:cNvPr id="83" name="Picture 82">
                  <a:extLst>
                    <a:ext uri="{FF2B5EF4-FFF2-40B4-BE49-F238E27FC236}">
                      <a16:creationId xmlns:a16="http://schemas.microsoft.com/office/drawing/2014/main" id="{5CE8DF9A-9EA3-88C7-CEFD-51278FF36815}"/>
                    </a:ext>
                  </a:extLst>
                </xdr:cNvPr>
                <xdr:cNvPicPr>
                  <a:picLocks noChangeAspect="1" noChangeArrowheads="1"/>
                  <a:extLst>
                    <a:ext uri="{84589F7E-364E-4C9E-8A38-B11213B215E9}">
                      <a14:cameraTool cellRange="Trend!$G$25:$H$26" spid="_x0000_s17468"/>
                    </a:ext>
                  </a:extLst>
                </xdr:cNvPicPr>
              </xdr:nvPicPr>
              <xdr:blipFill>
                <a:blip xmlns:r="http://schemas.openxmlformats.org/officeDocument/2006/relationships" r:embed="rId11"/>
                <a:srcRect/>
                <a:stretch>
                  <a:fillRect/>
                </a:stretch>
              </xdr:blipFill>
              <xdr:spPr bwMode="auto">
                <a:xfrm>
                  <a:off x="7325471" y="1836952"/>
                  <a:ext cx="2539072" cy="378478"/>
                </a:xfrm>
                <a:prstGeom prst="rect">
                  <a:avLst/>
                </a:prstGeom>
                <a:noFill/>
                <a:extLst>
                  <a:ext uri="{909E8E84-426E-40DD-AFC4-6F175D3DCCD1}">
                    <a14:hiddenFill>
                      <a:solidFill>
                        <a:srgbClr val="FFFFFF"/>
                      </a:solidFill>
                    </a14:hiddenFill>
                  </a:ext>
                </a:extLst>
              </xdr:spPr>
            </xdr:pic>
          </mc:Choice>
          <mc:Fallback xmlns=""/>
        </mc:AlternateContent>
      </xdr:grpSp>
      <xdr:pic>
        <xdr:nvPicPr>
          <xdr:cNvPr id="13" name="Picture 12">
            <a:extLst>
              <a:ext uri="{FF2B5EF4-FFF2-40B4-BE49-F238E27FC236}">
                <a16:creationId xmlns:a16="http://schemas.microsoft.com/office/drawing/2014/main" id="{F32218C9-C1DF-0CBC-97CF-3C22876D9AFC}"/>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9496426" y="771526"/>
            <a:ext cx="285749" cy="285749"/>
          </a:xfrm>
          <a:prstGeom prst="rect">
            <a:avLst/>
          </a:prstGeom>
        </xdr:spPr>
      </xdr:pic>
    </xdr:grpSp>
    <xdr:clientData/>
  </xdr:twoCellAnchor>
  <xdr:twoCellAnchor editAs="absolute">
    <xdr:from>
      <xdr:col>7</xdr:col>
      <xdr:colOff>456004</xdr:colOff>
      <xdr:row>3</xdr:row>
      <xdr:rowOff>156105</xdr:rowOff>
    </xdr:from>
    <xdr:to>
      <xdr:col>12</xdr:col>
      <xdr:colOff>26374</xdr:colOff>
      <xdr:row>10</xdr:row>
      <xdr:rowOff>61005</xdr:rowOff>
    </xdr:to>
    <xdr:grpSp>
      <xdr:nvGrpSpPr>
        <xdr:cNvPr id="62" name="Group 61">
          <a:extLst>
            <a:ext uri="{FF2B5EF4-FFF2-40B4-BE49-F238E27FC236}">
              <a16:creationId xmlns:a16="http://schemas.microsoft.com/office/drawing/2014/main" id="{290BFC59-6AB9-ED00-A9B1-7F1F7A5357FD}"/>
            </a:ext>
          </a:extLst>
        </xdr:cNvPr>
        <xdr:cNvGrpSpPr/>
      </xdr:nvGrpSpPr>
      <xdr:grpSpPr>
        <a:xfrm>
          <a:off x="4732729" y="727605"/>
          <a:ext cx="2532645" cy="1238400"/>
          <a:chOff x="4732729" y="727605"/>
          <a:chExt cx="2532645" cy="1238400"/>
        </a:xfrm>
      </xdr:grpSpPr>
      <xdr:grpSp>
        <xdr:nvGrpSpPr>
          <xdr:cNvPr id="4" name="Group 3">
            <a:extLst>
              <a:ext uri="{FF2B5EF4-FFF2-40B4-BE49-F238E27FC236}">
                <a16:creationId xmlns:a16="http://schemas.microsoft.com/office/drawing/2014/main" id="{F8F39709-6F74-51B2-3E51-5BBFAF445BC1}"/>
              </a:ext>
            </a:extLst>
          </xdr:cNvPr>
          <xdr:cNvGrpSpPr/>
        </xdr:nvGrpSpPr>
        <xdr:grpSpPr>
          <a:xfrm>
            <a:off x="4732729" y="727605"/>
            <a:ext cx="2532645" cy="1238400"/>
            <a:chOff x="4724402" y="885822"/>
            <a:chExt cx="2668327" cy="1333504"/>
          </a:xfrm>
        </xdr:grpSpPr>
        <xdr:grpSp>
          <xdr:nvGrpSpPr>
            <xdr:cNvPr id="125" name="Group 124">
              <a:extLst>
                <a:ext uri="{FF2B5EF4-FFF2-40B4-BE49-F238E27FC236}">
                  <a16:creationId xmlns:a16="http://schemas.microsoft.com/office/drawing/2014/main" id="{F234980E-BA24-53BD-41FF-3DE632F0985E}"/>
                </a:ext>
              </a:extLst>
            </xdr:cNvPr>
            <xdr:cNvGrpSpPr/>
          </xdr:nvGrpSpPr>
          <xdr:grpSpPr>
            <a:xfrm>
              <a:off x="4724402" y="885822"/>
              <a:ext cx="2647949" cy="1333504"/>
              <a:chOff x="3114675" y="1485900"/>
              <a:chExt cx="2171700" cy="1333500"/>
            </a:xfrm>
            <a:solidFill>
              <a:schemeClr val="tx1">
                <a:lumMod val="65000"/>
                <a:lumOff val="35000"/>
              </a:schemeClr>
            </a:solidFill>
          </xdr:grpSpPr>
          <xdr:sp macro="" textlink="">
            <xdr:nvSpPr>
              <xdr:cNvPr id="126" name="Rectangle: Rounded Corners 125">
                <a:extLst>
                  <a:ext uri="{FF2B5EF4-FFF2-40B4-BE49-F238E27FC236}">
                    <a16:creationId xmlns:a16="http://schemas.microsoft.com/office/drawing/2014/main" id="{D85EAE44-193D-1B0F-DACB-321278E67FD9}"/>
                  </a:ext>
                </a:extLst>
              </xdr:cNvPr>
              <xdr:cNvSpPr/>
            </xdr:nvSpPr>
            <xdr:spPr>
              <a:xfrm>
                <a:off x="3114675" y="1485900"/>
                <a:ext cx="2171700" cy="1333500"/>
              </a:xfrm>
              <a:prstGeom prst="roundRect">
                <a:avLst>
                  <a:gd name="adj" fmla="val 389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p>
            </xdr:txBody>
          </xdr:sp>
          <xdr:sp macro="" textlink="">
            <xdr:nvSpPr>
              <xdr:cNvPr id="127" name="TextBox 126">
                <a:extLst>
                  <a:ext uri="{FF2B5EF4-FFF2-40B4-BE49-F238E27FC236}">
                    <a16:creationId xmlns:a16="http://schemas.microsoft.com/office/drawing/2014/main" id="{E65E33E2-2461-2999-052D-936F9CCC027D}"/>
                  </a:ext>
                </a:extLst>
              </xdr:cNvPr>
              <xdr:cNvSpPr txBox="1"/>
            </xdr:nvSpPr>
            <xdr:spPr>
              <a:xfrm>
                <a:off x="3451249" y="1485900"/>
                <a:ext cx="1520146" cy="22860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baseline="0">
                    <a:solidFill>
                      <a:schemeClr val="bg1"/>
                    </a:solidFill>
                    <a:latin typeface="Aptos" panose="020B0004020202020204" pitchFamily="34" charset="0"/>
                    <a:ea typeface="+mn-ea"/>
                    <a:cs typeface="+mn-cs"/>
                  </a:rPr>
                  <a:t>Yearly Number of Orders</a:t>
                </a:r>
              </a:p>
            </xdr:txBody>
          </xdr:sp>
          <xdr:sp macro="" textlink="Trend!D30">
            <xdr:nvSpPr>
              <xdr:cNvPr id="128" name="TextBox 127">
                <a:extLst>
                  <a:ext uri="{FF2B5EF4-FFF2-40B4-BE49-F238E27FC236}">
                    <a16:creationId xmlns:a16="http://schemas.microsoft.com/office/drawing/2014/main" id="{45ABA106-A8E1-FA5D-4B4A-5E18DDA4C15B}"/>
                  </a:ext>
                </a:extLst>
              </xdr:cNvPr>
              <xdr:cNvSpPr txBox="1"/>
            </xdr:nvSpPr>
            <xdr:spPr>
              <a:xfrm>
                <a:off x="4152901" y="1733551"/>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F7020DB-FEF4-46CF-9646-82E5001DE026}" type="TxLink">
                  <a:rPr lang="en-US" sz="800" b="1" i="0" u="none" strike="noStrike">
                    <a:solidFill>
                      <a:schemeClr val="bg1"/>
                    </a:solidFill>
                    <a:latin typeface="Aptos" panose="020B0004020202020204" pitchFamily="34" charset="0"/>
                    <a:ea typeface="Calibri"/>
                    <a:cs typeface="Calibri"/>
                  </a:rPr>
                  <a:pPr marL="0" indent="0" algn="l"/>
                  <a:t>5,066</a:t>
                </a:fld>
                <a:endParaRPr lang="en-CA" sz="800" b="1" i="0" u="none" strike="noStrike">
                  <a:solidFill>
                    <a:schemeClr val="bg1"/>
                  </a:solidFill>
                  <a:latin typeface="Aptos" panose="020B0004020202020204" pitchFamily="34" charset="0"/>
                  <a:ea typeface="Calibri"/>
                  <a:cs typeface="Calibri"/>
                </a:endParaRPr>
              </a:p>
            </xdr:txBody>
          </xdr:sp>
          <xdr:sp macro="" textlink="">
            <xdr:nvSpPr>
              <xdr:cNvPr id="129" name="TextBox 128">
                <a:extLst>
                  <a:ext uri="{FF2B5EF4-FFF2-40B4-BE49-F238E27FC236}">
                    <a16:creationId xmlns:a16="http://schemas.microsoft.com/office/drawing/2014/main" id="{D3EA2BA0-931B-36C1-E6CB-8A5843C15DB5}"/>
                  </a:ext>
                </a:extLst>
              </xdr:cNvPr>
              <xdr:cNvSpPr txBox="1"/>
            </xdr:nvSpPr>
            <xdr:spPr>
              <a:xfrm>
                <a:off x="3152775" y="1924050"/>
                <a:ext cx="971550"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800" b="1" i="1">
                    <a:latin typeface="Aptos" panose="020B0004020202020204" pitchFamily="34" charset="0"/>
                  </a:rPr>
                  <a:t>Compared to:</a:t>
                </a:r>
              </a:p>
            </xdr:txBody>
          </xdr:sp>
          <xdr:sp macro="" textlink="Trend!E30">
            <xdr:nvSpPr>
              <xdr:cNvPr id="130" name="TextBox 129">
                <a:extLst>
                  <a:ext uri="{FF2B5EF4-FFF2-40B4-BE49-F238E27FC236}">
                    <a16:creationId xmlns:a16="http://schemas.microsoft.com/office/drawing/2014/main" id="{D7DE5937-C294-08B2-22A3-52FFAF090CDE}"/>
                  </a:ext>
                </a:extLst>
              </xdr:cNvPr>
              <xdr:cNvSpPr txBox="1"/>
            </xdr:nvSpPr>
            <xdr:spPr>
              <a:xfrm>
                <a:off x="4143376" y="2095501"/>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4736884-74BB-4428-8C94-291B55B880CA}" type="TxLink">
                  <a:rPr lang="en-US" sz="800" b="1" i="0" u="none" strike="noStrike">
                    <a:solidFill>
                      <a:schemeClr val="bg1"/>
                    </a:solidFill>
                    <a:latin typeface="Aptos" panose="020B0004020202020204" pitchFamily="34" charset="0"/>
                    <a:ea typeface="Calibri"/>
                    <a:cs typeface="Calibri"/>
                  </a:rPr>
                  <a:pPr marL="0" indent="0" algn="l"/>
                  <a:t>4,974</a:t>
                </a:fld>
                <a:endParaRPr lang="en-CA" sz="800" b="1" i="0" u="none" strike="noStrike">
                  <a:solidFill>
                    <a:schemeClr val="bg1"/>
                  </a:solidFill>
                  <a:latin typeface="Aptos" panose="020B0004020202020204" pitchFamily="34" charset="0"/>
                  <a:ea typeface="Calibri"/>
                  <a:cs typeface="Calibri"/>
                </a:endParaRPr>
              </a:p>
            </xdr:txBody>
          </xdr:sp>
          <xdr:sp macro="" textlink="Trend!C30">
            <xdr:nvSpPr>
              <xdr:cNvPr id="131" name="TextBox 130">
                <a:extLst>
                  <a:ext uri="{FF2B5EF4-FFF2-40B4-BE49-F238E27FC236}">
                    <a16:creationId xmlns:a16="http://schemas.microsoft.com/office/drawing/2014/main" id="{5A218604-1F90-3913-3411-CEA9D999401C}"/>
                  </a:ext>
                </a:extLst>
              </xdr:cNvPr>
              <xdr:cNvSpPr txBox="1"/>
            </xdr:nvSpPr>
            <xdr:spPr>
              <a:xfrm>
                <a:off x="3143250" y="1733551"/>
                <a:ext cx="695325"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61E7FE-33AE-4DFE-9400-C2A6E6EEAAF6}" type="TxLink">
                  <a:rPr lang="en-US" sz="800" b="1" i="0" u="none" strike="noStrike">
                    <a:solidFill>
                      <a:srgbClr val="000000"/>
                    </a:solidFill>
                    <a:latin typeface="Aptos" panose="020B0004020202020204" pitchFamily="34" charset="0"/>
                    <a:ea typeface="Calibri"/>
                    <a:cs typeface="Calibri"/>
                  </a:rPr>
                  <a:pPr marL="0" indent="0" algn="ctr"/>
                  <a:t>2025</a:t>
                </a:fld>
                <a:endParaRPr lang="en-US" sz="800" b="1" i="1" u="none" strike="noStrike">
                  <a:solidFill>
                    <a:srgbClr val="000000"/>
                  </a:solidFill>
                  <a:latin typeface="Aptos" panose="020B0004020202020204" pitchFamily="34" charset="0"/>
                  <a:ea typeface="Calibri"/>
                  <a:cs typeface="Calibri"/>
                </a:endParaRPr>
              </a:p>
            </xdr:txBody>
          </xdr:sp>
          <xdr:sp macro="" textlink="Trend!B30">
            <xdr:nvSpPr>
              <xdr:cNvPr id="132" name="TextBox 131">
                <a:extLst>
                  <a:ext uri="{FF2B5EF4-FFF2-40B4-BE49-F238E27FC236}">
                    <a16:creationId xmlns:a16="http://schemas.microsoft.com/office/drawing/2014/main" id="{859BAD42-8525-8975-4271-95CE1835C544}"/>
                  </a:ext>
                </a:extLst>
              </xdr:cNvPr>
              <xdr:cNvSpPr txBox="1"/>
            </xdr:nvSpPr>
            <xdr:spPr>
              <a:xfrm>
                <a:off x="3152775" y="2114551"/>
                <a:ext cx="695325"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C7D5D7-3DE1-4FAF-BE8D-C22A729FA290}" type="TxLink">
                  <a:rPr lang="en-US" sz="800" b="1" i="0" u="none" strike="noStrike">
                    <a:solidFill>
                      <a:srgbClr val="000000"/>
                    </a:solidFill>
                    <a:latin typeface="Aptos" panose="020B0004020202020204" pitchFamily="34" charset="0"/>
                    <a:ea typeface="Calibri"/>
                    <a:cs typeface="Calibri"/>
                  </a:rPr>
                  <a:pPr marL="0" indent="0" algn="ctr"/>
                  <a:t>2024</a:t>
                </a:fld>
                <a:endParaRPr lang="en-CA" sz="800" b="1" i="0" u="none" strike="noStrike">
                  <a:solidFill>
                    <a:srgbClr val="000000"/>
                  </a:solidFill>
                  <a:latin typeface="Aptos" panose="020B0004020202020204" pitchFamily="34" charset="0"/>
                  <a:ea typeface="Calibri"/>
                  <a:cs typeface="Calibri"/>
                </a:endParaRPr>
              </a:p>
            </xdr:txBody>
          </xdr:sp>
        </xdr:grpSp>
        <mc:AlternateContent xmlns:mc="http://schemas.openxmlformats.org/markup-compatibility/2006" xmlns:a14="http://schemas.microsoft.com/office/drawing/2010/main">
          <mc:Choice Requires="a14">
            <xdr:pic>
              <xdr:nvPicPr>
                <xdr:cNvPr id="3" name="Picture 2">
                  <a:extLst>
                    <a:ext uri="{FF2B5EF4-FFF2-40B4-BE49-F238E27FC236}">
                      <a16:creationId xmlns:a16="http://schemas.microsoft.com/office/drawing/2014/main" id="{9FFA51F4-FDC4-1900-AA49-122A6D3DBE65}"/>
                    </a:ext>
                  </a:extLst>
                </xdr:cNvPr>
                <xdr:cNvPicPr>
                  <a:picLocks noChangeAspect="1" noChangeArrowheads="1"/>
                  <a:extLst>
                    <a:ext uri="{84589F7E-364E-4C9E-8A38-B11213B215E9}">
                      <a14:cameraTool cellRange="Trend!$F$29:$G$30" spid="_x0000_s17469"/>
                    </a:ext>
                  </a:extLst>
                </xdr:cNvPicPr>
              </xdr:nvPicPr>
              <xdr:blipFill>
                <a:blip xmlns:r="http://schemas.openxmlformats.org/officeDocument/2006/relationships" r:embed="rId12"/>
                <a:srcRect/>
                <a:stretch>
                  <a:fillRect/>
                </a:stretch>
              </xdr:blipFill>
              <xdr:spPr bwMode="auto">
                <a:xfrm>
                  <a:off x="4735716" y="1800226"/>
                  <a:ext cx="2657013" cy="401489"/>
                </a:xfrm>
                <a:prstGeom prst="rect">
                  <a:avLst/>
                </a:prstGeom>
                <a:noFill/>
                <a:extLst>
                  <a:ext uri="{909E8E84-426E-40DD-AFC4-6F175D3DCCD1}">
                    <a14:hiddenFill>
                      <a:solidFill>
                        <a:srgbClr val="FFFFFF"/>
                      </a:solidFill>
                    </a14:hiddenFill>
                  </a:ext>
                </a:extLst>
              </xdr:spPr>
            </xdr:pic>
          </mc:Choice>
          <mc:Fallback xmlns=""/>
        </mc:AlternateContent>
      </xdr:grpSp>
      <xdr:pic>
        <xdr:nvPicPr>
          <xdr:cNvPr id="31" name="Picture 30">
            <a:extLst>
              <a:ext uri="{FF2B5EF4-FFF2-40B4-BE49-F238E27FC236}">
                <a16:creationId xmlns:a16="http://schemas.microsoft.com/office/drawing/2014/main" id="{9B54B49E-815B-12D1-1F44-BC55C8BC9E7D}"/>
              </a:ext>
            </a:extLst>
          </xdr:cNvPr>
          <xdr:cNvPicPr>
            <a:picLocks noChangeAspect="1"/>
          </xdr:cNvPicPr>
        </xdr:nvPicPr>
        <xdr:blipFill>
          <a:blip xmlns:r="http://schemas.openxmlformats.org/officeDocument/2006/relationships" r:embed="rId13" cstate="print">
            <a:lum bright="70000" contrast="-70000"/>
            <a:extLst>
              <a:ext uri="{28A0092B-C50C-407E-A947-70E740481C1C}">
                <a14:useLocalDpi xmlns:a14="http://schemas.microsoft.com/office/drawing/2010/main" val="0"/>
              </a:ext>
            </a:extLst>
          </a:blip>
          <a:stretch>
            <a:fillRect/>
          </a:stretch>
        </xdr:blipFill>
        <xdr:spPr>
          <a:xfrm>
            <a:off x="6905625" y="742950"/>
            <a:ext cx="304802" cy="304802"/>
          </a:xfrm>
          <a:prstGeom prst="rect">
            <a:avLst/>
          </a:prstGeom>
        </xdr:spPr>
      </xdr:pic>
    </xdr:grpSp>
    <xdr:clientData/>
  </xdr:twoCellAnchor>
  <xdr:twoCellAnchor editAs="absolute">
    <xdr:from>
      <xdr:col>16</xdr:col>
      <xdr:colOff>180529</xdr:colOff>
      <xdr:row>3</xdr:row>
      <xdr:rowOff>156105</xdr:rowOff>
    </xdr:from>
    <xdr:to>
      <xdr:col>20</xdr:col>
      <xdr:colOff>266700</xdr:colOff>
      <xdr:row>9</xdr:row>
      <xdr:rowOff>180975</xdr:rowOff>
    </xdr:to>
    <xdr:grpSp>
      <xdr:nvGrpSpPr>
        <xdr:cNvPr id="66" name="Group 65">
          <a:extLst>
            <a:ext uri="{FF2B5EF4-FFF2-40B4-BE49-F238E27FC236}">
              <a16:creationId xmlns:a16="http://schemas.microsoft.com/office/drawing/2014/main" id="{A27C9DA9-921C-940D-7EA5-6CC28341A846}"/>
            </a:ext>
          </a:extLst>
        </xdr:cNvPr>
        <xdr:cNvGrpSpPr/>
      </xdr:nvGrpSpPr>
      <xdr:grpSpPr>
        <a:xfrm>
          <a:off x="9857929" y="727605"/>
          <a:ext cx="2524571" cy="1167870"/>
          <a:chOff x="9857929" y="727605"/>
          <a:chExt cx="2524571" cy="1167870"/>
        </a:xfrm>
      </xdr:grpSpPr>
      <xdr:grpSp>
        <xdr:nvGrpSpPr>
          <xdr:cNvPr id="68" name="Group 67">
            <a:extLst>
              <a:ext uri="{FF2B5EF4-FFF2-40B4-BE49-F238E27FC236}">
                <a16:creationId xmlns:a16="http://schemas.microsoft.com/office/drawing/2014/main" id="{80269DA9-389B-3DA3-EC02-D3B2198BFA36}"/>
              </a:ext>
            </a:extLst>
          </xdr:cNvPr>
          <xdr:cNvGrpSpPr/>
        </xdr:nvGrpSpPr>
        <xdr:grpSpPr>
          <a:xfrm>
            <a:off x="9857929" y="727605"/>
            <a:ext cx="2524571" cy="1167870"/>
            <a:chOff x="9876964" y="940936"/>
            <a:chExt cx="2581735" cy="1279105"/>
          </a:xfrm>
        </xdr:grpSpPr>
        <xdr:grpSp>
          <xdr:nvGrpSpPr>
            <xdr:cNvPr id="69" name="Group 68">
              <a:extLst>
                <a:ext uri="{FF2B5EF4-FFF2-40B4-BE49-F238E27FC236}">
                  <a16:creationId xmlns:a16="http://schemas.microsoft.com/office/drawing/2014/main" id="{91642AB1-3142-6E2C-9313-4B6907B1DCA4}"/>
                </a:ext>
              </a:extLst>
            </xdr:cNvPr>
            <xdr:cNvGrpSpPr/>
          </xdr:nvGrpSpPr>
          <xdr:grpSpPr>
            <a:xfrm>
              <a:off x="9877425" y="940936"/>
              <a:ext cx="2581274" cy="1278391"/>
              <a:chOff x="3114675" y="1483769"/>
              <a:chExt cx="2171700" cy="1335631"/>
            </a:xfrm>
            <a:solidFill>
              <a:schemeClr val="tx1">
                <a:lumMod val="65000"/>
                <a:lumOff val="35000"/>
              </a:schemeClr>
            </a:solidFill>
          </xdr:grpSpPr>
          <xdr:sp macro="" textlink="">
            <xdr:nvSpPr>
              <xdr:cNvPr id="72" name="Rectangle: Rounded Corners 71">
                <a:extLst>
                  <a:ext uri="{FF2B5EF4-FFF2-40B4-BE49-F238E27FC236}">
                    <a16:creationId xmlns:a16="http://schemas.microsoft.com/office/drawing/2014/main" id="{151DF7F3-0179-0F2A-B142-0C0BE9BFB1D6}"/>
                  </a:ext>
                </a:extLst>
              </xdr:cNvPr>
              <xdr:cNvSpPr/>
            </xdr:nvSpPr>
            <xdr:spPr>
              <a:xfrm>
                <a:off x="3114675" y="1485900"/>
                <a:ext cx="2171700" cy="1333500"/>
              </a:xfrm>
              <a:prstGeom prst="roundRect">
                <a:avLst>
                  <a:gd name="adj" fmla="val 389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p>
            </xdr:txBody>
          </xdr:sp>
          <xdr:sp macro="" textlink="">
            <xdr:nvSpPr>
              <xdr:cNvPr id="73" name="TextBox 72">
                <a:extLst>
                  <a:ext uri="{FF2B5EF4-FFF2-40B4-BE49-F238E27FC236}">
                    <a16:creationId xmlns:a16="http://schemas.microsoft.com/office/drawing/2014/main" id="{31602FE9-DDE2-C30E-ADED-183863647F92}"/>
                  </a:ext>
                </a:extLst>
              </xdr:cNvPr>
              <xdr:cNvSpPr txBox="1"/>
            </xdr:nvSpPr>
            <xdr:spPr>
              <a:xfrm>
                <a:off x="3146730" y="1483769"/>
                <a:ext cx="2051495" cy="3006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baseline="0">
                    <a:solidFill>
                      <a:schemeClr val="bg1"/>
                    </a:solidFill>
                    <a:latin typeface="Aptos" panose="020B0004020202020204" pitchFamily="34" charset="0"/>
                    <a:ea typeface="+mn-ea"/>
                    <a:cs typeface="+mn-cs"/>
                  </a:rPr>
                  <a:t>Monthly Number of Orders </a:t>
                </a:r>
              </a:p>
            </xdr:txBody>
          </xdr:sp>
          <xdr:sp macro="" textlink="Trend!E34">
            <xdr:nvSpPr>
              <xdr:cNvPr id="74" name="TextBox 73">
                <a:extLst>
                  <a:ext uri="{FF2B5EF4-FFF2-40B4-BE49-F238E27FC236}">
                    <a16:creationId xmlns:a16="http://schemas.microsoft.com/office/drawing/2014/main" id="{13483202-2EAC-7DD3-A185-9CBB7A60A89F}"/>
                  </a:ext>
                </a:extLst>
              </xdr:cNvPr>
              <xdr:cNvSpPr txBox="1"/>
            </xdr:nvSpPr>
            <xdr:spPr>
              <a:xfrm>
                <a:off x="4152901" y="1743076"/>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7A9433F-B9D1-4C4D-98FB-5FAD50D1671C}" type="TxLink">
                  <a:rPr lang="en-US" sz="800" b="1" i="0" u="none" strike="noStrike">
                    <a:solidFill>
                      <a:schemeClr val="bg1"/>
                    </a:solidFill>
                    <a:latin typeface="Aptos" panose="020B0004020202020204" pitchFamily="34" charset="0"/>
                    <a:ea typeface="Calibri"/>
                    <a:cs typeface="Calibri"/>
                  </a:rPr>
                  <a:pPr marL="0" indent="0" algn="l"/>
                  <a:t>448</a:t>
                </a:fld>
                <a:endParaRPr lang="en-CA" sz="800" b="1" i="0" u="none" strike="noStrike">
                  <a:solidFill>
                    <a:schemeClr val="bg1"/>
                  </a:solidFill>
                  <a:latin typeface="Aptos" panose="020B0004020202020204" pitchFamily="34" charset="0"/>
                  <a:ea typeface="Calibri"/>
                  <a:cs typeface="Calibri"/>
                </a:endParaRPr>
              </a:p>
            </xdr:txBody>
          </xdr:sp>
          <xdr:sp macro="" textlink="">
            <xdr:nvSpPr>
              <xdr:cNvPr id="75" name="TextBox 74">
                <a:extLst>
                  <a:ext uri="{FF2B5EF4-FFF2-40B4-BE49-F238E27FC236}">
                    <a16:creationId xmlns:a16="http://schemas.microsoft.com/office/drawing/2014/main" id="{B27F8142-F222-7C6F-427C-76E5DFCB2F65}"/>
                  </a:ext>
                </a:extLst>
              </xdr:cNvPr>
              <xdr:cNvSpPr txBox="1"/>
            </xdr:nvSpPr>
            <xdr:spPr>
              <a:xfrm>
                <a:off x="3152775" y="1924050"/>
                <a:ext cx="971550"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800" b="1" i="1">
                    <a:latin typeface="Aptos" panose="020B0004020202020204" pitchFamily="34" charset="0"/>
                  </a:rPr>
                  <a:t>Compared to</a:t>
                </a:r>
              </a:p>
            </xdr:txBody>
          </xdr:sp>
          <xdr:sp macro="" textlink="Trend!C34">
            <xdr:nvSpPr>
              <xdr:cNvPr id="76" name="TextBox 75">
                <a:extLst>
                  <a:ext uri="{FF2B5EF4-FFF2-40B4-BE49-F238E27FC236}">
                    <a16:creationId xmlns:a16="http://schemas.microsoft.com/office/drawing/2014/main" id="{154503DB-4954-6C29-C50E-7CC32E568FC5}"/>
                  </a:ext>
                </a:extLst>
              </xdr:cNvPr>
              <xdr:cNvSpPr txBox="1"/>
            </xdr:nvSpPr>
            <xdr:spPr>
              <a:xfrm>
                <a:off x="3575811" y="2103318"/>
                <a:ext cx="468448" cy="25831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C7975AC-9910-4416-B508-0F98B1738553}" type="TxLink">
                  <a:rPr lang="en-US" sz="800" b="1" i="0" u="none" strike="noStrike">
                    <a:solidFill>
                      <a:srgbClr val="000000"/>
                    </a:solidFill>
                    <a:latin typeface="Aptos" panose="020B0004020202020204" pitchFamily="34" charset="0"/>
                    <a:ea typeface="Calibri"/>
                    <a:cs typeface="Calibri"/>
                  </a:rPr>
                  <a:pPr marL="0" indent="0" algn="l"/>
                  <a:t>May</a:t>
                </a:fld>
                <a:endParaRPr lang="en-CA" sz="800" b="1" i="0" u="none" strike="noStrike">
                  <a:solidFill>
                    <a:srgbClr val="000000"/>
                  </a:solidFill>
                  <a:latin typeface="Aptos" panose="020B0004020202020204" pitchFamily="34" charset="0"/>
                  <a:ea typeface="Calibri"/>
                  <a:cs typeface="Calibri"/>
                </a:endParaRPr>
              </a:p>
            </xdr:txBody>
          </xdr:sp>
          <xdr:sp macro="" textlink="Trend!F34">
            <xdr:nvSpPr>
              <xdr:cNvPr id="77" name="TextBox 76">
                <a:extLst>
                  <a:ext uri="{FF2B5EF4-FFF2-40B4-BE49-F238E27FC236}">
                    <a16:creationId xmlns:a16="http://schemas.microsoft.com/office/drawing/2014/main" id="{75378414-99F0-06D8-D80F-C0A21F234526}"/>
                  </a:ext>
                </a:extLst>
              </xdr:cNvPr>
              <xdr:cNvSpPr txBox="1"/>
            </xdr:nvSpPr>
            <xdr:spPr>
              <a:xfrm>
                <a:off x="4143376" y="2143126"/>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242120-60D2-4043-99E8-2CE0652D6C43}" type="TxLink">
                  <a:rPr lang="en-US" sz="800" b="1" i="0" u="none" strike="noStrike">
                    <a:solidFill>
                      <a:schemeClr val="bg1"/>
                    </a:solidFill>
                    <a:latin typeface="Aptos" panose="020B0004020202020204" pitchFamily="34" charset="0"/>
                    <a:ea typeface="Calibri"/>
                    <a:cs typeface="Calibri"/>
                  </a:rPr>
                  <a:pPr marL="0" indent="0" algn="l"/>
                  <a:t>419</a:t>
                </a:fld>
                <a:endParaRPr lang="en-CA" sz="800" b="1" i="0" u="none" strike="noStrike">
                  <a:solidFill>
                    <a:schemeClr val="bg1"/>
                  </a:solidFill>
                  <a:latin typeface="Aptos" panose="020B0004020202020204" pitchFamily="34" charset="0"/>
                  <a:ea typeface="Calibri"/>
                  <a:cs typeface="Calibri"/>
                </a:endParaRPr>
              </a:p>
            </xdr:txBody>
          </xdr:sp>
          <xdr:sp macro="" textlink="Trend!D34">
            <xdr:nvSpPr>
              <xdr:cNvPr id="78" name="TextBox 77">
                <a:extLst>
                  <a:ext uri="{FF2B5EF4-FFF2-40B4-BE49-F238E27FC236}">
                    <a16:creationId xmlns:a16="http://schemas.microsoft.com/office/drawing/2014/main" id="{CFC0F696-ACF8-C7FB-A60F-D4F9FDABBC44}"/>
                  </a:ext>
                </a:extLst>
              </xdr:cNvPr>
              <xdr:cNvSpPr txBox="1"/>
            </xdr:nvSpPr>
            <xdr:spPr>
              <a:xfrm>
                <a:off x="3575811" y="1743076"/>
                <a:ext cx="556599" cy="23044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AC63359-F529-44BF-A9DC-0F25FBD9D3A5}" type="TxLink">
                  <a:rPr lang="en-US" sz="800" b="1" i="0" u="none" strike="noStrike">
                    <a:solidFill>
                      <a:srgbClr val="000000"/>
                    </a:solidFill>
                    <a:latin typeface="Aptos" panose="020B0004020202020204" pitchFamily="34" charset="0"/>
                    <a:ea typeface="Calibri"/>
                    <a:cs typeface="Calibri"/>
                  </a:rPr>
                  <a:pPr marL="0" indent="0" algn="l"/>
                  <a:t>Jun</a:t>
                </a:fld>
                <a:endParaRPr lang="en-CA" sz="800" b="1" i="0" u="none" strike="noStrike">
                  <a:solidFill>
                    <a:srgbClr val="000000"/>
                  </a:solidFill>
                  <a:latin typeface="Aptos" panose="020B0004020202020204" pitchFamily="34" charset="0"/>
                  <a:ea typeface="Calibri"/>
                  <a:cs typeface="Calibri"/>
                </a:endParaRPr>
              </a:p>
            </xdr:txBody>
          </xdr:sp>
          <xdr:sp macro="" textlink="Trend!B34">
            <xdr:nvSpPr>
              <xdr:cNvPr id="79" name="TextBox 78">
                <a:extLst>
                  <a:ext uri="{FF2B5EF4-FFF2-40B4-BE49-F238E27FC236}">
                    <a16:creationId xmlns:a16="http://schemas.microsoft.com/office/drawing/2014/main" id="{E5B8AF61-A432-6BE4-C34C-B33908F4377C}"/>
                  </a:ext>
                </a:extLst>
              </xdr:cNvPr>
              <xdr:cNvSpPr txBox="1"/>
            </xdr:nvSpPr>
            <xdr:spPr>
              <a:xfrm>
                <a:off x="3143250" y="1733551"/>
                <a:ext cx="444231" cy="22006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02578B-2310-4758-821A-0712D7255EE2}" type="TxLink">
                  <a:rPr lang="en-US" sz="800" b="1" i="0" u="none" strike="noStrike">
                    <a:solidFill>
                      <a:srgbClr val="000000"/>
                    </a:solidFill>
                    <a:latin typeface="Aptos" panose="020B0004020202020204" pitchFamily="34" charset="0"/>
                    <a:ea typeface="Calibri"/>
                    <a:cs typeface="Calibri"/>
                  </a:rPr>
                  <a:pPr marL="0" indent="0" algn="l"/>
                  <a:t>2025</a:t>
                </a:fld>
                <a:endParaRPr lang="en-CA" sz="800" b="1" i="0" u="none" strike="noStrike">
                  <a:solidFill>
                    <a:srgbClr val="000000"/>
                  </a:solidFill>
                  <a:latin typeface="Aptos" panose="020B0004020202020204" pitchFamily="34" charset="0"/>
                  <a:ea typeface="Calibri"/>
                  <a:cs typeface="Calibri"/>
                </a:endParaRPr>
              </a:p>
            </xdr:txBody>
          </xdr:sp>
          <xdr:sp macro="" textlink="Trend!B34">
            <xdr:nvSpPr>
              <xdr:cNvPr id="80" name="TextBox 79">
                <a:extLst>
                  <a:ext uri="{FF2B5EF4-FFF2-40B4-BE49-F238E27FC236}">
                    <a16:creationId xmlns:a16="http://schemas.microsoft.com/office/drawing/2014/main" id="{BA91C988-B856-9FEC-4534-4689BA99D75D}"/>
                  </a:ext>
                </a:extLst>
              </xdr:cNvPr>
              <xdr:cNvSpPr txBox="1"/>
            </xdr:nvSpPr>
            <xdr:spPr>
              <a:xfrm>
                <a:off x="3160790" y="2102893"/>
                <a:ext cx="410664" cy="2189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BD97FE-B228-4419-B8CC-4225D6039016}" type="TxLink">
                  <a:rPr lang="en-US" sz="800" b="1" i="0" u="none" strike="noStrike">
                    <a:solidFill>
                      <a:srgbClr val="000000"/>
                    </a:solidFill>
                    <a:latin typeface="Aptos" panose="020B0004020202020204" pitchFamily="34" charset="0"/>
                    <a:ea typeface="Calibri"/>
                    <a:cs typeface="Calibri"/>
                  </a:rPr>
                  <a:pPr marL="0" indent="0" algn="l"/>
                  <a:t>2025</a:t>
                </a:fld>
                <a:endParaRPr lang="en-CA" sz="800" b="1" i="0" u="none" strike="noStrike">
                  <a:solidFill>
                    <a:srgbClr val="000000"/>
                  </a:solidFill>
                  <a:latin typeface="Aptos" panose="020B0004020202020204" pitchFamily="34" charset="0"/>
                  <a:ea typeface="Calibri"/>
                  <a:cs typeface="Calibri"/>
                </a:endParaRPr>
              </a:p>
            </xdr:txBody>
          </xdr:sp>
        </xdr:grpSp>
        <mc:AlternateContent xmlns:mc="http://schemas.openxmlformats.org/markup-compatibility/2006" xmlns:a14="http://schemas.microsoft.com/office/drawing/2010/main">
          <mc:Choice Requires="a14">
            <xdr:pic>
              <xdr:nvPicPr>
                <xdr:cNvPr id="70" name="Picture 69">
                  <a:extLst>
                    <a:ext uri="{FF2B5EF4-FFF2-40B4-BE49-F238E27FC236}">
                      <a16:creationId xmlns:a16="http://schemas.microsoft.com/office/drawing/2014/main" id="{41F6EF0E-9F6D-CE84-BD69-8C3857F9BA05}"/>
                    </a:ext>
                  </a:extLst>
                </xdr:cNvPr>
                <xdr:cNvPicPr>
                  <a:picLocks noChangeAspect="1" noChangeArrowheads="1"/>
                  <a:extLst>
                    <a:ext uri="{84589F7E-364E-4C9E-8A38-B11213B215E9}">
                      <a14:cameraTool cellRange="Trend!$G$33:$H$34" spid="_x0000_s17470"/>
                    </a:ext>
                  </a:extLst>
                </xdr:cNvPicPr>
              </xdr:nvPicPr>
              <xdr:blipFill>
                <a:blip xmlns:r="http://schemas.openxmlformats.org/officeDocument/2006/relationships" r:embed="rId14"/>
                <a:srcRect/>
                <a:stretch>
                  <a:fillRect/>
                </a:stretch>
              </xdr:blipFill>
              <xdr:spPr bwMode="auto">
                <a:xfrm>
                  <a:off x="9876964" y="1833551"/>
                  <a:ext cx="2581423" cy="386490"/>
                </a:xfrm>
                <a:prstGeom prst="rect">
                  <a:avLst/>
                </a:prstGeom>
                <a:noFill/>
                <a:effectLst>
                  <a:outerShdw blurRad="50800" dist="38100" dir="5400000" algn="t" rotWithShape="0">
                    <a:prstClr val="black">
                      <a:alpha val="40000"/>
                    </a:prstClr>
                  </a:outerShdw>
                </a:effectLst>
                <a:extLst>
                  <a:ext uri="{909E8E84-426E-40DD-AFC4-6F175D3DCCD1}">
                    <a14:hiddenFill>
                      <a:solidFill>
                        <a:srgbClr val="FFFFFF"/>
                      </a:solidFill>
                    </a14:hiddenFill>
                  </a:ext>
                </a:extLst>
              </xdr:spPr>
            </xdr:pic>
          </mc:Choice>
          <mc:Fallback xmlns=""/>
        </mc:AlternateContent>
      </xdr:grpSp>
      <xdr:pic>
        <xdr:nvPicPr>
          <xdr:cNvPr id="38" name="Picture 37">
            <a:extLst>
              <a:ext uri="{FF2B5EF4-FFF2-40B4-BE49-F238E27FC236}">
                <a16:creationId xmlns:a16="http://schemas.microsoft.com/office/drawing/2014/main" id="{70189805-7194-734E-7C6F-CD647221963D}"/>
              </a:ext>
            </a:extLst>
          </xdr:cNvPr>
          <xdr:cNvPicPr>
            <a:picLocks noChangeAspect="1"/>
          </xdr:cNvPicPr>
        </xdr:nvPicPr>
        <xdr:blipFill>
          <a:blip xmlns:r="http://schemas.openxmlformats.org/officeDocument/2006/relationships" r:embed="rId13" cstate="print">
            <a:lum bright="70000" contrast="-70000"/>
            <a:extLst>
              <a:ext uri="{28A0092B-C50C-407E-A947-70E740481C1C}">
                <a14:useLocalDpi xmlns:a14="http://schemas.microsoft.com/office/drawing/2010/main" val="0"/>
              </a:ext>
            </a:extLst>
          </a:blip>
          <a:stretch>
            <a:fillRect/>
          </a:stretch>
        </xdr:blipFill>
        <xdr:spPr>
          <a:xfrm>
            <a:off x="12030075" y="762000"/>
            <a:ext cx="304802" cy="304802"/>
          </a:xfrm>
          <a:prstGeom prst="rect">
            <a:avLst/>
          </a:prstGeom>
        </xdr:spPr>
      </xdr:pic>
    </xdr:grpSp>
    <xdr:clientData/>
  </xdr:twoCellAnchor>
  <xdr:twoCellAnchor editAs="absolute">
    <xdr:from>
      <xdr:col>16</xdr:col>
      <xdr:colOff>171445</xdr:colOff>
      <xdr:row>10</xdr:row>
      <xdr:rowOff>79980</xdr:rowOff>
    </xdr:from>
    <xdr:to>
      <xdr:col>20</xdr:col>
      <xdr:colOff>285750</xdr:colOff>
      <xdr:row>18</xdr:row>
      <xdr:rowOff>123825</xdr:rowOff>
    </xdr:to>
    <xdr:grpSp>
      <xdr:nvGrpSpPr>
        <xdr:cNvPr id="67" name="Group 66">
          <a:extLst>
            <a:ext uri="{FF2B5EF4-FFF2-40B4-BE49-F238E27FC236}">
              <a16:creationId xmlns:a16="http://schemas.microsoft.com/office/drawing/2014/main" id="{71B17CC6-7910-7344-068F-F925D8D0D6A2}"/>
            </a:ext>
          </a:extLst>
        </xdr:cNvPr>
        <xdr:cNvGrpSpPr/>
      </xdr:nvGrpSpPr>
      <xdr:grpSpPr>
        <a:xfrm>
          <a:off x="9848845" y="1984980"/>
          <a:ext cx="2552705" cy="1567845"/>
          <a:chOff x="9848845" y="1984980"/>
          <a:chExt cx="2552705" cy="1567845"/>
        </a:xfrm>
      </xdr:grpSpPr>
      <xdr:grpSp>
        <xdr:nvGrpSpPr>
          <xdr:cNvPr id="23" name="Group 22">
            <a:extLst>
              <a:ext uri="{FF2B5EF4-FFF2-40B4-BE49-F238E27FC236}">
                <a16:creationId xmlns:a16="http://schemas.microsoft.com/office/drawing/2014/main" id="{AF103712-779A-9A9D-129E-4C6A343B3DFA}"/>
              </a:ext>
            </a:extLst>
          </xdr:cNvPr>
          <xdr:cNvGrpSpPr/>
        </xdr:nvGrpSpPr>
        <xdr:grpSpPr>
          <a:xfrm>
            <a:off x="9848845" y="1984980"/>
            <a:ext cx="2552705" cy="1567845"/>
            <a:chOff x="9896470" y="2061181"/>
            <a:chExt cx="2552656" cy="1263044"/>
          </a:xfrm>
        </xdr:grpSpPr>
        <xdr:grpSp>
          <xdr:nvGrpSpPr>
            <xdr:cNvPr id="5" name="Group 4">
              <a:extLst>
                <a:ext uri="{FF2B5EF4-FFF2-40B4-BE49-F238E27FC236}">
                  <a16:creationId xmlns:a16="http://schemas.microsoft.com/office/drawing/2014/main" id="{1F9CB857-F0C6-48F5-D4E2-121F2CFC5CA0}"/>
                </a:ext>
              </a:extLst>
            </xdr:cNvPr>
            <xdr:cNvGrpSpPr/>
          </xdr:nvGrpSpPr>
          <xdr:grpSpPr>
            <a:xfrm>
              <a:off x="9896470" y="2061181"/>
              <a:ext cx="2543179" cy="1263044"/>
              <a:chOff x="3052677" y="1485899"/>
              <a:chExt cx="2287406" cy="1386417"/>
            </a:xfrm>
            <a:solidFill>
              <a:schemeClr val="tx1">
                <a:lumMod val="65000"/>
                <a:lumOff val="35000"/>
              </a:schemeClr>
            </a:solidFill>
          </xdr:grpSpPr>
          <xdr:sp macro="" textlink="">
            <xdr:nvSpPr>
              <xdr:cNvPr id="8" name="Rectangle: Rounded Corners 7">
                <a:extLst>
                  <a:ext uri="{FF2B5EF4-FFF2-40B4-BE49-F238E27FC236}">
                    <a16:creationId xmlns:a16="http://schemas.microsoft.com/office/drawing/2014/main" id="{6592F87C-2426-ECAE-B2EA-5F71FF1E3A0E}"/>
                  </a:ext>
                </a:extLst>
              </xdr:cNvPr>
              <xdr:cNvSpPr/>
            </xdr:nvSpPr>
            <xdr:spPr>
              <a:xfrm>
                <a:off x="3052677" y="1485899"/>
                <a:ext cx="2287406" cy="1386417"/>
              </a:xfrm>
              <a:prstGeom prst="roundRect">
                <a:avLst>
                  <a:gd name="adj" fmla="val 389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p>
            </xdr:txBody>
          </xdr:sp>
          <xdr:sp macro="" textlink="">
            <xdr:nvSpPr>
              <xdr:cNvPr id="14" name="TextBox 13">
                <a:extLst>
                  <a:ext uri="{FF2B5EF4-FFF2-40B4-BE49-F238E27FC236}">
                    <a16:creationId xmlns:a16="http://schemas.microsoft.com/office/drawing/2014/main" id="{1DC92F0B-A72B-2662-6AAF-1E3E4C1B9C47}"/>
                  </a:ext>
                </a:extLst>
              </xdr:cNvPr>
              <xdr:cNvSpPr txBox="1"/>
            </xdr:nvSpPr>
            <xdr:spPr>
              <a:xfrm>
                <a:off x="3289501" y="1492331"/>
                <a:ext cx="1780544" cy="24528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baseline="0">
                    <a:solidFill>
                      <a:schemeClr val="bg1"/>
                    </a:solidFill>
                    <a:latin typeface="Aptos" panose="020B0004020202020204" pitchFamily="34" charset="0"/>
                    <a:ea typeface="+mn-ea"/>
                    <a:cs typeface="+mn-cs"/>
                  </a:rPr>
                  <a:t>Yearly % Repeated Purchases</a:t>
                </a:r>
              </a:p>
            </xdr:txBody>
          </xdr:sp>
          <xdr:sp macro="" textlink="'Churn and Repeated'!V32">
            <xdr:nvSpPr>
              <xdr:cNvPr id="15" name="TextBox 14">
                <a:extLst>
                  <a:ext uri="{FF2B5EF4-FFF2-40B4-BE49-F238E27FC236}">
                    <a16:creationId xmlns:a16="http://schemas.microsoft.com/office/drawing/2014/main" id="{3E86BE45-9F7C-C38E-F02A-D13EB0E206A9}"/>
                  </a:ext>
                </a:extLst>
              </xdr:cNvPr>
              <xdr:cNvSpPr txBox="1"/>
            </xdr:nvSpPr>
            <xdr:spPr>
              <a:xfrm>
                <a:off x="4152901" y="1733551"/>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BE0E278-418F-49EB-9086-E8966BCC2595}" type="TxLink">
                  <a:rPr lang="en-US" sz="800" b="1" i="0" u="none" strike="noStrike">
                    <a:solidFill>
                      <a:schemeClr val="bg1"/>
                    </a:solidFill>
                    <a:latin typeface="Aptos" panose="020B0004020202020204" pitchFamily="34" charset="0"/>
                    <a:ea typeface="Calibri"/>
                    <a:cs typeface="Calibri"/>
                  </a:rPr>
                  <a:pPr marL="0" indent="0" algn="l"/>
                  <a:t>38.98%</a:t>
                </a:fld>
                <a:endParaRPr lang="en-CA" sz="800" b="1" i="0" u="none" strike="noStrike">
                  <a:solidFill>
                    <a:schemeClr val="bg1"/>
                  </a:solidFill>
                  <a:latin typeface="Aptos" panose="020B0004020202020204" pitchFamily="34" charset="0"/>
                  <a:ea typeface="Calibri"/>
                  <a:cs typeface="Calibri"/>
                </a:endParaRPr>
              </a:p>
            </xdr:txBody>
          </xdr:sp>
          <xdr:sp macro="" textlink="">
            <xdr:nvSpPr>
              <xdr:cNvPr id="16" name="TextBox 15">
                <a:extLst>
                  <a:ext uri="{FF2B5EF4-FFF2-40B4-BE49-F238E27FC236}">
                    <a16:creationId xmlns:a16="http://schemas.microsoft.com/office/drawing/2014/main" id="{9A60216D-88AC-D539-8791-F95AC726CDA7}"/>
                  </a:ext>
                </a:extLst>
              </xdr:cNvPr>
              <xdr:cNvSpPr txBox="1"/>
            </xdr:nvSpPr>
            <xdr:spPr>
              <a:xfrm>
                <a:off x="3152775" y="1924050"/>
                <a:ext cx="971550"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800" b="1" i="1">
                    <a:latin typeface="Aptos" panose="020B0004020202020204" pitchFamily="34" charset="0"/>
                  </a:rPr>
                  <a:t>Compared to:</a:t>
                </a:r>
              </a:p>
            </xdr:txBody>
          </xdr:sp>
          <xdr:sp macro="" textlink="'Churn and Repeated'!W32">
            <xdr:nvSpPr>
              <xdr:cNvPr id="17" name="TextBox 16">
                <a:extLst>
                  <a:ext uri="{FF2B5EF4-FFF2-40B4-BE49-F238E27FC236}">
                    <a16:creationId xmlns:a16="http://schemas.microsoft.com/office/drawing/2014/main" id="{1B31F274-789A-F8EF-50D9-2A691DAF7C0F}"/>
                  </a:ext>
                </a:extLst>
              </xdr:cNvPr>
              <xdr:cNvSpPr txBox="1"/>
            </xdr:nvSpPr>
            <xdr:spPr>
              <a:xfrm>
                <a:off x="4143376" y="2095501"/>
                <a:ext cx="1085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BE844D5-CF87-4272-AF44-1AFC65CB6B9E}" type="TxLink">
                  <a:rPr lang="en-US" sz="800" b="1" i="0" u="none" strike="noStrike">
                    <a:solidFill>
                      <a:schemeClr val="bg1"/>
                    </a:solidFill>
                    <a:latin typeface="Aptos" panose="020B0004020202020204" pitchFamily="34" charset="0"/>
                    <a:ea typeface="Calibri"/>
                    <a:cs typeface="Calibri"/>
                  </a:rPr>
                  <a:pPr marL="0" indent="0" algn="l"/>
                  <a:t>35.77%</a:t>
                </a:fld>
                <a:endParaRPr lang="en-CA" sz="800" b="1" i="0" u="none" strike="noStrike">
                  <a:solidFill>
                    <a:schemeClr val="bg1"/>
                  </a:solidFill>
                  <a:latin typeface="Aptos" panose="020B0004020202020204" pitchFamily="34" charset="0"/>
                  <a:ea typeface="Calibri"/>
                  <a:cs typeface="Calibri"/>
                </a:endParaRPr>
              </a:p>
            </xdr:txBody>
          </xdr:sp>
          <xdr:sp macro="" textlink="Trend!C22">
            <xdr:nvSpPr>
              <xdr:cNvPr id="18" name="TextBox 17">
                <a:extLst>
                  <a:ext uri="{FF2B5EF4-FFF2-40B4-BE49-F238E27FC236}">
                    <a16:creationId xmlns:a16="http://schemas.microsoft.com/office/drawing/2014/main" id="{73D2DA90-8938-9A2F-797B-5DD733AEE08A}"/>
                  </a:ext>
                </a:extLst>
              </xdr:cNvPr>
              <xdr:cNvSpPr txBox="1"/>
            </xdr:nvSpPr>
            <xdr:spPr>
              <a:xfrm>
                <a:off x="3143250" y="1733551"/>
                <a:ext cx="695325"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82FE43-0CD9-4C62-8C0E-241E2EE240CD}" type="TxLink">
                  <a:rPr lang="en-US" sz="800" b="1" i="0" u="none" strike="noStrike">
                    <a:solidFill>
                      <a:srgbClr val="000000"/>
                    </a:solidFill>
                    <a:latin typeface="Aptos" panose="020B0004020202020204" pitchFamily="34" charset="0"/>
                    <a:ea typeface="Calibri"/>
                    <a:cs typeface="Calibri"/>
                  </a:rPr>
                  <a:pPr marL="0" indent="0" algn="ctr"/>
                  <a:t>2025</a:t>
                </a:fld>
                <a:endParaRPr lang="en-US" sz="800" b="1" i="1" u="none" strike="noStrike">
                  <a:solidFill>
                    <a:srgbClr val="000000"/>
                  </a:solidFill>
                  <a:latin typeface="Aptos" panose="020B0004020202020204" pitchFamily="34" charset="0"/>
                  <a:ea typeface="Calibri"/>
                  <a:cs typeface="Calibri"/>
                </a:endParaRPr>
              </a:p>
            </xdr:txBody>
          </xdr:sp>
          <xdr:sp macro="" textlink="Trend!B22">
            <xdr:nvSpPr>
              <xdr:cNvPr id="19" name="TextBox 18">
                <a:extLst>
                  <a:ext uri="{FF2B5EF4-FFF2-40B4-BE49-F238E27FC236}">
                    <a16:creationId xmlns:a16="http://schemas.microsoft.com/office/drawing/2014/main" id="{AEE97FAC-5AFF-B5BC-4537-3A39C6872912}"/>
                  </a:ext>
                </a:extLst>
              </xdr:cNvPr>
              <xdr:cNvSpPr txBox="1"/>
            </xdr:nvSpPr>
            <xdr:spPr>
              <a:xfrm>
                <a:off x="3152775" y="2114551"/>
                <a:ext cx="695325"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E3B6C1-53BB-43DE-99A7-7B8E36DD9B16}" type="TxLink">
                  <a:rPr lang="en-US" sz="800" b="1" i="0" u="none" strike="noStrike">
                    <a:solidFill>
                      <a:srgbClr val="000000"/>
                    </a:solidFill>
                    <a:latin typeface="Aptos" panose="020B0004020202020204" pitchFamily="34" charset="0"/>
                    <a:ea typeface="Calibri"/>
                    <a:cs typeface="Calibri"/>
                  </a:rPr>
                  <a:pPr marL="0" indent="0" algn="ctr"/>
                  <a:t>2024</a:t>
                </a:fld>
                <a:endParaRPr lang="en-CA" sz="800" b="1" i="0" u="none" strike="noStrike">
                  <a:solidFill>
                    <a:srgbClr val="000000"/>
                  </a:solidFill>
                  <a:latin typeface="Aptos" panose="020B0004020202020204" pitchFamily="34" charset="0"/>
                  <a:ea typeface="Calibri"/>
                  <a:cs typeface="Calibri"/>
                </a:endParaRPr>
              </a:p>
            </xdr:txBody>
          </xdr:sp>
        </xdr:grpSp>
        <mc:AlternateContent xmlns:mc="http://schemas.openxmlformats.org/markup-compatibility/2006" xmlns:a14="http://schemas.microsoft.com/office/drawing/2010/main">
          <mc:Choice Requires="a14">
            <xdr:pic>
              <xdr:nvPicPr>
                <xdr:cNvPr id="21" name="Picture 20">
                  <a:extLst>
                    <a:ext uri="{FF2B5EF4-FFF2-40B4-BE49-F238E27FC236}">
                      <a16:creationId xmlns:a16="http://schemas.microsoft.com/office/drawing/2014/main" id="{B36464A4-CDA0-1E8F-F179-0FCB7C95C30E}"/>
                    </a:ext>
                  </a:extLst>
                </xdr:cNvPr>
                <xdr:cNvPicPr>
                  <a:picLocks noChangeAspect="1" noChangeArrowheads="1"/>
                  <a:extLst>
                    <a:ext uri="{84589F7E-364E-4C9E-8A38-B11213B215E9}">
                      <a14:cameraTool cellRange="'Churn and Repeated'!$X$31:$X$32" spid="_x0000_s17471"/>
                    </a:ext>
                  </a:extLst>
                </xdr:cNvPicPr>
              </xdr:nvPicPr>
              <xdr:blipFill>
                <a:blip xmlns:r="http://schemas.openxmlformats.org/officeDocument/2006/relationships" r:embed="rId15"/>
                <a:srcRect/>
                <a:stretch>
                  <a:fillRect/>
                </a:stretch>
              </xdr:blipFill>
              <xdr:spPr bwMode="auto">
                <a:xfrm>
                  <a:off x="9925050" y="3024968"/>
                  <a:ext cx="2524076" cy="284349"/>
                </a:xfrm>
                <a:prstGeom prst="rect">
                  <a:avLst/>
                </a:prstGeom>
                <a:noFill/>
                <a:extLst>
                  <a:ext uri="{909E8E84-426E-40DD-AFC4-6F175D3DCCD1}">
                    <a14:hiddenFill>
                      <a:solidFill>
                        <a:srgbClr val="FFFFFF"/>
                      </a:solidFill>
                    </a14:hiddenFill>
                  </a:ext>
                </a:extLst>
              </xdr:spPr>
            </xdr:pic>
          </mc:Choice>
          <mc:Fallback xmlns=""/>
        </mc:AlternateContent>
      </xdr:grpSp>
      <xdr:pic>
        <xdr:nvPicPr>
          <xdr:cNvPr id="57" name="Picture 56">
            <a:extLst>
              <a:ext uri="{FF2B5EF4-FFF2-40B4-BE49-F238E27FC236}">
                <a16:creationId xmlns:a16="http://schemas.microsoft.com/office/drawing/2014/main" id="{F14DE719-3B08-C05E-120E-18B61CC3A4EE}"/>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12021231" y="2019300"/>
            <a:ext cx="306000" cy="306000"/>
          </a:xfrm>
          <a:prstGeom prst="rect">
            <a:avLst/>
          </a:prstGeom>
        </xdr:spPr>
      </xdr:pic>
    </xdr:grpSp>
    <xdr:clientData/>
  </xdr:twoCellAnchor>
  <xdr:twoCellAnchor editAs="absolute">
    <xdr:from>
      <xdr:col>16</xdr:col>
      <xdr:colOff>180969</xdr:colOff>
      <xdr:row>18</xdr:row>
      <xdr:rowOff>175231</xdr:rowOff>
    </xdr:from>
    <xdr:to>
      <xdr:col>20</xdr:col>
      <xdr:colOff>276224</xdr:colOff>
      <xdr:row>27</xdr:row>
      <xdr:rowOff>104775</xdr:rowOff>
    </xdr:to>
    <xdr:grpSp>
      <xdr:nvGrpSpPr>
        <xdr:cNvPr id="93" name="Group 92">
          <a:extLst>
            <a:ext uri="{FF2B5EF4-FFF2-40B4-BE49-F238E27FC236}">
              <a16:creationId xmlns:a16="http://schemas.microsoft.com/office/drawing/2014/main" id="{EA3728FD-E30B-C77F-D6B6-C3A74AAE4EB4}"/>
            </a:ext>
          </a:extLst>
        </xdr:cNvPr>
        <xdr:cNvGrpSpPr/>
      </xdr:nvGrpSpPr>
      <xdr:grpSpPr>
        <a:xfrm>
          <a:off x="9858369" y="3604231"/>
          <a:ext cx="2533655" cy="1644044"/>
          <a:chOff x="9858369" y="3604231"/>
          <a:chExt cx="2533655" cy="1644044"/>
        </a:xfrm>
      </xdr:grpSpPr>
      <xdr:grpSp>
        <xdr:nvGrpSpPr>
          <xdr:cNvPr id="54" name="Group 53">
            <a:extLst>
              <a:ext uri="{FF2B5EF4-FFF2-40B4-BE49-F238E27FC236}">
                <a16:creationId xmlns:a16="http://schemas.microsoft.com/office/drawing/2014/main" id="{88D58C10-2701-3341-FFAE-3D7F454C2FA3}"/>
              </a:ext>
            </a:extLst>
          </xdr:cNvPr>
          <xdr:cNvGrpSpPr/>
        </xdr:nvGrpSpPr>
        <xdr:grpSpPr>
          <a:xfrm>
            <a:off x="9858369" y="3604231"/>
            <a:ext cx="2533655" cy="1644044"/>
            <a:chOff x="9915520" y="3375631"/>
            <a:chExt cx="2476800" cy="1238400"/>
          </a:xfrm>
        </xdr:grpSpPr>
        <xdr:grpSp>
          <xdr:nvGrpSpPr>
            <xdr:cNvPr id="35" name="Group 34">
              <a:extLst>
                <a:ext uri="{FF2B5EF4-FFF2-40B4-BE49-F238E27FC236}">
                  <a16:creationId xmlns:a16="http://schemas.microsoft.com/office/drawing/2014/main" id="{46741505-4B29-3179-1736-CC8771B212B8}"/>
                </a:ext>
              </a:extLst>
            </xdr:cNvPr>
            <xdr:cNvGrpSpPr/>
          </xdr:nvGrpSpPr>
          <xdr:grpSpPr>
            <a:xfrm>
              <a:off x="9915520" y="3375631"/>
              <a:ext cx="2476800" cy="1238400"/>
              <a:chOff x="3052677" y="1485899"/>
              <a:chExt cx="2287406" cy="1386417"/>
            </a:xfrm>
            <a:solidFill>
              <a:schemeClr val="tx1">
                <a:lumMod val="65000"/>
                <a:lumOff val="35000"/>
              </a:schemeClr>
            </a:solidFill>
          </xdr:grpSpPr>
          <xdr:sp macro="" textlink="">
            <xdr:nvSpPr>
              <xdr:cNvPr id="39" name="Rectangle: Rounded Corners 38">
                <a:extLst>
                  <a:ext uri="{FF2B5EF4-FFF2-40B4-BE49-F238E27FC236}">
                    <a16:creationId xmlns:a16="http://schemas.microsoft.com/office/drawing/2014/main" id="{339C7092-53FB-5A11-AEDC-E490CD5C1B62}"/>
                  </a:ext>
                </a:extLst>
              </xdr:cNvPr>
              <xdr:cNvSpPr/>
            </xdr:nvSpPr>
            <xdr:spPr>
              <a:xfrm>
                <a:off x="3052677" y="1485899"/>
                <a:ext cx="2287406" cy="1386417"/>
              </a:xfrm>
              <a:prstGeom prst="roundRect">
                <a:avLst>
                  <a:gd name="adj" fmla="val 389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p>
            </xdr:txBody>
          </xdr:sp>
          <xdr:sp macro="" textlink="">
            <xdr:nvSpPr>
              <xdr:cNvPr id="40" name="TextBox 39">
                <a:extLst>
                  <a:ext uri="{FF2B5EF4-FFF2-40B4-BE49-F238E27FC236}">
                    <a16:creationId xmlns:a16="http://schemas.microsoft.com/office/drawing/2014/main" id="{95F388BC-E90B-4E63-6B07-BAE0EF260F0C}"/>
                  </a:ext>
                </a:extLst>
              </xdr:cNvPr>
              <xdr:cNvSpPr txBox="1"/>
            </xdr:nvSpPr>
            <xdr:spPr>
              <a:xfrm>
                <a:off x="3289501" y="1492331"/>
                <a:ext cx="1780544" cy="24528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baseline="0">
                    <a:solidFill>
                      <a:schemeClr val="bg1"/>
                    </a:solidFill>
                    <a:latin typeface="Aptos" panose="020B0004020202020204" pitchFamily="34" charset="0"/>
                    <a:ea typeface="+mn-ea"/>
                    <a:cs typeface="+mn-cs"/>
                  </a:rPr>
                  <a:t>Yearly % Churn Rate</a:t>
                </a:r>
              </a:p>
            </xdr:txBody>
          </xdr:sp>
          <xdr:sp macro="" textlink="'Churn and Repeated'!J4">
            <xdr:nvSpPr>
              <xdr:cNvPr id="41" name="TextBox 40">
                <a:extLst>
                  <a:ext uri="{FF2B5EF4-FFF2-40B4-BE49-F238E27FC236}">
                    <a16:creationId xmlns:a16="http://schemas.microsoft.com/office/drawing/2014/main" id="{4920AE8C-0C06-1677-6248-FDC57CCFB9CF}"/>
                  </a:ext>
                </a:extLst>
              </xdr:cNvPr>
              <xdr:cNvSpPr txBox="1"/>
            </xdr:nvSpPr>
            <xdr:spPr>
              <a:xfrm>
                <a:off x="4152901" y="1733551"/>
                <a:ext cx="1085850"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57049F-CDC1-4848-AC7C-FC0D0646665F}" type="TxLink">
                  <a:rPr lang="en-US" sz="800" b="1" i="0" u="none" strike="noStrike">
                    <a:solidFill>
                      <a:schemeClr val="bg1"/>
                    </a:solidFill>
                    <a:latin typeface="Aptos" panose="020B0004020202020204" pitchFamily="34" charset="0"/>
                    <a:ea typeface="Calibri"/>
                    <a:cs typeface="Calibri"/>
                  </a:rPr>
                  <a:pPr marL="0" indent="0" algn="l"/>
                  <a:t>19.67%</a:t>
                </a:fld>
                <a:endParaRPr lang="en-CA" sz="800" b="1" i="0" u="none" strike="noStrike">
                  <a:solidFill>
                    <a:schemeClr val="bg1"/>
                  </a:solidFill>
                  <a:latin typeface="Aptos" panose="020B0004020202020204" pitchFamily="34" charset="0"/>
                  <a:ea typeface="Calibri"/>
                  <a:cs typeface="Calibri"/>
                </a:endParaRPr>
              </a:p>
            </xdr:txBody>
          </xdr:sp>
          <xdr:sp macro="" textlink="">
            <xdr:nvSpPr>
              <xdr:cNvPr id="42" name="TextBox 41">
                <a:extLst>
                  <a:ext uri="{FF2B5EF4-FFF2-40B4-BE49-F238E27FC236}">
                    <a16:creationId xmlns:a16="http://schemas.microsoft.com/office/drawing/2014/main" id="{7A1E353B-F203-82DC-BE19-F669F5CB8B37}"/>
                  </a:ext>
                </a:extLst>
              </xdr:cNvPr>
              <xdr:cNvSpPr txBox="1"/>
            </xdr:nvSpPr>
            <xdr:spPr>
              <a:xfrm>
                <a:off x="3152775" y="1924050"/>
                <a:ext cx="971550"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800" b="1" i="1">
                    <a:latin typeface="Aptos" panose="020B0004020202020204" pitchFamily="34" charset="0"/>
                  </a:rPr>
                  <a:t>Compared to:</a:t>
                </a:r>
              </a:p>
            </xdr:txBody>
          </xdr:sp>
          <xdr:sp macro="" textlink="'Churn and Repeated'!K4">
            <xdr:nvSpPr>
              <xdr:cNvPr id="49" name="TextBox 48">
                <a:extLst>
                  <a:ext uri="{FF2B5EF4-FFF2-40B4-BE49-F238E27FC236}">
                    <a16:creationId xmlns:a16="http://schemas.microsoft.com/office/drawing/2014/main" id="{A19F255E-F0F6-C396-05A6-C6464A971EF2}"/>
                  </a:ext>
                </a:extLst>
              </xdr:cNvPr>
              <xdr:cNvSpPr txBox="1"/>
            </xdr:nvSpPr>
            <xdr:spPr>
              <a:xfrm>
                <a:off x="4143376" y="2095501"/>
                <a:ext cx="1085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99225C4-9CD6-47CC-AA25-A134C87F6E4A}" type="TxLink">
                  <a:rPr lang="en-US" sz="800" b="1" i="0" u="none" strike="noStrike">
                    <a:solidFill>
                      <a:schemeClr val="bg1"/>
                    </a:solidFill>
                    <a:latin typeface="Aptos" panose="020B0004020202020204" pitchFamily="34" charset="0"/>
                    <a:ea typeface="Calibri"/>
                    <a:cs typeface="Calibri"/>
                  </a:rPr>
                  <a:pPr marL="0" indent="0" algn="l"/>
                  <a:t>24.39%</a:t>
                </a:fld>
                <a:endParaRPr lang="en-CA" sz="800" b="1" i="0" u="none" strike="noStrike">
                  <a:solidFill>
                    <a:schemeClr val="bg1"/>
                  </a:solidFill>
                  <a:latin typeface="Aptos" panose="020B0004020202020204" pitchFamily="34" charset="0"/>
                  <a:ea typeface="Calibri"/>
                  <a:cs typeface="Calibri"/>
                </a:endParaRPr>
              </a:p>
            </xdr:txBody>
          </xdr:sp>
          <xdr:sp macro="" textlink="Trend!C22">
            <xdr:nvSpPr>
              <xdr:cNvPr id="50" name="TextBox 49">
                <a:extLst>
                  <a:ext uri="{FF2B5EF4-FFF2-40B4-BE49-F238E27FC236}">
                    <a16:creationId xmlns:a16="http://schemas.microsoft.com/office/drawing/2014/main" id="{6452F69F-E2FC-3BA6-E382-2F706FAE961C}"/>
                  </a:ext>
                </a:extLst>
              </xdr:cNvPr>
              <xdr:cNvSpPr txBox="1"/>
            </xdr:nvSpPr>
            <xdr:spPr>
              <a:xfrm>
                <a:off x="3143250" y="1733551"/>
                <a:ext cx="695325"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82FE43-0CD9-4C62-8C0E-241E2EE240CD}" type="TxLink">
                  <a:rPr lang="en-US" sz="800" b="1" i="0" u="none" strike="noStrike">
                    <a:solidFill>
                      <a:srgbClr val="000000"/>
                    </a:solidFill>
                    <a:latin typeface="Aptos" panose="020B0004020202020204" pitchFamily="34" charset="0"/>
                    <a:ea typeface="Calibri"/>
                    <a:cs typeface="Calibri"/>
                  </a:rPr>
                  <a:pPr marL="0" indent="0" algn="ctr"/>
                  <a:t>2025</a:t>
                </a:fld>
                <a:endParaRPr lang="en-US" sz="800" b="1" i="1" u="none" strike="noStrike">
                  <a:solidFill>
                    <a:srgbClr val="000000"/>
                  </a:solidFill>
                  <a:latin typeface="Aptos" panose="020B0004020202020204" pitchFamily="34" charset="0"/>
                  <a:ea typeface="Calibri"/>
                  <a:cs typeface="Calibri"/>
                </a:endParaRPr>
              </a:p>
            </xdr:txBody>
          </xdr:sp>
          <xdr:sp macro="" textlink="Trend!B22">
            <xdr:nvSpPr>
              <xdr:cNvPr id="51" name="TextBox 50">
                <a:extLst>
                  <a:ext uri="{FF2B5EF4-FFF2-40B4-BE49-F238E27FC236}">
                    <a16:creationId xmlns:a16="http://schemas.microsoft.com/office/drawing/2014/main" id="{8F58FD49-9D8D-BEA2-A202-AF002079EEF4}"/>
                  </a:ext>
                </a:extLst>
              </xdr:cNvPr>
              <xdr:cNvSpPr txBox="1"/>
            </xdr:nvSpPr>
            <xdr:spPr>
              <a:xfrm>
                <a:off x="3152775" y="2114551"/>
                <a:ext cx="695325"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E3B6C1-53BB-43DE-99A7-7B8E36DD9B16}" type="TxLink">
                  <a:rPr lang="en-US" sz="800" b="1" i="0" u="none" strike="noStrike">
                    <a:solidFill>
                      <a:srgbClr val="000000"/>
                    </a:solidFill>
                    <a:latin typeface="Aptos" panose="020B0004020202020204" pitchFamily="34" charset="0"/>
                    <a:ea typeface="Calibri"/>
                    <a:cs typeface="Calibri"/>
                  </a:rPr>
                  <a:pPr marL="0" indent="0" algn="ctr"/>
                  <a:t>2024</a:t>
                </a:fld>
                <a:endParaRPr lang="en-CA" sz="800" b="1" i="0" u="none" strike="noStrike">
                  <a:solidFill>
                    <a:srgbClr val="000000"/>
                  </a:solidFill>
                  <a:latin typeface="Aptos" panose="020B0004020202020204" pitchFamily="34" charset="0"/>
                  <a:ea typeface="Calibri"/>
                  <a:cs typeface="Calibri"/>
                </a:endParaRPr>
              </a:p>
            </xdr:txBody>
          </xdr:sp>
        </xdr:grpSp>
        <mc:AlternateContent xmlns:mc="http://schemas.openxmlformats.org/markup-compatibility/2006" xmlns:a14="http://schemas.microsoft.com/office/drawing/2010/main">
          <mc:Choice Requires="a14">
            <xdr:pic>
              <xdr:nvPicPr>
                <xdr:cNvPr id="53" name="Picture 52">
                  <a:extLst>
                    <a:ext uri="{FF2B5EF4-FFF2-40B4-BE49-F238E27FC236}">
                      <a16:creationId xmlns:a16="http://schemas.microsoft.com/office/drawing/2014/main" id="{9A1E4B8A-8C7A-001A-C4EC-A6BEE21774C3}"/>
                    </a:ext>
                  </a:extLst>
                </xdr:cNvPr>
                <xdr:cNvPicPr>
                  <a:picLocks noChangeAspect="1" noChangeArrowheads="1"/>
                  <a:extLst>
                    <a:ext uri="{84589F7E-364E-4C9E-8A38-B11213B215E9}">
                      <a14:cameraTool cellRange="'Churn and Repeated'!$L$3:$L$4" spid="_x0000_s17472"/>
                    </a:ext>
                  </a:extLst>
                </xdr:cNvPicPr>
              </xdr:nvPicPr>
              <xdr:blipFill>
                <a:blip xmlns:r="http://schemas.openxmlformats.org/officeDocument/2006/relationships" r:embed="rId17"/>
                <a:srcRect/>
                <a:stretch>
                  <a:fillRect/>
                </a:stretch>
              </xdr:blipFill>
              <xdr:spPr bwMode="auto">
                <a:xfrm>
                  <a:off x="9944100" y="4317003"/>
                  <a:ext cx="2438400" cy="278743"/>
                </a:xfrm>
                <a:prstGeom prst="rect">
                  <a:avLst/>
                </a:prstGeom>
                <a:noFill/>
                <a:extLst>
                  <a:ext uri="{909E8E84-426E-40DD-AFC4-6F175D3DCCD1}">
                    <a14:hiddenFill>
                      <a:solidFill>
                        <a:srgbClr val="FFFFFF"/>
                      </a:solidFill>
                    </a14:hiddenFill>
                  </a:ext>
                </a:extLst>
              </xdr:spPr>
            </xdr:pic>
          </mc:Choice>
          <mc:Fallback xmlns=""/>
        </mc:AlternateContent>
      </xdr:grpSp>
      <xdr:pic>
        <xdr:nvPicPr>
          <xdr:cNvPr id="60" name="Picture 59">
            <a:extLst>
              <a:ext uri="{FF2B5EF4-FFF2-40B4-BE49-F238E27FC236}">
                <a16:creationId xmlns:a16="http://schemas.microsoft.com/office/drawing/2014/main" id="{664FDF75-A382-2F7B-A5A0-22E254915166}"/>
              </a:ext>
            </a:extLst>
          </xdr:cNvPr>
          <xdr:cNvPicPr>
            <a:picLocks noChangeAspect="1"/>
          </xdr:cNvPicPr>
        </xdr:nvPicPr>
        <xdr:blipFill>
          <a:blip xmlns:r="http://schemas.openxmlformats.org/officeDocument/2006/relationships" r:embed="rId18" cstate="print">
            <a:lum bright="70000" contrast="-70000"/>
            <a:extLst>
              <a:ext uri="{28A0092B-C50C-407E-A947-70E740481C1C}">
                <a14:useLocalDpi xmlns:a14="http://schemas.microsoft.com/office/drawing/2010/main" val="0"/>
              </a:ext>
            </a:extLst>
          </a:blip>
          <a:stretch>
            <a:fillRect/>
          </a:stretch>
        </xdr:blipFill>
        <xdr:spPr>
          <a:xfrm>
            <a:off x="12035611" y="3705225"/>
            <a:ext cx="306000" cy="304800"/>
          </a:xfrm>
          <a:prstGeom prst="rect">
            <a:avLst/>
          </a:prstGeom>
        </xdr:spPr>
      </xdr:pic>
    </xdr:grpSp>
    <xdr:clientData/>
  </xdr:twoCellAnchor>
</xdr:wsDr>
</file>

<file path=xl/drawings/drawing4.xml><?xml version="1.0" encoding="utf-8"?>
<c:userShapes xmlns:c="http://schemas.openxmlformats.org/drawingml/2006/chart">
  <cdr:relSizeAnchor xmlns:cdr="http://schemas.openxmlformats.org/drawingml/2006/chartDrawing">
    <cdr:from>
      <cdr:x>0.01287</cdr:x>
      <cdr:y>0.03441</cdr:y>
    </cdr:from>
    <cdr:to>
      <cdr:x>0.86813</cdr:x>
      <cdr:y>0.14141</cdr:y>
    </cdr:to>
    <cdr:sp macro="" textlink="'Cust-Pro-Pivots'!$W$7">
      <cdr:nvSpPr>
        <cdr:cNvPr id="3" name="TextBox 51">
          <a:extLst xmlns:a="http://schemas.openxmlformats.org/drawingml/2006/main">
            <a:ext uri="{FF2B5EF4-FFF2-40B4-BE49-F238E27FC236}">
              <a16:creationId xmlns:a16="http://schemas.microsoft.com/office/drawing/2014/main" id="{D7AF0DB6-5959-77BB-0969-2CA0011D1099}"/>
            </a:ext>
          </a:extLst>
        </cdr:cNvPr>
        <cdr:cNvSpPr txBox="1"/>
      </cdr:nvSpPr>
      <cdr:spPr>
        <a:xfrm xmlns:a="http://schemas.openxmlformats.org/drawingml/2006/main">
          <a:off x="33477" y="46693"/>
          <a:ext cx="2223949" cy="145194"/>
        </a:xfrm>
        <a:prstGeom xmlns:a="http://schemas.openxmlformats.org/drawingml/2006/main" prst="rect">
          <a:avLst/>
        </a:prstGeom>
        <a:solidFill xmlns:a="http://schemas.openxmlformats.org/drawingml/2006/main">
          <a:schemeClr val="tx1">
            <a:lumMod val="65000"/>
            <a:lumOff val="3500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84961942-CE99-4F66-8E9E-FFC6ADBF11BD}" type="TxLink">
            <a:rPr lang="en-US" sz="800" b="1" i="0" u="none" strike="noStrike" baseline="0">
              <a:solidFill>
                <a:schemeClr val="bg1"/>
              </a:solidFill>
              <a:latin typeface="Aptos"/>
              <a:ea typeface="Calibri"/>
              <a:cs typeface="Calibri"/>
            </a:rPr>
            <a:pPr marL="0" indent="0" algn="ctr"/>
            <a:t>Returned Vs Not Rerurned Revenue: 2025</a:t>
          </a:fld>
          <a:endParaRPr lang="en-CA" sz="800" b="1" i="0" u="none" strike="noStrike" baseline="0">
            <a:solidFill>
              <a:schemeClr val="bg1"/>
            </a:solidFill>
            <a:latin typeface="Aptos"/>
            <a:ea typeface="Calibri"/>
            <a:cs typeface="Calibri"/>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66675</xdr:colOff>
      <xdr:row>0</xdr:row>
      <xdr:rowOff>56768</xdr:rowOff>
    </xdr:from>
    <xdr:to>
      <xdr:col>3</xdr:col>
      <xdr:colOff>361950</xdr:colOff>
      <xdr:row>27</xdr:row>
      <xdr:rowOff>95250</xdr:rowOff>
    </xdr:to>
    <xdr:sp macro="" textlink="">
      <xdr:nvSpPr>
        <xdr:cNvPr id="2" name="Rectangle: Rounded Corners 1">
          <a:extLst>
            <a:ext uri="{FF2B5EF4-FFF2-40B4-BE49-F238E27FC236}">
              <a16:creationId xmlns:a16="http://schemas.microsoft.com/office/drawing/2014/main" id="{8F6D2E79-7C20-4468-B071-C9BFB85B1492}"/>
            </a:ext>
          </a:extLst>
        </xdr:cNvPr>
        <xdr:cNvSpPr/>
      </xdr:nvSpPr>
      <xdr:spPr>
        <a:xfrm>
          <a:off x="66675" y="56768"/>
          <a:ext cx="2133600" cy="5181982"/>
        </a:xfrm>
        <a:prstGeom prst="roundRect">
          <a:avLst>
            <a:gd name="adj" fmla="val 886"/>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900"/>
        </a:p>
      </xdr:txBody>
    </xdr:sp>
    <xdr:clientData/>
  </xdr:twoCellAnchor>
  <xdr:twoCellAnchor>
    <xdr:from>
      <xdr:col>3</xdr:col>
      <xdr:colOff>409575</xdr:colOff>
      <xdr:row>0</xdr:row>
      <xdr:rowOff>38101</xdr:rowOff>
    </xdr:from>
    <xdr:to>
      <xdr:col>20</xdr:col>
      <xdr:colOff>219075</xdr:colOff>
      <xdr:row>3</xdr:row>
      <xdr:rowOff>76201</xdr:rowOff>
    </xdr:to>
    <xdr:sp macro="" textlink="">
      <xdr:nvSpPr>
        <xdr:cNvPr id="3" name="Rectangle: Rounded Corners 2">
          <a:extLst>
            <a:ext uri="{FF2B5EF4-FFF2-40B4-BE49-F238E27FC236}">
              <a16:creationId xmlns:a16="http://schemas.microsoft.com/office/drawing/2014/main" id="{03DEAE3D-4C20-489D-B4E5-EC47E3ADCA46}"/>
            </a:ext>
          </a:extLst>
        </xdr:cNvPr>
        <xdr:cNvSpPr/>
      </xdr:nvSpPr>
      <xdr:spPr>
        <a:xfrm>
          <a:off x="2247900" y="38101"/>
          <a:ext cx="10086975" cy="609600"/>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352424</xdr:colOff>
      <xdr:row>1</xdr:row>
      <xdr:rowOff>9525</xdr:rowOff>
    </xdr:from>
    <xdr:to>
      <xdr:col>12</xdr:col>
      <xdr:colOff>142874</xdr:colOff>
      <xdr:row>2</xdr:row>
      <xdr:rowOff>114300</xdr:rowOff>
    </xdr:to>
    <xdr:sp macro="" textlink="">
      <xdr:nvSpPr>
        <xdr:cNvPr id="4" name="TextBox 3">
          <a:extLst>
            <a:ext uri="{FF2B5EF4-FFF2-40B4-BE49-F238E27FC236}">
              <a16:creationId xmlns:a16="http://schemas.microsoft.com/office/drawing/2014/main" id="{63A53CCE-E534-43B0-8A47-231AF90DF828}"/>
            </a:ext>
          </a:extLst>
        </xdr:cNvPr>
        <xdr:cNvSpPr txBox="1"/>
      </xdr:nvSpPr>
      <xdr:spPr>
        <a:xfrm>
          <a:off x="2190749" y="200025"/>
          <a:ext cx="51911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CA" sz="2400" b="1" i="1">
              <a:solidFill>
                <a:schemeClr val="bg1"/>
              </a:solidFill>
              <a:effectLst/>
              <a:latin typeface="Aptos" panose="020B0004020202020204" pitchFamily="34" charset="0"/>
              <a:ea typeface="+mn-ea"/>
              <a:cs typeface="+mn-cs"/>
            </a:rPr>
            <a:t>E-COMMERCE</a:t>
          </a:r>
          <a:r>
            <a:rPr lang="en-CA" sz="2400" b="1" i="1" baseline="0">
              <a:solidFill>
                <a:schemeClr val="bg1"/>
              </a:solidFill>
              <a:effectLst/>
              <a:latin typeface="Aptos" panose="020B0004020202020204" pitchFamily="34" charset="0"/>
              <a:ea typeface="+mn-ea"/>
              <a:cs typeface="+mn-cs"/>
            </a:rPr>
            <a:t> ORDERS ANALYTICS</a:t>
          </a:r>
          <a:endParaRPr lang="en-CA" sz="2400">
            <a:solidFill>
              <a:schemeClr val="bg1"/>
            </a:solidFill>
            <a:effectLst/>
            <a:latin typeface="Aptos" panose="020B0004020202020204" pitchFamily="34" charset="0"/>
          </a:endParaRPr>
        </a:p>
        <a:p>
          <a:endParaRPr lang="en-CA" sz="1100"/>
        </a:p>
      </xdr:txBody>
    </xdr:sp>
    <xdr:clientData/>
  </xdr:twoCellAnchor>
  <xdr:twoCellAnchor editAs="absolute">
    <xdr:from>
      <xdr:col>0</xdr:col>
      <xdr:colOff>142875</xdr:colOff>
      <xdr:row>9</xdr:row>
      <xdr:rowOff>76202</xdr:rowOff>
    </xdr:from>
    <xdr:to>
      <xdr:col>3</xdr:col>
      <xdr:colOff>257175</xdr:colOff>
      <xdr:row>14</xdr:row>
      <xdr:rowOff>85725</xdr:rowOff>
    </xdr:to>
    <mc:AlternateContent xmlns:mc="http://schemas.openxmlformats.org/markup-compatibility/2006" xmlns:a14="http://schemas.microsoft.com/office/drawing/2010/main">
      <mc:Choice Requires="a14">
        <xdr:graphicFrame macro="">
          <xdr:nvGraphicFramePr>
            <xdr:cNvPr id="20" name="Year 2">
              <a:extLst>
                <a:ext uri="{FF2B5EF4-FFF2-40B4-BE49-F238E27FC236}">
                  <a16:creationId xmlns:a16="http://schemas.microsoft.com/office/drawing/2014/main" id="{5EE297B6-AAA1-4547-A185-1D27FF0BA87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2875" y="1790702"/>
              <a:ext cx="1952625" cy="96202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142875</xdr:colOff>
      <xdr:row>13</xdr:row>
      <xdr:rowOff>161925</xdr:rowOff>
    </xdr:from>
    <xdr:to>
      <xdr:col>3</xdr:col>
      <xdr:colOff>257177</xdr:colOff>
      <xdr:row>21</xdr:row>
      <xdr:rowOff>57150</xdr:rowOff>
    </xdr:to>
    <mc:AlternateContent xmlns:mc="http://schemas.openxmlformats.org/markup-compatibility/2006" xmlns:a14="http://schemas.microsoft.com/office/drawing/2010/main">
      <mc:Choice Requires="a14">
        <xdr:graphicFrame macro="">
          <xdr:nvGraphicFramePr>
            <xdr:cNvPr id="21" name="Order Month 2">
              <a:extLst>
                <a:ext uri="{FF2B5EF4-FFF2-40B4-BE49-F238E27FC236}">
                  <a16:creationId xmlns:a16="http://schemas.microsoft.com/office/drawing/2014/main" id="{72BADF72-659A-4B35-89F2-0728568D670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 Month 2"/>
            </a:graphicData>
          </a:graphic>
        </xdr:graphicFrame>
      </mc:Choice>
      <mc:Fallback xmlns="">
        <xdr:sp macro="" textlink="">
          <xdr:nvSpPr>
            <xdr:cNvPr id="0" name=""/>
            <xdr:cNvSpPr>
              <a:spLocks noTextEdit="1"/>
            </xdr:cNvSpPr>
          </xdr:nvSpPr>
          <xdr:spPr>
            <a:xfrm>
              <a:off x="142875" y="2638425"/>
              <a:ext cx="1952627" cy="14192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142875</xdr:colOff>
      <xdr:row>0</xdr:row>
      <xdr:rowOff>123826</xdr:rowOff>
    </xdr:from>
    <xdr:to>
      <xdr:col>2</xdr:col>
      <xdr:colOff>9525</xdr:colOff>
      <xdr:row>2</xdr:row>
      <xdr:rowOff>183311</xdr:rowOff>
    </xdr:to>
    <xdr:pic>
      <xdr:nvPicPr>
        <xdr:cNvPr id="32" name="Picture 31">
          <a:extLst>
            <a:ext uri="{FF2B5EF4-FFF2-40B4-BE49-F238E27FC236}">
              <a16:creationId xmlns:a16="http://schemas.microsoft.com/office/drawing/2014/main" id="{915A396F-8CE4-4AB3-9A00-AE530FAC357F}"/>
            </a:ext>
          </a:extLst>
        </xdr:cNvPr>
        <xdr:cNvPicPr>
          <a:picLocks noChangeAspect="1"/>
        </xdr:cNvPicPr>
      </xdr:nvPicPr>
      <xdr:blipFill>
        <a:blip xmlns:r="http://schemas.openxmlformats.org/officeDocument/2006/relationships" r:embed="rId1"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762000" y="123826"/>
          <a:ext cx="476250" cy="440485"/>
        </a:xfrm>
        <a:prstGeom prst="rect">
          <a:avLst/>
        </a:prstGeom>
        <a:noFill/>
        <a:ln>
          <a:noFill/>
        </a:ln>
      </xdr:spPr>
    </xdr:pic>
    <xdr:clientData/>
  </xdr:twoCellAnchor>
  <xdr:twoCellAnchor editAs="absolute">
    <xdr:from>
      <xdr:col>0</xdr:col>
      <xdr:colOff>123826</xdr:colOff>
      <xdr:row>5</xdr:row>
      <xdr:rowOff>52389</xdr:rowOff>
    </xdr:from>
    <xdr:to>
      <xdr:col>3</xdr:col>
      <xdr:colOff>123826</xdr:colOff>
      <xdr:row>6</xdr:row>
      <xdr:rowOff>147638</xdr:rowOff>
    </xdr:to>
    <xdr:grpSp>
      <xdr:nvGrpSpPr>
        <xdr:cNvPr id="33" name="Group 32">
          <a:extLst>
            <a:ext uri="{FF2B5EF4-FFF2-40B4-BE49-F238E27FC236}">
              <a16:creationId xmlns:a16="http://schemas.microsoft.com/office/drawing/2014/main" id="{4A82732A-9AB2-443B-837B-22614AE16EC0}"/>
            </a:ext>
          </a:extLst>
        </xdr:cNvPr>
        <xdr:cNvGrpSpPr/>
      </xdr:nvGrpSpPr>
      <xdr:grpSpPr>
        <a:xfrm>
          <a:off x="123826" y="1004889"/>
          <a:ext cx="1838325" cy="285749"/>
          <a:chOff x="161925" y="800100"/>
          <a:chExt cx="1885950" cy="295275"/>
        </a:xfrm>
        <a:solidFill>
          <a:schemeClr val="bg1"/>
        </a:solidFill>
      </xdr:grpSpPr>
      <xdr:sp macro="" textlink="">
        <xdr:nvSpPr>
          <xdr:cNvPr id="34" name="Rectangle: Rounded Corners 33">
            <a:extLst>
              <a:ext uri="{FF2B5EF4-FFF2-40B4-BE49-F238E27FC236}">
                <a16:creationId xmlns:a16="http://schemas.microsoft.com/office/drawing/2014/main" id="{57ACF001-51C2-4A77-D964-CFCEE5040BFC}"/>
              </a:ext>
            </a:extLst>
          </xdr:cNvPr>
          <xdr:cNvSpPr/>
        </xdr:nvSpPr>
        <xdr:spPr>
          <a:xfrm>
            <a:off x="161925" y="800100"/>
            <a:ext cx="1885950" cy="295275"/>
          </a:xfrm>
          <a:prstGeom prst="roundRect">
            <a:avLst>
              <a:gd name="adj" fmla="val 50000"/>
            </a:avLst>
          </a:prstGeom>
          <a:grp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02060"/>
              </a:solidFill>
            </a:endParaRPr>
          </a:p>
        </xdr:txBody>
      </xdr:sp>
      <xdr:sp macro="" textlink="">
        <xdr:nvSpPr>
          <xdr:cNvPr id="35" name="TextBox 34">
            <a:hlinkClick xmlns:r="http://schemas.openxmlformats.org/officeDocument/2006/relationships" r:id="rId2"/>
            <a:extLst>
              <a:ext uri="{FF2B5EF4-FFF2-40B4-BE49-F238E27FC236}">
                <a16:creationId xmlns:a16="http://schemas.microsoft.com/office/drawing/2014/main" id="{EBFE0D2B-16CC-A1F1-2907-BD63252B2697}"/>
              </a:ext>
            </a:extLst>
          </xdr:cNvPr>
          <xdr:cNvSpPr txBox="1"/>
        </xdr:nvSpPr>
        <xdr:spPr>
          <a:xfrm>
            <a:off x="257174" y="847725"/>
            <a:ext cx="1666875" cy="1809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rgbClr val="002060"/>
                </a:solidFill>
                <a:latin typeface="Aptos" panose="020B0004020202020204" pitchFamily="34" charset="0"/>
              </a:rPr>
              <a:t>CUSTOMERS</a:t>
            </a:r>
            <a:r>
              <a:rPr lang="en-CA" sz="900" b="1" baseline="0">
                <a:solidFill>
                  <a:srgbClr val="002060"/>
                </a:solidFill>
                <a:latin typeface="Aptos" panose="020B0004020202020204" pitchFamily="34" charset="0"/>
              </a:rPr>
              <a:t> &amp; PRODUCTS</a:t>
            </a:r>
            <a:endParaRPr lang="en-CA" sz="900" b="1">
              <a:solidFill>
                <a:srgbClr val="002060"/>
              </a:solidFill>
              <a:latin typeface="Aptos" panose="020B0004020202020204" pitchFamily="34" charset="0"/>
            </a:endParaRPr>
          </a:p>
        </xdr:txBody>
      </xdr:sp>
    </xdr:grpSp>
    <xdr:clientData fLocksWithSheet="0"/>
  </xdr:twoCellAnchor>
  <xdr:twoCellAnchor editAs="absolute">
    <xdr:from>
      <xdr:col>0</xdr:col>
      <xdr:colOff>123826</xdr:colOff>
      <xdr:row>7</xdr:row>
      <xdr:rowOff>123826</xdr:rowOff>
    </xdr:from>
    <xdr:to>
      <xdr:col>3</xdr:col>
      <xdr:colOff>123826</xdr:colOff>
      <xdr:row>9</xdr:row>
      <xdr:rowOff>28575</xdr:rowOff>
    </xdr:to>
    <xdr:grpSp>
      <xdr:nvGrpSpPr>
        <xdr:cNvPr id="36" name="Group 35">
          <a:extLst>
            <a:ext uri="{FF2B5EF4-FFF2-40B4-BE49-F238E27FC236}">
              <a16:creationId xmlns:a16="http://schemas.microsoft.com/office/drawing/2014/main" id="{25E7826D-369D-492F-9854-F787B043830A}"/>
            </a:ext>
          </a:extLst>
        </xdr:cNvPr>
        <xdr:cNvGrpSpPr/>
      </xdr:nvGrpSpPr>
      <xdr:grpSpPr>
        <a:xfrm>
          <a:off x="123826" y="1457326"/>
          <a:ext cx="1838325" cy="285749"/>
          <a:chOff x="161925" y="800100"/>
          <a:chExt cx="1885950" cy="295275"/>
        </a:xfrm>
        <a:noFill/>
      </xdr:grpSpPr>
      <xdr:sp macro="" textlink="">
        <xdr:nvSpPr>
          <xdr:cNvPr id="37" name="Rectangle: Rounded Corners 36">
            <a:extLst>
              <a:ext uri="{FF2B5EF4-FFF2-40B4-BE49-F238E27FC236}">
                <a16:creationId xmlns:a16="http://schemas.microsoft.com/office/drawing/2014/main" id="{99F3198A-BBE3-80D8-4B01-1B62DC2E8705}"/>
              </a:ext>
            </a:extLst>
          </xdr:cNvPr>
          <xdr:cNvSpPr/>
        </xdr:nvSpPr>
        <xdr:spPr>
          <a:xfrm>
            <a:off x="161925" y="800100"/>
            <a:ext cx="1885950" cy="295275"/>
          </a:xfrm>
          <a:prstGeom prst="roundRect">
            <a:avLst>
              <a:gd name="adj" fmla="val 50000"/>
            </a:avLst>
          </a:prstGeom>
          <a:grp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8" name="TextBox 37">
            <a:hlinkClick xmlns:r="http://schemas.openxmlformats.org/officeDocument/2006/relationships" r:id="rId3"/>
            <a:extLst>
              <a:ext uri="{FF2B5EF4-FFF2-40B4-BE49-F238E27FC236}">
                <a16:creationId xmlns:a16="http://schemas.microsoft.com/office/drawing/2014/main" id="{B5F126D5-C5D1-4D69-01E3-FA8E17208FD3}"/>
              </a:ext>
            </a:extLst>
          </xdr:cNvPr>
          <xdr:cNvSpPr txBox="1"/>
        </xdr:nvSpPr>
        <xdr:spPr>
          <a:xfrm>
            <a:off x="257174" y="847725"/>
            <a:ext cx="1666875" cy="1809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chemeClr val="accent4"/>
                </a:solidFill>
                <a:latin typeface="Aptos" panose="020B0004020202020204" pitchFamily="34" charset="0"/>
              </a:rPr>
              <a:t>RFM</a:t>
            </a:r>
          </a:p>
        </xdr:txBody>
      </xdr:sp>
    </xdr:grpSp>
    <xdr:clientData fLocksWithSheet="0"/>
  </xdr:twoCellAnchor>
  <xdr:twoCellAnchor editAs="absolute">
    <xdr:from>
      <xdr:col>0</xdr:col>
      <xdr:colOff>123826</xdr:colOff>
      <xdr:row>3</xdr:row>
      <xdr:rowOff>47626</xdr:rowOff>
    </xdr:from>
    <xdr:to>
      <xdr:col>3</xdr:col>
      <xdr:colOff>123826</xdr:colOff>
      <xdr:row>4</xdr:row>
      <xdr:rowOff>142875</xdr:rowOff>
    </xdr:to>
    <xdr:grpSp>
      <xdr:nvGrpSpPr>
        <xdr:cNvPr id="39" name="Group 38">
          <a:extLst>
            <a:ext uri="{FF2B5EF4-FFF2-40B4-BE49-F238E27FC236}">
              <a16:creationId xmlns:a16="http://schemas.microsoft.com/office/drawing/2014/main" id="{2BDC2059-FA81-4DD6-BA4B-930F1260F339}"/>
            </a:ext>
          </a:extLst>
        </xdr:cNvPr>
        <xdr:cNvGrpSpPr/>
      </xdr:nvGrpSpPr>
      <xdr:grpSpPr>
        <a:xfrm>
          <a:off x="123826" y="619126"/>
          <a:ext cx="1838325" cy="285749"/>
          <a:chOff x="161925" y="800100"/>
          <a:chExt cx="1885950" cy="295275"/>
        </a:xfrm>
        <a:noFill/>
      </xdr:grpSpPr>
      <xdr:sp macro="" textlink="">
        <xdr:nvSpPr>
          <xdr:cNvPr id="40" name="Rectangle: Rounded Corners 39">
            <a:extLst>
              <a:ext uri="{FF2B5EF4-FFF2-40B4-BE49-F238E27FC236}">
                <a16:creationId xmlns:a16="http://schemas.microsoft.com/office/drawing/2014/main" id="{6D05B9DC-C69F-8030-AE85-D1CB4F3278E3}"/>
              </a:ext>
            </a:extLst>
          </xdr:cNvPr>
          <xdr:cNvSpPr/>
        </xdr:nvSpPr>
        <xdr:spPr>
          <a:xfrm>
            <a:off x="161925" y="800100"/>
            <a:ext cx="1885950" cy="295275"/>
          </a:xfrm>
          <a:prstGeom prst="roundRect">
            <a:avLst>
              <a:gd name="adj" fmla="val 50000"/>
            </a:avLst>
          </a:prstGeom>
          <a:grp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41" name="TextBox 40">
            <a:hlinkClick xmlns:r="http://schemas.openxmlformats.org/officeDocument/2006/relationships" r:id="rId4"/>
            <a:extLst>
              <a:ext uri="{FF2B5EF4-FFF2-40B4-BE49-F238E27FC236}">
                <a16:creationId xmlns:a16="http://schemas.microsoft.com/office/drawing/2014/main" id="{6ED0C0E2-E449-08A6-6EEC-6B2053F9BF6E}"/>
              </a:ext>
            </a:extLst>
          </xdr:cNvPr>
          <xdr:cNvSpPr txBox="1"/>
        </xdr:nvSpPr>
        <xdr:spPr>
          <a:xfrm>
            <a:off x="257174" y="847725"/>
            <a:ext cx="1666875" cy="1809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chemeClr val="accent4"/>
                </a:solidFill>
                <a:latin typeface="Aptos" panose="020B0004020202020204" pitchFamily="34" charset="0"/>
              </a:rPr>
              <a:t>HOME</a:t>
            </a:r>
          </a:p>
        </xdr:txBody>
      </xdr:sp>
    </xdr:grpSp>
    <xdr:clientData fLocksWithSheet="0"/>
  </xdr:twoCellAnchor>
  <xdr:twoCellAnchor>
    <xdr:from>
      <xdr:col>18</xdr:col>
      <xdr:colOff>95250</xdr:colOff>
      <xdr:row>0</xdr:row>
      <xdr:rowOff>85726</xdr:rowOff>
    </xdr:from>
    <xdr:to>
      <xdr:col>20</xdr:col>
      <xdr:colOff>333375</xdr:colOff>
      <xdr:row>3</xdr:row>
      <xdr:rowOff>28576</xdr:rowOff>
    </xdr:to>
    <xdr:grpSp>
      <xdr:nvGrpSpPr>
        <xdr:cNvPr id="90" name="Group 89">
          <a:extLst>
            <a:ext uri="{FF2B5EF4-FFF2-40B4-BE49-F238E27FC236}">
              <a16:creationId xmlns:a16="http://schemas.microsoft.com/office/drawing/2014/main" id="{D5CF3A32-E1CF-4FD8-B8D5-C7255D1E50EC}"/>
            </a:ext>
          </a:extLst>
        </xdr:cNvPr>
        <xdr:cNvGrpSpPr/>
      </xdr:nvGrpSpPr>
      <xdr:grpSpPr>
        <a:xfrm>
          <a:off x="10991850" y="85726"/>
          <a:ext cx="1457325" cy="514350"/>
          <a:chOff x="7448550" y="104775"/>
          <a:chExt cx="1362075" cy="466725"/>
        </a:xfrm>
      </xdr:grpSpPr>
      <xdr:sp macro="" textlink="">
        <xdr:nvSpPr>
          <xdr:cNvPr id="91" name="Rectangle: Rounded Corners 90">
            <a:extLst>
              <a:ext uri="{FF2B5EF4-FFF2-40B4-BE49-F238E27FC236}">
                <a16:creationId xmlns:a16="http://schemas.microsoft.com/office/drawing/2014/main" id="{DEF8E0E0-FE04-634B-A346-C7641C67DA54}"/>
              </a:ext>
            </a:extLst>
          </xdr:cNvPr>
          <xdr:cNvSpPr/>
        </xdr:nvSpPr>
        <xdr:spPr>
          <a:xfrm>
            <a:off x="7448550" y="114300"/>
            <a:ext cx="1352550" cy="457200"/>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92" name="TextBox 91">
            <a:extLst>
              <a:ext uri="{FF2B5EF4-FFF2-40B4-BE49-F238E27FC236}">
                <a16:creationId xmlns:a16="http://schemas.microsoft.com/office/drawing/2014/main" id="{CD389CD5-B89E-607C-1755-1FFA81F515D8}"/>
              </a:ext>
            </a:extLst>
          </xdr:cNvPr>
          <xdr:cNvSpPr txBox="1"/>
        </xdr:nvSpPr>
        <xdr:spPr>
          <a:xfrm>
            <a:off x="7543800" y="104775"/>
            <a:ext cx="12668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000" b="1" i="0" u="none" strike="noStrike">
                <a:solidFill>
                  <a:schemeClr val="bg1"/>
                </a:solidFill>
                <a:latin typeface="Aptos" panose="020B0004020202020204" pitchFamily="34" charset="0"/>
                <a:ea typeface="Calibri"/>
                <a:cs typeface="Calibri"/>
              </a:rPr>
              <a:t>AOV</a:t>
            </a:r>
          </a:p>
        </xdr:txBody>
      </xdr:sp>
      <xdr:sp macro="" textlink="Trend!$H$3">
        <xdr:nvSpPr>
          <xdr:cNvPr id="93" name="TextBox 92">
            <a:extLst>
              <a:ext uri="{FF2B5EF4-FFF2-40B4-BE49-F238E27FC236}">
                <a16:creationId xmlns:a16="http://schemas.microsoft.com/office/drawing/2014/main" id="{69D7F581-1BC2-A19E-AD67-94D64B1E3CEF}"/>
              </a:ext>
            </a:extLst>
          </xdr:cNvPr>
          <xdr:cNvSpPr txBox="1"/>
        </xdr:nvSpPr>
        <xdr:spPr>
          <a:xfrm>
            <a:off x="7553325" y="335975"/>
            <a:ext cx="1143000" cy="16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741938-47DF-4411-947F-46501F85C75F}" type="TxLink">
              <a:rPr lang="en-US" sz="1000" b="1" i="0" u="none" strike="noStrike">
                <a:solidFill>
                  <a:schemeClr val="bg1"/>
                </a:solidFill>
                <a:latin typeface="Aptos" panose="020B0004020202020204" pitchFamily="34" charset="0"/>
                <a:ea typeface="Calibri"/>
                <a:cs typeface="Calibri"/>
              </a:rPr>
              <a:pPr marL="0" indent="0" algn="ctr"/>
              <a:t>$712.95</a:t>
            </a:fld>
            <a:endParaRPr lang="en-CA" sz="1000" b="1" i="0" u="none" strike="noStrike">
              <a:solidFill>
                <a:schemeClr val="bg1"/>
              </a:solidFill>
              <a:latin typeface="Aptos" panose="020B0004020202020204" pitchFamily="34" charset="0"/>
              <a:ea typeface="Calibri"/>
              <a:cs typeface="Calibri"/>
            </a:endParaRPr>
          </a:p>
        </xdr:txBody>
      </xdr:sp>
    </xdr:grpSp>
    <xdr:clientData/>
  </xdr:twoCellAnchor>
  <xdr:twoCellAnchor>
    <xdr:from>
      <xdr:col>16</xdr:col>
      <xdr:colOff>133350</xdr:colOff>
      <xdr:row>0</xdr:row>
      <xdr:rowOff>76201</xdr:rowOff>
    </xdr:from>
    <xdr:to>
      <xdr:col>18</xdr:col>
      <xdr:colOff>371475</xdr:colOff>
      <xdr:row>3</xdr:row>
      <xdr:rowOff>19051</xdr:rowOff>
    </xdr:to>
    <xdr:grpSp>
      <xdr:nvGrpSpPr>
        <xdr:cNvPr id="94" name="Group 93">
          <a:extLst>
            <a:ext uri="{FF2B5EF4-FFF2-40B4-BE49-F238E27FC236}">
              <a16:creationId xmlns:a16="http://schemas.microsoft.com/office/drawing/2014/main" id="{4DA5384C-5D89-4CF9-9D00-9B9F8AF1325D}"/>
            </a:ext>
          </a:extLst>
        </xdr:cNvPr>
        <xdr:cNvGrpSpPr/>
      </xdr:nvGrpSpPr>
      <xdr:grpSpPr>
        <a:xfrm>
          <a:off x="9810750" y="76201"/>
          <a:ext cx="1457325" cy="514350"/>
          <a:chOff x="7448550" y="104775"/>
          <a:chExt cx="1362075" cy="466725"/>
        </a:xfrm>
      </xdr:grpSpPr>
      <xdr:sp macro="" textlink="">
        <xdr:nvSpPr>
          <xdr:cNvPr id="95" name="Rectangle: Rounded Corners 94">
            <a:extLst>
              <a:ext uri="{FF2B5EF4-FFF2-40B4-BE49-F238E27FC236}">
                <a16:creationId xmlns:a16="http://schemas.microsoft.com/office/drawing/2014/main" id="{D02E2762-C5D5-22C3-B810-97C805A55633}"/>
              </a:ext>
            </a:extLst>
          </xdr:cNvPr>
          <xdr:cNvSpPr/>
        </xdr:nvSpPr>
        <xdr:spPr>
          <a:xfrm>
            <a:off x="7448550" y="114300"/>
            <a:ext cx="1352550" cy="457200"/>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96" name="TextBox 95">
            <a:extLst>
              <a:ext uri="{FF2B5EF4-FFF2-40B4-BE49-F238E27FC236}">
                <a16:creationId xmlns:a16="http://schemas.microsoft.com/office/drawing/2014/main" id="{7C0B7948-F203-B6F3-E95E-0AF989DFE21A}"/>
              </a:ext>
            </a:extLst>
          </xdr:cNvPr>
          <xdr:cNvSpPr txBox="1"/>
        </xdr:nvSpPr>
        <xdr:spPr>
          <a:xfrm>
            <a:off x="7543800" y="104775"/>
            <a:ext cx="12668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000" b="1" i="0" u="none" strike="noStrike">
                <a:solidFill>
                  <a:schemeClr val="bg1"/>
                </a:solidFill>
                <a:latin typeface="Aptos" panose="020B0004020202020204" pitchFamily="34" charset="0"/>
                <a:ea typeface="Calibri"/>
                <a:cs typeface="Calibri"/>
              </a:rPr>
              <a:t>Total Customers</a:t>
            </a:r>
          </a:p>
        </xdr:txBody>
      </xdr:sp>
      <xdr:sp macro="" textlink="Trend!$G$3">
        <xdr:nvSpPr>
          <xdr:cNvPr id="97" name="TextBox 96">
            <a:extLst>
              <a:ext uri="{FF2B5EF4-FFF2-40B4-BE49-F238E27FC236}">
                <a16:creationId xmlns:a16="http://schemas.microsoft.com/office/drawing/2014/main" id="{87FFF97C-FABE-AD2D-0B18-10723113BD85}"/>
              </a:ext>
            </a:extLst>
          </xdr:cNvPr>
          <xdr:cNvSpPr txBox="1"/>
        </xdr:nvSpPr>
        <xdr:spPr>
          <a:xfrm>
            <a:off x="7553325" y="335975"/>
            <a:ext cx="1143000" cy="16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512AC1D-5674-4925-88B2-BF9ED9C6549B}" type="TxLink">
              <a:rPr lang="en-US" sz="1000" b="1" i="0" u="none" strike="noStrike">
                <a:solidFill>
                  <a:schemeClr val="bg1"/>
                </a:solidFill>
                <a:latin typeface="Aptos" panose="020B0004020202020204" pitchFamily="34" charset="0"/>
                <a:ea typeface="Calibri"/>
                <a:cs typeface="Calibri"/>
              </a:rPr>
              <a:pPr marL="0" indent="0" algn="ctr"/>
              <a:t>1,411</a:t>
            </a:fld>
            <a:endParaRPr lang="en-CA" sz="1000" b="1" i="0" u="none" strike="noStrike">
              <a:solidFill>
                <a:schemeClr val="bg1"/>
              </a:solidFill>
              <a:latin typeface="Aptos" panose="020B0004020202020204" pitchFamily="34" charset="0"/>
              <a:ea typeface="Calibri"/>
              <a:cs typeface="Calibri"/>
            </a:endParaRPr>
          </a:p>
        </xdr:txBody>
      </xdr:sp>
    </xdr:grpSp>
    <xdr:clientData/>
  </xdr:twoCellAnchor>
  <xdr:twoCellAnchor>
    <xdr:from>
      <xdr:col>14</xdr:col>
      <xdr:colOff>123825</xdr:colOff>
      <xdr:row>0</xdr:row>
      <xdr:rowOff>76201</xdr:rowOff>
    </xdr:from>
    <xdr:to>
      <xdr:col>16</xdr:col>
      <xdr:colOff>361950</xdr:colOff>
      <xdr:row>3</xdr:row>
      <xdr:rowOff>19051</xdr:rowOff>
    </xdr:to>
    <xdr:grpSp>
      <xdr:nvGrpSpPr>
        <xdr:cNvPr id="98" name="Group 97">
          <a:extLst>
            <a:ext uri="{FF2B5EF4-FFF2-40B4-BE49-F238E27FC236}">
              <a16:creationId xmlns:a16="http://schemas.microsoft.com/office/drawing/2014/main" id="{EF9FA12C-8F37-4571-85AE-7D8CE6508260}"/>
            </a:ext>
          </a:extLst>
        </xdr:cNvPr>
        <xdr:cNvGrpSpPr/>
      </xdr:nvGrpSpPr>
      <xdr:grpSpPr>
        <a:xfrm>
          <a:off x="8582025" y="76201"/>
          <a:ext cx="1457325" cy="514350"/>
          <a:chOff x="7448550" y="104775"/>
          <a:chExt cx="1362075" cy="466725"/>
        </a:xfrm>
      </xdr:grpSpPr>
      <xdr:sp macro="" textlink="">
        <xdr:nvSpPr>
          <xdr:cNvPr id="99" name="Rectangle: Rounded Corners 98">
            <a:extLst>
              <a:ext uri="{FF2B5EF4-FFF2-40B4-BE49-F238E27FC236}">
                <a16:creationId xmlns:a16="http://schemas.microsoft.com/office/drawing/2014/main" id="{FE4CCCB6-22D5-81E9-D854-87248A93F6B8}"/>
              </a:ext>
            </a:extLst>
          </xdr:cNvPr>
          <xdr:cNvSpPr/>
        </xdr:nvSpPr>
        <xdr:spPr>
          <a:xfrm>
            <a:off x="7448550" y="114300"/>
            <a:ext cx="1352550" cy="457200"/>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100" name="TextBox 99">
            <a:extLst>
              <a:ext uri="{FF2B5EF4-FFF2-40B4-BE49-F238E27FC236}">
                <a16:creationId xmlns:a16="http://schemas.microsoft.com/office/drawing/2014/main" id="{70FCE582-31BC-DB5B-0665-E38EEDB0E319}"/>
              </a:ext>
            </a:extLst>
          </xdr:cNvPr>
          <xdr:cNvSpPr txBox="1"/>
        </xdr:nvSpPr>
        <xdr:spPr>
          <a:xfrm>
            <a:off x="7543800" y="104775"/>
            <a:ext cx="12668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000" b="1" i="0" u="none" strike="noStrike">
                <a:solidFill>
                  <a:schemeClr val="bg1"/>
                </a:solidFill>
                <a:latin typeface="Aptos" panose="020B0004020202020204" pitchFamily="34" charset="0"/>
                <a:ea typeface="Calibri"/>
                <a:cs typeface="Calibri"/>
              </a:rPr>
              <a:t>Total Orders</a:t>
            </a:r>
          </a:p>
        </xdr:txBody>
      </xdr:sp>
      <xdr:sp macro="" textlink="Trend!$F$3">
        <xdr:nvSpPr>
          <xdr:cNvPr id="101" name="TextBox 100">
            <a:extLst>
              <a:ext uri="{FF2B5EF4-FFF2-40B4-BE49-F238E27FC236}">
                <a16:creationId xmlns:a16="http://schemas.microsoft.com/office/drawing/2014/main" id="{AE180E44-49A8-514D-20DA-028495976E5C}"/>
              </a:ext>
            </a:extLst>
          </xdr:cNvPr>
          <xdr:cNvSpPr txBox="1"/>
        </xdr:nvSpPr>
        <xdr:spPr>
          <a:xfrm>
            <a:off x="7553325" y="335975"/>
            <a:ext cx="1143000" cy="16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F4B6B4-1543-42F3-BBA5-CB4974EC6DEC}" type="TxLink">
              <a:rPr lang="en-US" sz="1000" b="1" i="0" u="none" strike="noStrike">
                <a:solidFill>
                  <a:schemeClr val="bg1"/>
                </a:solidFill>
                <a:latin typeface="Aptos" panose="020B0004020202020204" pitchFamily="34" charset="0"/>
                <a:ea typeface="Calibri"/>
                <a:cs typeface="Calibri"/>
              </a:rPr>
              <a:pPr marL="0" indent="0" algn="ctr"/>
              <a:t>5,066</a:t>
            </a:fld>
            <a:endParaRPr lang="en-CA" sz="1000" b="1" i="0" u="none" strike="noStrike">
              <a:solidFill>
                <a:schemeClr val="bg1"/>
              </a:solidFill>
              <a:latin typeface="Aptos" panose="020B0004020202020204" pitchFamily="34" charset="0"/>
              <a:ea typeface="Calibri"/>
              <a:cs typeface="Calibri"/>
            </a:endParaRPr>
          </a:p>
        </xdr:txBody>
      </xdr:sp>
    </xdr:grpSp>
    <xdr:clientData/>
  </xdr:twoCellAnchor>
  <xdr:twoCellAnchor>
    <xdr:from>
      <xdr:col>12</xdr:col>
      <xdr:colOff>123825</xdr:colOff>
      <xdr:row>0</xdr:row>
      <xdr:rowOff>76201</xdr:rowOff>
    </xdr:from>
    <xdr:to>
      <xdr:col>14</xdr:col>
      <xdr:colOff>361950</xdr:colOff>
      <xdr:row>3</xdr:row>
      <xdr:rowOff>19051</xdr:rowOff>
    </xdr:to>
    <xdr:grpSp>
      <xdr:nvGrpSpPr>
        <xdr:cNvPr id="102" name="Group 101">
          <a:extLst>
            <a:ext uri="{FF2B5EF4-FFF2-40B4-BE49-F238E27FC236}">
              <a16:creationId xmlns:a16="http://schemas.microsoft.com/office/drawing/2014/main" id="{60BE1815-194D-4037-9BEA-2FE96E112D97}"/>
            </a:ext>
          </a:extLst>
        </xdr:cNvPr>
        <xdr:cNvGrpSpPr/>
      </xdr:nvGrpSpPr>
      <xdr:grpSpPr>
        <a:xfrm>
          <a:off x="7362825" y="76201"/>
          <a:ext cx="1457325" cy="514350"/>
          <a:chOff x="7448550" y="104775"/>
          <a:chExt cx="1362075" cy="466725"/>
        </a:xfrm>
      </xdr:grpSpPr>
      <xdr:sp macro="" textlink="">
        <xdr:nvSpPr>
          <xdr:cNvPr id="103" name="Rectangle: Rounded Corners 102">
            <a:extLst>
              <a:ext uri="{FF2B5EF4-FFF2-40B4-BE49-F238E27FC236}">
                <a16:creationId xmlns:a16="http://schemas.microsoft.com/office/drawing/2014/main" id="{67E3181E-7DB3-B54C-43C0-EC127211E8F0}"/>
              </a:ext>
            </a:extLst>
          </xdr:cNvPr>
          <xdr:cNvSpPr/>
        </xdr:nvSpPr>
        <xdr:spPr>
          <a:xfrm>
            <a:off x="7448550" y="114300"/>
            <a:ext cx="1352550" cy="457200"/>
          </a:xfrm>
          <a:prstGeom prst="roundRect">
            <a:avLst>
              <a:gd name="adj" fmla="val 8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000" b="1">
              <a:solidFill>
                <a:schemeClr val="bg1"/>
              </a:solidFill>
              <a:latin typeface="Aptos" panose="020B0004020202020204" pitchFamily="34" charset="0"/>
            </a:endParaRPr>
          </a:p>
        </xdr:txBody>
      </xdr:sp>
      <xdr:sp macro="" textlink="">
        <xdr:nvSpPr>
          <xdr:cNvPr id="104" name="TextBox 103">
            <a:extLst>
              <a:ext uri="{FF2B5EF4-FFF2-40B4-BE49-F238E27FC236}">
                <a16:creationId xmlns:a16="http://schemas.microsoft.com/office/drawing/2014/main" id="{358E8564-9B21-07AD-CAE6-BF9E715E5C52}"/>
              </a:ext>
            </a:extLst>
          </xdr:cNvPr>
          <xdr:cNvSpPr txBox="1"/>
        </xdr:nvSpPr>
        <xdr:spPr>
          <a:xfrm>
            <a:off x="7543800" y="104775"/>
            <a:ext cx="126682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Total</a:t>
            </a:r>
            <a:r>
              <a:rPr lang="en-CA" sz="1000" b="1" baseline="0">
                <a:solidFill>
                  <a:schemeClr val="bg1"/>
                </a:solidFill>
                <a:latin typeface="Aptos" panose="020B0004020202020204" pitchFamily="34" charset="0"/>
              </a:rPr>
              <a:t> Net Revenue</a:t>
            </a:r>
            <a:endParaRPr lang="en-CA" sz="1000" b="1">
              <a:solidFill>
                <a:schemeClr val="bg1"/>
              </a:solidFill>
              <a:latin typeface="Aptos" panose="020B0004020202020204" pitchFamily="34" charset="0"/>
            </a:endParaRPr>
          </a:p>
        </xdr:txBody>
      </xdr:sp>
      <xdr:sp macro="" textlink="Trend!D3">
        <xdr:nvSpPr>
          <xdr:cNvPr id="105" name="TextBox 104">
            <a:extLst>
              <a:ext uri="{FF2B5EF4-FFF2-40B4-BE49-F238E27FC236}">
                <a16:creationId xmlns:a16="http://schemas.microsoft.com/office/drawing/2014/main" id="{83E1B94D-95A3-E9CB-965A-602B2BBBCD12}"/>
              </a:ext>
            </a:extLst>
          </xdr:cNvPr>
          <xdr:cNvSpPr txBox="1"/>
        </xdr:nvSpPr>
        <xdr:spPr>
          <a:xfrm>
            <a:off x="7553325" y="335975"/>
            <a:ext cx="1143000" cy="16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8E7EA9-A1E1-4249-9EB0-8465D22BF5EE}" type="TxLink">
              <a:rPr lang="en-US" sz="1000" b="1" i="0" u="none" strike="noStrike">
                <a:solidFill>
                  <a:schemeClr val="bg1"/>
                </a:solidFill>
                <a:latin typeface="Aptos" panose="020B0004020202020204" pitchFamily="34" charset="0"/>
                <a:ea typeface="Calibri"/>
                <a:cs typeface="Calibri"/>
              </a:rPr>
              <a:pPr algn="ctr"/>
              <a:t>$3,344,696</a:t>
            </a:fld>
            <a:endParaRPr lang="en-CA" sz="1000" b="1">
              <a:solidFill>
                <a:schemeClr val="bg1"/>
              </a:solidFill>
              <a:latin typeface="Aptos" panose="020B0004020202020204" pitchFamily="34" charset="0"/>
            </a:endParaRPr>
          </a:p>
        </xdr:txBody>
      </xdr:sp>
    </xdr:grpSp>
    <xdr:clientData/>
  </xdr:twoCellAnchor>
  <xdr:twoCellAnchor editAs="absolute">
    <xdr:from>
      <xdr:col>15</xdr:col>
      <xdr:colOff>542925</xdr:colOff>
      <xdr:row>3</xdr:row>
      <xdr:rowOff>114302</xdr:rowOff>
    </xdr:from>
    <xdr:to>
      <xdr:col>20</xdr:col>
      <xdr:colOff>209550</xdr:colOff>
      <xdr:row>27</xdr:row>
      <xdr:rowOff>104775</xdr:rowOff>
    </xdr:to>
    <xdr:grpSp>
      <xdr:nvGrpSpPr>
        <xdr:cNvPr id="132" name="Group 131">
          <a:extLst>
            <a:ext uri="{FF2B5EF4-FFF2-40B4-BE49-F238E27FC236}">
              <a16:creationId xmlns:a16="http://schemas.microsoft.com/office/drawing/2014/main" id="{56955467-D28A-3732-E34C-DB6D3BE54A0B}"/>
            </a:ext>
          </a:extLst>
        </xdr:cNvPr>
        <xdr:cNvGrpSpPr/>
      </xdr:nvGrpSpPr>
      <xdr:grpSpPr>
        <a:xfrm>
          <a:off x="9610725" y="685802"/>
          <a:ext cx="2714625" cy="4562473"/>
          <a:chOff x="9505950" y="723902"/>
          <a:chExt cx="2876550" cy="3924298"/>
        </a:xfrm>
      </xdr:grpSpPr>
      <xdr:sp macro="" textlink="">
        <xdr:nvSpPr>
          <xdr:cNvPr id="43" name="Rectangle: Rounded Corners 42">
            <a:extLst>
              <a:ext uri="{FF2B5EF4-FFF2-40B4-BE49-F238E27FC236}">
                <a16:creationId xmlns:a16="http://schemas.microsoft.com/office/drawing/2014/main" id="{1B87E376-01C7-CAB5-656A-4440AB2D305D}"/>
              </a:ext>
            </a:extLst>
          </xdr:cNvPr>
          <xdr:cNvSpPr/>
        </xdr:nvSpPr>
        <xdr:spPr>
          <a:xfrm>
            <a:off x="9505950" y="723902"/>
            <a:ext cx="2876550" cy="3924298"/>
          </a:xfrm>
          <a:prstGeom prst="roundRect">
            <a:avLst>
              <a:gd name="adj" fmla="val 2244"/>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115" name="Chart 114">
            <a:extLst>
              <a:ext uri="{FF2B5EF4-FFF2-40B4-BE49-F238E27FC236}">
                <a16:creationId xmlns:a16="http://schemas.microsoft.com/office/drawing/2014/main" id="{88628086-A799-4FBA-8935-F2A9C84657EB}"/>
              </a:ext>
            </a:extLst>
          </xdr:cNvPr>
          <xdr:cNvGraphicFramePr>
            <a:graphicFrameLocks/>
          </xdr:cNvGraphicFramePr>
        </xdr:nvGraphicFramePr>
        <xdr:xfrm>
          <a:off x="9588719" y="759821"/>
          <a:ext cx="2704938" cy="372205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absolute">
    <xdr:from>
      <xdr:col>3</xdr:col>
      <xdr:colOff>419100</xdr:colOff>
      <xdr:row>12</xdr:row>
      <xdr:rowOff>28575</xdr:rowOff>
    </xdr:from>
    <xdr:to>
      <xdr:col>9</xdr:col>
      <xdr:colOff>466725</xdr:colOff>
      <xdr:row>20</xdr:row>
      <xdr:rowOff>152400</xdr:rowOff>
    </xdr:to>
    <xdr:grpSp>
      <xdr:nvGrpSpPr>
        <xdr:cNvPr id="27" name="Group 26">
          <a:extLst>
            <a:ext uri="{FF2B5EF4-FFF2-40B4-BE49-F238E27FC236}">
              <a16:creationId xmlns:a16="http://schemas.microsoft.com/office/drawing/2014/main" id="{D5FF1434-7971-5801-FDE9-09DF13864D00}"/>
            </a:ext>
          </a:extLst>
        </xdr:cNvPr>
        <xdr:cNvGrpSpPr/>
      </xdr:nvGrpSpPr>
      <xdr:grpSpPr>
        <a:xfrm>
          <a:off x="2257425" y="2314575"/>
          <a:ext cx="3705225" cy="1647825"/>
          <a:chOff x="2257425" y="2581275"/>
          <a:chExt cx="3752850" cy="1847850"/>
        </a:xfrm>
      </xdr:grpSpPr>
      <xdr:sp macro="" textlink="">
        <xdr:nvSpPr>
          <xdr:cNvPr id="8" name="Rectangle: Rounded Corners 7">
            <a:extLst>
              <a:ext uri="{FF2B5EF4-FFF2-40B4-BE49-F238E27FC236}">
                <a16:creationId xmlns:a16="http://schemas.microsoft.com/office/drawing/2014/main" id="{6466FAB3-2AF7-7D4A-7D3E-CEF0DC0E15E2}"/>
              </a:ext>
            </a:extLst>
          </xdr:cNvPr>
          <xdr:cNvSpPr/>
        </xdr:nvSpPr>
        <xdr:spPr>
          <a:xfrm>
            <a:off x="2257425" y="2581275"/>
            <a:ext cx="3752850" cy="1847850"/>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117" name="Chart 116">
            <a:extLst>
              <a:ext uri="{FF2B5EF4-FFF2-40B4-BE49-F238E27FC236}">
                <a16:creationId xmlns:a16="http://schemas.microsoft.com/office/drawing/2014/main" id="{253231E8-834F-4A46-BC06-F6CCEA681E55}"/>
              </a:ext>
            </a:extLst>
          </xdr:cNvPr>
          <xdr:cNvGraphicFramePr>
            <a:graphicFrameLocks/>
          </xdr:cNvGraphicFramePr>
        </xdr:nvGraphicFramePr>
        <xdr:xfrm>
          <a:off x="2305866" y="2623654"/>
          <a:ext cx="3616383" cy="177342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absolute">
    <xdr:from>
      <xdr:col>3</xdr:col>
      <xdr:colOff>409576</xdr:colOff>
      <xdr:row>3</xdr:row>
      <xdr:rowOff>123825</xdr:rowOff>
    </xdr:from>
    <xdr:to>
      <xdr:col>9</xdr:col>
      <xdr:colOff>466725</xdr:colOff>
      <xdr:row>11</xdr:row>
      <xdr:rowOff>171450</xdr:rowOff>
    </xdr:to>
    <xdr:grpSp>
      <xdr:nvGrpSpPr>
        <xdr:cNvPr id="129" name="Group 128">
          <a:extLst>
            <a:ext uri="{FF2B5EF4-FFF2-40B4-BE49-F238E27FC236}">
              <a16:creationId xmlns:a16="http://schemas.microsoft.com/office/drawing/2014/main" id="{8FF56A8E-3F88-FA44-490E-17BC920CF07F}"/>
            </a:ext>
          </a:extLst>
        </xdr:cNvPr>
        <xdr:cNvGrpSpPr/>
      </xdr:nvGrpSpPr>
      <xdr:grpSpPr>
        <a:xfrm>
          <a:off x="2247901" y="695325"/>
          <a:ext cx="3714749" cy="1571625"/>
          <a:chOff x="2867026" y="714375"/>
          <a:chExt cx="4324350" cy="1857375"/>
        </a:xfrm>
      </xdr:grpSpPr>
      <xdr:sp macro="" textlink="">
        <xdr:nvSpPr>
          <xdr:cNvPr id="121" name="Rectangle: Rounded Corners 120">
            <a:extLst>
              <a:ext uri="{FF2B5EF4-FFF2-40B4-BE49-F238E27FC236}">
                <a16:creationId xmlns:a16="http://schemas.microsoft.com/office/drawing/2014/main" id="{632EE39D-AE8D-1F30-0006-4650BB0C27C1}"/>
              </a:ext>
            </a:extLst>
          </xdr:cNvPr>
          <xdr:cNvSpPr/>
        </xdr:nvSpPr>
        <xdr:spPr>
          <a:xfrm>
            <a:off x="2867026" y="714375"/>
            <a:ext cx="4324350" cy="1857375"/>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123" name="Chart 122">
            <a:extLst>
              <a:ext uri="{FF2B5EF4-FFF2-40B4-BE49-F238E27FC236}">
                <a16:creationId xmlns:a16="http://schemas.microsoft.com/office/drawing/2014/main" id="{6C67213C-AC31-4FEE-988C-03AF03D334AA}"/>
              </a:ext>
            </a:extLst>
          </xdr:cNvPr>
          <xdr:cNvGraphicFramePr>
            <a:graphicFrameLocks/>
          </xdr:cNvGraphicFramePr>
        </xdr:nvGraphicFramePr>
        <xdr:xfrm>
          <a:off x="2911264" y="756955"/>
          <a:ext cx="4194385" cy="1670187"/>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absolute">
    <xdr:from>
      <xdr:col>3</xdr:col>
      <xdr:colOff>419100</xdr:colOff>
      <xdr:row>21</xdr:row>
      <xdr:rowOff>9527</xdr:rowOff>
    </xdr:from>
    <xdr:to>
      <xdr:col>9</xdr:col>
      <xdr:colOff>457200</xdr:colOff>
      <xdr:row>27</xdr:row>
      <xdr:rowOff>95250</xdr:rowOff>
    </xdr:to>
    <xdr:sp macro="" textlink="">
      <xdr:nvSpPr>
        <xdr:cNvPr id="126" name="Rectangle: Rounded Corners 125">
          <a:extLst>
            <a:ext uri="{FF2B5EF4-FFF2-40B4-BE49-F238E27FC236}">
              <a16:creationId xmlns:a16="http://schemas.microsoft.com/office/drawing/2014/main" id="{AC2A25E1-3411-0BA8-8669-0DC318F49CB8}"/>
            </a:ext>
          </a:extLst>
        </xdr:cNvPr>
        <xdr:cNvSpPr/>
      </xdr:nvSpPr>
      <xdr:spPr>
        <a:xfrm>
          <a:off x="2257425" y="4010027"/>
          <a:ext cx="3695700" cy="1228723"/>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142876</xdr:colOff>
      <xdr:row>21</xdr:row>
      <xdr:rowOff>56768</xdr:rowOff>
    </xdr:from>
    <xdr:to>
      <xdr:col>3</xdr:col>
      <xdr:colOff>285751</xdr:colOff>
      <xdr:row>27</xdr:row>
      <xdr:rowOff>66293</xdr:rowOff>
    </xdr:to>
    <mc:AlternateContent xmlns:mc="http://schemas.openxmlformats.org/markup-compatibility/2006" xmlns:a14="http://schemas.microsoft.com/office/drawing/2010/main">
      <mc:Choice Requires="a14">
        <xdr:graphicFrame macro="">
          <xdr:nvGraphicFramePr>
            <xdr:cNvPr id="14" name="region 3">
              <a:extLst>
                <a:ext uri="{FF2B5EF4-FFF2-40B4-BE49-F238E27FC236}">
                  <a16:creationId xmlns:a16="http://schemas.microsoft.com/office/drawing/2014/main" id="{76CC5857-F44D-445B-A581-7FDC5E0E5F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2876" y="4057268"/>
              <a:ext cx="1981200" cy="11525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9</xdr:col>
      <xdr:colOff>514350</xdr:colOff>
      <xdr:row>3</xdr:row>
      <xdr:rowOff>123825</xdr:rowOff>
    </xdr:from>
    <xdr:to>
      <xdr:col>15</xdr:col>
      <xdr:colOff>495301</xdr:colOff>
      <xdr:row>14</xdr:row>
      <xdr:rowOff>104775</xdr:rowOff>
    </xdr:to>
    <xdr:grpSp>
      <xdr:nvGrpSpPr>
        <xdr:cNvPr id="22" name="Group 21">
          <a:extLst>
            <a:ext uri="{FF2B5EF4-FFF2-40B4-BE49-F238E27FC236}">
              <a16:creationId xmlns:a16="http://schemas.microsoft.com/office/drawing/2014/main" id="{244BF74C-EB4D-43E3-980A-A421A528B5D6}"/>
            </a:ext>
          </a:extLst>
        </xdr:cNvPr>
        <xdr:cNvGrpSpPr/>
      </xdr:nvGrpSpPr>
      <xdr:grpSpPr>
        <a:xfrm>
          <a:off x="6010275" y="695325"/>
          <a:ext cx="3552826" cy="2076450"/>
          <a:chOff x="2171699" y="3667125"/>
          <a:chExt cx="3781426" cy="1552575"/>
        </a:xfrm>
      </xdr:grpSpPr>
      <xdr:sp macro="" textlink="">
        <xdr:nvSpPr>
          <xdr:cNvPr id="23" name="Rectangle: Rounded Corners 22">
            <a:extLst>
              <a:ext uri="{FF2B5EF4-FFF2-40B4-BE49-F238E27FC236}">
                <a16:creationId xmlns:a16="http://schemas.microsoft.com/office/drawing/2014/main" id="{1A9BF754-DBEE-7EE0-92FB-08FC85E29EC3}"/>
              </a:ext>
            </a:extLst>
          </xdr:cNvPr>
          <xdr:cNvSpPr/>
        </xdr:nvSpPr>
        <xdr:spPr>
          <a:xfrm>
            <a:off x="2171699" y="3667125"/>
            <a:ext cx="3781426" cy="1552575"/>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800">
              <a:latin typeface="Aptos" panose="020B0004020202020204" pitchFamily="34" charset="0"/>
            </a:endParaRPr>
          </a:p>
        </xdr:txBody>
      </xdr:sp>
      <xdr:sp macro="" textlink="'Cust-Pro-Pivots'!K43">
        <xdr:nvSpPr>
          <xdr:cNvPr id="24" name="TextBox 23">
            <a:extLst>
              <a:ext uri="{FF2B5EF4-FFF2-40B4-BE49-F238E27FC236}">
                <a16:creationId xmlns:a16="http://schemas.microsoft.com/office/drawing/2014/main" id="{9B61BCFC-BF2F-45F5-2CAB-E2150EF5F6F2}"/>
              </a:ext>
            </a:extLst>
          </xdr:cNvPr>
          <xdr:cNvSpPr txBox="1"/>
        </xdr:nvSpPr>
        <xdr:spPr>
          <a:xfrm>
            <a:off x="2607627" y="3714964"/>
            <a:ext cx="2889293" cy="180762"/>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707F49-C394-4C67-9B4D-B1DD48EA3CEC}" type="TxLink">
              <a:rPr lang="en-US" sz="800" b="1" i="0" u="none" strike="noStrike" baseline="0">
                <a:solidFill>
                  <a:schemeClr val="bg1"/>
                </a:solidFill>
                <a:latin typeface="Aptos"/>
                <a:ea typeface="Calibri"/>
                <a:cs typeface="Calibri"/>
              </a:rPr>
              <a:pPr algn="ctr"/>
              <a:t>% Contribution of each Product in the Top 10: 2025</a:t>
            </a:fld>
            <a:endParaRPr lang="en-CA" sz="800" b="1" baseline="0">
              <a:solidFill>
                <a:schemeClr val="bg1"/>
              </a:solidFill>
              <a:latin typeface="Aptos" panose="020B0004020202020204" pitchFamily="34" charset="0"/>
              <a:ea typeface="+mn-ea"/>
              <a:cs typeface="+mn-cs"/>
            </a:endParaRPr>
          </a:p>
        </xdr:txBody>
      </xdr:sp>
    </xdr:grpSp>
    <xdr:clientData/>
  </xdr:twoCellAnchor>
  <xdr:twoCellAnchor editAs="absolute">
    <xdr:from>
      <xdr:col>9</xdr:col>
      <xdr:colOff>514350</xdr:colOff>
      <xdr:row>14</xdr:row>
      <xdr:rowOff>152400</xdr:rowOff>
    </xdr:from>
    <xdr:to>
      <xdr:col>15</xdr:col>
      <xdr:colOff>504825</xdr:colOff>
      <xdr:row>27</xdr:row>
      <xdr:rowOff>104775</xdr:rowOff>
    </xdr:to>
    <xdr:grpSp>
      <xdr:nvGrpSpPr>
        <xdr:cNvPr id="9" name="Group 8">
          <a:extLst>
            <a:ext uri="{FF2B5EF4-FFF2-40B4-BE49-F238E27FC236}">
              <a16:creationId xmlns:a16="http://schemas.microsoft.com/office/drawing/2014/main" id="{D80BA9B6-5FE9-88ED-9DA5-9ECDD4657E1A}"/>
            </a:ext>
          </a:extLst>
        </xdr:cNvPr>
        <xdr:cNvGrpSpPr/>
      </xdr:nvGrpSpPr>
      <xdr:grpSpPr>
        <a:xfrm>
          <a:off x="6010275" y="2819400"/>
          <a:ext cx="3562350" cy="2428875"/>
          <a:chOff x="6019800" y="2371729"/>
          <a:chExt cx="3533775" cy="2857496"/>
        </a:xfrm>
      </xdr:grpSpPr>
      <xdr:sp macro="" textlink="">
        <xdr:nvSpPr>
          <xdr:cNvPr id="28" name="Rectangle: Rounded Corners 27">
            <a:extLst>
              <a:ext uri="{FF2B5EF4-FFF2-40B4-BE49-F238E27FC236}">
                <a16:creationId xmlns:a16="http://schemas.microsoft.com/office/drawing/2014/main" id="{312C2F96-45CE-FBDD-D2F5-39D8E1F24691}"/>
              </a:ext>
            </a:extLst>
          </xdr:cNvPr>
          <xdr:cNvSpPr/>
        </xdr:nvSpPr>
        <xdr:spPr>
          <a:xfrm>
            <a:off x="6019800" y="2371729"/>
            <a:ext cx="3533775" cy="2857496"/>
          </a:xfrm>
          <a:prstGeom prst="roundRect">
            <a:avLst>
              <a:gd name="adj" fmla="val 1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Cust-Pro-Pivots'!B33">
        <xdr:nvSpPr>
          <xdr:cNvPr id="30" name="TextBox 29">
            <a:extLst>
              <a:ext uri="{FF2B5EF4-FFF2-40B4-BE49-F238E27FC236}">
                <a16:creationId xmlns:a16="http://schemas.microsoft.com/office/drawing/2014/main" id="{069EA8CF-77F9-4179-AE43-DDDA6F1605F4}"/>
              </a:ext>
            </a:extLst>
          </xdr:cNvPr>
          <xdr:cNvSpPr txBox="1"/>
        </xdr:nvSpPr>
        <xdr:spPr>
          <a:xfrm>
            <a:off x="6181725" y="2400300"/>
            <a:ext cx="3162300" cy="26670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BB03CE-E7D4-458D-B07D-EFAC970F7605}" type="TxLink">
              <a:rPr lang="en-US" sz="800" b="1" i="0" u="none" strike="noStrike" baseline="0">
                <a:solidFill>
                  <a:schemeClr val="bg1"/>
                </a:solidFill>
                <a:latin typeface="Aptos"/>
                <a:ea typeface="Calibri"/>
                <a:cs typeface="Calibri"/>
              </a:rPr>
              <a:pPr algn="ctr"/>
              <a:t>% Returned Revenue of each Category: 2025</a:t>
            </a:fld>
            <a:endParaRPr lang="en-CA" sz="800" b="1" baseline="0">
              <a:solidFill>
                <a:schemeClr val="bg1"/>
              </a:solidFill>
              <a:latin typeface="Aptos" panose="020B0004020202020204" pitchFamily="34" charset="0"/>
              <a:ea typeface="+mn-ea"/>
              <a:cs typeface="+mn-cs"/>
            </a:endParaRPr>
          </a:p>
        </xdr:txBody>
      </xdr:sp>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78EB4858-1734-4BD7-8988-68B0AC419483}"/>
                  </a:ext>
                </a:extLst>
              </xdr:cNvPr>
              <xdr:cNvGraphicFramePr/>
            </xdr:nvGraphicFramePr>
            <xdr:xfrm>
              <a:off x="6400800" y="2667000"/>
              <a:ext cx="2819399" cy="2524125"/>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400800" y="2667000"/>
                <a:ext cx="2819399" cy="25241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xdr:col>
      <xdr:colOff>419100</xdr:colOff>
      <xdr:row>22</xdr:row>
      <xdr:rowOff>114301</xdr:rowOff>
    </xdr:from>
    <xdr:to>
      <xdr:col>9</xdr:col>
      <xdr:colOff>247650</xdr:colOff>
      <xdr:row>27</xdr:row>
      <xdr:rowOff>47627</xdr:rowOff>
    </xdr:to>
    <xdr:graphicFrame macro="">
      <xdr:nvGraphicFramePr>
        <xdr:cNvPr id="45" name="Chart 44">
          <a:extLst>
            <a:ext uri="{FF2B5EF4-FFF2-40B4-BE49-F238E27FC236}">
              <a16:creationId xmlns:a16="http://schemas.microsoft.com/office/drawing/2014/main" id="{38984A0D-E2EC-4CDB-B357-A24D738CF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19051</xdr:colOff>
      <xdr:row>21</xdr:row>
      <xdr:rowOff>95252</xdr:rowOff>
    </xdr:from>
    <xdr:to>
      <xdr:col>9</xdr:col>
      <xdr:colOff>323851</xdr:colOff>
      <xdr:row>22</xdr:row>
      <xdr:rowOff>95250</xdr:rowOff>
    </xdr:to>
    <xdr:sp macro="" textlink="'Churn and Repeated'!O9">
      <xdr:nvSpPr>
        <xdr:cNvPr id="48" name="TextBox 47">
          <a:extLst>
            <a:ext uri="{FF2B5EF4-FFF2-40B4-BE49-F238E27FC236}">
              <a16:creationId xmlns:a16="http://schemas.microsoft.com/office/drawing/2014/main" id="{C6EAF1B3-9EAD-4F32-A888-3E6CDAF1852D}"/>
            </a:ext>
          </a:extLst>
        </xdr:cNvPr>
        <xdr:cNvSpPr txBox="1"/>
      </xdr:nvSpPr>
      <xdr:spPr>
        <a:xfrm>
          <a:off x="2466976" y="4095752"/>
          <a:ext cx="3352800" cy="190498"/>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881D9F-FB50-4412-9824-F247E723354B}" type="TxLink">
            <a:rPr lang="en-US" sz="800" b="1" i="0" u="none" strike="noStrike" baseline="0">
              <a:solidFill>
                <a:schemeClr val="bg1"/>
              </a:solidFill>
              <a:latin typeface="Aptos" panose="020B0004020202020204" pitchFamily="34" charset="0"/>
              <a:ea typeface="Calibri"/>
              <a:cs typeface="Calibri"/>
            </a:rPr>
            <a:pPr algn="ctr"/>
            <a:t>Repeated Vs One-Time Customers: 2025</a:t>
          </a:fld>
          <a:endParaRPr lang="en-CA" sz="800" b="1" baseline="0">
            <a:solidFill>
              <a:schemeClr val="bg1"/>
            </a:solidFill>
            <a:latin typeface="Aptos" panose="020B0004020202020204" pitchFamily="34" charset="0"/>
            <a:ea typeface="+mn-ea"/>
            <a:cs typeface="+mn-cs"/>
          </a:endParaRPr>
        </a:p>
      </xdr:txBody>
    </xdr:sp>
    <xdr:clientData/>
  </xdr:twoCellAnchor>
  <xdr:twoCellAnchor>
    <xdr:from>
      <xdr:col>9</xdr:col>
      <xdr:colOff>581024</xdr:colOff>
      <xdr:row>5</xdr:row>
      <xdr:rowOff>57151</xdr:rowOff>
    </xdr:from>
    <xdr:to>
      <xdr:col>15</xdr:col>
      <xdr:colOff>342900</xdr:colOff>
      <xdr:row>14</xdr:row>
      <xdr:rowOff>28575</xdr:rowOff>
    </xdr:to>
    <xdr:graphicFrame macro="">
      <xdr:nvGraphicFramePr>
        <xdr:cNvPr id="11" name="Chart 10">
          <a:extLst>
            <a:ext uri="{FF2B5EF4-FFF2-40B4-BE49-F238E27FC236}">
              <a16:creationId xmlns:a16="http://schemas.microsoft.com/office/drawing/2014/main" id="{F3F61193-C7B5-4FE5-ACCB-4A6243448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0.00322</cdr:x>
      <cdr:y>0.01564</cdr:y>
    </cdr:from>
    <cdr:to>
      <cdr:x>0.99016</cdr:x>
      <cdr:y>0.08338</cdr:y>
    </cdr:to>
    <cdr:sp macro="" textlink="'Cust-Pro-Pivots'!K41">
      <cdr:nvSpPr>
        <cdr:cNvPr id="2" name="TextBox 1">
          <a:extLst xmlns:a="http://schemas.openxmlformats.org/drawingml/2006/main">
            <a:ext uri="{FF2B5EF4-FFF2-40B4-BE49-F238E27FC236}">
              <a16:creationId xmlns:a16="http://schemas.microsoft.com/office/drawing/2014/main" id="{F9BFAC02-481B-B89B-7B9A-DE3382BE67E8}"/>
            </a:ext>
          </a:extLst>
        </cdr:cNvPr>
        <cdr:cNvSpPr txBox="1"/>
      </cdr:nvSpPr>
      <cdr:spPr>
        <a:xfrm xmlns:a="http://schemas.openxmlformats.org/drawingml/2006/main">
          <a:off x="8163" y="67248"/>
          <a:ext cx="2501655" cy="2913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3D9C1507-05B6-4388-9965-8B43A6E13AFA}" type="TxLink">
            <a:rPr lang="en-US" sz="800" b="1" i="0" u="none" strike="noStrike" kern="1200">
              <a:solidFill>
                <a:schemeClr val="bg1"/>
              </a:solidFill>
              <a:latin typeface="Aptos"/>
            </a:rPr>
            <a:pPr algn="ctr"/>
            <a:t>Net Revenue per Product in the Year:  2025</a:t>
          </a:fld>
          <a:endParaRPr lang="en-CA" sz="800" kern="1200">
            <a:solidFill>
              <a:schemeClr val="bg1"/>
            </a:solidFill>
          </a:endParaRPr>
        </a:p>
      </cdr:txBody>
    </cdr:sp>
  </cdr:relSizeAnchor>
</c:userShapes>
</file>

<file path=xl/drawings/drawing7.xml><?xml version="1.0" encoding="utf-8"?>
<xdr:wsDr xmlns:xdr="http://schemas.openxmlformats.org/drawingml/2006/spreadsheetDrawing" xmlns:a="http://schemas.openxmlformats.org/drawingml/2006/main">
  <xdr:twoCellAnchor editAs="absolute">
    <xdr:from>
      <xdr:col>0</xdr:col>
      <xdr:colOff>66673</xdr:colOff>
      <xdr:row>0</xdr:row>
      <xdr:rowOff>19050</xdr:rowOff>
    </xdr:from>
    <xdr:to>
      <xdr:col>3</xdr:col>
      <xdr:colOff>66674</xdr:colOff>
      <xdr:row>10</xdr:row>
      <xdr:rowOff>85725</xdr:rowOff>
    </xdr:to>
    <xdr:grpSp>
      <xdr:nvGrpSpPr>
        <xdr:cNvPr id="11" name="Group 10">
          <a:extLst>
            <a:ext uri="{FF2B5EF4-FFF2-40B4-BE49-F238E27FC236}">
              <a16:creationId xmlns:a16="http://schemas.microsoft.com/office/drawing/2014/main" id="{8BAEDA75-E469-1F74-C974-B64E3CE6CF17}"/>
            </a:ext>
          </a:extLst>
        </xdr:cNvPr>
        <xdr:cNvGrpSpPr/>
      </xdr:nvGrpSpPr>
      <xdr:grpSpPr>
        <a:xfrm>
          <a:off x="66673" y="19050"/>
          <a:ext cx="2095501" cy="1971675"/>
          <a:chOff x="95248" y="47625"/>
          <a:chExt cx="2095501" cy="1971675"/>
        </a:xfrm>
      </xdr:grpSpPr>
      <xdr:sp macro="" textlink="">
        <xdr:nvSpPr>
          <xdr:cNvPr id="2" name="Rectangle: Rounded Corners 1">
            <a:extLst>
              <a:ext uri="{FF2B5EF4-FFF2-40B4-BE49-F238E27FC236}">
                <a16:creationId xmlns:a16="http://schemas.microsoft.com/office/drawing/2014/main" id="{B06C25E8-11D4-43CB-8FA4-EB944A495EE5}"/>
              </a:ext>
            </a:extLst>
          </xdr:cNvPr>
          <xdr:cNvSpPr/>
        </xdr:nvSpPr>
        <xdr:spPr>
          <a:xfrm>
            <a:off x="95248" y="47625"/>
            <a:ext cx="2095501" cy="1971675"/>
          </a:xfrm>
          <a:prstGeom prst="roundRect">
            <a:avLst>
              <a:gd name="adj" fmla="val 886"/>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pic>
        <xdr:nvPicPr>
          <xdr:cNvPr id="32" name="Picture 31">
            <a:extLst>
              <a:ext uri="{FF2B5EF4-FFF2-40B4-BE49-F238E27FC236}">
                <a16:creationId xmlns:a16="http://schemas.microsoft.com/office/drawing/2014/main" id="{5E4FE933-742F-4447-8D28-E755013AC721}"/>
              </a:ext>
            </a:extLst>
          </xdr:cNvPr>
          <xdr:cNvPicPr>
            <a:picLocks noChangeAspect="1"/>
          </xdr:cNvPicPr>
        </xdr:nvPicPr>
        <xdr:blipFill>
          <a:blip xmlns:r="http://schemas.openxmlformats.org/officeDocument/2006/relationships" r:embed="rId1"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762000" y="123826"/>
            <a:ext cx="476250" cy="440485"/>
          </a:xfrm>
          <a:prstGeom prst="rect">
            <a:avLst/>
          </a:prstGeom>
          <a:solidFill>
            <a:schemeClr val="tx1">
              <a:lumMod val="65000"/>
              <a:lumOff val="35000"/>
            </a:schemeClr>
          </a:solidFill>
          <a:ln>
            <a:noFill/>
          </a:ln>
        </xdr:spPr>
      </xdr:pic>
      <xdr:grpSp>
        <xdr:nvGrpSpPr>
          <xdr:cNvPr id="33" name="Group 32">
            <a:extLst>
              <a:ext uri="{FF2B5EF4-FFF2-40B4-BE49-F238E27FC236}">
                <a16:creationId xmlns:a16="http://schemas.microsoft.com/office/drawing/2014/main" id="{9575745F-969E-479C-8305-B9E07BA26324}"/>
              </a:ext>
            </a:extLst>
          </xdr:cNvPr>
          <xdr:cNvGrpSpPr/>
        </xdr:nvGrpSpPr>
        <xdr:grpSpPr>
          <a:xfrm>
            <a:off x="123826" y="1004889"/>
            <a:ext cx="1838325" cy="285749"/>
            <a:chOff x="161925" y="800100"/>
            <a:chExt cx="1885950" cy="295275"/>
          </a:xfrm>
          <a:noFill/>
        </xdr:grpSpPr>
        <xdr:sp macro="" textlink="">
          <xdr:nvSpPr>
            <xdr:cNvPr id="34" name="Rectangle: Rounded Corners 33">
              <a:extLst>
                <a:ext uri="{FF2B5EF4-FFF2-40B4-BE49-F238E27FC236}">
                  <a16:creationId xmlns:a16="http://schemas.microsoft.com/office/drawing/2014/main" id="{61B6247C-F155-A502-08B2-7B24A087951E}"/>
                </a:ext>
              </a:extLst>
            </xdr:cNvPr>
            <xdr:cNvSpPr/>
          </xdr:nvSpPr>
          <xdr:spPr>
            <a:xfrm>
              <a:off x="161925" y="800100"/>
              <a:ext cx="1885950" cy="295275"/>
            </a:xfrm>
            <a:prstGeom prst="roundRect">
              <a:avLst>
                <a:gd name="adj" fmla="val 50000"/>
              </a:avLst>
            </a:prstGeom>
            <a:grp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5" name="TextBox 34">
              <a:hlinkClick xmlns:r="http://schemas.openxmlformats.org/officeDocument/2006/relationships" r:id="rId2"/>
              <a:extLst>
                <a:ext uri="{FF2B5EF4-FFF2-40B4-BE49-F238E27FC236}">
                  <a16:creationId xmlns:a16="http://schemas.microsoft.com/office/drawing/2014/main" id="{02EE8ABC-BED3-CF15-A35A-3FED3DE2C259}"/>
                </a:ext>
              </a:extLst>
            </xdr:cNvPr>
            <xdr:cNvSpPr txBox="1"/>
          </xdr:nvSpPr>
          <xdr:spPr>
            <a:xfrm>
              <a:off x="257174" y="847725"/>
              <a:ext cx="1666875" cy="1809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chemeClr val="accent4"/>
                  </a:solidFill>
                  <a:latin typeface="Aptos" panose="020B0004020202020204" pitchFamily="34" charset="0"/>
                </a:rPr>
                <a:t>CUSTOMERS</a:t>
              </a:r>
              <a:r>
                <a:rPr lang="en-CA" sz="900" b="1" baseline="0">
                  <a:solidFill>
                    <a:schemeClr val="accent4"/>
                  </a:solidFill>
                  <a:latin typeface="Aptos" panose="020B0004020202020204" pitchFamily="34" charset="0"/>
                </a:rPr>
                <a:t> &amp; PRODUCTS</a:t>
              </a:r>
              <a:endParaRPr lang="en-CA" sz="900" b="1">
                <a:solidFill>
                  <a:schemeClr val="accent4"/>
                </a:solidFill>
                <a:latin typeface="Aptos" panose="020B0004020202020204" pitchFamily="34" charset="0"/>
              </a:endParaRPr>
            </a:p>
          </xdr:txBody>
        </xdr:sp>
      </xdr:grpSp>
      <xdr:grpSp>
        <xdr:nvGrpSpPr>
          <xdr:cNvPr id="36" name="Group 35">
            <a:extLst>
              <a:ext uri="{FF2B5EF4-FFF2-40B4-BE49-F238E27FC236}">
                <a16:creationId xmlns:a16="http://schemas.microsoft.com/office/drawing/2014/main" id="{CB528225-619A-4E40-9A1B-28B47FE36005}"/>
              </a:ext>
            </a:extLst>
          </xdr:cNvPr>
          <xdr:cNvGrpSpPr/>
        </xdr:nvGrpSpPr>
        <xdr:grpSpPr>
          <a:xfrm>
            <a:off x="123826" y="1457326"/>
            <a:ext cx="1838325" cy="285749"/>
            <a:chOff x="161925" y="800100"/>
            <a:chExt cx="1885950" cy="295275"/>
          </a:xfrm>
          <a:solidFill>
            <a:schemeClr val="bg1"/>
          </a:solidFill>
        </xdr:grpSpPr>
        <xdr:sp macro="" textlink="">
          <xdr:nvSpPr>
            <xdr:cNvPr id="37" name="Rectangle: Rounded Corners 36">
              <a:extLst>
                <a:ext uri="{FF2B5EF4-FFF2-40B4-BE49-F238E27FC236}">
                  <a16:creationId xmlns:a16="http://schemas.microsoft.com/office/drawing/2014/main" id="{0D079A15-84EF-A7FE-1E16-D96CAD528442}"/>
                </a:ext>
              </a:extLst>
            </xdr:cNvPr>
            <xdr:cNvSpPr/>
          </xdr:nvSpPr>
          <xdr:spPr>
            <a:xfrm>
              <a:off x="161925" y="800100"/>
              <a:ext cx="1885950" cy="295275"/>
            </a:xfrm>
            <a:prstGeom prst="roundRect">
              <a:avLst>
                <a:gd name="adj" fmla="val 50000"/>
              </a:avLst>
            </a:prstGeom>
            <a:grp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02060"/>
                </a:solidFill>
              </a:endParaRPr>
            </a:p>
          </xdr:txBody>
        </xdr:sp>
        <xdr:sp macro="" textlink="">
          <xdr:nvSpPr>
            <xdr:cNvPr id="38" name="TextBox 37">
              <a:hlinkClick xmlns:r="http://schemas.openxmlformats.org/officeDocument/2006/relationships" r:id="rId3"/>
              <a:extLst>
                <a:ext uri="{FF2B5EF4-FFF2-40B4-BE49-F238E27FC236}">
                  <a16:creationId xmlns:a16="http://schemas.microsoft.com/office/drawing/2014/main" id="{E73BA5A8-1CF2-DA68-2223-AD209D03A73B}"/>
                </a:ext>
              </a:extLst>
            </xdr:cNvPr>
            <xdr:cNvSpPr txBox="1"/>
          </xdr:nvSpPr>
          <xdr:spPr>
            <a:xfrm>
              <a:off x="257174" y="847725"/>
              <a:ext cx="1666875" cy="1809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rgbClr val="002060"/>
                  </a:solidFill>
                  <a:latin typeface="Aptos" panose="020B0004020202020204" pitchFamily="34" charset="0"/>
                </a:rPr>
                <a:t>RFM</a:t>
              </a:r>
            </a:p>
          </xdr:txBody>
        </xdr:sp>
      </xdr:grpSp>
      <xdr:grpSp>
        <xdr:nvGrpSpPr>
          <xdr:cNvPr id="39" name="Group 38">
            <a:extLst>
              <a:ext uri="{FF2B5EF4-FFF2-40B4-BE49-F238E27FC236}">
                <a16:creationId xmlns:a16="http://schemas.microsoft.com/office/drawing/2014/main" id="{75AEDF44-078F-47BC-A137-EA9FE4270A30}"/>
              </a:ext>
            </a:extLst>
          </xdr:cNvPr>
          <xdr:cNvGrpSpPr/>
        </xdr:nvGrpSpPr>
        <xdr:grpSpPr>
          <a:xfrm>
            <a:off x="123826" y="619126"/>
            <a:ext cx="1838325" cy="285749"/>
            <a:chOff x="161925" y="800100"/>
            <a:chExt cx="1885950" cy="295275"/>
          </a:xfrm>
          <a:noFill/>
        </xdr:grpSpPr>
        <xdr:sp macro="" textlink="">
          <xdr:nvSpPr>
            <xdr:cNvPr id="40" name="Rectangle: Rounded Corners 39">
              <a:extLst>
                <a:ext uri="{FF2B5EF4-FFF2-40B4-BE49-F238E27FC236}">
                  <a16:creationId xmlns:a16="http://schemas.microsoft.com/office/drawing/2014/main" id="{80AB4EFC-5E17-D0CE-3780-A095BC817A1B}"/>
                </a:ext>
              </a:extLst>
            </xdr:cNvPr>
            <xdr:cNvSpPr/>
          </xdr:nvSpPr>
          <xdr:spPr>
            <a:xfrm>
              <a:off x="161925" y="800100"/>
              <a:ext cx="1885950" cy="295275"/>
            </a:xfrm>
            <a:prstGeom prst="roundRect">
              <a:avLst>
                <a:gd name="adj" fmla="val 50000"/>
              </a:avLst>
            </a:prstGeom>
            <a:grp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41" name="TextBox 40">
              <a:hlinkClick xmlns:r="http://schemas.openxmlformats.org/officeDocument/2006/relationships" r:id="rId4"/>
              <a:extLst>
                <a:ext uri="{FF2B5EF4-FFF2-40B4-BE49-F238E27FC236}">
                  <a16:creationId xmlns:a16="http://schemas.microsoft.com/office/drawing/2014/main" id="{9B249060-8E50-9460-E116-2CD1F1FCF46E}"/>
                </a:ext>
              </a:extLst>
            </xdr:cNvPr>
            <xdr:cNvSpPr txBox="1"/>
          </xdr:nvSpPr>
          <xdr:spPr>
            <a:xfrm>
              <a:off x="257174" y="847725"/>
              <a:ext cx="1666875" cy="1809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1">
                  <a:solidFill>
                    <a:schemeClr val="accent4"/>
                  </a:solidFill>
                  <a:latin typeface="Aptos" panose="020B0004020202020204" pitchFamily="34" charset="0"/>
                </a:rPr>
                <a:t>HOME</a:t>
              </a:r>
            </a:p>
          </xdr:txBody>
        </xdr:sp>
      </xdr:grpSp>
    </xdr:grpSp>
    <xdr:clientData fLocksWithSheet="0"/>
  </xdr:twoCellAnchor>
  <xdr:twoCellAnchor editAs="absolute">
    <xdr:from>
      <xdr:col>3</xdr:col>
      <xdr:colOff>112358</xdr:colOff>
      <xdr:row>0</xdr:row>
      <xdr:rowOff>66676</xdr:rowOff>
    </xdr:from>
    <xdr:to>
      <xdr:col>13</xdr:col>
      <xdr:colOff>114299</xdr:colOff>
      <xdr:row>4</xdr:row>
      <xdr:rowOff>9526</xdr:rowOff>
    </xdr:to>
    <xdr:grpSp>
      <xdr:nvGrpSpPr>
        <xdr:cNvPr id="9" name="Group 8">
          <a:extLst>
            <a:ext uri="{FF2B5EF4-FFF2-40B4-BE49-F238E27FC236}">
              <a16:creationId xmlns:a16="http://schemas.microsoft.com/office/drawing/2014/main" id="{A0FFBBBB-2DBF-C543-9C3C-9E324937DACF}"/>
            </a:ext>
          </a:extLst>
        </xdr:cNvPr>
        <xdr:cNvGrpSpPr/>
      </xdr:nvGrpSpPr>
      <xdr:grpSpPr>
        <a:xfrm>
          <a:off x="2207858" y="66676"/>
          <a:ext cx="9955566" cy="704850"/>
          <a:chOff x="2295525" y="38101"/>
          <a:chExt cx="10143459" cy="609600"/>
        </a:xfrm>
      </xdr:grpSpPr>
      <xdr:sp macro="" textlink="">
        <xdr:nvSpPr>
          <xdr:cNvPr id="3" name="Rectangle: Rounded Corners 2">
            <a:extLst>
              <a:ext uri="{FF2B5EF4-FFF2-40B4-BE49-F238E27FC236}">
                <a16:creationId xmlns:a16="http://schemas.microsoft.com/office/drawing/2014/main" id="{2268D4A5-5F6F-4570-A288-FC788C3C6C81}"/>
              </a:ext>
            </a:extLst>
          </xdr:cNvPr>
          <xdr:cNvSpPr/>
        </xdr:nvSpPr>
        <xdr:spPr>
          <a:xfrm>
            <a:off x="2295525" y="38101"/>
            <a:ext cx="10029825" cy="609600"/>
          </a:xfrm>
          <a:prstGeom prst="roundRect">
            <a:avLst>
              <a:gd name="adj" fmla="val 330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4" name="TextBox 3">
            <a:extLst>
              <a:ext uri="{FF2B5EF4-FFF2-40B4-BE49-F238E27FC236}">
                <a16:creationId xmlns:a16="http://schemas.microsoft.com/office/drawing/2014/main" id="{16F4967D-12B0-47BD-8F53-78A81E1657C3}"/>
              </a:ext>
            </a:extLst>
          </xdr:cNvPr>
          <xdr:cNvSpPr txBox="1"/>
        </xdr:nvSpPr>
        <xdr:spPr>
          <a:xfrm>
            <a:off x="2375142" y="200025"/>
            <a:ext cx="51911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CA" sz="2400" b="1" i="1">
                <a:solidFill>
                  <a:schemeClr val="bg1"/>
                </a:solidFill>
                <a:effectLst/>
                <a:latin typeface="Aptos" panose="020B0004020202020204" pitchFamily="34" charset="0"/>
                <a:ea typeface="+mn-ea"/>
                <a:cs typeface="+mn-cs"/>
              </a:rPr>
              <a:t>E-COMMERCE</a:t>
            </a:r>
            <a:r>
              <a:rPr lang="en-CA" sz="2400" b="1" i="1" baseline="0">
                <a:solidFill>
                  <a:schemeClr val="bg1"/>
                </a:solidFill>
                <a:effectLst/>
                <a:latin typeface="Aptos" panose="020B0004020202020204" pitchFamily="34" charset="0"/>
                <a:ea typeface="+mn-ea"/>
                <a:cs typeface="+mn-cs"/>
              </a:rPr>
              <a:t> ORDERS ANALYTICS</a:t>
            </a:r>
            <a:endParaRPr lang="en-CA" sz="2400">
              <a:solidFill>
                <a:schemeClr val="bg1"/>
              </a:solidFill>
              <a:effectLst/>
              <a:latin typeface="Aptos" panose="020B0004020202020204" pitchFamily="34" charset="0"/>
            </a:endParaRPr>
          </a:p>
          <a:p>
            <a:endParaRPr lang="en-CA" sz="1100"/>
          </a:p>
        </xdr:txBody>
      </xdr:sp>
      <xdr:sp macro="" textlink="">
        <xdr:nvSpPr>
          <xdr:cNvPr id="91" name="Rectangle: Rounded Corners 90">
            <a:extLst>
              <a:ext uri="{FF2B5EF4-FFF2-40B4-BE49-F238E27FC236}">
                <a16:creationId xmlns:a16="http://schemas.microsoft.com/office/drawing/2014/main" id="{AB41D4E5-9928-E634-A537-0FCB51C84343}"/>
              </a:ext>
            </a:extLst>
          </xdr:cNvPr>
          <xdr:cNvSpPr/>
        </xdr:nvSpPr>
        <xdr:spPr>
          <a:xfrm>
            <a:off x="10991850" y="96223"/>
            <a:ext cx="1447134" cy="503853"/>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95" name="Rectangle: Rounded Corners 94">
            <a:extLst>
              <a:ext uri="{FF2B5EF4-FFF2-40B4-BE49-F238E27FC236}">
                <a16:creationId xmlns:a16="http://schemas.microsoft.com/office/drawing/2014/main" id="{33FF1BFF-256B-2E79-8132-ACBCFB992C71}"/>
              </a:ext>
            </a:extLst>
          </xdr:cNvPr>
          <xdr:cNvSpPr/>
        </xdr:nvSpPr>
        <xdr:spPr>
          <a:xfrm>
            <a:off x="9810750" y="86698"/>
            <a:ext cx="1447134" cy="503853"/>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99" name="Rectangle: Rounded Corners 98">
            <a:extLst>
              <a:ext uri="{FF2B5EF4-FFF2-40B4-BE49-F238E27FC236}">
                <a16:creationId xmlns:a16="http://schemas.microsoft.com/office/drawing/2014/main" id="{F43822DC-FB92-D915-31E1-6D1F3DBA6461}"/>
              </a:ext>
            </a:extLst>
          </xdr:cNvPr>
          <xdr:cNvSpPr/>
        </xdr:nvSpPr>
        <xdr:spPr>
          <a:xfrm>
            <a:off x="8582025" y="86698"/>
            <a:ext cx="1447134" cy="503853"/>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103" name="Rectangle: Rounded Corners 102">
            <a:extLst>
              <a:ext uri="{FF2B5EF4-FFF2-40B4-BE49-F238E27FC236}">
                <a16:creationId xmlns:a16="http://schemas.microsoft.com/office/drawing/2014/main" id="{4CC95246-3F46-7A8B-C963-A3F451713A7B}"/>
              </a:ext>
            </a:extLst>
          </xdr:cNvPr>
          <xdr:cNvSpPr/>
        </xdr:nvSpPr>
        <xdr:spPr>
          <a:xfrm>
            <a:off x="7362825" y="86698"/>
            <a:ext cx="1447134" cy="503853"/>
          </a:xfrm>
          <a:prstGeom prst="roundRect">
            <a:avLst>
              <a:gd name="adj" fmla="val 8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000" b="1">
              <a:solidFill>
                <a:schemeClr val="bg1"/>
              </a:solidFill>
              <a:latin typeface="Aptos" panose="020B0004020202020204" pitchFamily="34" charset="0"/>
            </a:endParaRPr>
          </a:p>
        </xdr:txBody>
      </xdr:sp>
    </xdr:grpSp>
    <xdr:clientData/>
  </xdr:twoCellAnchor>
  <xdr:twoCellAnchor editAs="absolute">
    <xdr:from>
      <xdr:col>0</xdr:col>
      <xdr:colOff>95250</xdr:colOff>
      <xdr:row>11</xdr:row>
      <xdr:rowOff>57150</xdr:rowOff>
    </xdr:from>
    <xdr:to>
      <xdr:col>3</xdr:col>
      <xdr:colOff>57150</xdr:colOff>
      <xdr:row>14</xdr:row>
      <xdr:rowOff>104774</xdr:rowOff>
    </xdr:to>
    <xdr:grpSp>
      <xdr:nvGrpSpPr>
        <xdr:cNvPr id="22" name="Group 21">
          <a:extLst>
            <a:ext uri="{FF2B5EF4-FFF2-40B4-BE49-F238E27FC236}">
              <a16:creationId xmlns:a16="http://schemas.microsoft.com/office/drawing/2014/main" id="{E0E838A7-877B-A3C8-F79F-1BEBA48C3265}"/>
            </a:ext>
          </a:extLst>
        </xdr:cNvPr>
        <xdr:cNvGrpSpPr/>
      </xdr:nvGrpSpPr>
      <xdr:grpSpPr>
        <a:xfrm>
          <a:off x="95250" y="2152650"/>
          <a:ext cx="2057400" cy="619124"/>
          <a:chOff x="47625" y="2200276"/>
          <a:chExt cx="2114550" cy="447674"/>
        </a:xfrm>
      </xdr:grpSpPr>
      <xdr:sp macro="" textlink="">
        <xdr:nvSpPr>
          <xdr:cNvPr id="17" name="Rectangle: Rounded Corners 16">
            <a:extLst>
              <a:ext uri="{FF2B5EF4-FFF2-40B4-BE49-F238E27FC236}">
                <a16:creationId xmlns:a16="http://schemas.microsoft.com/office/drawing/2014/main" id="{0BAD361F-E46C-34D1-A09F-717EDB0A0A1D}"/>
              </a:ext>
            </a:extLst>
          </xdr:cNvPr>
          <xdr:cNvSpPr/>
        </xdr:nvSpPr>
        <xdr:spPr>
          <a:xfrm>
            <a:off x="47625" y="2200276"/>
            <a:ext cx="2114550" cy="447674"/>
          </a:xfrm>
          <a:prstGeom prst="roundRect">
            <a:avLst>
              <a:gd name="adj" fmla="val 11905"/>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CA" sz="1200">
              <a:latin typeface="Aptos" panose="020B0004020202020204" pitchFamily="34" charset="0"/>
            </a:endParaRPr>
          </a:p>
        </xdr:txBody>
      </xdr:sp>
      <xdr:sp macro="" textlink="">
        <xdr:nvSpPr>
          <xdr:cNvPr id="10" name="TextBox 9">
            <a:extLst>
              <a:ext uri="{FF2B5EF4-FFF2-40B4-BE49-F238E27FC236}">
                <a16:creationId xmlns:a16="http://schemas.microsoft.com/office/drawing/2014/main" id="{241AC169-6B2F-E1F8-C583-6A425D5B335E}"/>
              </a:ext>
            </a:extLst>
          </xdr:cNvPr>
          <xdr:cNvSpPr txBox="1"/>
        </xdr:nvSpPr>
        <xdr:spPr>
          <a:xfrm>
            <a:off x="190500" y="2324101"/>
            <a:ext cx="19049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b="1">
                <a:solidFill>
                  <a:schemeClr val="bg1"/>
                </a:solidFill>
                <a:latin typeface="Aptos" panose="020B0004020202020204" pitchFamily="34" charset="0"/>
              </a:rPr>
              <a:t>Filter Customers  Per </a:t>
            </a:r>
            <a:r>
              <a:rPr lang="en-CA" sz="900" b="1" baseline="0">
                <a:solidFill>
                  <a:schemeClr val="bg1"/>
                </a:solidFill>
                <a:latin typeface="Aptos" panose="020B0004020202020204" pitchFamily="34" charset="0"/>
              </a:rPr>
              <a:t>Segment</a:t>
            </a:r>
            <a:br>
              <a:rPr lang="en-CA" sz="900" b="1" baseline="0">
                <a:solidFill>
                  <a:schemeClr val="bg1"/>
                </a:solidFill>
                <a:latin typeface="Aptos" panose="020B0004020202020204" pitchFamily="34" charset="0"/>
              </a:rPr>
            </a:br>
            <a:r>
              <a:rPr lang="en-CA" sz="900" b="1" baseline="0">
                <a:solidFill>
                  <a:schemeClr val="bg1"/>
                </a:solidFill>
                <a:latin typeface="Aptos" panose="020B0004020202020204" pitchFamily="34" charset="0"/>
              </a:rPr>
              <a:t>Click below to choose</a:t>
            </a:r>
            <a:endParaRPr lang="en-CA" sz="900" b="1">
              <a:solidFill>
                <a:schemeClr val="bg1"/>
              </a:solidFill>
              <a:latin typeface="Aptos" panose="020B0004020202020204" pitchFamily="34" charset="0"/>
            </a:endParaRPr>
          </a:p>
        </xdr:txBody>
      </xdr:sp>
    </xdr:grpSp>
    <xdr:clientData/>
  </xdr:twoCellAnchor>
  <xdr:twoCellAnchor>
    <xdr:from>
      <xdr:col>4</xdr:col>
      <xdr:colOff>0</xdr:colOff>
      <xdr:row>4</xdr:row>
      <xdr:rowOff>114300</xdr:rowOff>
    </xdr:from>
    <xdr:to>
      <xdr:col>7</xdr:col>
      <xdr:colOff>1485900</xdr:colOff>
      <xdr:row>6</xdr:row>
      <xdr:rowOff>133350</xdr:rowOff>
    </xdr:to>
    <xdr:sp macro="" textlink="$B$16">
      <xdr:nvSpPr>
        <xdr:cNvPr id="13" name="Rectangle: Rounded Corners 12">
          <a:extLst>
            <a:ext uri="{FF2B5EF4-FFF2-40B4-BE49-F238E27FC236}">
              <a16:creationId xmlns:a16="http://schemas.microsoft.com/office/drawing/2014/main" id="{630A8BAA-07AB-3F41-B129-E93AF459E25C}"/>
            </a:ext>
          </a:extLst>
        </xdr:cNvPr>
        <xdr:cNvSpPr/>
      </xdr:nvSpPr>
      <xdr:spPr>
        <a:xfrm>
          <a:off x="2228850" y="876300"/>
          <a:ext cx="4381500" cy="400050"/>
        </a:xfrm>
        <a:prstGeom prst="roundRect">
          <a:avLst>
            <a:gd name="adj" fmla="val 1190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738AE9-CA77-4B7A-8826-6FA3B46E3B13}" type="TxLink">
            <a:rPr lang="en-US" sz="1100" b="1" i="0" u="none" strike="noStrike">
              <a:solidFill>
                <a:sysClr val="windowText" lastClr="000000"/>
              </a:solidFill>
              <a:latin typeface="Aptos"/>
            </a:rPr>
            <a:pPr algn="ctr"/>
            <a:t>Lost Customers</a:t>
          </a:fld>
          <a:endParaRPr lang="en-CA" sz="1600" b="1">
            <a:solidFill>
              <a:sysClr val="windowText" lastClr="000000"/>
            </a:solidFill>
            <a:latin typeface="Aptos" panose="020B0004020202020204" pitchFamily="34" charset="0"/>
          </a:endParaRPr>
        </a:p>
      </xdr:txBody>
    </xdr:sp>
    <xdr:clientData/>
  </xdr:twoCellAnchor>
  <xdr:twoCellAnchor>
    <xdr:from>
      <xdr:col>8</xdr:col>
      <xdr:colOff>190499</xdr:colOff>
      <xdr:row>4</xdr:row>
      <xdr:rowOff>123825</xdr:rowOff>
    </xdr:from>
    <xdr:to>
      <xdr:col>12</xdr:col>
      <xdr:colOff>1485899</xdr:colOff>
      <xdr:row>6</xdr:row>
      <xdr:rowOff>133350</xdr:rowOff>
    </xdr:to>
    <xdr:sp macro="" textlink="">
      <xdr:nvSpPr>
        <xdr:cNvPr id="14" name="Rectangle: Rounded Corners 13">
          <a:extLst>
            <a:ext uri="{FF2B5EF4-FFF2-40B4-BE49-F238E27FC236}">
              <a16:creationId xmlns:a16="http://schemas.microsoft.com/office/drawing/2014/main" id="{47C7AB52-4D7E-42F6-8899-C74B16980339}"/>
            </a:ext>
          </a:extLst>
        </xdr:cNvPr>
        <xdr:cNvSpPr/>
      </xdr:nvSpPr>
      <xdr:spPr>
        <a:xfrm>
          <a:off x="6810374" y="885825"/>
          <a:ext cx="5229225" cy="390525"/>
        </a:xfrm>
        <a:prstGeom prst="roundRect">
          <a:avLst>
            <a:gd name="adj" fmla="val 1190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solidFill>
                <a:schemeClr val="tx1"/>
              </a:solidFill>
              <a:latin typeface="Aptos" panose="020B0004020202020204" pitchFamily="34" charset="0"/>
            </a:rPr>
            <a:t>General Percentatge Composition</a:t>
          </a:r>
        </a:p>
      </xdr:txBody>
    </xdr:sp>
    <xdr:clientData/>
  </xdr:twoCellAnchor>
  <xdr:twoCellAnchor>
    <xdr:from>
      <xdr:col>8</xdr:col>
      <xdr:colOff>180975</xdr:colOff>
      <xdr:row>12</xdr:row>
      <xdr:rowOff>76201</xdr:rowOff>
    </xdr:from>
    <xdr:to>
      <xdr:col>12</xdr:col>
      <xdr:colOff>1485900</xdr:colOff>
      <xdr:row>14</xdr:row>
      <xdr:rowOff>95250</xdr:rowOff>
    </xdr:to>
    <xdr:sp macro="" textlink="">
      <xdr:nvSpPr>
        <xdr:cNvPr id="16" name="Rectangle: Rounded Corners 15">
          <a:extLst>
            <a:ext uri="{FF2B5EF4-FFF2-40B4-BE49-F238E27FC236}">
              <a16:creationId xmlns:a16="http://schemas.microsoft.com/office/drawing/2014/main" id="{103A47DD-833C-96AB-3150-E16DA68223BB}"/>
            </a:ext>
          </a:extLst>
        </xdr:cNvPr>
        <xdr:cNvSpPr/>
      </xdr:nvSpPr>
      <xdr:spPr>
        <a:xfrm>
          <a:off x="6800850" y="2362201"/>
          <a:ext cx="5238750" cy="400049"/>
        </a:xfrm>
        <a:prstGeom prst="roundRect">
          <a:avLst>
            <a:gd name="adj" fmla="val 1190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solidFill>
                <a:schemeClr val="tx1"/>
              </a:solidFill>
              <a:latin typeface="Aptos" panose="020B0004020202020204" pitchFamily="34" charset="0"/>
            </a:rPr>
            <a:t>General Customer Composition</a:t>
          </a:r>
        </a:p>
      </xdr:txBody>
    </xdr:sp>
    <xdr:clientData/>
  </xdr:twoCellAnchor>
  <xdr:twoCellAnchor>
    <xdr:from>
      <xdr:col>0</xdr:col>
      <xdr:colOff>95250</xdr:colOff>
      <xdr:row>16</xdr:row>
      <xdr:rowOff>85725</xdr:rowOff>
    </xdr:from>
    <xdr:to>
      <xdr:col>3</xdr:col>
      <xdr:colOff>28575</xdr:colOff>
      <xdr:row>26</xdr:row>
      <xdr:rowOff>180974</xdr:rowOff>
    </xdr:to>
    <xdr:sp macro="" textlink="">
      <xdr:nvSpPr>
        <xdr:cNvPr id="18" name="Rectangle: Rounded Corners 17">
          <a:extLst>
            <a:ext uri="{FF2B5EF4-FFF2-40B4-BE49-F238E27FC236}">
              <a16:creationId xmlns:a16="http://schemas.microsoft.com/office/drawing/2014/main" id="{2ADC97E4-59A1-6557-2163-47C6005E42EA}"/>
            </a:ext>
          </a:extLst>
        </xdr:cNvPr>
        <xdr:cNvSpPr/>
      </xdr:nvSpPr>
      <xdr:spPr>
        <a:xfrm>
          <a:off x="95250" y="3133725"/>
          <a:ext cx="2028825" cy="2000249"/>
        </a:xfrm>
        <a:prstGeom prst="roundRect">
          <a:avLst>
            <a:gd name="adj" fmla="val 2381"/>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3600" b="1">
              <a:latin typeface="Aptos" panose="020B0004020202020204" pitchFamily="34" charset="0"/>
            </a:rPr>
            <a:t>R</a:t>
          </a:r>
          <a:br>
            <a:rPr lang="en-CA" sz="3600" b="1">
              <a:latin typeface="Aptos" panose="020B0004020202020204" pitchFamily="34" charset="0"/>
            </a:rPr>
          </a:br>
          <a:r>
            <a:rPr lang="en-CA" sz="3600" b="1">
              <a:latin typeface="Aptos" panose="020B0004020202020204" pitchFamily="34" charset="0"/>
            </a:rPr>
            <a:t>F</a:t>
          </a:r>
          <a:br>
            <a:rPr lang="en-CA" sz="3600" b="1">
              <a:latin typeface="Aptos" panose="020B0004020202020204" pitchFamily="34" charset="0"/>
            </a:rPr>
          </a:br>
          <a:r>
            <a:rPr lang="en-CA" sz="3600" b="1">
              <a:latin typeface="Aptos" panose="020B0004020202020204" pitchFamily="34" charset="0"/>
            </a:rPr>
            <a:t>M</a:t>
          </a:r>
        </a:p>
      </xdr:txBody>
    </xdr:sp>
    <xdr:clientData/>
  </xdr:twoCellAnchor>
  <xdr:twoCellAnchor>
    <xdr:from>
      <xdr:col>11</xdr:col>
      <xdr:colOff>876295</xdr:colOff>
      <xdr:row>0</xdr:row>
      <xdr:rowOff>172422</xdr:rowOff>
    </xdr:from>
    <xdr:to>
      <xdr:col>12</xdr:col>
      <xdr:colOff>1389978</xdr:colOff>
      <xdr:row>3</xdr:row>
      <xdr:rowOff>104775</xdr:rowOff>
    </xdr:to>
    <xdr:grpSp>
      <xdr:nvGrpSpPr>
        <xdr:cNvPr id="24" name="Group 23">
          <a:extLst>
            <a:ext uri="{FF2B5EF4-FFF2-40B4-BE49-F238E27FC236}">
              <a16:creationId xmlns:a16="http://schemas.microsoft.com/office/drawing/2014/main" id="{80A8BC50-0B4D-4A98-9520-0E0850F1BE50}"/>
            </a:ext>
          </a:extLst>
        </xdr:cNvPr>
        <xdr:cNvGrpSpPr/>
      </xdr:nvGrpSpPr>
      <xdr:grpSpPr>
        <a:xfrm>
          <a:off x="10496545" y="172422"/>
          <a:ext cx="1447133" cy="503853"/>
          <a:chOff x="7448550" y="114300"/>
          <a:chExt cx="1352550" cy="457200"/>
        </a:xfrm>
        <a:solidFill>
          <a:srgbClr val="C6AC8F"/>
        </a:solidFill>
      </xdr:grpSpPr>
      <xdr:sp macro="" textlink="">
        <xdr:nvSpPr>
          <xdr:cNvPr id="25" name="Rectangle: Rounded Corners 24">
            <a:extLst>
              <a:ext uri="{FF2B5EF4-FFF2-40B4-BE49-F238E27FC236}">
                <a16:creationId xmlns:a16="http://schemas.microsoft.com/office/drawing/2014/main" id="{47EECC7F-0805-A6F3-77EA-88ACA42C4E46}"/>
              </a:ext>
            </a:extLst>
          </xdr:cNvPr>
          <xdr:cNvSpPr/>
        </xdr:nvSpPr>
        <xdr:spPr>
          <a:xfrm>
            <a:off x="7448550" y="114300"/>
            <a:ext cx="1352550" cy="457200"/>
          </a:xfrm>
          <a:prstGeom prst="roundRect">
            <a:avLst>
              <a:gd name="adj" fmla="val 877"/>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26" name="TextBox 25">
            <a:extLst>
              <a:ext uri="{FF2B5EF4-FFF2-40B4-BE49-F238E27FC236}">
                <a16:creationId xmlns:a16="http://schemas.microsoft.com/office/drawing/2014/main" id="{ED74608E-8EF7-0B53-8E81-3CC630070DEA}"/>
              </a:ext>
            </a:extLst>
          </xdr:cNvPr>
          <xdr:cNvSpPr txBox="1"/>
        </xdr:nvSpPr>
        <xdr:spPr>
          <a:xfrm>
            <a:off x="7499288" y="147990"/>
            <a:ext cx="1266825" cy="2285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000" b="1" i="0" u="none" strike="noStrike">
                <a:solidFill>
                  <a:schemeClr val="bg1"/>
                </a:solidFill>
                <a:latin typeface="Aptos" panose="020B0004020202020204" pitchFamily="34" charset="0"/>
                <a:ea typeface="Calibri"/>
                <a:cs typeface="Calibri"/>
              </a:rPr>
              <a:t>Total Customers</a:t>
            </a:r>
          </a:p>
        </xdr:txBody>
      </xdr:sp>
      <xdr:sp macro="" textlink="Trend!K3">
        <xdr:nvSpPr>
          <xdr:cNvPr id="27" name="TextBox 26">
            <a:extLst>
              <a:ext uri="{FF2B5EF4-FFF2-40B4-BE49-F238E27FC236}">
                <a16:creationId xmlns:a16="http://schemas.microsoft.com/office/drawing/2014/main" id="{AC594E3C-C6BE-568E-D0C6-BD56B5CBE915}"/>
              </a:ext>
            </a:extLst>
          </xdr:cNvPr>
          <xdr:cNvSpPr txBox="1"/>
        </xdr:nvSpPr>
        <xdr:spPr>
          <a:xfrm>
            <a:off x="7651251" y="327332"/>
            <a:ext cx="1143000" cy="2355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639B2C-3A4C-4552-A3E3-D833DB0B142E}" type="TxLink">
              <a:rPr lang="en-US" sz="1400" b="1" i="0" u="none" strike="noStrike">
                <a:solidFill>
                  <a:schemeClr val="bg1"/>
                </a:solidFill>
                <a:latin typeface="Aptos" panose="020B0004020202020204" pitchFamily="34" charset="0"/>
                <a:ea typeface="Calibri"/>
                <a:cs typeface="Calibri"/>
              </a:rPr>
              <a:pPr marL="0" indent="0" algn="ctr"/>
              <a:t>2,630</a:t>
            </a:fld>
            <a:endParaRPr lang="en-CA" sz="1400" b="1" i="0" u="none" strike="noStrike">
              <a:solidFill>
                <a:schemeClr val="bg1"/>
              </a:solidFill>
              <a:latin typeface="Aptos" panose="020B0004020202020204" pitchFamily="34" charset="0"/>
              <a:ea typeface="Calibri"/>
              <a:cs typeface="Calibri"/>
            </a:endParaRPr>
          </a:p>
        </xdr:txBody>
      </xdr:sp>
    </xdr:grpSp>
    <xdr:clientData/>
  </xdr:twoCellAnchor>
  <xdr:twoCellAnchor>
    <xdr:from>
      <xdr:col>9</xdr:col>
      <xdr:colOff>523875</xdr:colOff>
      <xdr:row>0</xdr:row>
      <xdr:rowOff>57150</xdr:rowOff>
    </xdr:from>
    <xdr:to>
      <xdr:col>12</xdr:col>
      <xdr:colOff>76200</xdr:colOff>
      <xdr:row>3</xdr:row>
      <xdr:rowOff>180975</xdr:rowOff>
    </xdr:to>
    <xdr:grpSp>
      <xdr:nvGrpSpPr>
        <xdr:cNvPr id="5" name="Group 4">
          <a:extLst>
            <a:ext uri="{FF2B5EF4-FFF2-40B4-BE49-F238E27FC236}">
              <a16:creationId xmlns:a16="http://schemas.microsoft.com/office/drawing/2014/main" id="{5AD12212-FC31-8A4C-7B04-A4D50EE5172C}"/>
            </a:ext>
          </a:extLst>
        </xdr:cNvPr>
        <xdr:cNvGrpSpPr/>
      </xdr:nvGrpSpPr>
      <xdr:grpSpPr>
        <a:xfrm>
          <a:off x="7334250" y="57150"/>
          <a:ext cx="3295650" cy="695325"/>
          <a:chOff x="7404038" y="104775"/>
          <a:chExt cx="1406587" cy="484011"/>
        </a:xfrm>
      </xdr:grpSpPr>
      <xdr:sp macro="" textlink="">
        <xdr:nvSpPr>
          <xdr:cNvPr id="6" name="Rectangle: Rounded Corners 5">
            <a:extLst>
              <a:ext uri="{FF2B5EF4-FFF2-40B4-BE49-F238E27FC236}">
                <a16:creationId xmlns:a16="http://schemas.microsoft.com/office/drawing/2014/main" id="{51E7B1C9-04CF-4C17-CF04-51842C058E76}"/>
              </a:ext>
            </a:extLst>
          </xdr:cNvPr>
          <xdr:cNvSpPr/>
        </xdr:nvSpPr>
        <xdr:spPr>
          <a:xfrm>
            <a:off x="7448550" y="114300"/>
            <a:ext cx="1352550" cy="457200"/>
          </a:xfrm>
          <a:prstGeom prst="roundRect">
            <a:avLst>
              <a:gd name="adj" fmla="val 87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000" b="1" i="0" u="none" strike="noStrike">
              <a:solidFill>
                <a:schemeClr val="bg1"/>
              </a:solidFill>
              <a:latin typeface="Aptos" panose="020B0004020202020204" pitchFamily="34" charset="0"/>
              <a:ea typeface="Calibri"/>
              <a:cs typeface="Calibri"/>
            </a:endParaRPr>
          </a:p>
        </xdr:txBody>
      </xdr:sp>
      <xdr:sp macro="" textlink="">
        <xdr:nvSpPr>
          <xdr:cNvPr id="7" name="TextBox 6">
            <a:extLst>
              <a:ext uri="{FF2B5EF4-FFF2-40B4-BE49-F238E27FC236}">
                <a16:creationId xmlns:a16="http://schemas.microsoft.com/office/drawing/2014/main" id="{A6A032A1-7FAD-262F-5A9E-DBC17D22E3DD}"/>
              </a:ext>
            </a:extLst>
          </xdr:cNvPr>
          <xdr:cNvSpPr txBox="1"/>
        </xdr:nvSpPr>
        <xdr:spPr>
          <a:xfrm>
            <a:off x="7404038" y="104775"/>
            <a:ext cx="1406587" cy="484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600" b="1" i="0" u="none" strike="noStrike">
                <a:solidFill>
                  <a:schemeClr val="bg1"/>
                </a:solidFill>
                <a:latin typeface="Aptos" panose="020B0004020202020204" pitchFamily="34" charset="0"/>
                <a:ea typeface="Calibri"/>
                <a:cs typeface="Calibri"/>
              </a:rPr>
              <a:t>RFM - Customer</a:t>
            </a:r>
            <a:r>
              <a:rPr lang="en-CA" sz="1600" b="1" i="0" u="none" strike="noStrike" baseline="0">
                <a:solidFill>
                  <a:schemeClr val="bg1"/>
                </a:solidFill>
                <a:latin typeface="Aptos" panose="020B0004020202020204" pitchFamily="34" charset="0"/>
                <a:ea typeface="Calibri"/>
                <a:cs typeface="Calibri"/>
              </a:rPr>
              <a:t> Segmentation</a:t>
            </a:r>
            <a:br>
              <a:rPr lang="en-CA" sz="1600" b="1" i="0" u="none" strike="noStrike" baseline="0">
                <a:solidFill>
                  <a:schemeClr val="bg1"/>
                </a:solidFill>
                <a:latin typeface="Aptos" panose="020B0004020202020204" pitchFamily="34" charset="0"/>
                <a:ea typeface="Calibri"/>
                <a:cs typeface="Calibri"/>
              </a:rPr>
            </a:br>
            <a:r>
              <a:rPr lang="en-CA" sz="1600" b="1" i="0" u="none" strike="noStrike" baseline="0">
                <a:solidFill>
                  <a:schemeClr val="bg1"/>
                </a:solidFill>
                <a:latin typeface="Aptos" panose="020B0004020202020204" pitchFamily="34" charset="0"/>
                <a:ea typeface="Calibri"/>
                <a:cs typeface="Calibri"/>
              </a:rPr>
              <a:t>For the whole period</a:t>
            </a:r>
            <a:endParaRPr lang="en-CA" sz="1600" b="1" i="0" u="none" strike="noStrike">
              <a:solidFill>
                <a:schemeClr val="bg1"/>
              </a:solidFill>
              <a:latin typeface="Aptos" panose="020B0004020202020204" pitchFamily="34" charset="0"/>
              <a:ea typeface="Calibri"/>
              <a:cs typeface="Calibri"/>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156944445" backgroundQuery="1" createdVersion="8" refreshedVersion="8" minRefreshableVersion="3" recordCount="0" supportSubquery="1" supportAdvancedDrill="1" xr:uid="{771CF234-F260-4CD4-9BC1-601DE1F68C60}">
  <cacheSource type="external" connectionId="4"/>
  <cacheFields count="3">
    <cacheField name="[e-orders].[region].[region]" caption="region" numFmtId="0" hierarchy="17" level="1">
      <sharedItems count="5">
        <s v="Africa"/>
        <s v="Asia"/>
        <s v="Europe"/>
        <s v="North America"/>
        <s v="South America"/>
      </sharedItems>
    </cacheField>
    <cacheField name="[calendar].[Year].[Year]" caption="Year" numFmtId="0" hierarchy="1"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 index="3" name="[calendar].[Year].&amp;[2026]"/>
          </x15:cachedUniqueNames>
        </ext>
      </extLst>
    </cacheField>
    <cacheField name="[Measures].[net_revenue]" caption="net_revenue" numFmtId="0" hierarchy="35"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0"/>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oneField="1">
      <fieldsUsage count="1">
        <fieldUsage x="2"/>
      </fieldsUsage>
    </cacheHierarchy>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213541667" backgroundQuery="1" createdVersion="8" refreshedVersion="8" minRefreshableVersion="3" recordCount="0" supportSubquery="1" supportAdvancedDrill="1" xr:uid="{18D84D6F-3E83-44E0-ADF4-3EE555F02452}">
  <cacheSource type="external" connectionId="4"/>
  <cacheFields count="2">
    <cacheField name="[calendar].[Year].[Year]" caption="Year" numFmtId="0" hierarchy="1"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 index="3" name="[calendar].[Year].&amp;[2026]"/>
          </x15:cachedUniqueNames>
        </ext>
      </extLst>
    </cacheField>
    <cacheField name="[Measures].[avg_order_value (AOV)]" caption="avg_order_value (AOV)" numFmtId="0" hierarchy="37"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oneField="1">
      <fieldsUsage count="1">
        <fieldUsage x="1"/>
      </fieldsUsage>
    </cacheHierarchy>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217361108" backgroundQuery="1" createdVersion="8" refreshedVersion="8" minRefreshableVersion="3" recordCount="0" supportSubquery="1" supportAdvancedDrill="1" xr:uid="{1876E686-6B6A-4043-9F9A-FC66C78C392F}">
  <cacheSource type="external" connectionId="4"/>
  <cacheFields count="2">
    <cacheField name="[e-orders].[category].[category]" caption="category" numFmtId="0" hierarchy="12" level="1">
      <sharedItems count="7">
        <s v="Beauty"/>
        <s v="Electronics"/>
        <s v="Fashion"/>
        <s v="Grocery"/>
        <s v="Home"/>
        <s v="Sports"/>
        <s v="Toys"/>
      </sharedItems>
    </cacheField>
    <cacheField name="[Measures].[Sum of total_amount]" caption="Sum of total_amount" numFmtId="0" hierarchy="27"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2" memberValueDatatype="130" unbalanced="0">
      <fieldsUsage count="2">
        <fieldUsage x="-1"/>
        <fieldUsage x="0"/>
      </fieldsUsage>
    </cacheHierarchy>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219675925" backgroundQuery="1" createdVersion="8" refreshedVersion="8" minRefreshableVersion="3" recordCount="0" supportSubquery="1" supportAdvancedDrill="1" xr:uid="{B5D47E97-BA0B-48AD-8D56-86D0BA390103}">
  <cacheSource type="external" connectionId="4"/>
  <cacheFields count="2">
    <cacheField name="[e-orders].[customer_id].[customer_id]" caption="customer_id" numFmtId="0" hierarchy="9" level="1">
      <sharedItems count="2630">
        <s v="C00002"/>
        <s v="C00003"/>
        <s v="C00009"/>
        <s v="C00013"/>
        <s v="C00015"/>
        <s v="C00016"/>
        <s v="C00017"/>
        <s v="C00018"/>
        <s v="C00019"/>
        <s v="C00024"/>
        <s v="C00027"/>
        <s v="C00028"/>
        <s v="C00031"/>
        <s v="C00032"/>
        <s v="C00034"/>
        <s v="C00035"/>
        <s v="C00036"/>
        <s v="C00037"/>
        <s v="C00038"/>
        <s v="C00039"/>
        <s v="C00041"/>
        <s v="C00042"/>
        <s v="C00043"/>
        <s v="C00044"/>
        <s v="C00046"/>
        <s v="C00047"/>
        <s v="C00049"/>
        <s v="C00051"/>
        <s v="C00052"/>
        <s v="C00054"/>
        <s v="C00055"/>
        <s v="C00056"/>
        <s v="C00057"/>
        <s v="C00058"/>
        <s v="C00061"/>
        <s v="C00062"/>
        <s v="C00063"/>
        <s v="C00064"/>
        <s v="C00065"/>
        <s v="C00066"/>
        <s v="C00067"/>
        <s v="C00068"/>
        <s v="C00070"/>
        <s v="C00071"/>
        <s v="C00072"/>
        <s v="C00074"/>
        <s v="C00075"/>
        <s v="C00076"/>
        <s v="C00077"/>
        <s v="C00079"/>
        <s v="C00080"/>
        <s v="C00081"/>
        <s v="C00082"/>
        <s v="C00083"/>
        <s v="C00086"/>
        <s v="C00087"/>
        <s v="C00089"/>
        <s v="C00090"/>
        <s v="C00091"/>
        <s v="C00092"/>
        <s v="C00093"/>
        <s v="C00095"/>
        <s v="C00096"/>
        <s v="C00097"/>
        <s v="C00098"/>
        <s v="C00100"/>
        <s v="C00101"/>
        <s v="C00103"/>
        <s v="C00104"/>
        <s v="C00108"/>
        <s v="C00110"/>
        <s v="C00111"/>
        <s v="C00112"/>
        <s v="C00114"/>
        <s v="C00116"/>
        <s v="C00117"/>
        <s v="C00119"/>
        <s v="C00120"/>
        <s v="C00121"/>
        <s v="C00122"/>
        <s v="C00123"/>
        <s v="C00124"/>
        <s v="C00125"/>
        <s v="C00126"/>
        <s v="C00127"/>
        <s v="C00129"/>
        <s v="C00130"/>
        <s v="C00132"/>
        <s v="C00133"/>
        <s v="C00134"/>
        <s v="C00139"/>
        <s v="C00141"/>
        <s v="C00143"/>
        <s v="C00145"/>
        <s v="C00146"/>
        <s v="C00150"/>
        <s v="C00153"/>
        <s v="C00154"/>
        <s v="C00155"/>
        <s v="C00156"/>
        <s v="C00157"/>
        <s v="C00159"/>
        <s v="C00160"/>
        <s v="C00162"/>
        <s v="C00165"/>
        <s v="C00166"/>
        <s v="C00168"/>
        <s v="C00169"/>
        <s v="C00170"/>
        <s v="C00171"/>
        <s v="C00174"/>
        <s v="C00175"/>
        <s v="C00176"/>
        <s v="C00177"/>
        <s v="C00178"/>
        <s v="C00179"/>
        <s v="C00181"/>
        <s v="C00182"/>
        <s v="C00183"/>
        <s v="C00185"/>
        <s v="C00188"/>
        <s v="C00189"/>
        <s v="C00191"/>
        <s v="C00193"/>
        <s v="C00195"/>
        <s v="C00197"/>
        <s v="C00199"/>
        <s v="C00200"/>
        <s v="C00201"/>
        <s v="C00202"/>
        <s v="C00203"/>
        <s v="C00204"/>
        <s v="C00205"/>
        <s v="C00208"/>
        <s v="C00209"/>
        <s v="C00210"/>
        <s v="C00211"/>
        <s v="C00212"/>
        <s v="C00213"/>
        <s v="C00214"/>
        <s v="C00216"/>
        <s v="C00218"/>
        <s v="C00219"/>
        <s v="C00220"/>
        <s v="C00222"/>
        <s v="C00226"/>
        <s v="C00230"/>
        <s v="C00231"/>
        <s v="C00234"/>
        <s v="C00237"/>
        <s v="C00238"/>
        <s v="C00242"/>
        <s v="C00245"/>
        <s v="C00246"/>
        <s v="C00248"/>
        <s v="C00250"/>
        <s v="C00252"/>
        <s v="C00253"/>
        <s v="C00254"/>
        <s v="C00257"/>
        <s v="C00261"/>
        <s v="C00263"/>
        <s v="C00266"/>
        <s v="C00268"/>
        <s v="C00269"/>
        <s v="C00270"/>
        <s v="C00273"/>
        <s v="C00275"/>
        <s v="C00276"/>
        <s v="C00278"/>
        <s v="C00280"/>
        <s v="C00281"/>
        <s v="C00282"/>
        <s v="C00285"/>
        <s v="C00287"/>
        <s v="C00288"/>
        <s v="C00289"/>
        <s v="C00290"/>
        <s v="C00292"/>
        <s v="C00293"/>
        <s v="C00294"/>
        <s v="C00295"/>
        <s v="C00297"/>
        <s v="C00299"/>
        <s v="C00300"/>
        <s v="C00302"/>
        <s v="C00304"/>
        <s v="C00307"/>
        <s v="C00308"/>
        <s v="C00310"/>
        <s v="C00311"/>
        <s v="C00313"/>
        <s v="C00316"/>
        <s v="C00317"/>
        <s v="C00318"/>
        <s v="C00319"/>
        <s v="C00320"/>
        <s v="C00323"/>
        <s v="C00324"/>
        <s v="C00325"/>
        <s v="C00326"/>
        <s v="C00327"/>
        <s v="C00329"/>
        <s v="C00332"/>
        <s v="C00333"/>
        <s v="C00334"/>
        <s v="C00336"/>
        <s v="C00339"/>
        <s v="C00342"/>
        <s v="C00343"/>
        <s v="C00344"/>
        <s v="C00347"/>
        <s v="C00348"/>
        <s v="C00349"/>
        <s v="C00350"/>
        <s v="C00353"/>
        <s v="C00354"/>
        <s v="C00355"/>
        <s v="C00356"/>
        <s v="C00357"/>
        <s v="C00358"/>
        <s v="C00360"/>
        <s v="C00362"/>
        <s v="C00365"/>
        <s v="C00366"/>
        <s v="C00367"/>
        <s v="C00368"/>
        <s v="C00369"/>
        <s v="C00370"/>
        <s v="C00375"/>
        <s v="C00376"/>
        <s v="C00378"/>
        <s v="C00379"/>
        <s v="C00382"/>
        <s v="C00383"/>
        <s v="C00384"/>
        <s v="C00389"/>
        <s v="C00392"/>
        <s v="C00394"/>
        <s v="C00395"/>
        <s v="C00397"/>
        <s v="C00399"/>
        <s v="C00402"/>
        <s v="C00403"/>
        <s v="C00404"/>
        <s v="C00405"/>
        <s v="C00407"/>
        <s v="C00410"/>
        <s v="C00411"/>
        <s v="C00414"/>
        <s v="C00415"/>
        <s v="C00416"/>
        <s v="C00418"/>
        <s v="C00420"/>
        <s v="C00421"/>
        <s v="C00422"/>
        <s v="C00423"/>
        <s v="C00424"/>
        <s v="C00426"/>
        <s v="C00427"/>
        <s v="C00428"/>
        <s v="C00429"/>
        <s v="C00433"/>
        <s v="C00434"/>
        <s v="C00435"/>
        <s v="C00436"/>
        <s v="C00437"/>
        <s v="C00438"/>
        <s v="C00440"/>
        <s v="C00441"/>
        <s v="C00442"/>
        <s v="C00443"/>
        <s v="C00444"/>
        <s v="C00445"/>
        <s v="C00446"/>
        <s v="C00447"/>
        <s v="C00448"/>
        <s v="C00449"/>
        <s v="C00450"/>
        <s v="C00451"/>
        <s v="C00453"/>
        <s v="C00454"/>
        <s v="C00455"/>
        <s v="C00456"/>
        <s v="C00457"/>
        <s v="C00458"/>
        <s v="C00459"/>
        <s v="C00460"/>
        <s v="C00462"/>
        <s v="C00463"/>
        <s v="C00466"/>
        <s v="C00468"/>
        <s v="C00469"/>
        <s v="C00470"/>
        <s v="C00471"/>
        <s v="C00472"/>
        <s v="C00473"/>
        <s v="C00474"/>
        <s v="C00475"/>
        <s v="C00476"/>
        <s v="C00477"/>
        <s v="C00478"/>
        <s v="C00479"/>
        <s v="C00481"/>
        <s v="C00484"/>
        <s v="C00485"/>
        <s v="C00486"/>
        <s v="C00487"/>
        <s v="C00488"/>
        <s v="C00489"/>
        <s v="C00490"/>
        <s v="C00491"/>
        <s v="C00494"/>
        <s v="C00495"/>
        <s v="C00496"/>
        <s v="C00497"/>
        <s v="C00498"/>
        <s v="C00499"/>
        <s v="C00501"/>
        <s v="C00502"/>
        <s v="C00504"/>
        <s v="C00505"/>
        <s v="C00508"/>
        <s v="C00509"/>
        <s v="C00510"/>
        <s v="C00512"/>
        <s v="C00513"/>
        <s v="C00514"/>
        <s v="C00515"/>
        <s v="C00516"/>
        <s v="C00518"/>
        <s v="C00519"/>
        <s v="C00522"/>
        <s v="C00523"/>
        <s v="C00524"/>
        <s v="C00525"/>
        <s v="C00526"/>
        <s v="C00527"/>
        <s v="C00530"/>
        <s v="C00531"/>
        <s v="C00532"/>
        <s v="C00535"/>
        <s v="C00537"/>
        <s v="C00538"/>
        <s v="C00540"/>
        <s v="C00542"/>
        <s v="C00545"/>
        <s v="C00546"/>
        <s v="C00547"/>
        <s v="C00548"/>
        <s v="C00549"/>
        <s v="C00550"/>
        <s v="C00551"/>
        <s v="C00552"/>
        <s v="C00555"/>
        <s v="C00557"/>
        <s v="C00558"/>
        <s v="C00559"/>
        <s v="C00560"/>
        <s v="C00562"/>
        <s v="C00564"/>
        <s v="C00565"/>
        <s v="C00566"/>
        <s v="C00568"/>
        <s v="C00569"/>
        <s v="C00571"/>
        <s v="C00574"/>
        <s v="C00575"/>
        <s v="C00576"/>
        <s v="C00577"/>
        <s v="C00578"/>
        <s v="C00582"/>
        <s v="C00584"/>
        <s v="C00585"/>
        <s v="C00588"/>
        <s v="C00590"/>
        <s v="C00596"/>
        <s v="C00598"/>
        <s v="C00599"/>
        <s v="C00600"/>
        <s v="C00602"/>
        <s v="C00603"/>
        <s v="C00604"/>
        <s v="C00605"/>
        <s v="C00606"/>
        <s v="C00607"/>
        <s v="C00608"/>
        <s v="C00609"/>
        <s v="C00610"/>
        <s v="C00612"/>
        <s v="C00613"/>
        <s v="C00614"/>
        <s v="C00615"/>
        <s v="C00617"/>
        <s v="C00619"/>
        <s v="C00622"/>
        <s v="C00623"/>
        <s v="C00624"/>
        <s v="C00627"/>
        <s v="C00628"/>
        <s v="C00631"/>
        <s v="C00632"/>
        <s v="C00634"/>
        <s v="C00636"/>
        <s v="C00637"/>
        <s v="C00639"/>
        <s v="C00640"/>
        <s v="C00641"/>
        <s v="C00642"/>
        <s v="C00643"/>
        <s v="C00644"/>
        <s v="C00646"/>
        <s v="C00647"/>
        <s v="C00648"/>
        <s v="C00649"/>
        <s v="C00650"/>
        <s v="C00651"/>
        <s v="C00652"/>
        <s v="C00653"/>
        <s v="C00655"/>
        <s v="C00657"/>
        <s v="C00658"/>
        <s v="C00659"/>
        <s v="C00662"/>
        <s v="C00663"/>
        <s v="C00667"/>
        <s v="C00670"/>
        <s v="C00672"/>
        <s v="C00676"/>
        <s v="C00677"/>
        <s v="C00678"/>
        <s v="C00681"/>
        <s v="C00684"/>
        <s v="C00685"/>
        <s v="C00687"/>
        <s v="C00688"/>
        <s v="C00689"/>
        <s v="C00690"/>
        <s v="C00692"/>
        <s v="C00693"/>
        <s v="C00694"/>
        <s v="C00698"/>
        <s v="C00699"/>
        <s v="C00700"/>
        <s v="C00701"/>
        <s v="C00702"/>
        <s v="C00703"/>
        <s v="C00706"/>
        <s v="C00707"/>
        <s v="C00709"/>
        <s v="C00711"/>
        <s v="C00712"/>
        <s v="C00713"/>
        <s v="C00716"/>
        <s v="C00718"/>
        <s v="C00720"/>
        <s v="C00721"/>
        <s v="C00722"/>
        <s v="C00724"/>
        <s v="C00725"/>
        <s v="C00727"/>
        <s v="C00729"/>
        <s v="C00730"/>
        <s v="C00732"/>
        <s v="C00733"/>
        <s v="C00735"/>
        <s v="C00736"/>
        <s v="C00739"/>
        <s v="C00740"/>
        <s v="C00741"/>
        <s v="C00742"/>
        <s v="C00743"/>
        <s v="C00744"/>
        <s v="C00745"/>
        <s v="C00747"/>
        <s v="C00748"/>
        <s v="C00749"/>
        <s v="C00752"/>
        <s v="C00753"/>
        <s v="C00754"/>
        <s v="C00758"/>
        <s v="C00759"/>
        <s v="C00761"/>
        <s v="C00762"/>
        <s v="C00763"/>
        <s v="C00764"/>
        <s v="C00766"/>
        <s v="C00767"/>
        <s v="C00768"/>
        <s v="C00771"/>
        <s v="C00772"/>
        <s v="C00773"/>
        <s v="C00779"/>
        <s v="C00780"/>
        <s v="C00781"/>
        <s v="C00783"/>
        <s v="C00784"/>
        <s v="C00785"/>
        <s v="C00786"/>
        <s v="C00787"/>
        <s v="C00789"/>
        <s v="C00790"/>
        <s v="C00791"/>
        <s v="C00792"/>
        <s v="C00794"/>
        <s v="C00795"/>
        <s v="C00796"/>
        <s v="C00798"/>
        <s v="C00800"/>
        <s v="C00802"/>
        <s v="C00803"/>
        <s v="C00804"/>
        <s v="C00806"/>
        <s v="C00808"/>
        <s v="C00809"/>
        <s v="C00810"/>
        <s v="C00811"/>
        <s v="C00812"/>
        <s v="C00814"/>
        <s v="C00820"/>
        <s v="C00822"/>
        <s v="C00823"/>
        <s v="C00824"/>
        <s v="C00826"/>
        <s v="C00827"/>
        <s v="C00829"/>
        <s v="C00832"/>
        <s v="C00834"/>
        <s v="C00835"/>
        <s v="C00836"/>
        <s v="C00838"/>
        <s v="C00841"/>
        <s v="C00843"/>
        <s v="C00844"/>
        <s v="C00845"/>
        <s v="C00846"/>
        <s v="C00847"/>
        <s v="C00848"/>
        <s v="C00850"/>
        <s v="C00851"/>
        <s v="C00853"/>
        <s v="C00855"/>
        <s v="C00857"/>
        <s v="C00859"/>
        <s v="C00860"/>
        <s v="C00863"/>
        <s v="C00864"/>
        <s v="C00866"/>
        <s v="C00867"/>
        <s v="C00868"/>
        <s v="C00869"/>
        <s v="C00871"/>
        <s v="C00873"/>
        <s v="C00874"/>
        <s v="C00876"/>
        <s v="C00878"/>
        <s v="C00879"/>
        <s v="C00880"/>
        <s v="C00881"/>
        <s v="C00885"/>
        <s v="C00886"/>
        <s v="C00888"/>
        <s v="C00889"/>
        <s v="C00890"/>
        <s v="C00893"/>
        <s v="C00895"/>
        <s v="C00896"/>
        <s v="C00897"/>
        <s v="C00898"/>
        <s v="C00899"/>
        <s v="C00900"/>
        <s v="C00902"/>
        <s v="C00903"/>
        <s v="C00906"/>
        <s v="C00908"/>
        <s v="C00909"/>
        <s v="C00911"/>
        <s v="C00912"/>
        <s v="C00918"/>
        <s v="C00919"/>
        <s v="C00920"/>
        <s v="C00921"/>
        <s v="C00925"/>
        <s v="C00927"/>
        <s v="C00928"/>
        <s v="C00929"/>
        <s v="C00930"/>
        <s v="C00931"/>
        <s v="C00932"/>
        <s v="C00933"/>
        <s v="C00934"/>
        <s v="C00935"/>
        <s v="C00936"/>
        <s v="C00937"/>
        <s v="C00938"/>
        <s v="C00942"/>
        <s v="C00943"/>
        <s v="C00944"/>
        <s v="C00947"/>
        <s v="C00948"/>
        <s v="C00949"/>
        <s v="C00953"/>
        <s v="C00954"/>
        <s v="C00955"/>
        <s v="C00956"/>
        <s v="C00957"/>
        <s v="C00961"/>
        <s v="C00963"/>
        <s v="C00964"/>
        <s v="C00965"/>
        <s v="C00966"/>
        <s v="C00971"/>
        <s v="C00972"/>
        <s v="C00974"/>
        <s v="C00975"/>
        <s v="C00976"/>
        <s v="C00977"/>
        <s v="C00978"/>
        <s v="C00979"/>
        <s v="C00980"/>
        <s v="C00981"/>
        <s v="C00982"/>
        <s v="C00983"/>
        <s v="C00984"/>
        <s v="C00985"/>
        <s v="C00987"/>
        <s v="C00988"/>
        <s v="C00990"/>
        <s v="C00991"/>
        <s v="C00992"/>
        <s v="C00993"/>
        <s v="C00995"/>
        <s v="C00996"/>
        <s v="C00998"/>
        <s v="C00999"/>
        <s v="C01000"/>
        <s v="C01001"/>
        <s v="C01007"/>
        <s v="C01008"/>
        <s v="C01010"/>
        <s v="C01011"/>
        <s v="C01012"/>
        <s v="C01013"/>
        <s v="C01014"/>
        <s v="C01015"/>
        <s v="C01017"/>
        <s v="C01019"/>
        <s v="C01020"/>
        <s v="C01021"/>
        <s v="C01022"/>
        <s v="C01024"/>
        <s v="C01025"/>
        <s v="C01031"/>
        <s v="C01033"/>
        <s v="C01034"/>
        <s v="C01035"/>
        <s v="C01036"/>
        <s v="C01037"/>
        <s v="C01038"/>
        <s v="C01039"/>
        <s v="C01040"/>
        <s v="C01041"/>
        <s v="C01043"/>
        <s v="C01044"/>
        <s v="C01046"/>
        <s v="C01048"/>
        <s v="C01049"/>
        <s v="C01050"/>
        <s v="C01057"/>
        <s v="C01059"/>
        <s v="C01061"/>
        <s v="C01064"/>
        <s v="C01065"/>
        <s v="C01066"/>
        <s v="C01068"/>
        <s v="C01069"/>
        <s v="C01070"/>
        <s v="C01073"/>
        <s v="C01075"/>
        <s v="C01076"/>
        <s v="C01079"/>
        <s v="C01081"/>
        <s v="C01082"/>
        <s v="C01083"/>
        <s v="C01084"/>
        <s v="C01085"/>
        <s v="C01088"/>
        <s v="C01089"/>
        <s v="C01090"/>
        <s v="C01093"/>
        <s v="C01097"/>
        <s v="C01099"/>
        <s v="C01101"/>
        <s v="C01102"/>
        <s v="C01103"/>
        <s v="C01104"/>
        <s v="C01105"/>
        <s v="C01106"/>
        <s v="C01107"/>
        <s v="C01111"/>
        <s v="C01112"/>
        <s v="C01113"/>
        <s v="C01115"/>
        <s v="C01116"/>
        <s v="C01119"/>
        <s v="C01120"/>
        <s v="C01121"/>
        <s v="C01123"/>
        <s v="C01124"/>
        <s v="C01128"/>
        <s v="C01129"/>
        <s v="C01130"/>
        <s v="C01132"/>
        <s v="C01134"/>
        <s v="C01135"/>
        <s v="C01136"/>
        <s v="C01137"/>
        <s v="C01138"/>
        <s v="C01140"/>
        <s v="C01142"/>
        <s v="C01143"/>
        <s v="C01144"/>
        <s v="C01145"/>
        <s v="C01148"/>
        <s v="C01150"/>
        <s v="C01151"/>
        <s v="C01152"/>
        <s v="C01153"/>
        <s v="C01155"/>
        <s v="C01156"/>
        <s v="C01157"/>
        <s v="C01158"/>
        <s v="C01159"/>
        <s v="C01160"/>
        <s v="C01161"/>
        <s v="C01162"/>
        <s v="C01165"/>
        <s v="C01166"/>
        <s v="C01167"/>
        <s v="C01168"/>
        <s v="C01170"/>
        <s v="C01171"/>
        <s v="C01173"/>
        <s v="C01174"/>
        <s v="C01177"/>
        <s v="C01181"/>
        <s v="C01182"/>
        <s v="C01183"/>
        <s v="C01184"/>
        <s v="C01185"/>
        <s v="C01187"/>
        <s v="C01188"/>
        <s v="C01191"/>
        <s v="C01192"/>
        <s v="C01193"/>
        <s v="C01194"/>
        <s v="C01199"/>
        <s v="C01202"/>
        <s v="C01203"/>
        <s v="C01204"/>
        <s v="C01205"/>
        <s v="C01206"/>
        <s v="C01207"/>
        <s v="C01209"/>
        <s v="C01210"/>
        <s v="C01211"/>
        <s v="C01212"/>
        <s v="C01214"/>
        <s v="C01215"/>
        <s v="C01216"/>
        <s v="C01217"/>
        <s v="C01218"/>
        <s v="C01219"/>
        <s v="C01220"/>
        <s v="C01221"/>
        <s v="C01223"/>
        <s v="C01226"/>
        <s v="C01228"/>
        <s v="C01230"/>
        <s v="C01231"/>
        <s v="C01234"/>
        <s v="C01235"/>
        <s v="C01236"/>
        <s v="C01237"/>
        <s v="C01239"/>
        <s v="C01240"/>
        <s v="C01243"/>
        <s v="C01246"/>
        <s v="C01247"/>
        <s v="C01249"/>
        <s v="C01250"/>
        <s v="C01251"/>
        <s v="C01252"/>
        <s v="C01253"/>
        <s v="C01254"/>
        <s v="C01255"/>
        <s v="C01256"/>
        <s v="C01257"/>
        <s v="C01258"/>
        <s v="C01260"/>
        <s v="C01261"/>
        <s v="C01262"/>
        <s v="C01264"/>
        <s v="C01266"/>
        <s v="C01267"/>
        <s v="C01270"/>
        <s v="C01274"/>
        <s v="C01275"/>
        <s v="C01277"/>
        <s v="C01279"/>
        <s v="C01280"/>
        <s v="C01281"/>
        <s v="C01282"/>
        <s v="C01283"/>
        <s v="C01284"/>
        <s v="C01286"/>
        <s v="C01288"/>
        <s v="C01289"/>
        <s v="C01290"/>
        <s v="C01291"/>
        <s v="C01292"/>
        <s v="C01293"/>
        <s v="C01294"/>
        <s v="C01295"/>
        <s v="C01296"/>
        <s v="C01297"/>
        <s v="C01298"/>
        <s v="C01299"/>
        <s v="C01300"/>
        <s v="C01301"/>
        <s v="C01302"/>
        <s v="C01303"/>
        <s v="C01304"/>
        <s v="C01305"/>
        <s v="C01307"/>
        <s v="C01309"/>
        <s v="C01310"/>
        <s v="C01311"/>
        <s v="C01313"/>
        <s v="C01314"/>
        <s v="C01315"/>
        <s v="C01317"/>
        <s v="C01319"/>
        <s v="C01321"/>
        <s v="C01324"/>
        <s v="C01332"/>
        <s v="C01333"/>
        <s v="C01334"/>
        <s v="C01336"/>
        <s v="C01337"/>
        <s v="C01338"/>
        <s v="C01339"/>
        <s v="C01341"/>
        <s v="C01342"/>
        <s v="C01343"/>
        <s v="C01345"/>
        <s v="C01347"/>
        <s v="C01348"/>
        <s v="C01349"/>
        <s v="C01350"/>
        <s v="C01351"/>
        <s v="C01353"/>
        <s v="C01355"/>
        <s v="C01357"/>
        <s v="C01358"/>
        <s v="C01359"/>
        <s v="C01360"/>
        <s v="C01362"/>
        <s v="C01363"/>
        <s v="C01366"/>
        <s v="C01370"/>
        <s v="C01371"/>
        <s v="C01372"/>
        <s v="C01373"/>
        <s v="C01374"/>
        <s v="C01375"/>
        <s v="C01376"/>
        <s v="C01377"/>
        <s v="C01379"/>
        <s v="C01380"/>
        <s v="C01382"/>
        <s v="C01384"/>
        <s v="C01385"/>
        <s v="C01386"/>
        <s v="C01387"/>
        <s v="C01388"/>
        <s v="C01389"/>
        <s v="C01390"/>
        <s v="C01392"/>
        <s v="C01393"/>
        <s v="C01395"/>
        <s v="C01396"/>
        <s v="C01397"/>
        <s v="C01399"/>
        <s v="C01400"/>
        <s v="C01402"/>
        <s v="C01403"/>
        <s v="C01405"/>
        <s v="C01406"/>
        <s v="C01407"/>
        <s v="C01409"/>
        <s v="C01410"/>
        <s v="C01411"/>
        <s v="C01412"/>
        <s v="C01413"/>
        <s v="C01416"/>
        <s v="C01417"/>
        <s v="C01419"/>
        <s v="C01420"/>
        <s v="C01421"/>
        <s v="C01422"/>
        <s v="C01423"/>
        <s v="C01424"/>
        <s v="C01427"/>
        <s v="C01428"/>
        <s v="C01429"/>
        <s v="C01432"/>
        <s v="C01436"/>
        <s v="C01437"/>
        <s v="C01439"/>
        <s v="C01440"/>
        <s v="C01441"/>
        <s v="C01442"/>
        <s v="C01443"/>
        <s v="C01444"/>
        <s v="C01449"/>
        <s v="C01450"/>
        <s v="C01452"/>
        <s v="C01453"/>
        <s v="C01455"/>
        <s v="C01457"/>
        <s v="C01458"/>
        <s v="C01459"/>
        <s v="C01460"/>
        <s v="C01461"/>
        <s v="C01464"/>
        <s v="C01465"/>
        <s v="C01466"/>
        <s v="C01467"/>
        <s v="C01468"/>
        <s v="C01469"/>
        <s v="C01470"/>
        <s v="C01472"/>
        <s v="C01478"/>
        <s v="C01480"/>
        <s v="C01483"/>
        <s v="C01485"/>
        <s v="C01486"/>
        <s v="C01487"/>
        <s v="C01488"/>
        <s v="C01489"/>
        <s v="C01490"/>
        <s v="C01491"/>
        <s v="C01492"/>
        <s v="C01493"/>
        <s v="C01494"/>
        <s v="C01495"/>
        <s v="C01496"/>
        <s v="C01498"/>
        <s v="C01499"/>
        <s v="C01501"/>
        <s v="C01502"/>
        <s v="C01504"/>
        <s v="C01505"/>
        <s v="C01506"/>
        <s v="C01507"/>
        <s v="C01508"/>
        <s v="C01510"/>
        <s v="C01511"/>
        <s v="C01513"/>
        <s v="C01515"/>
        <s v="C01517"/>
        <s v="C01518"/>
        <s v="C01519"/>
        <s v="C01520"/>
        <s v="C01521"/>
        <s v="C01523"/>
        <s v="C01524"/>
        <s v="C01525"/>
        <s v="C01526"/>
        <s v="C01527"/>
        <s v="C01528"/>
        <s v="C01530"/>
        <s v="C01532"/>
        <s v="C01533"/>
        <s v="C01536"/>
        <s v="C01537"/>
        <s v="C01541"/>
        <s v="C01542"/>
        <s v="C01543"/>
        <s v="C01544"/>
        <s v="C01545"/>
        <s v="C01549"/>
        <s v="C01550"/>
        <s v="C01553"/>
        <s v="C01555"/>
        <s v="C01556"/>
        <s v="C01557"/>
        <s v="C01558"/>
        <s v="C01559"/>
        <s v="C01560"/>
        <s v="C01562"/>
        <s v="C01563"/>
        <s v="C01565"/>
        <s v="C01566"/>
        <s v="C01569"/>
        <s v="C01570"/>
        <s v="C01571"/>
        <s v="C01572"/>
        <s v="C01574"/>
        <s v="C01575"/>
        <s v="C01577"/>
        <s v="C01578"/>
        <s v="C01579"/>
        <s v="C01580"/>
        <s v="C01581"/>
        <s v="C01582"/>
        <s v="C01583"/>
        <s v="C01585"/>
        <s v="C01587"/>
        <s v="C01588"/>
        <s v="C01589"/>
        <s v="C01590"/>
        <s v="C01591"/>
        <s v="C01592"/>
        <s v="C01593"/>
        <s v="C01594"/>
        <s v="C01596"/>
        <s v="C01605"/>
        <s v="C01606"/>
        <s v="C01608"/>
        <s v="C01609"/>
        <s v="C01610"/>
        <s v="C01612"/>
        <s v="C01613"/>
        <s v="C01614"/>
        <s v="C01618"/>
        <s v="C01619"/>
        <s v="C01620"/>
        <s v="C01622"/>
        <s v="C01624"/>
        <s v="C01625"/>
        <s v="C01627"/>
        <s v="C01628"/>
        <s v="C01632"/>
        <s v="C01634"/>
        <s v="C01635"/>
        <s v="C01637"/>
        <s v="C01638"/>
        <s v="C01639"/>
        <s v="C01640"/>
        <s v="C01641"/>
        <s v="C01644"/>
        <s v="C01652"/>
        <s v="C01655"/>
        <s v="C01656"/>
        <s v="C01658"/>
        <s v="C01659"/>
        <s v="C01661"/>
        <s v="C01662"/>
        <s v="C01665"/>
        <s v="C01666"/>
        <s v="C01667"/>
        <s v="C01668"/>
        <s v="C01669"/>
        <s v="C01670"/>
        <s v="C01671"/>
        <s v="C01675"/>
        <s v="C01676"/>
        <s v="C01677"/>
        <s v="C01678"/>
        <s v="C01679"/>
        <s v="C01680"/>
        <s v="C01681"/>
        <s v="C01682"/>
        <s v="C01684"/>
        <s v="C01685"/>
        <s v="C01687"/>
        <s v="C01688"/>
        <s v="C01692"/>
        <s v="C01693"/>
        <s v="C01694"/>
        <s v="C01695"/>
        <s v="C01696"/>
        <s v="C01698"/>
        <s v="C01701"/>
        <s v="C01702"/>
        <s v="C01704"/>
        <s v="C01705"/>
        <s v="C01708"/>
        <s v="C01711"/>
        <s v="C01712"/>
        <s v="C01713"/>
        <s v="C01717"/>
        <s v="C01718"/>
        <s v="C01719"/>
        <s v="C01720"/>
        <s v="C01721"/>
        <s v="C01722"/>
        <s v="C01723"/>
        <s v="C01724"/>
        <s v="C01726"/>
        <s v="C01727"/>
        <s v="C01733"/>
        <s v="C01735"/>
        <s v="C01736"/>
        <s v="C01738"/>
        <s v="C01743"/>
        <s v="C01744"/>
        <s v="C01746"/>
        <s v="C01747"/>
        <s v="C01748"/>
        <s v="C01749"/>
        <s v="C01750"/>
        <s v="C01753"/>
        <s v="C01754"/>
        <s v="C01755"/>
        <s v="C01756"/>
        <s v="C01758"/>
        <s v="C01759"/>
        <s v="C01761"/>
        <s v="C01762"/>
        <s v="C01765"/>
        <s v="C01766"/>
        <s v="C01767"/>
        <s v="C01768"/>
        <s v="C01769"/>
        <s v="C01770"/>
        <s v="C01771"/>
        <s v="C01773"/>
        <s v="C01775"/>
        <s v="C01776"/>
        <s v="C01777"/>
        <s v="C01780"/>
        <s v="C01781"/>
        <s v="C01782"/>
        <s v="C01783"/>
        <s v="C01784"/>
        <s v="C01785"/>
        <s v="C01787"/>
        <s v="C01788"/>
        <s v="C01794"/>
        <s v="C01795"/>
        <s v="C01797"/>
        <s v="C01798"/>
        <s v="C01800"/>
        <s v="C01803"/>
        <s v="C01804"/>
        <s v="C01805"/>
        <s v="C01807"/>
        <s v="C01809"/>
        <s v="C01810"/>
        <s v="C01811"/>
        <s v="C01812"/>
        <s v="C01813"/>
        <s v="C01815"/>
        <s v="C01816"/>
        <s v="C01817"/>
        <s v="C01819"/>
        <s v="C01823"/>
        <s v="C01824"/>
        <s v="C01827"/>
        <s v="C01831"/>
        <s v="C01832"/>
        <s v="C01833"/>
        <s v="C01835"/>
        <s v="C01836"/>
        <s v="C01837"/>
        <s v="C01840"/>
        <s v="C01842"/>
        <s v="C01843"/>
        <s v="C01846"/>
        <s v="C01847"/>
        <s v="C01848"/>
        <s v="C01850"/>
        <s v="C01851"/>
        <s v="C01854"/>
        <s v="C01857"/>
        <s v="C01858"/>
        <s v="C01860"/>
        <s v="C01861"/>
        <s v="C01862"/>
        <s v="C01863"/>
        <s v="C01866"/>
        <s v="C01867"/>
        <s v="C01868"/>
        <s v="C01869"/>
        <s v="C01871"/>
        <s v="C01874"/>
        <s v="C01875"/>
        <s v="C01878"/>
        <s v="C01880"/>
        <s v="C01881"/>
        <s v="C01884"/>
        <s v="C01885"/>
        <s v="C01886"/>
        <s v="C01887"/>
        <s v="C01889"/>
        <s v="C01890"/>
        <s v="C01891"/>
        <s v="C01893"/>
        <s v="C01894"/>
        <s v="C01896"/>
        <s v="C01898"/>
        <s v="C01900"/>
        <s v="C01903"/>
        <s v="C01904"/>
        <s v="C01905"/>
        <s v="C01906"/>
        <s v="C01907"/>
        <s v="C01908"/>
        <s v="C01911"/>
        <s v="C01913"/>
        <s v="C01915"/>
        <s v="C01916"/>
        <s v="C01917"/>
        <s v="C01919"/>
        <s v="C01920"/>
        <s v="C01921"/>
        <s v="C01922"/>
        <s v="C01923"/>
        <s v="C01924"/>
        <s v="C01926"/>
        <s v="C01928"/>
        <s v="C01930"/>
        <s v="C01932"/>
        <s v="C01933"/>
        <s v="C01934"/>
        <s v="C01935"/>
        <s v="C01937"/>
        <s v="C01938"/>
        <s v="C01940"/>
        <s v="C01941"/>
        <s v="C01944"/>
        <s v="C01946"/>
        <s v="C01947"/>
        <s v="C01948"/>
        <s v="C01949"/>
        <s v="C01950"/>
        <s v="C01952"/>
        <s v="C01956"/>
        <s v="C01957"/>
        <s v="C01959"/>
        <s v="C01961"/>
        <s v="C01965"/>
        <s v="C01967"/>
        <s v="C01971"/>
        <s v="C01972"/>
        <s v="C01973"/>
        <s v="C01976"/>
        <s v="C01977"/>
        <s v="C01980"/>
        <s v="C01981"/>
        <s v="C01982"/>
        <s v="C01986"/>
        <s v="C01987"/>
        <s v="C01988"/>
        <s v="C01989"/>
        <s v="C01990"/>
        <s v="C01991"/>
        <s v="C01995"/>
        <s v="C01998"/>
        <s v="C01999"/>
        <s v="C02000"/>
        <s v="C02001"/>
        <s v="C02003"/>
        <s v="C02006"/>
        <s v="C02007"/>
        <s v="C02008"/>
        <s v="C02009"/>
        <s v="C02010"/>
        <s v="C02012"/>
        <s v="C02015"/>
        <s v="C02016"/>
        <s v="C02019"/>
        <s v="C02020"/>
        <s v="C02022"/>
        <s v="C02025"/>
        <s v="C02026"/>
        <s v="C02027"/>
        <s v="C02028"/>
        <s v="C02029"/>
        <s v="C02033"/>
        <s v="C02034"/>
        <s v="C02035"/>
        <s v="C02036"/>
        <s v="C02037"/>
        <s v="C02039"/>
        <s v="C02040"/>
        <s v="C02041"/>
        <s v="C02042"/>
        <s v="C02043"/>
        <s v="C02044"/>
        <s v="C02045"/>
        <s v="C02046"/>
        <s v="C02047"/>
        <s v="C02048"/>
        <s v="C02050"/>
        <s v="C02051"/>
        <s v="C02053"/>
        <s v="C02054"/>
        <s v="C02055"/>
        <s v="C02057"/>
        <s v="C02059"/>
        <s v="C02060"/>
        <s v="C02061"/>
        <s v="C02063"/>
        <s v="C02064"/>
        <s v="C02065"/>
        <s v="C02067"/>
        <s v="C02068"/>
        <s v="C02069"/>
        <s v="C02071"/>
        <s v="C02072"/>
        <s v="C02074"/>
        <s v="C02075"/>
        <s v="C02076"/>
        <s v="C02078"/>
        <s v="C02079"/>
        <s v="C02080"/>
        <s v="C02081"/>
        <s v="C02083"/>
        <s v="C02084"/>
        <s v="C02085"/>
        <s v="C02088"/>
        <s v="C02092"/>
        <s v="C02093"/>
        <s v="C02094"/>
        <s v="C02098"/>
        <s v="C02099"/>
        <s v="C02100"/>
        <s v="C02101"/>
        <s v="C02102"/>
        <s v="C02104"/>
        <s v="C02106"/>
        <s v="C02108"/>
        <s v="C02109"/>
        <s v="C02110"/>
        <s v="C02111"/>
        <s v="C02112"/>
        <s v="C02114"/>
        <s v="C02116"/>
        <s v="C02117"/>
        <s v="C02118"/>
        <s v="C02120"/>
        <s v="C02123"/>
        <s v="C02124"/>
        <s v="C02125"/>
        <s v="C02126"/>
        <s v="C02127"/>
        <s v="C02128"/>
        <s v="C02129"/>
        <s v="C02131"/>
        <s v="C02133"/>
        <s v="C02134"/>
        <s v="C02139"/>
        <s v="C02144"/>
        <s v="C02147"/>
        <s v="C02148"/>
        <s v="C02151"/>
        <s v="C02153"/>
        <s v="C02154"/>
        <s v="C02155"/>
        <s v="C02156"/>
        <s v="C02157"/>
        <s v="C02158"/>
        <s v="C02160"/>
        <s v="C02161"/>
        <s v="C02163"/>
        <s v="C02168"/>
        <s v="C02169"/>
        <s v="C02170"/>
        <s v="C02171"/>
        <s v="C02172"/>
        <s v="C02173"/>
        <s v="C02176"/>
        <s v="C02177"/>
        <s v="C02178"/>
        <s v="C02179"/>
        <s v="C02181"/>
        <s v="C02182"/>
        <s v="C02183"/>
        <s v="C02184"/>
        <s v="C02185"/>
        <s v="C02186"/>
        <s v="C02187"/>
        <s v="C02188"/>
        <s v="C02189"/>
        <s v="C02190"/>
        <s v="C02193"/>
        <s v="C02195"/>
        <s v="C02196"/>
        <s v="C02197"/>
        <s v="C02200"/>
        <s v="C02203"/>
        <s v="C02204"/>
        <s v="C02205"/>
        <s v="C02206"/>
        <s v="C02209"/>
        <s v="C02213"/>
        <s v="C02215"/>
        <s v="C02219"/>
        <s v="C02220"/>
        <s v="C02222"/>
        <s v="C02223"/>
        <s v="C02224"/>
        <s v="C02225"/>
        <s v="C02229"/>
        <s v="C02230"/>
        <s v="C02237"/>
        <s v="C02238"/>
        <s v="C02240"/>
        <s v="C02241"/>
        <s v="C02243"/>
        <s v="C02244"/>
        <s v="C02245"/>
        <s v="C02246"/>
        <s v="C02248"/>
        <s v="C02250"/>
        <s v="C02251"/>
        <s v="C02252"/>
        <s v="C02253"/>
        <s v="C02254"/>
        <s v="C02255"/>
        <s v="C02256"/>
        <s v="C02258"/>
        <s v="C02263"/>
        <s v="C02267"/>
        <s v="C02268"/>
        <s v="C02271"/>
        <s v="C02272"/>
        <s v="C02273"/>
        <s v="C02276"/>
        <s v="C02282"/>
        <s v="C02283"/>
        <s v="C02284"/>
        <s v="C02287"/>
        <s v="C02289"/>
        <s v="C02290"/>
        <s v="C02291"/>
        <s v="C02292"/>
        <s v="C02294"/>
        <s v="C02295"/>
        <s v="C02296"/>
        <s v="C02298"/>
        <s v="C02299"/>
        <s v="C02300"/>
        <s v="C02301"/>
        <s v="C02306"/>
        <s v="C02307"/>
        <s v="C02310"/>
        <s v="C02311"/>
        <s v="C02312"/>
        <s v="C02313"/>
        <s v="C02317"/>
        <s v="C02322"/>
        <s v="C02324"/>
        <s v="C02325"/>
        <s v="C02327"/>
        <s v="C02328"/>
        <s v="C02329"/>
        <s v="C02330"/>
        <s v="C02331"/>
        <s v="C02332"/>
        <s v="C02333"/>
        <s v="C02334"/>
        <s v="C02335"/>
        <s v="C02336"/>
        <s v="C02338"/>
        <s v="C02339"/>
        <s v="C02342"/>
        <s v="C02343"/>
        <s v="C02344"/>
        <s v="C02345"/>
        <s v="C02346"/>
        <s v="C02348"/>
        <s v="C02349"/>
        <s v="C02350"/>
        <s v="C02351"/>
        <s v="C02352"/>
        <s v="C02354"/>
        <s v="C02357"/>
        <s v="C02358"/>
        <s v="C02359"/>
        <s v="C02361"/>
        <s v="C02362"/>
        <s v="C02364"/>
        <s v="C02365"/>
        <s v="C02366"/>
        <s v="C02368"/>
        <s v="C02372"/>
        <s v="C02376"/>
        <s v="C02378"/>
        <s v="C02382"/>
        <s v="C02383"/>
        <s v="C02384"/>
        <s v="C02385"/>
        <s v="C02386"/>
        <s v="C02391"/>
        <s v="C02392"/>
        <s v="C02393"/>
        <s v="C02394"/>
        <s v="C02396"/>
        <s v="C02398"/>
        <s v="C02401"/>
        <s v="C02404"/>
        <s v="C02406"/>
        <s v="C02407"/>
        <s v="C02408"/>
        <s v="C02410"/>
        <s v="C02411"/>
        <s v="C02412"/>
        <s v="C02414"/>
        <s v="C02415"/>
        <s v="C02416"/>
        <s v="C02417"/>
        <s v="C02418"/>
        <s v="C02419"/>
        <s v="C02420"/>
        <s v="C02422"/>
        <s v="C02423"/>
        <s v="C02424"/>
        <s v="C02425"/>
        <s v="C02426"/>
        <s v="C02427"/>
        <s v="C02428"/>
        <s v="C02433"/>
        <s v="C02434"/>
        <s v="C02439"/>
        <s v="C02440"/>
        <s v="C02441"/>
        <s v="C02442"/>
        <s v="C02443"/>
        <s v="C02445"/>
        <s v="C02446"/>
        <s v="C02448"/>
        <s v="C02452"/>
        <s v="C02453"/>
        <s v="C02454"/>
        <s v="C02455"/>
        <s v="C02460"/>
        <s v="C02461"/>
        <s v="C02463"/>
        <s v="C02465"/>
        <s v="C02468"/>
        <s v="C02469"/>
        <s v="C02470"/>
        <s v="C02472"/>
        <s v="C02473"/>
        <s v="C02474"/>
        <s v="C02475"/>
        <s v="C02476"/>
        <s v="C02477"/>
        <s v="C02478"/>
        <s v="C02479"/>
        <s v="C02480"/>
        <s v="C02485"/>
        <s v="C02486"/>
        <s v="C02487"/>
        <s v="C02488"/>
        <s v="C02489"/>
        <s v="C02490"/>
        <s v="C02493"/>
        <s v="C02495"/>
        <s v="C02497"/>
        <s v="C02500"/>
        <s v="C02501"/>
        <s v="C02503"/>
        <s v="C02505"/>
        <s v="C02507"/>
        <s v="C02511"/>
        <s v="C02513"/>
        <s v="C02514"/>
        <s v="C02515"/>
        <s v="C02517"/>
        <s v="C02521"/>
        <s v="C02522"/>
        <s v="C02525"/>
        <s v="C02527"/>
        <s v="C02531"/>
        <s v="C02532"/>
        <s v="C02533"/>
        <s v="C02534"/>
        <s v="C02537"/>
        <s v="C02539"/>
        <s v="C02541"/>
        <s v="C02542"/>
        <s v="C02543"/>
        <s v="C02547"/>
        <s v="C02550"/>
        <s v="C02551"/>
        <s v="C02553"/>
        <s v="C02555"/>
        <s v="C02556"/>
        <s v="C02560"/>
        <s v="C02561"/>
        <s v="C02562"/>
        <s v="C02564"/>
        <s v="C02565"/>
        <s v="C02566"/>
        <s v="C02567"/>
        <s v="C02568"/>
        <s v="C02569"/>
        <s v="C02571"/>
        <s v="C02572"/>
        <s v="C02575"/>
        <s v="C02577"/>
        <s v="C02578"/>
        <s v="C02580"/>
        <s v="C02582"/>
        <s v="C02585"/>
        <s v="C02587"/>
        <s v="C02590"/>
        <s v="C02595"/>
        <s v="C02596"/>
        <s v="C02599"/>
        <s v="C02600"/>
        <s v="C02602"/>
        <s v="C02603"/>
        <s v="C02604"/>
        <s v="C02606"/>
        <s v="C02607"/>
        <s v="C02609"/>
        <s v="C02610"/>
        <s v="C02611"/>
        <s v="C02612"/>
        <s v="C02613"/>
        <s v="C02614"/>
        <s v="C02615"/>
        <s v="C02617"/>
        <s v="C02618"/>
        <s v="C02620"/>
        <s v="C02622"/>
        <s v="C02623"/>
        <s v="C02624"/>
        <s v="C02625"/>
        <s v="C02626"/>
        <s v="C02627"/>
        <s v="C02630"/>
        <s v="C02633"/>
        <s v="C02635"/>
        <s v="C02636"/>
        <s v="C02637"/>
        <s v="C02638"/>
        <s v="C02639"/>
        <s v="C02640"/>
        <s v="C02641"/>
        <s v="C02642"/>
        <s v="C02645"/>
        <s v="C02647"/>
        <s v="C02650"/>
        <s v="C02651"/>
        <s v="C02653"/>
        <s v="C02654"/>
        <s v="C02656"/>
        <s v="C02659"/>
        <s v="C02660"/>
        <s v="C02663"/>
        <s v="C02664"/>
        <s v="C02665"/>
        <s v="C02666"/>
        <s v="C02667"/>
        <s v="C02668"/>
        <s v="C02669"/>
        <s v="C02670"/>
        <s v="C02671"/>
        <s v="C02673"/>
        <s v="C02674"/>
        <s v="C02675"/>
        <s v="C02678"/>
        <s v="C02679"/>
        <s v="C02682"/>
        <s v="C02683"/>
        <s v="C02684"/>
        <s v="C02685"/>
        <s v="C02687"/>
        <s v="C02688"/>
        <s v="C02689"/>
        <s v="C02690"/>
        <s v="C02691"/>
        <s v="C02694"/>
        <s v="C02695"/>
        <s v="C02696"/>
        <s v="C02697"/>
        <s v="C02698"/>
        <s v="C02699"/>
        <s v="C02700"/>
        <s v="C02702"/>
        <s v="C02704"/>
        <s v="C02705"/>
        <s v="C02706"/>
        <s v="C02707"/>
        <s v="C02708"/>
        <s v="C02709"/>
        <s v="C02710"/>
        <s v="C02712"/>
        <s v="C02713"/>
        <s v="C02715"/>
        <s v="C02716"/>
        <s v="C02718"/>
        <s v="C02719"/>
        <s v="C02721"/>
        <s v="C02722"/>
        <s v="C02723"/>
        <s v="C02724"/>
        <s v="C02725"/>
        <s v="C02727"/>
        <s v="C02728"/>
        <s v="C02729"/>
        <s v="C02730"/>
        <s v="C02731"/>
        <s v="C02737"/>
        <s v="C02739"/>
        <s v="C02740"/>
        <s v="C02741"/>
        <s v="C02745"/>
        <s v="C02746"/>
        <s v="C02747"/>
        <s v="C02748"/>
        <s v="C02749"/>
        <s v="C02751"/>
        <s v="C02752"/>
        <s v="C02753"/>
        <s v="C02757"/>
        <s v="C02758"/>
        <s v="C02759"/>
        <s v="C02760"/>
        <s v="C02761"/>
        <s v="C02763"/>
        <s v="C02765"/>
        <s v="C02766"/>
        <s v="C02767"/>
        <s v="C02768"/>
        <s v="C02770"/>
        <s v="C02771"/>
        <s v="C02772"/>
        <s v="C02774"/>
        <s v="C02775"/>
        <s v="C02776"/>
        <s v="C02777"/>
        <s v="C02778"/>
        <s v="C02779"/>
        <s v="C02780"/>
        <s v="C02783"/>
        <s v="C02784"/>
        <s v="C02786"/>
        <s v="C02787"/>
        <s v="C02788"/>
        <s v="C02789"/>
        <s v="C02791"/>
        <s v="C02792"/>
        <s v="C02793"/>
        <s v="C02797"/>
        <s v="C02798"/>
        <s v="C02799"/>
        <s v="C02801"/>
        <s v="C02803"/>
        <s v="C02806"/>
        <s v="C02807"/>
        <s v="C02808"/>
        <s v="C02811"/>
        <s v="C02812"/>
        <s v="C02815"/>
        <s v="C02816"/>
        <s v="C02819"/>
        <s v="C02821"/>
        <s v="C02823"/>
        <s v="C02824"/>
        <s v="C02826"/>
        <s v="C02831"/>
        <s v="C02832"/>
        <s v="C02833"/>
        <s v="C02834"/>
        <s v="C02835"/>
        <s v="C02838"/>
        <s v="C02840"/>
        <s v="C02841"/>
        <s v="C02844"/>
        <s v="C02845"/>
        <s v="C02846"/>
        <s v="C02847"/>
        <s v="C02848"/>
        <s v="C02849"/>
        <s v="C02850"/>
        <s v="C02851"/>
        <s v="C02852"/>
        <s v="C02853"/>
        <s v="C02854"/>
        <s v="C02855"/>
        <s v="C02856"/>
        <s v="C02860"/>
        <s v="C02862"/>
        <s v="C02866"/>
        <s v="C02867"/>
        <s v="C02868"/>
        <s v="C02870"/>
        <s v="C02871"/>
        <s v="C02873"/>
        <s v="C02874"/>
        <s v="C02877"/>
        <s v="C02878"/>
        <s v="C02881"/>
        <s v="C02884"/>
        <s v="C02885"/>
        <s v="C02886"/>
        <s v="C02887"/>
        <s v="C02889"/>
        <s v="C02890"/>
        <s v="C02891"/>
        <s v="C02893"/>
        <s v="C02894"/>
        <s v="C02896"/>
        <s v="C02897"/>
        <s v="C02898"/>
        <s v="C02900"/>
        <s v="C02903"/>
        <s v="C02904"/>
        <s v="C02905"/>
        <s v="C02911"/>
        <s v="C02913"/>
        <s v="C02914"/>
        <s v="C02916"/>
        <s v="C02917"/>
        <s v="C02918"/>
        <s v="C02920"/>
        <s v="C02922"/>
        <s v="C02923"/>
        <s v="C02924"/>
        <s v="C02925"/>
        <s v="C02926"/>
        <s v="C02927"/>
        <s v="C02928"/>
        <s v="C02929"/>
        <s v="C02930"/>
        <s v="C02931"/>
        <s v="C02932"/>
        <s v="C02934"/>
        <s v="C02936"/>
        <s v="C02937"/>
        <s v="C02939"/>
        <s v="C02940"/>
        <s v="C02942"/>
        <s v="C02944"/>
        <s v="C02945"/>
        <s v="C02946"/>
        <s v="C02947"/>
        <s v="C02948"/>
        <s v="C02949"/>
        <s v="C02953"/>
        <s v="C02955"/>
        <s v="C02956"/>
        <s v="C02957"/>
        <s v="C02958"/>
        <s v="C02961"/>
        <s v="C02962"/>
        <s v="C02965"/>
        <s v="C02966"/>
        <s v="C02967"/>
        <s v="C02968"/>
        <s v="C02969"/>
        <s v="C02971"/>
        <s v="C02973"/>
        <s v="C02974"/>
        <s v="C02975"/>
        <s v="C02976"/>
        <s v="C02978"/>
        <s v="C02980"/>
        <s v="C02981"/>
        <s v="C02982"/>
        <s v="C02983"/>
        <s v="C02984"/>
        <s v="C02985"/>
        <s v="C02986"/>
        <s v="C02987"/>
        <s v="C02988"/>
        <s v="C02991"/>
        <s v="C02992"/>
        <s v="C02996"/>
        <s v="C02997"/>
        <s v="C02999"/>
        <s v="C03001"/>
        <s v="C03002"/>
        <s v="C03003"/>
        <s v="C03005"/>
        <s v="C03006"/>
        <s v="C03007"/>
        <s v="C03009"/>
        <s v="C03011"/>
        <s v="C03013"/>
        <s v="C03015"/>
        <s v="C03016"/>
        <s v="C03017"/>
        <s v="C03018"/>
        <s v="C03019"/>
        <s v="C03020"/>
        <s v="C03021"/>
        <s v="C03022"/>
        <s v="C03023"/>
        <s v="C03024"/>
        <s v="C03025"/>
        <s v="C03026"/>
        <s v="C03028"/>
        <s v="C03029"/>
        <s v="C03033"/>
        <s v="C03034"/>
        <s v="C03035"/>
        <s v="C03036"/>
        <s v="C03037"/>
        <s v="C03038"/>
        <s v="C03039"/>
        <s v="C03041"/>
        <s v="C03042"/>
        <s v="C03043"/>
        <s v="C03045"/>
        <s v="C03048"/>
        <s v="C03049"/>
        <s v="C03052"/>
        <s v="C03054"/>
        <s v="C03055"/>
        <s v="C03056"/>
        <s v="C03058"/>
        <s v="C03059"/>
        <s v="C03060"/>
        <s v="C03062"/>
        <s v="C03063"/>
        <s v="C03065"/>
        <s v="C03067"/>
        <s v="C03068"/>
        <s v="C03069"/>
        <s v="C03070"/>
        <s v="C03071"/>
        <s v="C03072"/>
        <s v="C03074"/>
        <s v="C03075"/>
        <s v="C03077"/>
        <s v="C03080"/>
        <s v="C03082"/>
        <s v="C03083"/>
        <s v="C03084"/>
        <s v="C03085"/>
        <s v="C03086"/>
        <s v="C03089"/>
        <s v="C03090"/>
        <s v="C03091"/>
        <s v="C03092"/>
        <s v="C03093"/>
        <s v="C03094"/>
        <s v="C03095"/>
        <s v="C03096"/>
        <s v="C03098"/>
        <s v="C03101"/>
        <s v="C03102"/>
        <s v="C03106"/>
        <s v="C03107"/>
        <s v="C03109"/>
        <s v="C03110"/>
        <s v="C03111"/>
        <s v="C03112"/>
        <s v="C03113"/>
        <s v="C03114"/>
        <s v="C03116"/>
        <s v="C03118"/>
        <s v="C03121"/>
        <s v="C03122"/>
        <s v="C03126"/>
        <s v="C03128"/>
        <s v="C03132"/>
        <s v="C03134"/>
        <s v="C03136"/>
        <s v="C03139"/>
        <s v="C03140"/>
        <s v="C03141"/>
        <s v="C03142"/>
        <s v="C03143"/>
        <s v="C03147"/>
        <s v="C03148"/>
        <s v="C03152"/>
        <s v="C03155"/>
        <s v="C03156"/>
        <s v="C03157"/>
        <s v="C03158"/>
        <s v="C03159"/>
        <s v="C03160"/>
        <s v="C03161"/>
        <s v="C03162"/>
        <s v="C03163"/>
        <s v="C03164"/>
        <s v="C03167"/>
        <s v="C03169"/>
        <s v="C03170"/>
        <s v="C03171"/>
        <s v="C03172"/>
        <s v="C03173"/>
        <s v="C03174"/>
        <s v="C03176"/>
        <s v="C03177"/>
        <s v="C03179"/>
        <s v="C03180"/>
        <s v="C03183"/>
        <s v="C03184"/>
        <s v="C03185"/>
        <s v="C03189"/>
        <s v="C03190"/>
        <s v="C03191"/>
        <s v="C03192"/>
        <s v="C03193"/>
        <s v="C03194"/>
        <s v="C03195"/>
        <s v="C03197"/>
        <s v="C03199"/>
        <s v="C03200"/>
        <s v="C03202"/>
        <s v="C03209"/>
        <s v="C03210"/>
        <s v="C03211"/>
        <s v="C03212"/>
        <s v="C03213"/>
        <s v="C03214"/>
        <s v="C03216"/>
        <s v="C03218"/>
        <s v="C03219"/>
        <s v="C03220"/>
        <s v="C03221"/>
        <s v="C03222"/>
        <s v="C03224"/>
        <s v="C03225"/>
        <s v="C03226"/>
        <s v="C03227"/>
        <s v="C03230"/>
        <s v="C03231"/>
        <s v="C03232"/>
        <s v="C03233"/>
        <s v="C03235"/>
        <s v="C03236"/>
        <s v="C03240"/>
        <s v="C03242"/>
        <s v="C03243"/>
        <s v="C03244"/>
        <s v="C03245"/>
        <s v="C03247"/>
        <s v="C03248"/>
        <s v="C03249"/>
        <s v="C03252"/>
        <s v="C03255"/>
        <s v="C03257"/>
        <s v="C03261"/>
        <s v="C03262"/>
        <s v="C03263"/>
        <s v="C03264"/>
        <s v="C03265"/>
        <s v="C03266"/>
        <s v="C03267"/>
        <s v="C03269"/>
        <s v="C03270"/>
        <s v="C03271"/>
        <s v="C03272"/>
        <s v="C03273"/>
        <s v="C03274"/>
        <s v="C03276"/>
        <s v="C03279"/>
        <s v="C03281"/>
        <s v="C03282"/>
        <s v="C03283"/>
        <s v="C03284"/>
        <s v="C03286"/>
        <s v="C03288"/>
        <s v="C03292"/>
        <s v="C03296"/>
        <s v="C03298"/>
        <s v="C03299"/>
        <s v="C03301"/>
        <s v="C03302"/>
        <s v="C03303"/>
        <s v="C03304"/>
        <s v="C03306"/>
        <s v="C03307"/>
        <s v="C03308"/>
        <s v="C03309"/>
        <s v="C03315"/>
        <s v="C03316"/>
        <s v="C03317"/>
        <s v="C03318"/>
        <s v="C03319"/>
        <s v="C03320"/>
        <s v="C03321"/>
        <s v="C03322"/>
        <s v="C03323"/>
        <s v="C03324"/>
        <s v="C03328"/>
        <s v="C03329"/>
        <s v="C03331"/>
        <s v="C03333"/>
        <s v="C03334"/>
        <s v="C03338"/>
        <s v="C03340"/>
        <s v="C03341"/>
        <s v="C03343"/>
        <s v="C03344"/>
        <s v="C03346"/>
        <s v="C03348"/>
        <s v="C03349"/>
        <s v="C03350"/>
        <s v="C03351"/>
        <s v="C03353"/>
        <s v="C03356"/>
        <s v="C03357"/>
        <s v="C03359"/>
        <s v="C03360"/>
        <s v="C03361"/>
        <s v="C03362"/>
        <s v="C03363"/>
        <s v="C03365"/>
        <s v="C03366"/>
        <s v="C03367"/>
        <s v="C03369"/>
        <s v="C03370"/>
        <s v="C03371"/>
        <s v="C03372"/>
        <s v="C03374"/>
        <s v="C03376"/>
        <s v="C03377"/>
        <s v="C03378"/>
        <s v="C03379"/>
        <s v="C03384"/>
        <s v="C03385"/>
        <s v="C03386"/>
        <s v="C03387"/>
        <s v="C03388"/>
        <s v="C03389"/>
        <s v="C03390"/>
        <s v="C03391"/>
        <s v="C03392"/>
        <s v="C03393"/>
        <s v="C03394"/>
        <s v="C03396"/>
        <s v="C03398"/>
        <s v="C03399"/>
        <s v="C03401"/>
        <s v="C03402"/>
        <s v="C03403"/>
        <s v="C03404"/>
        <s v="C03406"/>
        <s v="C03409"/>
        <s v="C03411"/>
        <s v="C03412"/>
        <s v="C03416"/>
        <s v="C03418"/>
        <s v="C03419"/>
        <s v="C03420"/>
        <s v="C03421"/>
        <s v="C03423"/>
        <s v="C03424"/>
        <s v="C03425"/>
        <s v="C03426"/>
        <s v="C03430"/>
        <s v="C03431"/>
        <s v="C03432"/>
        <s v="C03433"/>
        <s v="C03435"/>
        <s v="C03439"/>
        <s v="C03440"/>
        <s v="C03441"/>
        <s v="C03443"/>
        <s v="C03447"/>
        <s v="C03449"/>
        <s v="C03450"/>
        <s v="C03451"/>
        <s v="C03452"/>
        <s v="C03453"/>
        <s v="C03454"/>
        <s v="C03455"/>
        <s v="C03457"/>
        <s v="C03458"/>
        <s v="C03459"/>
        <s v="C03460"/>
        <s v="C03461"/>
        <s v="C03462"/>
        <s v="C03465"/>
        <s v="C03467"/>
        <s v="C03468"/>
        <s v="C03469"/>
        <s v="C03470"/>
        <s v="C03471"/>
        <s v="C03472"/>
        <s v="C03473"/>
        <s v="C03475"/>
        <s v="C03477"/>
        <s v="C03478"/>
        <s v="C03480"/>
        <s v="C03481"/>
        <s v="C03482"/>
        <s v="C03483"/>
        <s v="C03484"/>
        <s v="C03485"/>
        <s v="C03486"/>
        <s v="C03488"/>
        <s v="C03490"/>
        <s v="C03491"/>
        <s v="C03495"/>
        <s v="C03496"/>
        <s v="C03497"/>
        <s v="C03498"/>
        <s v="C03500"/>
        <s v="C03501"/>
        <s v="C03503"/>
        <s v="C03504"/>
        <s v="C03505"/>
        <s v="C03506"/>
        <s v="C03507"/>
        <s v="C03508"/>
        <s v="C03509"/>
        <s v="C03511"/>
        <s v="C03512"/>
        <s v="C03513"/>
        <s v="C03514"/>
        <s v="C03516"/>
        <s v="C03517"/>
        <s v="C03518"/>
        <s v="C03519"/>
        <s v="C03520"/>
        <s v="C03524"/>
        <s v="C03526"/>
        <s v="C03527"/>
        <s v="C03528"/>
        <s v="C03529"/>
        <s v="C03531"/>
        <s v="C03534"/>
        <s v="C03535"/>
        <s v="C03536"/>
        <s v="C03537"/>
        <s v="C03538"/>
        <s v="C03540"/>
        <s v="C03545"/>
        <s v="C03546"/>
        <s v="C03549"/>
        <s v="C03550"/>
        <s v="C03552"/>
        <s v="C03554"/>
        <s v="C03555"/>
        <s v="C03557"/>
        <s v="C03558"/>
        <s v="C03561"/>
        <s v="C03563"/>
        <s v="C03565"/>
        <s v="C03566"/>
        <s v="C03567"/>
        <s v="C03569"/>
        <s v="C03571"/>
        <s v="C03572"/>
        <s v="C03574"/>
        <s v="C03575"/>
        <s v="C03576"/>
        <s v="C03577"/>
        <s v="C03581"/>
        <s v="C03583"/>
        <s v="C03584"/>
        <s v="C03587"/>
        <s v="C03588"/>
        <s v="C03589"/>
        <s v="C03590"/>
        <s v="C03592"/>
        <s v="C03593"/>
        <s v="C03594"/>
        <s v="C03595"/>
        <s v="C03596"/>
        <s v="C03597"/>
        <s v="C03598"/>
        <s v="C03600"/>
        <s v="C03601"/>
        <s v="C03602"/>
        <s v="C03604"/>
        <s v="C03606"/>
        <s v="C03608"/>
        <s v="C03611"/>
        <s v="C03612"/>
        <s v="C03613"/>
        <s v="C03615"/>
        <s v="C03616"/>
        <s v="C03617"/>
        <s v="C03619"/>
        <s v="C03621"/>
        <s v="C03622"/>
        <s v="C03624"/>
        <s v="C03625"/>
        <s v="C03627"/>
        <s v="C03628"/>
        <s v="C03629"/>
        <s v="C03631"/>
        <s v="C03634"/>
        <s v="C03636"/>
        <s v="C03641"/>
        <s v="C03642"/>
        <s v="C03643"/>
        <s v="C03645"/>
        <s v="C03646"/>
        <s v="C03647"/>
        <s v="C03648"/>
        <s v="C03649"/>
        <s v="C03650"/>
        <s v="C03652"/>
        <s v="C03655"/>
        <s v="C03658"/>
        <s v="C03659"/>
        <s v="C03661"/>
        <s v="C03662"/>
        <s v="C03664"/>
        <s v="C03667"/>
        <s v="C03670"/>
        <s v="C03671"/>
        <s v="C03673"/>
        <s v="C03674"/>
        <s v="C03675"/>
        <s v="C03676"/>
        <s v="C03677"/>
        <s v="C03678"/>
        <s v="C03679"/>
        <s v="C03680"/>
        <s v="C03682"/>
        <s v="C03684"/>
        <s v="C03685"/>
        <s v="C03686"/>
        <s v="C03687"/>
        <s v="C03688"/>
        <s v="C03690"/>
        <s v="C03691"/>
        <s v="C03692"/>
        <s v="C03693"/>
        <s v="C03698"/>
        <s v="C03699"/>
        <s v="C03701"/>
        <s v="C03702"/>
        <s v="C03703"/>
        <s v="C03704"/>
        <s v="C03705"/>
        <s v="C03707"/>
        <s v="C03709"/>
        <s v="C03710"/>
        <s v="C03712"/>
        <s v="C03713"/>
        <s v="C03715"/>
        <s v="C03716"/>
        <s v="C03717"/>
        <s v="C03718"/>
        <s v="C03719"/>
        <s v="C03720"/>
        <s v="C03721"/>
        <s v="C03722"/>
        <s v="C03725"/>
        <s v="C03726"/>
        <s v="C03727"/>
        <s v="C03728"/>
        <s v="C03730"/>
        <s v="C03731"/>
        <s v="C03732"/>
        <s v="C03733"/>
        <s v="C03734"/>
        <s v="C03735"/>
        <s v="C03736"/>
        <s v="C03738"/>
        <s v="C03739"/>
        <s v="C03743"/>
        <s v="C03744"/>
        <s v="C03745"/>
        <s v="C03746"/>
        <s v="C03748"/>
        <s v="C03749"/>
        <s v="C03750"/>
        <s v="C03751"/>
        <s v="C03753"/>
        <s v="C03754"/>
        <s v="C03756"/>
        <s v="C03757"/>
        <s v="C03760"/>
        <s v="C03761"/>
        <s v="C03763"/>
        <s v="C03764"/>
        <s v="C03765"/>
        <s v="C03766"/>
        <s v="C03770"/>
        <s v="C03771"/>
        <s v="C03772"/>
        <s v="C03775"/>
        <s v="C03778"/>
        <s v="C03779"/>
        <s v="C03780"/>
        <s v="C03781"/>
        <s v="C03782"/>
        <s v="C03783"/>
        <s v="C03784"/>
        <s v="C03786"/>
        <s v="C03787"/>
        <s v="C03788"/>
        <s v="C03789"/>
        <s v="C03790"/>
        <s v="C03791"/>
        <s v="C03793"/>
        <s v="C03794"/>
        <s v="C03795"/>
        <s v="C03797"/>
        <s v="C03799"/>
        <s v="C03800"/>
        <s v="C03805"/>
        <s v="C03807"/>
        <s v="C03808"/>
        <s v="C03810"/>
        <s v="C03814"/>
        <s v="C03815"/>
        <s v="C03817"/>
        <s v="C03819"/>
        <s v="C03822"/>
        <s v="C03827"/>
        <s v="C03830"/>
        <s v="C03831"/>
        <s v="C03832"/>
        <s v="C03833"/>
        <s v="C03834"/>
        <s v="C03836"/>
        <s v="C03837"/>
        <s v="C03838"/>
        <s v="C03839"/>
        <s v="C03840"/>
        <s v="C03842"/>
        <s v="C03844"/>
        <s v="C03847"/>
        <s v="C03849"/>
        <s v="C03850"/>
        <s v="C03851"/>
        <s v="C03852"/>
        <s v="C03853"/>
        <s v="C03854"/>
        <s v="C03855"/>
        <s v="C03856"/>
        <s v="C03857"/>
        <s v="C03860"/>
        <s v="C03862"/>
        <s v="C03864"/>
        <s v="C03865"/>
        <s v="C03866"/>
        <s v="C03867"/>
        <s v="C03869"/>
        <s v="C03871"/>
        <s v="C03872"/>
        <s v="C03873"/>
        <s v="C03874"/>
        <s v="C03876"/>
        <s v="C03878"/>
        <s v="C03879"/>
        <s v="C03880"/>
        <s v="C03881"/>
        <s v="C03885"/>
        <s v="C03888"/>
        <s v="C03891"/>
        <s v="C03892"/>
        <s v="C03893"/>
        <s v="C03894"/>
        <s v="C03897"/>
        <s v="C03901"/>
        <s v="C03902"/>
        <s v="C03903"/>
        <s v="C03904"/>
        <s v="C03905"/>
        <s v="C03908"/>
        <s v="C03913"/>
        <s v="C03916"/>
        <s v="C03917"/>
        <s v="C03918"/>
        <s v="C03919"/>
        <s v="C03920"/>
        <s v="C03921"/>
        <s v="C03922"/>
        <s v="C03925"/>
        <s v="C03926"/>
        <s v="C03927"/>
        <s v="C03928"/>
        <s v="C03929"/>
        <s v="C03932"/>
        <s v="C03933"/>
        <s v="C03936"/>
        <s v="C03938"/>
        <s v="C03941"/>
        <s v="C03945"/>
        <s v="C03946"/>
        <s v="C03947"/>
        <s v="C03948"/>
        <s v="C03949"/>
        <s v="C03951"/>
        <s v="C03956"/>
        <s v="C03958"/>
        <s v="C03959"/>
        <s v="C03960"/>
        <s v="C03961"/>
        <s v="C03962"/>
        <s v="C03963"/>
        <s v="C03964"/>
        <s v="C03966"/>
        <s v="C03969"/>
        <s v="C03970"/>
        <s v="C03971"/>
        <s v="C03972"/>
        <s v="C03974"/>
        <s v="C03975"/>
        <s v="C03976"/>
        <s v="C03978"/>
        <s v="C03982"/>
        <s v="C03984"/>
        <s v="C03987"/>
        <s v="C03988"/>
        <s v="C03989"/>
        <s v="C03992"/>
        <s v="C03997"/>
        <s v="C03998"/>
        <s v="C04000"/>
        <s v="C04001"/>
        <s v="C04002"/>
        <s v="C04003"/>
        <s v="C04004"/>
        <s v="C04006"/>
        <s v="C04007"/>
        <s v="C04010"/>
        <s v="C04011"/>
        <s v="C04013"/>
        <s v="C04014"/>
        <s v="C04015"/>
        <s v="C04019"/>
        <s v="C04020"/>
        <s v="C04021"/>
        <s v="C04022"/>
        <s v="C04023"/>
        <s v="C04024"/>
        <s v="C04030"/>
        <s v="C04031"/>
        <s v="C04032"/>
        <s v="C04035"/>
        <s v="C04037"/>
        <s v="C04038"/>
        <s v="C04039"/>
        <s v="C04040"/>
        <s v="C04041"/>
        <s v="C04042"/>
        <s v="C04043"/>
        <s v="C04044"/>
        <s v="C04048"/>
        <s v="C04050"/>
        <s v="C04052"/>
        <s v="C04054"/>
        <s v="C04056"/>
        <s v="C04057"/>
        <s v="C04061"/>
        <s v="C04063"/>
        <s v="C04064"/>
        <s v="C04066"/>
        <s v="C04069"/>
        <s v="C04070"/>
        <s v="C04072"/>
        <s v="C04073"/>
        <s v="C04076"/>
        <s v="C04077"/>
        <s v="C04078"/>
        <s v="C04079"/>
        <s v="C04080"/>
        <s v="C04081"/>
        <s v="C04088"/>
        <s v="C04089"/>
        <s v="C04090"/>
        <s v="C04091"/>
        <s v="C04092"/>
        <s v="C04093"/>
        <s v="C04099"/>
        <s v="C04100"/>
        <s v="C04101"/>
        <s v="C04102"/>
        <s v="C04105"/>
        <s v="C04106"/>
        <s v="C04107"/>
        <s v="C04109"/>
        <s v="C04110"/>
        <s v="C04111"/>
        <s v="C04114"/>
        <s v="C04115"/>
        <s v="C04118"/>
        <s v="C04120"/>
        <s v="C04121"/>
        <s v="C04124"/>
        <s v="C04125"/>
        <s v="C04127"/>
        <s v="C04131"/>
        <s v="C04132"/>
        <s v="C04135"/>
        <s v="C04136"/>
        <s v="C04137"/>
        <s v="C04138"/>
        <s v="C04139"/>
        <s v="C04140"/>
        <s v="C04141"/>
        <s v="C04142"/>
        <s v="C04143"/>
        <s v="C04146"/>
        <s v="C04147"/>
        <s v="C04148"/>
        <s v="C04149"/>
        <s v="C04151"/>
        <s v="C04152"/>
        <s v="C04154"/>
        <s v="C04158"/>
        <s v="C04160"/>
        <s v="C04161"/>
        <s v="C04162"/>
        <s v="C04163"/>
        <s v="C04164"/>
        <s v="C04165"/>
        <s v="C04166"/>
        <s v="C04168"/>
        <s v="C04170"/>
        <s v="C04171"/>
        <s v="C04172"/>
        <s v="C04173"/>
        <s v="C04174"/>
        <s v="C04175"/>
        <s v="C04176"/>
        <s v="C04177"/>
        <s v="C04178"/>
        <s v="C04188"/>
        <s v="C04189"/>
        <s v="C04190"/>
        <s v="C04191"/>
        <s v="C04192"/>
        <s v="C04194"/>
        <s v="C04196"/>
        <s v="C04198"/>
        <s v="C04199"/>
      </sharedItems>
    </cacheField>
    <cacheField name="[Measures].[last_purchase_date]" caption="last_purchase_date" numFmtId="0" hierarchy="55"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2" memberValueDatatype="130" unbalanced="0">
      <fieldsUsage count="2">
        <fieldUsage x="-1"/>
        <fieldUsage x="0"/>
      </fieldsUsage>
    </cacheHierarchy>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oneField="1">
      <fieldsUsage count="1">
        <fieldUsage x="1"/>
      </fieldsUsage>
    </cacheHierarchy>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222222219" backgroundQuery="1" createdVersion="8" refreshedVersion="8" minRefreshableVersion="3" recordCount="0" supportSubquery="1" supportAdvancedDrill="1" xr:uid="{333B8678-7181-4A82-9FA7-7C290C3DF761}">
  <cacheSource type="external" connectionId="4"/>
  <cacheFields count="4">
    <cacheField name="[e-orders].[customer_id].[customer_id]" caption="customer_id" numFmtId="0" hierarchy="9" level="1">
      <sharedItems count="2630">
        <s v="C00002"/>
        <s v="C00003"/>
        <s v="C00009"/>
        <s v="C00013"/>
        <s v="C00015"/>
        <s v="C00016"/>
        <s v="C00017"/>
        <s v="C00018"/>
        <s v="C00019"/>
        <s v="C00024"/>
        <s v="C00027"/>
        <s v="C00028"/>
        <s v="C00031"/>
        <s v="C00032"/>
        <s v="C00034"/>
        <s v="C00035"/>
        <s v="C00036"/>
        <s v="C00037"/>
        <s v="C00038"/>
        <s v="C00039"/>
        <s v="C00041"/>
        <s v="C00042"/>
        <s v="C00043"/>
        <s v="C00044"/>
        <s v="C00046"/>
        <s v="C00047"/>
        <s v="C00049"/>
        <s v="C00051"/>
        <s v="C00052"/>
        <s v="C00054"/>
        <s v="C00055"/>
        <s v="C00056"/>
        <s v="C00057"/>
        <s v="C00058"/>
        <s v="C00061"/>
        <s v="C00062"/>
        <s v="C00063"/>
        <s v="C00064"/>
        <s v="C00065"/>
        <s v="C00066"/>
        <s v="C00067"/>
        <s v="C00068"/>
        <s v="C00070"/>
        <s v="C00071"/>
        <s v="C00072"/>
        <s v="C00074"/>
        <s v="C00075"/>
        <s v="C00076"/>
        <s v="C00077"/>
        <s v="C00079"/>
        <s v="C00080"/>
        <s v="C00081"/>
        <s v="C00082"/>
        <s v="C00083"/>
        <s v="C00086"/>
        <s v="C00087"/>
        <s v="C00089"/>
        <s v="C00090"/>
        <s v="C00091"/>
        <s v="C00092"/>
        <s v="C00093"/>
        <s v="C00095"/>
        <s v="C00096"/>
        <s v="C00097"/>
        <s v="C00098"/>
        <s v="C00100"/>
        <s v="C00101"/>
        <s v="C00103"/>
        <s v="C00104"/>
        <s v="C00108"/>
        <s v="C00110"/>
        <s v="C00111"/>
        <s v="C00112"/>
        <s v="C00114"/>
        <s v="C00116"/>
        <s v="C00117"/>
        <s v="C00119"/>
        <s v="C00120"/>
        <s v="C00121"/>
        <s v="C00122"/>
        <s v="C00123"/>
        <s v="C00124"/>
        <s v="C00125"/>
        <s v="C00126"/>
        <s v="C00127"/>
        <s v="C00129"/>
        <s v="C00130"/>
        <s v="C00132"/>
        <s v="C00133"/>
        <s v="C00134"/>
        <s v="C00139"/>
        <s v="C00141"/>
        <s v="C00143"/>
        <s v="C00145"/>
        <s v="C00146"/>
        <s v="C00150"/>
        <s v="C00153"/>
        <s v="C00154"/>
        <s v="C00155"/>
        <s v="C00156"/>
        <s v="C00157"/>
        <s v="C00159"/>
        <s v="C00160"/>
        <s v="C00162"/>
        <s v="C00165"/>
        <s v="C00166"/>
        <s v="C00168"/>
        <s v="C00169"/>
        <s v="C00170"/>
        <s v="C00171"/>
        <s v="C00174"/>
        <s v="C00175"/>
        <s v="C00176"/>
        <s v="C00177"/>
        <s v="C00178"/>
        <s v="C00179"/>
        <s v="C00181"/>
        <s v="C00182"/>
        <s v="C00183"/>
        <s v="C00185"/>
        <s v="C00188"/>
        <s v="C00189"/>
        <s v="C00191"/>
        <s v="C00193"/>
        <s v="C00195"/>
        <s v="C00197"/>
        <s v="C00199"/>
        <s v="C00200"/>
        <s v="C00201"/>
        <s v="C00202"/>
        <s v="C00203"/>
        <s v="C00204"/>
        <s v="C00205"/>
        <s v="C00208"/>
        <s v="C00209"/>
        <s v="C00210"/>
        <s v="C00211"/>
        <s v="C00212"/>
        <s v="C00213"/>
        <s v="C00214"/>
        <s v="C00216"/>
        <s v="C00218"/>
        <s v="C00219"/>
        <s v="C00220"/>
        <s v="C00222"/>
        <s v="C00226"/>
        <s v="C00230"/>
        <s v="C00231"/>
        <s v="C00234"/>
        <s v="C00237"/>
        <s v="C00238"/>
        <s v="C00242"/>
        <s v="C00245"/>
        <s v="C00246"/>
        <s v="C00248"/>
        <s v="C00250"/>
        <s v="C00252"/>
        <s v="C00253"/>
        <s v="C00254"/>
        <s v="C00257"/>
        <s v="C00261"/>
        <s v="C00263"/>
        <s v="C00266"/>
        <s v="C00268"/>
        <s v="C00269"/>
        <s v="C00270"/>
        <s v="C00273"/>
        <s v="C00275"/>
        <s v="C00276"/>
        <s v="C00278"/>
        <s v="C00280"/>
        <s v="C00281"/>
        <s v="C00282"/>
        <s v="C00285"/>
        <s v="C00287"/>
        <s v="C00288"/>
        <s v="C00289"/>
        <s v="C00290"/>
        <s v="C00292"/>
        <s v="C00293"/>
        <s v="C00294"/>
        <s v="C00295"/>
        <s v="C00297"/>
        <s v="C00299"/>
        <s v="C00300"/>
        <s v="C00302"/>
        <s v="C00304"/>
        <s v="C00307"/>
        <s v="C00308"/>
        <s v="C00310"/>
        <s v="C00311"/>
        <s v="C00313"/>
        <s v="C00316"/>
        <s v="C00317"/>
        <s v="C00318"/>
        <s v="C00319"/>
        <s v="C00320"/>
        <s v="C00323"/>
        <s v="C00324"/>
        <s v="C00325"/>
        <s v="C00326"/>
        <s v="C00327"/>
        <s v="C00329"/>
        <s v="C00332"/>
        <s v="C00333"/>
        <s v="C00334"/>
        <s v="C00336"/>
        <s v="C00339"/>
        <s v="C00342"/>
        <s v="C00343"/>
        <s v="C00344"/>
        <s v="C00347"/>
        <s v="C00348"/>
        <s v="C00349"/>
        <s v="C00350"/>
        <s v="C00353"/>
        <s v="C00354"/>
        <s v="C00355"/>
        <s v="C00356"/>
        <s v="C00357"/>
        <s v="C00358"/>
        <s v="C00360"/>
        <s v="C00362"/>
        <s v="C00365"/>
        <s v="C00366"/>
        <s v="C00367"/>
        <s v="C00368"/>
        <s v="C00369"/>
        <s v="C00370"/>
        <s v="C00375"/>
        <s v="C00376"/>
        <s v="C00378"/>
        <s v="C00379"/>
        <s v="C00382"/>
        <s v="C00383"/>
        <s v="C00384"/>
        <s v="C00389"/>
        <s v="C00392"/>
        <s v="C00394"/>
        <s v="C00395"/>
        <s v="C00397"/>
        <s v="C00399"/>
        <s v="C00402"/>
        <s v="C00403"/>
        <s v="C00404"/>
        <s v="C00405"/>
        <s v="C00407"/>
        <s v="C00410"/>
        <s v="C00411"/>
        <s v="C00414"/>
        <s v="C00415"/>
        <s v="C00416"/>
        <s v="C00418"/>
        <s v="C00420"/>
        <s v="C00421"/>
        <s v="C00422"/>
        <s v="C00423"/>
        <s v="C00424"/>
        <s v="C00426"/>
        <s v="C00427"/>
        <s v="C00428"/>
        <s v="C00429"/>
        <s v="C00433"/>
        <s v="C00434"/>
        <s v="C00435"/>
        <s v="C00436"/>
        <s v="C00437"/>
        <s v="C00438"/>
        <s v="C00440"/>
        <s v="C00441"/>
        <s v="C00442"/>
        <s v="C00443"/>
        <s v="C00444"/>
        <s v="C00445"/>
        <s v="C00446"/>
        <s v="C00447"/>
        <s v="C00448"/>
        <s v="C00449"/>
        <s v="C00450"/>
        <s v="C00451"/>
        <s v="C00453"/>
        <s v="C00454"/>
        <s v="C00455"/>
        <s v="C00456"/>
        <s v="C00457"/>
        <s v="C00458"/>
        <s v="C00459"/>
        <s v="C00460"/>
        <s v="C00462"/>
        <s v="C00463"/>
        <s v="C00466"/>
        <s v="C00468"/>
        <s v="C00469"/>
        <s v="C00470"/>
        <s v="C00471"/>
        <s v="C00472"/>
        <s v="C00473"/>
        <s v="C00474"/>
        <s v="C00475"/>
        <s v="C00476"/>
        <s v="C00477"/>
        <s v="C00478"/>
        <s v="C00479"/>
        <s v="C00481"/>
        <s v="C00484"/>
        <s v="C00485"/>
        <s v="C00486"/>
        <s v="C00487"/>
        <s v="C00488"/>
        <s v="C00489"/>
        <s v="C00490"/>
        <s v="C00491"/>
        <s v="C00494"/>
        <s v="C00495"/>
        <s v="C00496"/>
        <s v="C00497"/>
        <s v="C00498"/>
        <s v="C00499"/>
        <s v="C00501"/>
        <s v="C00502"/>
        <s v="C00504"/>
        <s v="C00505"/>
        <s v="C00508"/>
        <s v="C00509"/>
        <s v="C00510"/>
        <s v="C00512"/>
        <s v="C00513"/>
        <s v="C00514"/>
        <s v="C00515"/>
        <s v="C00516"/>
        <s v="C00518"/>
        <s v="C00519"/>
        <s v="C00522"/>
        <s v="C00523"/>
        <s v="C00524"/>
        <s v="C00525"/>
        <s v="C00526"/>
        <s v="C00527"/>
        <s v="C00530"/>
        <s v="C00531"/>
        <s v="C00532"/>
        <s v="C00535"/>
        <s v="C00537"/>
        <s v="C00538"/>
        <s v="C00540"/>
        <s v="C00542"/>
        <s v="C00545"/>
        <s v="C00546"/>
        <s v="C00547"/>
        <s v="C00548"/>
        <s v="C00549"/>
        <s v="C00550"/>
        <s v="C00551"/>
        <s v="C00552"/>
        <s v="C00555"/>
        <s v="C00557"/>
        <s v="C00558"/>
        <s v="C00559"/>
        <s v="C00560"/>
        <s v="C00562"/>
        <s v="C00564"/>
        <s v="C00565"/>
        <s v="C00566"/>
        <s v="C00568"/>
        <s v="C00569"/>
        <s v="C00571"/>
        <s v="C00574"/>
        <s v="C00575"/>
        <s v="C00576"/>
        <s v="C00577"/>
        <s v="C00578"/>
        <s v="C00582"/>
        <s v="C00584"/>
        <s v="C00585"/>
        <s v="C00588"/>
        <s v="C00590"/>
        <s v="C00596"/>
        <s v="C00598"/>
        <s v="C00599"/>
        <s v="C00600"/>
        <s v="C00602"/>
        <s v="C00603"/>
        <s v="C00604"/>
        <s v="C00605"/>
        <s v="C00606"/>
        <s v="C00607"/>
        <s v="C00608"/>
        <s v="C00609"/>
        <s v="C00610"/>
        <s v="C00612"/>
        <s v="C00613"/>
        <s v="C00614"/>
        <s v="C00615"/>
        <s v="C00617"/>
        <s v="C00619"/>
        <s v="C00622"/>
        <s v="C00623"/>
        <s v="C00624"/>
        <s v="C00627"/>
        <s v="C00628"/>
        <s v="C00631"/>
        <s v="C00632"/>
        <s v="C00634"/>
        <s v="C00636"/>
        <s v="C00637"/>
        <s v="C00639"/>
        <s v="C00640"/>
        <s v="C00641"/>
        <s v="C00642"/>
        <s v="C00643"/>
        <s v="C00644"/>
        <s v="C00646"/>
        <s v="C00647"/>
        <s v="C00648"/>
        <s v="C00649"/>
        <s v="C00650"/>
        <s v="C00651"/>
        <s v="C00652"/>
        <s v="C00653"/>
        <s v="C00655"/>
        <s v="C00657"/>
        <s v="C00658"/>
        <s v="C00659"/>
        <s v="C00662"/>
        <s v="C00663"/>
        <s v="C00667"/>
        <s v="C00670"/>
        <s v="C00672"/>
        <s v="C00676"/>
        <s v="C00677"/>
        <s v="C00678"/>
        <s v="C00681"/>
        <s v="C00684"/>
        <s v="C00685"/>
        <s v="C00687"/>
        <s v="C00688"/>
        <s v="C00689"/>
        <s v="C00690"/>
        <s v="C00692"/>
        <s v="C00693"/>
        <s v="C00694"/>
        <s v="C00698"/>
        <s v="C00699"/>
        <s v="C00700"/>
        <s v="C00701"/>
        <s v="C00702"/>
        <s v="C00703"/>
        <s v="C00706"/>
        <s v="C00707"/>
        <s v="C00709"/>
        <s v="C00711"/>
        <s v="C00712"/>
        <s v="C00713"/>
        <s v="C00716"/>
        <s v="C00718"/>
        <s v="C00720"/>
        <s v="C00721"/>
        <s v="C00722"/>
        <s v="C00724"/>
        <s v="C00725"/>
        <s v="C00727"/>
        <s v="C00729"/>
        <s v="C00730"/>
        <s v="C00732"/>
        <s v="C00733"/>
        <s v="C00735"/>
        <s v="C00736"/>
        <s v="C00739"/>
        <s v="C00740"/>
        <s v="C00741"/>
        <s v="C00742"/>
        <s v="C00743"/>
        <s v="C00744"/>
        <s v="C00745"/>
        <s v="C00747"/>
        <s v="C00748"/>
        <s v="C00749"/>
        <s v="C00752"/>
        <s v="C00753"/>
        <s v="C00754"/>
        <s v="C00758"/>
        <s v="C00759"/>
        <s v="C00761"/>
        <s v="C00762"/>
        <s v="C00763"/>
        <s v="C00764"/>
        <s v="C00766"/>
        <s v="C00767"/>
        <s v="C00768"/>
        <s v="C00771"/>
        <s v="C00772"/>
        <s v="C00773"/>
        <s v="C00779"/>
        <s v="C00780"/>
        <s v="C00781"/>
        <s v="C00783"/>
        <s v="C00784"/>
        <s v="C00785"/>
        <s v="C00786"/>
        <s v="C00787"/>
        <s v="C00789"/>
        <s v="C00790"/>
        <s v="C00791"/>
        <s v="C00792"/>
        <s v="C00794"/>
        <s v="C00795"/>
        <s v="C00796"/>
        <s v="C00798"/>
        <s v="C00800"/>
        <s v="C00802"/>
        <s v="C00803"/>
        <s v="C00804"/>
        <s v="C00806"/>
        <s v="C00808"/>
        <s v="C00809"/>
        <s v="C00810"/>
        <s v="C00811"/>
        <s v="C00812"/>
        <s v="C00814"/>
        <s v="C00820"/>
        <s v="C00822"/>
        <s v="C00823"/>
        <s v="C00824"/>
        <s v="C00826"/>
        <s v="C00827"/>
        <s v="C00829"/>
        <s v="C00832"/>
        <s v="C00834"/>
        <s v="C00835"/>
        <s v="C00836"/>
        <s v="C00838"/>
        <s v="C00841"/>
        <s v="C00843"/>
        <s v="C00844"/>
        <s v="C00845"/>
        <s v="C00846"/>
        <s v="C00847"/>
        <s v="C00848"/>
        <s v="C00850"/>
        <s v="C00851"/>
        <s v="C00853"/>
        <s v="C00855"/>
        <s v="C00857"/>
        <s v="C00859"/>
        <s v="C00860"/>
        <s v="C00863"/>
        <s v="C00864"/>
        <s v="C00866"/>
        <s v="C00867"/>
        <s v="C00868"/>
        <s v="C00869"/>
        <s v="C00871"/>
        <s v="C00873"/>
        <s v="C00874"/>
        <s v="C00876"/>
        <s v="C00878"/>
        <s v="C00879"/>
        <s v="C00880"/>
        <s v="C00881"/>
        <s v="C00885"/>
        <s v="C00886"/>
        <s v="C00888"/>
        <s v="C00889"/>
        <s v="C00890"/>
        <s v="C00893"/>
        <s v="C00895"/>
        <s v="C00896"/>
        <s v="C00897"/>
        <s v="C00898"/>
        <s v="C00899"/>
        <s v="C00900"/>
        <s v="C00902"/>
        <s v="C00903"/>
        <s v="C00906"/>
        <s v="C00908"/>
        <s v="C00909"/>
        <s v="C00911"/>
        <s v="C00912"/>
        <s v="C00918"/>
        <s v="C00919"/>
        <s v="C00920"/>
        <s v="C00921"/>
        <s v="C00925"/>
        <s v="C00927"/>
        <s v="C00928"/>
        <s v="C00929"/>
        <s v="C00930"/>
        <s v="C00931"/>
        <s v="C00932"/>
        <s v="C00933"/>
        <s v="C00934"/>
        <s v="C00935"/>
        <s v="C00936"/>
        <s v="C00937"/>
        <s v="C00938"/>
        <s v="C00942"/>
        <s v="C00943"/>
        <s v="C00944"/>
        <s v="C00947"/>
        <s v="C00948"/>
        <s v="C00949"/>
        <s v="C00953"/>
        <s v="C00954"/>
        <s v="C00955"/>
        <s v="C00956"/>
        <s v="C00957"/>
        <s v="C00961"/>
        <s v="C00963"/>
        <s v="C00964"/>
        <s v="C00965"/>
        <s v="C00966"/>
        <s v="C00971"/>
        <s v="C00972"/>
        <s v="C00974"/>
        <s v="C00975"/>
        <s v="C00976"/>
        <s v="C00977"/>
        <s v="C00978"/>
        <s v="C00979"/>
        <s v="C00980"/>
        <s v="C00981"/>
        <s v="C00982"/>
        <s v="C00983"/>
        <s v="C00984"/>
        <s v="C00985"/>
        <s v="C00987"/>
        <s v="C00988"/>
        <s v="C00990"/>
        <s v="C00991"/>
        <s v="C00992"/>
        <s v="C00993"/>
        <s v="C00995"/>
        <s v="C00996"/>
        <s v="C00998"/>
        <s v="C00999"/>
        <s v="C01000"/>
        <s v="C01001"/>
        <s v="C01007"/>
        <s v="C01008"/>
        <s v="C01010"/>
        <s v="C01011"/>
        <s v="C01012"/>
        <s v="C01013"/>
        <s v="C01014"/>
        <s v="C01015"/>
        <s v="C01017"/>
        <s v="C01019"/>
        <s v="C01020"/>
        <s v="C01021"/>
        <s v="C01022"/>
        <s v="C01024"/>
        <s v="C01025"/>
        <s v="C01031"/>
        <s v="C01033"/>
        <s v="C01034"/>
        <s v="C01035"/>
        <s v="C01036"/>
        <s v="C01037"/>
        <s v="C01038"/>
        <s v="C01039"/>
        <s v="C01040"/>
        <s v="C01041"/>
        <s v="C01043"/>
        <s v="C01044"/>
        <s v="C01046"/>
        <s v="C01048"/>
        <s v="C01049"/>
        <s v="C01050"/>
        <s v="C01057"/>
        <s v="C01059"/>
        <s v="C01061"/>
        <s v="C01064"/>
        <s v="C01065"/>
        <s v="C01066"/>
        <s v="C01068"/>
        <s v="C01069"/>
        <s v="C01070"/>
        <s v="C01073"/>
        <s v="C01075"/>
        <s v="C01076"/>
        <s v="C01079"/>
        <s v="C01081"/>
        <s v="C01082"/>
        <s v="C01083"/>
        <s v="C01084"/>
        <s v="C01085"/>
        <s v="C01088"/>
        <s v="C01089"/>
        <s v="C01090"/>
        <s v="C01093"/>
        <s v="C01097"/>
        <s v="C01099"/>
        <s v="C01101"/>
        <s v="C01102"/>
        <s v="C01103"/>
        <s v="C01104"/>
        <s v="C01105"/>
        <s v="C01106"/>
        <s v="C01107"/>
        <s v="C01111"/>
        <s v="C01112"/>
        <s v="C01113"/>
        <s v="C01115"/>
        <s v="C01116"/>
        <s v="C01119"/>
        <s v="C01120"/>
        <s v="C01121"/>
        <s v="C01123"/>
        <s v="C01124"/>
        <s v="C01128"/>
        <s v="C01129"/>
        <s v="C01130"/>
        <s v="C01132"/>
        <s v="C01134"/>
        <s v="C01135"/>
        <s v="C01136"/>
        <s v="C01137"/>
        <s v="C01138"/>
        <s v="C01140"/>
        <s v="C01142"/>
        <s v="C01143"/>
        <s v="C01144"/>
        <s v="C01145"/>
        <s v="C01148"/>
        <s v="C01150"/>
        <s v="C01151"/>
        <s v="C01152"/>
        <s v="C01153"/>
        <s v="C01155"/>
        <s v="C01156"/>
        <s v="C01157"/>
        <s v="C01158"/>
        <s v="C01159"/>
        <s v="C01160"/>
        <s v="C01161"/>
        <s v="C01162"/>
        <s v="C01165"/>
        <s v="C01166"/>
        <s v="C01167"/>
        <s v="C01168"/>
        <s v="C01170"/>
        <s v="C01171"/>
        <s v="C01173"/>
        <s v="C01174"/>
        <s v="C01177"/>
        <s v="C01181"/>
        <s v="C01182"/>
        <s v="C01183"/>
        <s v="C01184"/>
        <s v="C01185"/>
        <s v="C01187"/>
        <s v="C01188"/>
        <s v="C01191"/>
        <s v="C01192"/>
        <s v="C01193"/>
        <s v="C01194"/>
        <s v="C01199"/>
        <s v="C01202"/>
        <s v="C01203"/>
        <s v="C01204"/>
        <s v="C01205"/>
        <s v="C01206"/>
        <s v="C01207"/>
        <s v="C01209"/>
        <s v="C01210"/>
        <s v="C01211"/>
        <s v="C01212"/>
        <s v="C01214"/>
        <s v="C01215"/>
        <s v="C01216"/>
        <s v="C01217"/>
        <s v="C01218"/>
        <s v="C01219"/>
        <s v="C01220"/>
        <s v="C01221"/>
        <s v="C01223"/>
        <s v="C01226"/>
        <s v="C01228"/>
        <s v="C01230"/>
        <s v="C01231"/>
        <s v="C01234"/>
        <s v="C01235"/>
        <s v="C01236"/>
        <s v="C01237"/>
        <s v="C01239"/>
        <s v="C01240"/>
        <s v="C01243"/>
        <s v="C01246"/>
        <s v="C01247"/>
        <s v="C01249"/>
        <s v="C01250"/>
        <s v="C01251"/>
        <s v="C01252"/>
        <s v="C01253"/>
        <s v="C01254"/>
        <s v="C01255"/>
        <s v="C01256"/>
        <s v="C01257"/>
        <s v="C01258"/>
        <s v="C01260"/>
        <s v="C01261"/>
        <s v="C01262"/>
        <s v="C01264"/>
        <s v="C01266"/>
        <s v="C01267"/>
        <s v="C01270"/>
        <s v="C01274"/>
        <s v="C01275"/>
        <s v="C01277"/>
        <s v="C01279"/>
        <s v="C01280"/>
        <s v="C01281"/>
        <s v="C01282"/>
        <s v="C01283"/>
        <s v="C01284"/>
        <s v="C01286"/>
        <s v="C01288"/>
        <s v="C01289"/>
        <s v="C01290"/>
        <s v="C01291"/>
        <s v="C01292"/>
        <s v="C01293"/>
        <s v="C01294"/>
        <s v="C01295"/>
        <s v="C01296"/>
        <s v="C01297"/>
        <s v="C01298"/>
        <s v="C01299"/>
        <s v="C01300"/>
        <s v="C01301"/>
        <s v="C01302"/>
        <s v="C01303"/>
        <s v="C01304"/>
        <s v="C01305"/>
        <s v="C01307"/>
        <s v="C01309"/>
        <s v="C01310"/>
        <s v="C01311"/>
        <s v="C01313"/>
        <s v="C01314"/>
        <s v="C01315"/>
        <s v="C01317"/>
        <s v="C01319"/>
        <s v="C01321"/>
        <s v="C01324"/>
        <s v="C01332"/>
        <s v="C01333"/>
        <s v="C01334"/>
        <s v="C01336"/>
        <s v="C01337"/>
        <s v="C01338"/>
        <s v="C01339"/>
        <s v="C01341"/>
        <s v="C01342"/>
        <s v="C01343"/>
        <s v="C01345"/>
        <s v="C01347"/>
        <s v="C01348"/>
        <s v="C01349"/>
        <s v="C01350"/>
        <s v="C01351"/>
        <s v="C01353"/>
        <s v="C01355"/>
        <s v="C01357"/>
        <s v="C01358"/>
        <s v="C01359"/>
        <s v="C01360"/>
        <s v="C01362"/>
        <s v="C01363"/>
        <s v="C01366"/>
        <s v="C01370"/>
        <s v="C01371"/>
        <s v="C01372"/>
        <s v="C01373"/>
        <s v="C01374"/>
        <s v="C01375"/>
        <s v="C01376"/>
        <s v="C01377"/>
        <s v="C01379"/>
        <s v="C01380"/>
        <s v="C01382"/>
        <s v="C01384"/>
        <s v="C01385"/>
        <s v="C01386"/>
        <s v="C01387"/>
        <s v="C01388"/>
        <s v="C01389"/>
        <s v="C01390"/>
        <s v="C01392"/>
        <s v="C01393"/>
        <s v="C01395"/>
        <s v="C01396"/>
        <s v="C01397"/>
        <s v="C01399"/>
        <s v="C01400"/>
        <s v="C01402"/>
        <s v="C01403"/>
        <s v="C01405"/>
        <s v="C01406"/>
        <s v="C01407"/>
        <s v="C01409"/>
        <s v="C01410"/>
        <s v="C01411"/>
        <s v="C01412"/>
        <s v="C01413"/>
        <s v="C01416"/>
        <s v="C01417"/>
        <s v="C01419"/>
        <s v="C01420"/>
        <s v="C01421"/>
        <s v="C01422"/>
        <s v="C01423"/>
        <s v="C01424"/>
        <s v="C01427"/>
        <s v="C01428"/>
        <s v="C01429"/>
        <s v="C01432"/>
        <s v="C01436"/>
        <s v="C01437"/>
        <s v="C01439"/>
        <s v="C01440"/>
        <s v="C01441"/>
        <s v="C01442"/>
        <s v="C01443"/>
        <s v="C01444"/>
        <s v="C01449"/>
        <s v="C01450"/>
        <s v="C01452"/>
        <s v="C01453"/>
        <s v="C01455"/>
        <s v="C01457"/>
        <s v="C01458"/>
        <s v="C01459"/>
        <s v="C01460"/>
        <s v="C01461"/>
        <s v="C01464"/>
        <s v="C01465"/>
        <s v="C01466"/>
        <s v="C01467"/>
        <s v="C01468"/>
        <s v="C01469"/>
        <s v="C01470"/>
        <s v="C01472"/>
        <s v="C01478"/>
        <s v="C01480"/>
        <s v="C01483"/>
        <s v="C01485"/>
        <s v="C01486"/>
        <s v="C01487"/>
        <s v="C01488"/>
        <s v="C01489"/>
        <s v="C01490"/>
        <s v="C01491"/>
        <s v="C01492"/>
        <s v="C01493"/>
        <s v="C01494"/>
        <s v="C01495"/>
        <s v="C01496"/>
        <s v="C01498"/>
        <s v="C01499"/>
        <s v="C01501"/>
        <s v="C01502"/>
        <s v="C01504"/>
        <s v="C01505"/>
        <s v="C01506"/>
        <s v="C01507"/>
        <s v="C01508"/>
        <s v="C01510"/>
        <s v="C01511"/>
        <s v="C01513"/>
        <s v="C01515"/>
        <s v="C01517"/>
        <s v="C01518"/>
        <s v="C01519"/>
        <s v="C01520"/>
        <s v="C01521"/>
        <s v="C01523"/>
        <s v="C01524"/>
        <s v="C01525"/>
        <s v="C01526"/>
        <s v="C01527"/>
        <s v="C01528"/>
        <s v="C01530"/>
        <s v="C01532"/>
        <s v="C01533"/>
        <s v="C01536"/>
        <s v="C01537"/>
        <s v="C01541"/>
        <s v="C01542"/>
        <s v="C01543"/>
        <s v="C01544"/>
        <s v="C01545"/>
        <s v="C01549"/>
        <s v="C01550"/>
        <s v="C01553"/>
        <s v="C01555"/>
        <s v="C01556"/>
        <s v="C01557"/>
        <s v="C01558"/>
        <s v="C01559"/>
        <s v="C01560"/>
        <s v="C01562"/>
        <s v="C01563"/>
        <s v="C01565"/>
        <s v="C01566"/>
        <s v="C01569"/>
        <s v="C01570"/>
        <s v="C01571"/>
        <s v="C01572"/>
        <s v="C01574"/>
        <s v="C01575"/>
        <s v="C01577"/>
        <s v="C01578"/>
        <s v="C01579"/>
        <s v="C01580"/>
        <s v="C01581"/>
        <s v="C01582"/>
        <s v="C01583"/>
        <s v="C01585"/>
        <s v="C01587"/>
        <s v="C01588"/>
        <s v="C01589"/>
        <s v="C01590"/>
        <s v="C01591"/>
        <s v="C01592"/>
        <s v="C01593"/>
        <s v="C01594"/>
        <s v="C01596"/>
        <s v="C01605"/>
        <s v="C01606"/>
        <s v="C01608"/>
        <s v="C01609"/>
        <s v="C01610"/>
        <s v="C01612"/>
        <s v="C01613"/>
        <s v="C01614"/>
        <s v="C01618"/>
        <s v="C01619"/>
        <s v="C01620"/>
        <s v="C01622"/>
        <s v="C01624"/>
        <s v="C01625"/>
        <s v="C01627"/>
        <s v="C01628"/>
        <s v="C01632"/>
        <s v="C01634"/>
        <s v="C01635"/>
        <s v="C01637"/>
        <s v="C01638"/>
        <s v="C01639"/>
        <s v="C01640"/>
        <s v="C01641"/>
        <s v="C01644"/>
        <s v="C01652"/>
        <s v="C01655"/>
        <s v="C01656"/>
        <s v="C01658"/>
        <s v="C01659"/>
        <s v="C01661"/>
        <s v="C01662"/>
        <s v="C01665"/>
        <s v="C01666"/>
        <s v="C01667"/>
        <s v="C01668"/>
        <s v="C01669"/>
        <s v="C01670"/>
        <s v="C01671"/>
        <s v="C01675"/>
        <s v="C01676"/>
        <s v="C01677"/>
        <s v="C01678"/>
        <s v="C01679"/>
        <s v="C01680"/>
        <s v="C01681"/>
        <s v="C01682"/>
        <s v="C01684"/>
        <s v="C01685"/>
        <s v="C01687"/>
        <s v="C01688"/>
        <s v="C01692"/>
        <s v="C01693"/>
        <s v="C01694"/>
        <s v="C01695"/>
        <s v="C01696"/>
        <s v="C01698"/>
        <s v="C01701"/>
        <s v="C01702"/>
        <s v="C01704"/>
        <s v="C01705"/>
        <s v="C01708"/>
        <s v="C01711"/>
        <s v="C01712"/>
        <s v="C01713"/>
        <s v="C01717"/>
        <s v="C01718"/>
        <s v="C01719"/>
        <s v="C01720"/>
        <s v="C01721"/>
        <s v="C01722"/>
        <s v="C01723"/>
        <s v="C01724"/>
        <s v="C01726"/>
        <s v="C01727"/>
        <s v="C01733"/>
        <s v="C01735"/>
        <s v="C01736"/>
        <s v="C01738"/>
        <s v="C01743"/>
        <s v="C01744"/>
        <s v="C01746"/>
        <s v="C01747"/>
        <s v="C01748"/>
        <s v="C01749"/>
        <s v="C01750"/>
        <s v="C01753"/>
        <s v="C01754"/>
        <s v="C01755"/>
        <s v="C01756"/>
        <s v="C01758"/>
        <s v="C01759"/>
        <s v="C01761"/>
        <s v="C01762"/>
        <s v="C01765"/>
        <s v="C01766"/>
        <s v="C01767"/>
        <s v="C01768"/>
        <s v="C01769"/>
        <s v="C01770"/>
        <s v="C01771"/>
        <s v="C01773"/>
        <s v="C01775"/>
        <s v="C01776"/>
        <s v="C01777"/>
        <s v="C01780"/>
        <s v="C01781"/>
        <s v="C01782"/>
        <s v="C01783"/>
        <s v="C01784"/>
        <s v="C01785"/>
        <s v="C01787"/>
        <s v="C01788"/>
        <s v="C01794"/>
        <s v="C01795"/>
        <s v="C01797"/>
        <s v="C01798"/>
        <s v="C01800"/>
        <s v="C01803"/>
        <s v="C01804"/>
        <s v="C01805"/>
        <s v="C01807"/>
        <s v="C01809"/>
        <s v="C01810"/>
        <s v="C01811"/>
        <s v="C01812"/>
        <s v="C01813"/>
        <s v="C01815"/>
        <s v="C01816"/>
        <s v="C01817"/>
        <s v="C01819"/>
        <s v="C01823"/>
        <s v="C01824"/>
        <s v="C01827"/>
        <s v="C01831"/>
        <s v="C01832"/>
        <s v="C01833"/>
        <s v="C01835"/>
        <s v="C01836"/>
        <s v="C01837"/>
        <s v="C01840"/>
        <s v="C01842"/>
        <s v="C01843"/>
        <s v="C01846"/>
        <s v="C01847"/>
        <s v="C01848"/>
        <s v="C01850"/>
        <s v="C01851"/>
        <s v="C01854"/>
        <s v="C01857"/>
        <s v="C01858"/>
        <s v="C01860"/>
        <s v="C01861"/>
        <s v="C01862"/>
        <s v="C01863"/>
        <s v="C01866"/>
        <s v="C01867"/>
        <s v="C01868"/>
        <s v="C01869"/>
        <s v="C01871"/>
        <s v="C01874"/>
        <s v="C01875"/>
        <s v="C01878"/>
        <s v="C01880"/>
        <s v="C01881"/>
        <s v="C01884"/>
        <s v="C01885"/>
        <s v="C01886"/>
        <s v="C01887"/>
        <s v="C01889"/>
        <s v="C01890"/>
        <s v="C01891"/>
        <s v="C01893"/>
        <s v="C01894"/>
        <s v="C01896"/>
        <s v="C01898"/>
        <s v="C01900"/>
        <s v="C01903"/>
        <s v="C01904"/>
        <s v="C01905"/>
        <s v="C01906"/>
        <s v="C01907"/>
        <s v="C01908"/>
        <s v="C01911"/>
        <s v="C01913"/>
        <s v="C01915"/>
        <s v="C01916"/>
        <s v="C01917"/>
        <s v="C01919"/>
        <s v="C01920"/>
        <s v="C01921"/>
        <s v="C01922"/>
        <s v="C01923"/>
        <s v="C01924"/>
        <s v="C01926"/>
        <s v="C01928"/>
        <s v="C01930"/>
        <s v="C01932"/>
        <s v="C01933"/>
        <s v="C01934"/>
        <s v="C01935"/>
        <s v="C01937"/>
        <s v="C01938"/>
        <s v="C01940"/>
        <s v="C01941"/>
        <s v="C01944"/>
        <s v="C01946"/>
        <s v="C01947"/>
        <s v="C01948"/>
        <s v="C01949"/>
        <s v="C01950"/>
        <s v="C01952"/>
        <s v="C01956"/>
        <s v="C01957"/>
        <s v="C01959"/>
        <s v="C01961"/>
        <s v="C01965"/>
        <s v="C01967"/>
        <s v="C01971"/>
        <s v="C01972"/>
        <s v="C01973"/>
        <s v="C01976"/>
        <s v="C01977"/>
        <s v="C01980"/>
        <s v="C01981"/>
        <s v="C01982"/>
        <s v="C01986"/>
        <s v="C01987"/>
        <s v="C01988"/>
        <s v="C01989"/>
        <s v="C01990"/>
        <s v="C01991"/>
        <s v="C01995"/>
        <s v="C01998"/>
        <s v="C01999"/>
        <s v="C02000"/>
        <s v="C02001"/>
        <s v="C02003"/>
        <s v="C02006"/>
        <s v="C02007"/>
        <s v="C02008"/>
        <s v="C02009"/>
        <s v="C02010"/>
        <s v="C02012"/>
        <s v="C02015"/>
        <s v="C02016"/>
        <s v="C02019"/>
        <s v="C02020"/>
        <s v="C02022"/>
        <s v="C02025"/>
        <s v="C02026"/>
        <s v="C02027"/>
        <s v="C02028"/>
        <s v="C02029"/>
        <s v="C02033"/>
        <s v="C02034"/>
        <s v="C02035"/>
        <s v="C02036"/>
        <s v="C02037"/>
        <s v="C02039"/>
        <s v="C02040"/>
        <s v="C02041"/>
        <s v="C02042"/>
        <s v="C02043"/>
        <s v="C02044"/>
        <s v="C02045"/>
        <s v="C02046"/>
        <s v="C02047"/>
        <s v="C02048"/>
        <s v="C02050"/>
        <s v="C02051"/>
        <s v="C02053"/>
        <s v="C02054"/>
        <s v="C02055"/>
        <s v="C02057"/>
        <s v="C02059"/>
        <s v="C02060"/>
        <s v="C02061"/>
        <s v="C02063"/>
        <s v="C02064"/>
        <s v="C02065"/>
        <s v="C02067"/>
        <s v="C02068"/>
        <s v="C02069"/>
        <s v="C02071"/>
        <s v="C02072"/>
        <s v="C02074"/>
        <s v="C02075"/>
        <s v="C02076"/>
        <s v="C02078"/>
        <s v="C02079"/>
        <s v="C02080"/>
        <s v="C02081"/>
        <s v="C02083"/>
        <s v="C02084"/>
        <s v="C02085"/>
        <s v="C02088"/>
        <s v="C02092"/>
        <s v="C02093"/>
        <s v="C02094"/>
        <s v="C02098"/>
        <s v="C02099"/>
        <s v="C02100"/>
        <s v="C02101"/>
        <s v="C02102"/>
        <s v="C02104"/>
        <s v="C02106"/>
        <s v="C02108"/>
        <s v="C02109"/>
        <s v="C02110"/>
        <s v="C02111"/>
        <s v="C02112"/>
        <s v="C02114"/>
        <s v="C02116"/>
        <s v="C02117"/>
        <s v="C02118"/>
        <s v="C02120"/>
        <s v="C02123"/>
        <s v="C02124"/>
        <s v="C02125"/>
        <s v="C02126"/>
        <s v="C02127"/>
        <s v="C02128"/>
        <s v="C02129"/>
        <s v="C02131"/>
        <s v="C02133"/>
        <s v="C02134"/>
        <s v="C02139"/>
        <s v="C02144"/>
        <s v="C02147"/>
        <s v="C02148"/>
        <s v="C02151"/>
        <s v="C02153"/>
        <s v="C02154"/>
        <s v="C02155"/>
        <s v="C02156"/>
        <s v="C02157"/>
        <s v="C02158"/>
        <s v="C02160"/>
        <s v="C02161"/>
        <s v="C02163"/>
        <s v="C02168"/>
        <s v="C02169"/>
        <s v="C02170"/>
        <s v="C02171"/>
        <s v="C02172"/>
        <s v="C02173"/>
        <s v="C02176"/>
        <s v="C02177"/>
        <s v="C02178"/>
        <s v="C02179"/>
        <s v="C02181"/>
        <s v="C02182"/>
        <s v="C02183"/>
        <s v="C02184"/>
        <s v="C02185"/>
        <s v="C02186"/>
        <s v="C02187"/>
        <s v="C02188"/>
        <s v="C02189"/>
        <s v="C02190"/>
        <s v="C02193"/>
        <s v="C02195"/>
        <s v="C02196"/>
        <s v="C02197"/>
        <s v="C02200"/>
        <s v="C02203"/>
        <s v="C02204"/>
        <s v="C02205"/>
        <s v="C02206"/>
        <s v="C02209"/>
        <s v="C02213"/>
        <s v="C02215"/>
        <s v="C02219"/>
        <s v="C02220"/>
        <s v="C02222"/>
        <s v="C02223"/>
        <s v="C02224"/>
        <s v="C02225"/>
        <s v="C02229"/>
        <s v="C02230"/>
        <s v="C02237"/>
        <s v="C02238"/>
        <s v="C02240"/>
        <s v="C02241"/>
        <s v="C02243"/>
        <s v="C02244"/>
        <s v="C02245"/>
        <s v="C02246"/>
        <s v="C02248"/>
        <s v="C02250"/>
        <s v="C02251"/>
        <s v="C02252"/>
        <s v="C02253"/>
        <s v="C02254"/>
        <s v="C02255"/>
        <s v="C02256"/>
        <s v="C02258"/>
        <s v="C02263"/>
        <s v="C02267"/>
        <s v="C02268"/>
        <s v="C02271"/>
        <s v="C02272"/>
        <s v="C02273"/>
        <s v="C02276"/>
        <s v="C02282"/>
        <s v="C02283"/>
        <s v="C02284"/>
        <s v="C02287"/>
        <s v="C02289"/>
        <s v="C02290"/>
        <s v="C02291"/>
        <s v="C02292"/>
        <s v="C02294"/>
        <s v="C02295"/>
        <s v="C02296"/>
        <s v="C02298"/>
        <s v="C02299"/>
        <s v="C02300"/>
        <s v="C02301"/>
        <s v="C02306"/>
        <s v="C02307"/>
        <s v="C02310"/>
        <s v="C02311"/>
        <s v="C02312"/>
        <s v="C02313"/>
        <s v="C02317"/>
        <s v="C02322"/>
        <s v="C02324"/>
        <s v="C02325"/>
        <s v="C02327"/>
        <s v="C02328"/>
        <s v="C02329"/>
        <s v="C02330"/>
        <s v="C02331"/>
        <s v="C02332"/>
        <s v="C02333"/>
        <s v="C02334"/>
        <s v="C02335"/>
        <s v="C02336"/>
        <s v="C02338"/>
        <s v="C02339"/>
        <s v="C02342"/>
        <s v="C02343"/>
        <s v="C02344"/>
        <s v="C02345"/>
        <s v="C02346"/>
        <s v="C02348"/>
        <s v="C02349"/>
        <s v="C02350"/>
        <s v="C02351"/>
        <s v="C02352"/>
        <s v="C02354"/>
        <s v="C02357"/>
        <s v="C02358"/>
        <s v="C02359"/>
        <s v="C02361"/>
        <s v="C02362"/>
        <s v="C02364"/>
        <s v="C02365"/>
        <s v="C02366"/>
        <s v="C02368"/>
        <s v="C02372"/>
        <s v="C02376"/>
        <s v="C02378"/>
        <s v="C02382"/>
        <s v="C02383"/>
        <s v="C02384"/>
        <s v="C02385"/>
        <s v="C02386"/>
        <s v="C02391"/>
        <s v="C02392"/>
        <s v="C02393"/>
        <s v="C02394"/>
        <s v="C02396"/>
        <s v="C02398"/>
        <s v="C02401"/>
        <s v="C02404"/>
        <s v="C02406"/>
        <s v="C02407"/>
        <s v="C02408"/>
        <s v="C02410"/>
        <s v="C02411"/>
        <s v="C02412"/>
        <s v="C02414"/>
        <s v="C02415"/>
        <s v="C02416"/>
        <s v="C02417"/>
        <s v="C02418"/>
        <s v="C02419"/>
        <s v="C02420"/>
        <s v="C02422"/>
        <s v="C02423"/>
        <s v="C02424"/>
        <s v="C02425"/>
        <s v="C02426"/>
        <s v="C02427"/>
        <s v="C02428"/>
        <s v="C02433"/>
        <s v="C02434"/>
        <s v="C02439"/>
        <s v="C02440"/>
        <s v="C02441"/>
        <s v="C02442"/>
        <s v="C02443"/>
        <s v="C02445"/>
        <s v="C02446"/>
        <s v="C02448"/>
        <s v="C02452"/>
        <s v="C02453"/>
        <s v="C02454"/>
        <s v="C02455"/>
        <s v="C02460"/>
        <s v="C02461"/>
        <s v="C02463"/>
        <s v="C02465"/>
        <s v="C02468"/>
        <s v="C02469"/>
        <s v="C02470"/>
        <s v="C02472"/>
        <s v="C02473"/>
        <s v="C02474"/>
        <s v="C02475"/>
        <s v="C02476"/>
        <s v="C02477"/>
        <s v="C02478"/>
        <s v="C02479"/>
        <s v="C02480"/>
        <s v="C02485"/>
        <s v="C02486"/>
        <s v="C02487"/>
        <s v="C02488"/>
        <s v="C02489"/>
        <s v="C02490"/>
        <s v="C02493"/>
        <s v="C02495"/>
        <s v="C02497"/>
        <s v="C02500"/>
        <s v="C02501"/>
        <s v="C02503"/>
        <s v="C02505"/>
        <s v="C02507"/>
        <s v="C02511"/>
        <s v="C02513"/>
        <s v="C02514"/>
        <s v="C02515"/>
        <s v="C02517"/>
        <s v="C02521"/>
        <s v="C02522"/>
        <s v="C02525"/>
        <s v="C02527"/>
        <s v="C02531"/>
        <s v="C02532"/>
        <s v="C02533"/>
        <s v="C02534"/>
        <s v="C02537"/>
        <s v="C02539"/>
        <s v="C02541"/>
        <s v="C02542"/>
        <s v="C02543"/>
        <s v="C02547"/>
        <s v="C02550"/>
        <s v="C02551"/>
        <s v="C02553"/>
        <s v="C02555"/>
        <s v="C02556"/>
        <s v="C02560"/>
        <s v="C02561"/>
        <s v="C02562"/>
        <s v="C02564"/>
        <s v="C02565"/>
        <s v="C02566"/>
        <s v="C02567"/>
        <s v="C02568"/>
        <s v="C02569"/>
        <s v="C02571"/>
        <s v="C02572"/>
        <s v="C02575"/>
        <s v="C02577"/>
        <s v="C02578"/>
        <s v="C02580"/>
        <s v="C02582"/>
        <s v="C02585"/>
        <s v="C02587"/>
        <s v="C02590"/>
        <s v="C02595"/>
        <s v="C02596"/>
        <s v="C02599"/>
        <s v="C02600"/>
        <s v="C02602"/>
        <s v="C02603"/>
        <s v="C02604"/>
        <s v="C02606"/>
        <s v="C02607"/>
        <s v="C02609"/>
        <s v="C02610"/>
        <s v="C02611"/>
        <s v="C02612"/>
        <s v="C02613"/>
        <s v="C02614"/>
        <s v="C02615"/>
        <s v="C02617"/>
        <s v="C02618"/>
        <s v="C02620"/>
        <s v="C02622"/>
        <s v="C02623"/>
        <s v="C02624"/>
        <s v="C02625"/>
        <s v="C02626"/>
        <s v="C02627"/>
        <s v="C02630"/>
        <s v="C02633"/>
        <s v="C02635"/>
        <s v="C02636"/>
        <s v="C02637"/>
        <s v="C02638"/>
        <s v="C02639"/>
        <s v="C02640"/>
        <s v="C02641"/>
        <s v="C02642"/>
        <s v="C02645"/>
        <s v="C02647"/>
        <s v="C02650"/>
        <s v="C02651"/>
        <s v="C02653"/>
        <s v="C02654"/>
        <s v="C02656"/>
        <s v="C02659"/>
        <s v="C02660"/>
        <s v="C02663"/>
        <s v="C02664"/>
        <s v="C02665"/>
        <s v="C02666"/>
        <s v="C02667"/>
        <s v="C02668"/>
        <s v="C02669"/>
        <s v="C02670"/>
        <s v="C02671"/>
        <s v="C02673"/>
        <s v="C02674"/>
        <s v="C02675"/>
        <s v="C02678"/>
        <s v="C02679"/>
        <s v="C02682"/>
        <s v="C02683"/>
        <s v="C02684"/>
        <s v="C02685"/>
        <s v="C02687"/>
        <s v="C02688"/>
        <s v="C02689"/>
        <s v="C02690"/>
        <s v="C02691"/>
        <s v="C02694"/>
        <s v="C02695"/>
        <s v="C02696"/>
        <s v="C02697"/>
        <s v="C02698"/>
        <s v="C02699"/>
        <s v="C02700"/>
        <s v="C02702"/>
        <s v="C02704"/>
        <s v="C02705"/>
        <s v="C02706"/>
        <s v="C02707"/>
        <s v="C02708"/>
        <s v="C02709"/>
        <s v="C02710"/>
        <s v="C02712"/>
        <s v="C02713"/>
        <s v="C02715"/>
        <s v="C02716"/>
        <s v="C02718"/>
        <s v="C02719"/>
        <s v="C02721"/>
        <s v="C02722"/>
        <s v="C02723"/>
        <s v="C02724"/>
        <s v="C02725"/>
        <s v="C02727"/>
        <s v="C02728"/>
        <s v="C02729"/>
        <s v="C02730"/>
        <s v="C02731"/>
        <s v="C02737"/>
        <s v="C02739"/>
        <s v="C02740"/>
        <s v="C02741"/>
        <s v="C02745"/>
        <s v="C02746"/>
        <s v="C02747"/>
        <s v="C02748"/>
        <s v="C02749"/>
        <s v="C02751"/>
        <s v="C02752"/>
        <s v="C02753"/>
        <s v="C02757"/>
        <s v="C02758"/>
        <s v="C02759"/>
        <s v="C02760"/>
        <s v="C02761"/>
        <s v="C02763"/>
        <s v="C02765"/>
        <s v="C02766"/>
        <s v="C02767"/>
        <s v="C02768"/>
        <s v="C02770"/>
        <s v="C02771"/>
        <s v="C02772"/>
        <s v="C02774"/>
        <s v="C02775"/>
        <s v="C02776"/>
        <s v="C02777"/>
        <s v="C02778"/>
        <s v="C02779"/>
        <s v="C02780"/>
        <s v="C02783"/>
        <s v="C02784"/>
        <s v="C02786"/>
        <s v="C02787"/>
        <s v="C02788"/>
        <s v="C02789"/>
        <s v="C02791"/>
        <s v="C02792"/>
        <s v="C02793"/>
        <s v="C02797"/>
        <s v="C02798"/>
        <s v="C02799"/>
        <s v="C02801"/>
        <s v="C02803"/>
        <s v="C02806"/>
        <s v="C02807"/>
        <s v="C02808"/>
        <s v="C02811"/>
        <s v="C02812"/>
        <s v="C02815"/>
        <s v="C02816"/>
        <s v="C02819"/>
        <s v="C02821"/>
        <s v="C02823"/>
        <s v="C02824"/>
        <s v="C02826"/>
        <s v="C02831"/>
        <s v="C02832"/>
        <s v="C02833"/>
        <s v="C02834"/>
        <s v="C02835"/>
        <s v="C02838"/>
        <s v="C02840"/>
        <s v="C02841"/>
        <s v="C02844"/>
        <s v="C02845"/>
        <s v="C02846"/>
        <s v="C02847"/>
        <s v="C02848"/>
        <s v="C02849"/>
        <s v="C02850"/>
        <s v="C02851"/>
        <s v="C02852"/>
        <s v="C02853"/>
        <s v="C02854"/>
        <s v="C02855"/>
        <s v="C02856"/>
        <s v="C02860"/>
        <s v="C02862"/>
        <s v="C02866"/>
        <s v="C02867"/>
        <s v="C02868"/>
        <s v="C02870"/>
        <s v="C02871"/>
        <s v="C02873"/>
        <s v="C02874"/>
        <s v="C02877"/>
        <s v="C02878"/>
        <s v="C02881"/>
        <s v="C02884"/>
        <s v="C02885"/>
        <s v="C02886"/>
        <s v="C02887"/>
        <s v="C02889"/>
        <s v="C02890"/>
        <s v="C02891"/>
        <s v="C02893"/>
        <s v="C02894"/>
        <s v="C02896"/>
        <s v="C02897"/>
        <s v="C02898"/>
        <s v="C02900"/>
        <s v="C02903"/>
        <s v="C02904"/>
        <s v="C02905"/>
        <s v="C02911"/>
        <s v="C02913"/>
        <s v="C02914"/>
        <s v="C02916"/>
        <s v="C02917"/>
        <s v="C02918"/>
        <s v="C02920"/>
        <s v="C02922"/>
        <s v="C02923"/>
        <s v="C02924"/>
        <s v="C02925"/>
        <s v="C02926"/>
        <s v="C02927"/>
        <s v="C02928"/>
        <s v="C02929"/>
        <s v="C02930"/>
        <s v="C02931"/>
        <s v="C02932"/>
        <s v="C02934"/>
        <s v="C02936"/>
        <s v="C02937"/>
        <s v="C02939"/>
        <s v="C02940"/>
        <s v="C02942"/>
        <s v="C02944"/>
        <s v="C02945"/>
        <s v="C02946"/>
        <s v="C02947"/>
        <s v="C02948"/>
        <s v="C02949"/>
        <s v="C02953"/>
        <s v="C02955"/>
        <s v="C02956"/>
        <s v="C02957"/>
        <s v="C02958"/>
        <s v="C02961"/>
        <s v="C02962"/>
        <s v="C02965"/>
        <s v="C02966"/>
        <s v="C02967"/>
        <s v="C02968"/>
        <s v="C02969"/>
        <s v="C02971"/>
        <s v="C02973"/>
        <s v="C02974"/>
        <s v="C02975"/>
        <s v="C02976"/>
        <s v="C02978"/>
        <s v="C02980"/>
        <s v="C02981"/>
        <s v="C02982"/>
        <s v="C02983"/>
        <s v="C02984"/>
        <s v="C02985"/>
        <s v="C02986"/>
        <s v="C02987"/>
        <s v="C02988"/>
        <s v="C02991"/>
        <s v="C02992"/>
        <s v="C02996"/>
        <s v="C02997"/>
        <s v="C02999"/>
        <s v="C03001"/>
        <s v="C03002"/>
        <s v="C03003"/>
        <s v="C03005"/>
        <s v="C03006"/>
        <s v="C03007"/>
        <s v="C03009"/>
        <s v="C03011"/>
        <s v="C03013"/>
        <s v="C03015"/>
        <s v="C03016"/>
        <s v="C03017"/>
        <s v="C03018"/>
        <s v="C03019"/>
        <s v="C03020"/>
        <s v="C03021"/>
        <s v="C03022"/>
        <s v="C03023"/>
        <s v="C03024"/>
        <s v="C03025"/>
        <s v="C03026"/>
        <s v="C03028"/>
        <s v="C03029"/>
        <s v="C03033"/>
        <s v="C03034"/>
        <s v="C03035"/>
        <s v="C03036"/>
        <s v="C03037"/>
        <s v="C03038"/>
        <s v="C03039"/>
        <s v="C03041"/>
        <s v="C03042"/>
        <s v="C03043"/>
        <s v="C03045"/>
        <s v="C03048"/>
        <s v="C03049"/>
        <s v="C03052"/>
        <s v="C03054"/>
        <s v="C03055"/>
        <s v="C03056"/>
        <s v="C03058"/>
        <s v="C03059"/>
        <s v="C03060"/>
        <s v="C03062"/>
        <s v="C03063"/>
        <s v="C03065"/>
        <s v="C03067"/>
        <s v="C03068"/>
        <s v="C03069"/>
        <s v="C03070"/>
        <s v="C03071"/>
        <s v="C03072"/>
        <s v="C03074"/>
        <s v="C03075"/>
        <s v="C03077"/>
        <s v="C03080"/>
        <s v="C03082"/>
        <s v="C03083"/>
        <s v="C03084"/>
        <s v="C03085"/>
        <s v="C03086"/>
        <s v="C03089"/>
        <s v="C03090"/>
        <s v="C03091"/>
        <s v="C03092"/>
        <s v="C03093"/>
        <s v="C03094"/>
        <s v="C03095"/>
        <s v="C03096"/>
        <s v="C03098"/>
        <s v="C03101"/>
        <s v="C03102"/>
        <s v="C03106"/>
        <s v="C03107"/>
        <s v="C03109"/>
        <s v="C03110"/>
        <s v="C03111"/>
        <s v="C03112"/>
        <s v="C03113"/>
        <s v="C03114"/>
        <s v="C03116"/>
        <s v="C03118"/>
        <s v="C03121"/>
        <s v="C03122"/>
        <s v="C03126"/>
        <s v="C03128"/>
        <s v="C03132"/>
        <s v="C03134"/>
        <s v="C03136"/>
        <s v="C03139"/>
        <s v="C03140"/>
        <s v="C03141"/>
        <s v="C03142"/>
        <s v="C03143"/>
        <s v="C03147"/>
        <s v="C03148"/>
        <s v="C03152"/>
        <s v="C03155"/>
        <s v="C03156"/>
        <s v="C03157"/>
        <s v="C03158"/>
        <s v="C03159"/>
        <s v="C03160"/>
        <s v="C03161"/>
        <s v="C03162"/>
        <s v="C03163"/>
        <s v="C03164"/>
        <s v="C03167"/>
        <s v="C03169"/>
        <s v="C03170"/>
        <s v="C03171"/>
        <s v="C03172"/>
        <s v="C03173"/>
        <s v="C03174"/>
        <s v="C03176"/>
        <s v="C03177"/>
        <s v="C03179"/>
        <s v="C03180"/>
        <s v="C03183"/>
        <s v="C03184"/>
        <s v="C03185"/>
        <s v="C03189"/>
        <s v="C03190"/>
        <s v="C03191"/>
        <s v="C03192"/>
        <s v="C03193"/>
        <s v="C03194"/>
        <s v="C03195"/>
        <s v="C03197"/>
        <s v="C03199"/>
        <s v="C03200"/>
        <s v="C03202"/>
        <s v="C03209"/>
        <s v="C03210"/>
        <s v="C03211"/>
        <s v="C03212"/>
        <s v="C03213"/>
        <s v="C03214"/>
        <s v="C03216"/>
        <s v="C03218"/>
        <s v="C03219"/>
        <s v="C03220"/>
        <s v="C03221"/>
        <s v="C03222"/>
        <s v="C03224"/>
        <s v="C03225"/>
        <s v="C03226"/>
        <s v="C03227"/>
        <s v="C03230"/>
        <s v="C03231"/>
        <s v="C03232"/>
        <s v="C03233"/>
        <s v="C03235"/>
        <s v="C03236"/>
        <s v="C03240"/>
        <s v="C03242"/>
        <s v="C03243"/>
        <s v="C03244"/>
        <s v="C03245"/>
        <s v="C03247"/>
        <s v="C03248"/>
        <s v="C03249"/>
        <s v="C03252"/>
        <s v="C03255"/>
        <s v="C03257"/>
        <s v="C03261"/>
        <s v="C03262"/>
        <s v="C03263"/>
        <s v="C03264"/>
        <s v="C03265"/>
        <s v="C03266"/>
        <s v="C03267"/>
        <s v="C03269"/>
        <s v="C03270"/>
        <s v="C03271"/>
        <s v="C03272"/>
        <s v="C03273"/>
        <s v="C03274"/>
        <s v="C03276"/>
        <s v="C03279"/>
        <s v="C03281"/>
        <s v="C03282"/>
        <s v="C03283"/>
        <s v="C03284"/>
        <s v="C03286"/>
        <s v="C03288"/>
        <s v="C03292"/>
        <s v="C03296"/>
        <s v="C03298"/>
        <s v="C03299"/>
        <s v="C03301"/>
        <s v="C03302"/>
        <s v="C03303"/>
        <s v="C03304"/>
        <s v="C03306"/>
        <s v="C03307"/>
        <s v="C03308"/>
        <s v="C03309"/>
        <s v="C03315"/>
        <s v="C03316"/>
        <s v="C03317"/>
        <s v="C03318"/>
        <s v="C03319"/>
        <s v="C03320"/>
        <s v="C03321"/>
        <s v="C03322"/>
        <s v="C03323"/>
        <s v="C03324"/>
        <s v="C03328"/>
        <s v="C03329"/>
        <s v="C03331"/>
        <s v="C03333"/>
        <s v="C03334"/>
        <s v="C03338"/>
        <s v="C03340"/>
        <s v="C03341"/>
        <s v="C03343"/>
        <s v="C03344"/>
        <s v="C03346"/>
        <s v="C03348"/>
        <s v="C03349"/>
        <s v="C03350"/>
        <s v="C03351"/>
        <s v="C03353"/>
        <s v="C03356"/>
        <s v="C03357"/>
        <s v="C03359"/>
        <s v="C03360"/>
        <s v="C03361"/>
        <s v="C03362"/>
        <s v="C03363"/>
        <s v="C03365"/>
        <s v="C03366"/>
        <s v="C03367"/>
        <s v="C03369"/>
        <s v="C03370"/>
        <s v="C03371"/>
        <s v="C03372"/>
        <s v="C03374"/>
        <s v="C03376"/>
        <s v="C03377"/>
        <s v="C03378"/>
        <s v="C03379"/>
        <s v="C03384"/>
        <s v="C03385"/>
        <s v="C03386"/>
        <s v="C03387"/>
        <s v="C03388"/>
        <s v="C03389"/>
        <s v="C03390"/>
        <s v="C03391"/>
        <s v="C03392"/>
        <s v="C03393"/>
        <s v="C03394"/>
        <s v="C03396"/>
        <s v="C03398"/>
        <s v="C03399"/>
        <s v="C03401"/>
        <s v="C03402"/>
        <s v="C03403"/>
        <s v="C03404"/>
        <s v="C03406"/>
        <s v="C03409"/>
        <s v="C03411"/>
        <s v="C03412"/>
        <s v="C03416"/>
        <s v="C03418"/>
        <s v="C03419"/>
        <s v="C03420"/>
        <s v="C03421"/>
        <s v="C03423"/>
        <s v="C03424"/>
        <s v="C03425"/>
        <s v="C03426"/>
        <s v="C03430"/>
        <s v="C03431"/>
        <s v="C03432"/>
        <s v="C03433"/>
        <s v="C03435"/>
        <s v="C03439"/>
        <s v="C03440"/>
        <s v="C03441"/>
        <s v="C03443"/>
        <s v="C03447"/>
        <s v="C03449"/>
        <s v="C03450"/>
        <s v="C03451"/>
        <s v="C03452"/>
        <s v="C03453"/>
        <s v="C03454"/>
        <s v="C03455"/>
        <s v="C03457"/>
        <s v="C03458"/>
        <s v="C03459"/>
        <s v="C03460"/>
        <s v="C03461"/>
        <s v="C03462"/>
        <s v="C03465"/>
        <s v="C03467"/>
        <s v="C03468"/>
        <s v="C03469"/>
        <s v="C03470"/>
        <s v="C03471"/>
        <s v="C03472"/>
        <s v="C03473"/>
        <s v="C03475"/>
        <s v="C03477"/>
        <s v="C03478"/>
        <s v="C03480"/>
        <s v="C03481"/>
        <s v="C03482"/>
        <s v="C03483"/>
        <s v="C03484"/>
        <s v="C03485"/>
        <s v="C03486"/>
        <s v="C03488"/>
        <s v="C03490"/>
        <s v="C03491"/>
        <s v="C03495"/>
        <s v="C03496"/>
        <s v="C03497"/>
        <s v="C03498"/>
        <s v="C03500"/>
        <s v="C03501"/>
        <s v="C03503"/>
        <s v="C03504"/>
        <s v="C03505"/>
        <s v="C03506"/>
        <s v="C03507"/>
        <s v="C03508"/>
        <s v="C03509"/>
        <s v="C03511"/>
        <s v="C03512"/>
        <s v="C03513"/>
        <s v="C03514"/>
        <s v="C03516"/>
        <s v="C03517"/>
        <s v="C03518"/>
        <s v="C03519"/>
        <s v="C03520"/>
        <s v="C03524"/>
        <s v="C03526"/>
        <s v="C03527"/>
        <s v="C03528"/>
        <s v="C03529"/>
        <s v="C03531"/>
        <s v="C03534"/>
        <s v="C03535"/>
        <s v="C03536"/>
        <s v="C03537"/>
        <s v="C03538"/>
        <s v="C03540"/>
        <s v="C03545"/>
        <s v="C03546"/>
        <s v="C03549"/>
        <s v="C03550"/>
        <s v="C03552"/>
        <s v="C03554"/>
        <s v="C03555"/>
        <s v="C03557"/>
        <s v="C03558"/>
        <s v="C03561"/>
        <s v="C03563"/>
        <s v="C03565"/>
        <s v="C03566"/>
        <s v="C03567"/>
        <s v="C03569"/>
        <s v="C03571"/>
        <s v="C03572"/>
        <s v="C03574"/>
        <s v="C03575"/>
        <s v="C03576"/>
        <s v="C03577"/>
        <s v="C03581"/>
        <s v="C03583"/>
        <s v="C03584"/>
        <s v="C03587"/>
        <s v="C03588"/>
        <s v="C03589"/>
        <s v="C03590"/>
        <s v="C03592"/>
        <s v="C03593"/>
        <s v="C03594"/>
        <s v="C03595"/>
        <s v="C03596"/>
        <s v="C03597"/>
        <s v="C03598"/>
        <s v="C03600"/>
        <s v="C03601"/>
        <s v="C03602"/>
        <s v="C03604"/>
        <s v="C03606"/>
        <s v="C03608"/>
        <s v="C03611"/>
        <s v="C03612"/>
        <s v="C03613"/>
        <s v="C03615"/>
        <s v="C03616"/>
        <s v="C03617"/>
        <s v="C03619"/>
        <s v="C03621"/>
        <s v="C03622"/>
        <s v="C03624"/>
        <s v="C03625"/>
        <s v="C03627"/>
        <s v="C03628"/>
        <s v="C03629"/>
        <s v="C03631"/>
        <s v="C03634"/>
        <s v="C03636"/>
        <s v="C03641"/>
        <s v="C03642"/>
        <s v="C03643"/>
        <s v="C03645"/>
        <s v="C03646"/>
        <s v="C03647"/>
        <s v="C03648"/>
        <s v="C03649"/>
        <s v="C03650"/>
        <s v="C03652"/>
        <s v="C03655"/>
        <s v="C03658"/>
        <s v="C03659"/>
        <s v="C03661"/>
        <s v="C03662"/>
        <s v="C03664"/>
        <s v="C03667"/>
        <s v="C03670"/>
        <s v="C03671"/>
        <s v="C03673"/>
        <s v="C03674"/>
        <s v="C03675"/>
        <s v="C03676"/>
        <s v="C03677"/>
        <s v="C03678"/>
        <s v="C03679"/>
        <s v="C03680"/>
        <s v="C03682"/>
        <s v="C03684"/>
        <s v="C03685"/>
        <s v="C03686"/>
        <s v="C03687"/>
        <s v="C03688"/>
        <s v="C03690"/>
        <s v="C03691"/>
        <s v="C03692"/>
        <s v="C03693"/>
        <s v="C03698"/>
        <s v="C03699"/>
        <s v="C03701"/>
        <s v="C03702"/>
        <s v="C03703"/>
        <s v="C03704"/>
        <s v="C03705"/>
        <s v="C03707"/>
        <s v="C03709"/>
        <s v="C03710"/>
        <s v="C03712"/>
        <s v="C03713"/>
        <s v="C03715"/>
        <s v="C03716"/>
        <s v="C03717"/>
        <s v="C03718"/>
        <s v="C03719"/>
        <s v="C03720"/>
        <s v="C03721"/>
        <s v="C03722"/>
        <s v="C03725"/>
        <s v="C03726"/>
        <s v="C03727"/>
        <s v="C03728"/>
        <s v="C03730"/>
        <s v="C03731"/>
        <s v="C03732"/>
        <s v="C03733"/>
        <s v="C03734"/>
        <s v="C03735"/>
        <s v="C03736"/>
        <s v="C03738"/>
        <s v="C03739"/>
        <s v="C03743"/>
        <s v="C03744"/>
        <s v="C03745"/>
        <s v="C03746"/>
        <s v="C03748"/>
        <s v="C03749"/>
        <s v="C03750"/>
        <s v="C03751"/>
        <s v="C03753"/>
        <s v="C03754"/>
        <s v="C03756"/>
        <s v="C03757"/>
        <s v="C03760"/>
        <s v="C03761"/>
        <s v="C03763"/>
        <s v="C03764"/>
        <s v="C03765"/>
        <s v="C03766"/>
        <s v="C03770"/>
        <s v="C03771"/>
        <s v="C03772"/>
        <s v="C03775"/>
        <s v="C03778"/>
        <s v="C03779"/>
        <s v="C03780"/>
        <s v="C03781"/>
        <s v="C03782"/>
        <s v="C03783"/>
        <s v="C03784"/>
        <s v="C03786"/>
        <s v="C03787"/>
        <s v="C03788"/>
        <s v="C03789"/>
        <s v="C03790"/>
        <s v="C03791"/>
        <s v="C03793"/>
        <s v="C03794"/>
        <s v="C03795"/>
        <s v="C03797"/>
        <s v="C03799"/>
        <s v="C03800"/>
        <s v="C03805"/>
        <s v="C03807"/>
        <s v="C03808"/>
        <s v="C03810"/>
        <s v="C03814"/>
        <s v="C03815"/>
        <s v="C03817"/>
        <s v="C03819"/>
        <s v="C03822"/>
        <s v="C03827"/>
        <s v="C03830"/>
        <s v="C03831"/>
        <s v="C03832"/>
        <s v="C03833"/>
        <s v="C03834"/>
        <s v="C03836"/>
        <s v="C03837"/>
        <s v="C03838"/>
        <s v="C03839"/>
        <s v="C03840"/>
        <s v="C03842"/>
        <s v="C03844"/>
        <s v="C03847"/>
        <s v="C03849"/>
        <s v="C03850"/>
        <s v="C03851"/>
        <s v="C03852"/>
        <s v="C03853"/>
        <s v="C03854"/>
        <s v="C03855"/>
        <s v="C03856"/>
        <s v="C03857"/>
        <s v="C03860"/>
        <s v="C03862"/>
        <s v="C03864"/>
        <s v="C03865"/>
        <s v="C03866"/>
        <s v="C03867"/>
        <s v="C03869"/>
        <s v="C03871"/>
        <s v="C03872"/>
        <s v="C03873"/>
        <s v="C03874"/>
        <s v="C03876"/>
        <s v="C03878"/>
        <s v="C03879"/>
        <s v="C03880"/>
        <s v="C03881"/>
        <s v="C03885"/>
        <s v="C03888"/>
        <s v="C03891"/>
        <s v="C03892"/>
        <s v="C03893"/>
        <s v="C03894"/>
        <s v="C03897"/>
        <s v="C03901"/>
        <s v="C03902"/>
        <s v="C03903"/>
        <s v="C03904"/>
        <s v="C03905"/>
        <s v="C03908"/>
        <s v="C03913"/>
        <s v="C03916"/>
        <s v="C03917"/>
        <s v="C03918"/>
        <s v="C03919"/>
        <s v="C03920"/>
        <s v="C03921"/>
        <s v="C03922"/>
        <s v="C03925"/>
        <s v="C03926"/>
        <s v="C03927"/>
        <s v="C03928"/>
        <s v="C03929"/>
        <s v="C03932"/>
        <s v="C03933"/>
        <s v="C03936"/>
        <s v="C03938"/>
        <s v="C03941"/>
        <s v="C03945"/>
        <s v="C03946"/>
        <s v="C03947"/>
        <s v="C03948"/>
        <s v="C03949"/>
        <s v="C03951"/>
        <s v="C03956"/>
        <s v="C03958"/>
        <s v="C03959"/>
        <s v="C03960"/>
        <s v="C03961"/>
        <s v="C03962"/>
        <s v="C03963"/>
        <s v="C03964"/>
        <s v="C03966"/>
        <s v="C03969"/>
        <s v="C03970"/>
        <s v="C03971"/>
        <s v="C03972"/>
        <s v="C03974"/>
        <s v="C03975"/>
        <s v="C03976"/>
        <s v="C03978"/>
        <s v="C03982"/>
        <s v="C03984"/>
        <s v="C03987"/>
        <s v="C03988"/>
        <s v="C03989"/>
        <s v="C03992"/>
        <s v="C03997"/>
        <s v="C03998"/>
        <s v="C04000"/>
        <s v="C04001"/>
        <s v="C04002"/>
        <s v="C04003"/>
        <s v="C04004"/>
        <s v="C04006"/>
        <s v="C04007"/>
        <s v="C04010"/>
        <s v="C04011"/>
        <s v="C04013"/>
        <s v="C04014"/>
        <s v="C04015"/>
        <s v="C04019"/>
        <s v="C04020"/>
        <s v="C04021"/>
        <s v="C04022"/>
        <s v="C04023"/>
        <s v="C04024"/>
        <s v="C04030"/>
        <s v="C04031"/>
        <s v="C04032"/>
        <s v="C04035"/>
        <s v="C04037"/>
        <s v="C04038"/>
        <s v="C04039"/>
        <s v="C04040"/>
        <s v="C04041"/>
        <s v="C04042"/>
        <s v="C04043"/>
        <s v="C04044"/>
        <s v="C04048"/>
        <s v="C04050"/>
        <s v="C04052"/>
        <s v="C04054"/>
        <s v="C04056"/>
        <s v="C04057"/>
        <s v="C04061"/>
        <s v="C04063"/>
        <s v="C04064"/>
        <s v="C04066"/>
        <s v="C04069"/>
        <s v="C04070"/>
        <s v="C04072"/>
        <s v="C04073"/>
        <s v="C04076"/>
        <s v="C04077"/>
        <s v="C04078"/>
        <s v="C04079"/>
        <s v="C04080"/>
        <s v="C04081"/>
        <s v="C04088"/>
        <s v="C04089"/>
        <s v="C04090"/>
        <s v="C04091"/>
        <s v="C04092"/>
        <s v="C04093"/>
        <s v="C04099"/>
        <s v="C04100"/>
        <s v="C04101"/>
        <s v="C04102"/>
        <s v="C04105"/>
        <s v="C04106"/>
        <s v="C04107"/>
        <s v="C04109"/>
        <s v="C04110"/>
        <s v="C04111"/>
        <s v="C04114"/>
        <s v="C04115"/>
        <s v="C04118"/>
        <s v="C04120"/>
        <s v="C04121"/>
        <s v="C04124"/>
        <s v="C04125"/>
        <s v="C04127"/>
        <s v="C04131"/>
        <s v="C04132"/>
        <s v="C04135"/>
        <s v="C04136"/>
        <s v="C04137"/>
        <s v="C04138"/>
        <s v="C04139"/>
        <s v="C04140"/>
        <s v="C04141"/>
        <s v="C04142"/>
        <s v="C04143"/>
        <s v="C04146"/>
        <s v="C04147"/>
        <s v="C04148"/>
        <s v="C04149"/>
        <s v="C04151"/>
        <s v="C04152"/>
        <s v="C04154"/>
        <s v="C04158"/>
        <s v="C04160"/>
        <s v="C04161"/>
        <s v="C04162"/>
        <s v="C04163"/>
        <s v="C04164"/>
        <s v="C04165"/>
        <s v="C04166"/>
        <s v="C04168"/>
        <s v="C04170"/>
        <s v="C04171"/>
        <s v="C04172"/>
        <s v="C04173"/>
        <s v="C04174"/>
        <s v="C04175"/>
        <s v="C04176"/>
        <s v="C04177"/>
        <s v="C04178"/>
        <s v="C04188"/>
        <s v="C04189"/>
        <s v="C04190"/>
        <s v="C04191"/>
        <s v="C04192"/>
        <s v="C04194"/>
        <s v="C04196"/>
        <s v="C04198"/>
        <s v="C04199"/>
      </sharedItems>
    </cacheField>
    <cacheField name="[Measures].[Count of customer_id]" caption="Count of customer_id" numFmtId="0" hierarchy="26" level="32767"/>
    <cacheField name="[Measures].[Sum of total_amount]" caption="Sum of total_amount" numFmtId="0" hierarchy="27" level="32767"/>
    <cacheField name="[Measures].[last_purchase_date]" caption="last_purchase_date" numFmtId="0" hierarchy="55"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2" memberValueDatatype="130" unbalanced="0">
      <fieldsUsage count="2">
        <fieldUsage x="-1"/>
        <fieldUsage x="0"/>
      </fieldsUsage>
    </cacheHierarchy>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oneField="1">
      <fieldsUsage count="1">
        <fieldUsage x="1"/>
      </fieldsUsage>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oneField="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oneField="1">
      <fieldsUsage count="1">
        <fieldUsage x="3"/>
      </fieldsUsage>
    </cacheHierarchy>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224074074" backgroundQuery="1" createdVersion="8" refreshedVersion="8" minRefreshableVersion="3" recordCount="0" supportSubquery="1" supportAdvancedDrill="1" xr:uid="{2DFE2001-DD1F-4F61-B454-678B2366929A}">
  <cacheSource type="external" connectionId="4"/>
  <cacheFields count="4">
    <cacheField name="[e-orders].[product_name].[product_name]" caption="product_name" numFmtId="0" hierarchy="11" level="1">
      <sharedItems count="17">
        <s v="Building Blocks"/>
        <s v="Coffee Beans"/>
        <s v="Coffee Maker"/>
        <s v="Dumbbells"/>
        <s v="Jacket"/>
        <s v="Jeans"/>
        <s v="Laptop"/>
        <s v="Organic Snacks Pack"/>
        <s v="Perfume"/>
        <s v="Remote Control Car"/>
        <s v="Skin Care Set"/>
        <s v="Smart TV"/>
        <s v="Smartphone"/>
        <s v="Sneakers"/>
        <s v="Vacuum Cleaner"/>
        <s v="Wireless Earbuds"/>
        <s v="Yoga Mat"/>
      </sharedItems>
    </cacheField>
    <cacheField name="[Measures].[total_orders]" caption="total_orders" numFmtId="0" hierarchy="36" level="32767"/>
    <cacheField name="[Measures].[%_orders_returned]" caption="%_orders_returned" numFmtId="0" hierarchy="58" level="32767"/>
    <cacheField name="[Measures].[returned_orders]" caption="returned_orders" numFmtId="0" hierarchy="59"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2" memberValueDatatype="130" unbalanced="0">
      <fieldsUsage count="2">
        <fieldUsage x="-1"/>
        <fieldUsage x="0"/>
      </fieldsUsage>
    </cacheHierarchy>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oneField="1">
      <fieldsUsage count="1">
        <fieldUsage x="1"/>
      </fieldsUsage>
    </cacheHierarchy>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oneField="1">
      <fieldsUsage count="1">
        <fieldUsage x="2"/>
      </fieldsUsage>
    </cacheHierarchy>
    <cacheHierarchy uniqueName="[Measures].[returned_orders]" caption="returned_orders" measure="1" displayFolder="" measureGroup="Key Measures" count="0" oneField="1">
      <fieldsUsage count="1">
        <fieldUsage x="3"/>
      </fieldsUsage>
    </cacheHierarchy>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225347221" backgroundQuery="1" createdVersion="8" refreshedVersion="8" minRefreshableVersion="3" recordCount="0" supportSubquery="1" supportAdvancedDrill="1" xr:uid="{2FCC81F8-E22A-4CAE-9CC7-B88850FA2B21}">
  <cacheSource type="external" connectionId="4"/>
  <cacheFields count="2">
    <cacheField name="[e-orders].[product_name].[product_name]" caption="product_name" numFmtId="0" hierarchy="11" level="1">
      <sharedItems count="17">
        <s v="Building Blocks"/>
        <s v="Coffee Beans"/>
        <s v="Coffee Maker"/>
        <s v="Dumbbells"/>
        <s v="Jacket"/>
        <s v="Jeans"/>
        <s v="Laptop"/>
        <s v="Organic Snacks Pack"/>
        <s v="Perfume"/>
        <s v="Remote Control Car"/>
        <s v="Skin Care Set"/>
        <s v="Smart TV"/>
        <s v="Smartphone"/>
        <s v="Sneakers"/>
        <s v="Vacuum Cleaner"/>
        <s v="Wireless Earbuds"/>
        <s v="Yoga Mat"/>
      </sharedItems>
    </cacheField>
    <cacheField name="[Measures].[Sum of total_amount]" caption="Sum of total_amount" numFmtId="0" hierarchy="27"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2" memberValueDatatype="130" unbalanced="0">
      <fieldsUsage count="2">
        <fieldUsage x="-1"/>
        <fieldUsage x="0"/>
      </fieldsUsage>
    </cacheHierarchy>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226851853" backgroundQuery="1" createdVersion="8" refreshedVersion="8" minRefreshableVersion="3" recordCount="0" supportSubquery="1" supportAdvancedDrill="1" xr:uid="{133BDB0A-3D48-4149-90CA-C5F7BC44FD03}">
  <cacheSource type="external" connectionId="4"/>
  <cacheFields count="2">
    <cacheField name="[e-orders].[product_name].[product_name]" caption="product_name" numFmtId="0" hierarchy="11" level="1">
      <sharedItems count="17">
        <s v="Building Blocks"/>
        <s v="Coffee Beans"/>
        <s v="Coffee Maker"/>
        <s v="Dumbbells"/>
        <s v="Jacket"/>
        <s v="Jeans"/>
        <s v="Laptop"/>
        <s v="Organic Snacks Pack"/>
        <s v="Perfume"/>
        <s v="Remote Control Car"/>
        <s v="Skin Care Set"/>
        <s v="Smart TV"/>
        <s v="Smartphone"/>
        <s v="Sneakers"/>
        <s v="Vacuum Cleaner"/>
        <s v="Wireless Earbuds"/>
        <s v="Yoga Mat"/>
      </sharedItems>
    </cacheField>
    <cacheField name="[Measures].[Count of quantity]" caption="Count of quantity" numFmtId="0" hierarchy="29"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2" memberValueDatatype="130" unbalanced="0">
      <fieldsUsage count="2">
        <fieldUsage x="-1"/>
        <fieldUsage x="0"/>
      </fieldsUsage>
    </cacheHierarchy>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227777776" backgroundQuery="1" createdVersion="8" refreshedVersion="8" minRefreshableVersion="3" recordCount="0" supportSubquery="1" supportAdvancedDrill="1" xr:uid="{AF483BB1-A716-4FD6-AA58-27441E8A7157}">
  <cacheSource type="external" connectionId="4"/>
  <cacheFields count="1">
    <cacheField name="[Measures].[total_customers]" caption="total_customers" numFmtId="0" hierarchy="38"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oneField="1">
      <fieldsUsage count="1">
        <fieldUsage x="0"/>
      </fieldsUsage>
    </cacheHierarchy>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705731481481" backgroundQuery="1" createdVersion="8" refreshedVersion="8" minRefreshableVersion="3" recordCount="0" supportSubquery="1" supportAdvancedDrill="1" xr:uid="{1E648434-BC46-42A0-98B6-4A0F4338219F}">
  <cacheSource type="external" connectionId="4"/>
  <cacheFields count="8">
    <cacheField name="[e-orders].[region].[region]" caption="region" numFmtId="0" hierarchy="17" level="1">
      <sharedItems count="5">
        <s v="Africa"/>
        <s v="Asia"/>
        <s v="Europe"/>
        <s v="North America"/>
        <s v="South America"/>
      </sharedItems>
    </cacheField>
    <cacheField name="[Measures].[net_revenue]" caption="net_revenue" numFmtId="0" hierarchy="35" level="32767"/>
    <cacheField name="[Measures].[total_orders]" caption="total_orders" numFmtId="0" hierarchy="36" level="32767"/>
    <cacheField name="[Measures].[%_orders_returned]" caption="%_orders_returned" numFmtId="0" hierarchy="58" level="32767"/>
    <cacheField name="[Measures].[gross_revenue]" caption="gross_revenue" numFmtId="0" hierarchy="33" level="32767"/>
    <cacheField name="[Measures].[returned_orders]" caption="returned_orders" numFmtId="0" hierarchy="59" level="32767"/>
    <cacheField name="[e-orders].[product_name].[product_name]" caption="product_name" numFmtId="0" hierarchy="11" level="1">
      <sharedItems count="17">
        <s v="Building Blocks"/>
        <s v="Coffee Beans"/>
        <s v="Coffee Maker"/>
        <s v="Dumbbells"/>
        <s v="Jacket"/>
        <s v="Jeans"/>
        <s v="Laptop"/>
        <s v="Organic Snacks Pack"/>
        <s v="Perfume"/>
        <s v="Remote Control Car"/>
        <s v="Skin Care Set"/>
        <s v="Smart TV"/>
        <s v="Smartphone"/>
        <s v="Sneakers"/>
        <s v="Vacuum Cleaner"/>
        <s v="Wireless Earbuds"/>
        <s v="Yoga Mat"/>
      </sharedItems>
    </cacheField>
    <cacheField name="[Measures].[returned_revenue]" caption="returned_revenue" numFmtId="0" hierarchy="34"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2" memberValueDatatype="130" unbalanced="0">
      <fieldsUsage count="2">
        <fieldUsage x="-1"/>
        <fieldUsage x="6"/>
      </fieldsUsage>
    </cacheHierarchy>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0"/>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oneField="1">
      <fieldsUsage count="1">
        <fieldUsage x="4"/>
      </fieldsUsage>
    </cacheHierarchy>
    <cacheHierarchy uniqueName="[Measures].[returned_revenue]" caption="returned_revenue" measure="1" displayFolder="" measureGroup="Key Measures" count="0" oneField="1">
      <fieldsUsage count="1">
        <fieldUsage x="7"/>
      </fieldsUsage>
    </cacheHierarchy>
    <cacheHierarchy uniqueName="[Measures].[net_revenue]" caption="net_revenue" measure="1" displayFolder="" measureGroup="Key Measures" count="0" oneField="1">
      <fieldsUsage count="1">
        <fieldUsage x="1"/>
      </fieldsUsage>
    </cacheHierarchy>
    <cacheHierarchy uniqueName="[Measures].[total_orders]" caption="total_orders" measure="1" displayFolder="" measureGroup="Key Measures" count="0" oneField="1">
      <fieldsUsage count="1">
        <fieldUsage x="2"/>
      </fieldsUsage>
    </cacheHierarchy>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oneField="1">
      <fieldsUsage count="1">
        <fieldUsage x="3"/>
      </fieldsUsage>
    </cacheHierarchy>
    <cacheHierarchy uniqueName="[Measures].[returned_orders]" caption="returned_orders" measure="1" displayFolder="" measureGroup="Key Measures" count="0" oneField="1">
      <fieldsUsage count="1">
        <fieldUsage x="5"/>
      </fieldsUsage>
    </cacheHierarchy>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6.720674305558" backgroundQuery="1" createdVersion="8" refreshedVersion="8" minRefreshableVersion="3" recordCount="0" supportSubquery="1" supportAdvancedDrill="1" xr:uid="{9751B207-730B-47F4-984E-7D2D1C86540C}">
  <cacheSource type="external" connectionId="4"/>
  <cacheFields count="8">
    <cacheField name="[e-orders].[region].[region]" caption="region" numFmtId="0" hierarchy="17" level="1">
      <sharedItems count="5">
        <s v="Africa"/>
        <s v="Asia"/>
        <s v="Europe"/>
        <s v="North America"/>
        <s v="South America"/>
      </sharedItems>
    </cacheField>
    <cacheField name="[Measures].[net_revenue]" caption="net_revenue" numFmtId="0" hierarchy="35" level="32767"/>
    <cacheField name="[Measures].[total_orders]" caption="total_orders" numFmtId="0" hierarchy="36" level="32767"/>
    <cacheField name="[Measures].[%_orders_returned]" caption="%_orders_returned" numFmtId="0" hierarchy="58" level="32767"/>
    <cacheField name="[Measures].[gross_revenue]" caption="gross_revenue" numFmtId="0" hierarchy="33" level="32767"/>
    <cacheField name="[Measures].[returned_orders]" caption="returned_orders" numFmtId="0" hierarchy="59" level="32767"/>
    <cacheField name="[e-orders].[product_name].[product_name]" caption="product_name" numFmtId="0" hierarchy="11" level="1">
      <sharedItems count="17">
        <s v="Building Blocks"/>
        <s v="Coffee Beans"/>
        <s v="Coffee Maker"/>
        <s v="Dumbbells"/>
        <s v="Jacket"/>
        <s v="Jeans"/>
        <s v="Laptop"/>
        <s v="Organic Snacks Pack"/>
        <s v="Perfume"/>
        <s v="Remote Control Car"/>
        <s v="Skin Care Set"/>
        <s v="Smart TV"/>
        <s v="Smartphone"/>
        <s v="Sneakers"/>
        <s v="Vacuum Cleaner"/>
        <s v="Wireless Earbuds"/>
        <s v="Yoga Mat"/>
      </sharedItems>
    </cacheField>
    <cacheField name="[Measures].[returned_revenue]" caption="returned_revenue" numFmtId="0" hierarchy="34"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20" unbalanced="0"/>
    <cacheHierarchy uniqueName="[calendar].[Month Name]" caption="Month Name" attribute="1" time="1" defaultMemberUniqueName="[calendar].[Month Name].[All]" allUniqueName="[calendar].[Month Name].[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2" memberValueDatatype="130" unbalanced="0">
      <fieldsUsage count="2">
        <fieldUsage x="-1"/>
        <fieldUsage x="6"/>
      </fieldsUsage>
    </cacheHierarchy>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0"/>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oneField="1">
      <fieldsUsage count="1">
        <fieldUsage x="4"/>
      </fieldsUsage>
    </cacheHierarchy>
    <cacheHierarchy uniqueName="[Measures].[returned_revenue]" caption="returned_revenue" measure="1" displayFolder="" measureGroup="Key Measures" count="0" oneField="1">
      <fieldsUsage count="1">
        <fieldUsage x="7"/>
      </fieldsUsage>
    </cacheHierarchy>
    <cacheHierarchy uniqueName="[Measures].[net_revenue]" caption="net_revenue" measure="1" displayFolder="" measureGroup="Key Measures" count="0" oneField="1">
      <fieldsUsage count="1">
        <fieldUsage x="1"/>
      </fieldsUsage>
    </cacheHierarchy>
    <cacheHierarchy uniqueName="[Measures].[total_orders]" caption="total_orders" measure="1" displayFolder="" measureGroup="Key Measures" count="0" oneField="1">
      <fieldsUsage count="1">
        <fieldUsage x="2"/>
      </fieldsUsage>
    </cacheHierarchy>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oneField="1">
      <fieldsUsage count="1">
        <fieldUsage x="3"/>
      </fieldsUsage>
    </cacheHierarchy>
    <cacheHierarchy uniqueName="[Measures].[returned_orders]" caption="returned_orders" measure="1" displayFolder="" measureGroup="Key Measures" count="0" oneField="1">
      <fieldsUsage count="1">
        <fieldUsage x="5"/>
      </fieldsUsage>
    </cacheHierarchy>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89807060188" backgroundQuery="1" createdVersion="8" refreshedVersion="8" minRefreshableVersion="3" recordCount="0" supportSubquery="1" supportAdvancedDrill="1" xr:uid="{F0EE9923-5C7B-4D37-A47F-5B9838B8758B}">
  <cacheSource type="external" connectionId="4"/>
  <cacheFields count="5">
    <cacheField name="[calendar].[Year].[Year]" caption="Year" numFmtId="0" hierarchy="1"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 index="3" name="[calendar].[Year].&amp;[2026]"/>
          </x15:cachedUniqueNames>
        </ext>
      </extLst>
    </cacheField>
    <cacheField name="[Measures].[churned_customers]" caption="churned_customers" numFmtId="0" hierarchy="51" level="32767"/>
    <cacheField name="[Measures].[churn_rate]" caption="churn_rate" numFmtId="0" hierarchy="52" level="32767"/>
    <cacheField name="[Measures].[total_customers_to_date]" caption="total_customers_to_date" numFmtId="0" hierarchy="60" level="32767"/>
    <cacheField name="[e-orders].[region].[region]" caption="region" numFmtId="0" hierarchy="17"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4"/>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oneField="1">
      <fieldsUsage count="1">
        <fieldUsage x="1"/>
      </fieldsUsage>
    </cacheHierarchy>
    <cacheHierarchy uniqueName="[Measures].[churn_rate]" caption="churn_rate" measure="1" displayFolder="" measureGroup="Key Measures" count="0" oneField="1">
      <fieldsUsage count="1">
        <fieldUsage x="2"/>
      </fieldsUsage>
    </cacheHierarchy>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oneField="1">
      <fieldsUsage count="1">
        <fieldUsage x="3"/>
      </fieldsUsage>
    </cacheHierarchy>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89807754627" backgroundQuery="1" createdVersion="8" refreshedVersion="8" minRefreshableVersion="3" recordCount="0" supportSubquery="1" supportAdvancedDrill="1" xr:uid="{011F3C0C-A6DF-462D-8FFE-95CCF91FCB8D}">
  <cacheSource type="external" connectionId="4"/>
  <cacheFields count="5">
    <cacheField name="[calendar].[Year].[Year]" caption="Year" numFmtId="0" hierarchy="1"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 index="3" name="[calendar].[Year].&amp;[2026]"/>
          </x15:cachedUniqueNames>
        </ext>
      </extLst>
    </cacheField>
    <cacheField name="[Measures].[total_customers]" caption="total_customers" numFmtId="0" hierarchy="38" level="32767"/>
    <cacheField name="[Measures].[repeated_purchases]" caption="repeated_purchases" numFmtId="0" hierarchy="53" level="32767"/>
    <cacheField name="[Measures].[repeat_purchase_rate]" caption="repeat_purchase_rate" numFmtId="0" hierarchy="54" level="32767"/>
    <cacheField name="[e-orders].[region].[region]" caption="region" numFmtId="0" hierarchy="17"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4"/>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oneField="1">
      <fieldsUsage count="1">
        <fieldUsage x="1"/>
      </fieldsUsage>
    </cacheHierarchy>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oneField="1">
      <fieldsUsage count="1">
        <fieldUsage x="2"/>
      </fieldsUsage>
    </cacheHierarchy>
    <cacheHierarchy uniqueName="[Measures].[repeat_purchase_rate]" caption="repeat_purchase_rate" measure="1" displayFolder="" measureGroup="Key Measures" count="0" oneField="1">
      <fieldsUsage count="1">
        <fieldUsage x="3"/>
      </fieldsUsage>
    </cacheHierarchy>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89810185182" backgroundQuery="1" createdVersion="8" refreshedVersion="8" minRefreshableVersion="3" recordCount="0" supportSubquery="1" supportAdvancedDrill="1" xr:uid="{E2BE26BB-98D6-4E48-B238-B4B296B22669}">
  <cacheSource type="external" connectionId="4"/>
  <cacheFields count="6">
    <cacheField name="[calendar].[Year].[Year]" caption="Year" numFmtId="0" hierarchy="1"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 index="3" name="[calendar].[Year].&amp;[2026]"/>
          </x15:cachedUniqueNames>
        </ext>
      </extLst>
    </cacheField>
    <cacheField name="[Measures].[total_orders_LY]" caption="total_orders_LY" numFmtId="0" hierarchy="45" level="32767"/>
    <cacheField name="[Measures].[YoY_total_orders_var]" caption="YoY_total_orders_var" numFmtId="0" hierarchy="46" level="32767"/>
    <cacheField name="[Measures].[%_YoY_total_orders_var]" caption="%_YoY_total_orders_var" numFmtId="0" hierarchy="47" level="32767"/>
    <cacheField name="[Measures].[total_orders]" caption="total_orders" numFmtId="0" hierarchy="36" level="32767"/>
    <cacheField name="[e-orders].[region].[region]" caption="region" numFmtId="0" hierarchy="17"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5"/>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oneField="1">
      <fieldsUsage count="1">
        <fieldUsage x="4"/>
      </fieldsUsage>
    </cacheHierarchy>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oneField="1">
      <fieldsUsage count="1">
        <fieldUsage x="1"/>
      </fieldsUsage>
    </cacheHierarchy>
    <cacheHierarchy uniqueName="[Measures].[YoY_total_orders_var]" caption="YoY_total_orders_var" measure="1" displayFolder="" measureGroup="Key Measures" count="0" oneField="1">
      <fieldsUsage count="1">
        <fieldUsage x="2"/>
      </fieldsUsage>
    </cacheHierarchy>
    <cacheHierarchy uniqueName="[Measures].[%_YoY_total_orders_var]" caption="%_YoY_total_orders_var" measure="1" displayFolder="" measureGroup="Key Measures" count="0" oneField="1">
      <fieldsUsage count="1">
        <fieldUsage x="3"/>
      </fieldsUsage>
    </cacheHierarchy>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89811111114" backgroundQuery="1" createdVersion="8" refreshedVersion="8" minRefreshableVersion="3" recordCount="0" supportSubquery="1" supportAdvancedDrill="1" xr:uid="{5CBB84BE-2AC7-461F-A92C-E12775C5B466}">
  <cacheSource type="external" connectionId="4"/>
  <cacheFields count="6">
    <cacheField name="[calendar].[Year].[Year]" caption="Year" numFmtId="0" hierarchy="1"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 index="3" name="[calendar].[Year].&amp;[2026]"/>
          </x15:cachedUniqueNames>
        </ext>
      </extLst>
    </cacheField>
    <cacheField name="[Measures].[net_revenue_LY]" caption="net_revenue_LY" numFmtId="0" hierarchy="39" level="32767"/>
    <cacheField name="[Measures].[YoY_net_revenue_var]" caption="YoY_net_revenue_var" numFmtId="0" hierarchy="40" level="32767"/>
    <cacheField name="[Measures].[%_YoY_net_revenue_var]" caption="%_YoY_net_revenue_var" numFmtId="0" hierarchy="41" level="32767"/>
    <cacheField name="[Measures].[net_revenue]" caption="net_revenue" numFmtId="0" hierarchy="35" level="32767"/>
    <cacheField name="[e-orders].[region].[region]" caption="region" numFmtId="0" hierarchy="17"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5"/>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oneField="1">
      <fieldsUsage count="1">
        <fieldUsage x="4"/>
      </fieldsUsage>
    </cacheHierarchy>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oneField="1">
      <fieldsUsage count="1">
        <fieldUsage x="1"/>
      </fieldsUsage>
    </cacheHierarchy>
    <cacheHierarchy uniqueName="[Measures].[YoY_net_revenue_var]" caption="YoY_net_revenue_var" measure="1" displayFolder="" measureGroup="Key Measures" count="0" oneField="1">
      <fieldsUsage count="1">
        <fieldUsage x="2"/>
      </fieldsUsage>
    </cacheHierarchy>
    <cacheHierarchy uniqueName="[Measures].[%_YoY_net_revenue_var]" caption="%_YoY_net_revenue_var" measure="1" displayFolder="" measureGroup="Key Measures" count="0" oneField="1">
      <fieldsUsage count="1">
        <fieldUsage x="3"/>
      </fieldsUsage>
    </cacheHierarchy>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12847221" backgroundQuery="1" createdVersion="8" refreshedVersion="8" minRefreshableVersion="3" recordCount="0" supportSubquery="1" supportAdvancedDrill="1" xr:uid="{85834A2F-EAFD-46A1-AE77-AFDBECA8BBC1}">
  <cacheSource type="external" connectionId="4"/>
  <cacheFields count="4">
    <cacheField name="[e-orders].[region].[region]" caption="region" numFmtId="0" hierarchy="17" level="1">
      <sharedItems count="5">
        <s v="Africa"/>
        <s v="Asia"/>
        <s v="Europe"/>
        <s v="North America"/>
        <s v="South America"/>
      </sharedItems>
    </cacheField>
    <cacheField name="[calendar].[Year].[Year]" caption="Year" numFmtId="0" hierarchy="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s>
        </ext>
      </extLst>
    </cacheField>
    <cacheField name="[Measures].[net_revenue]" caption="net_revenue" numFmtId="0" hierarchy="35" level="32767"/>
    <cacheField name="[calendar].[Month Name].[Month Name]" caption="Month Name" numFmtId="0" hierarchy="3"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0"/>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oneField="1">
      <fieldsUsage count="1">
        <fieldUsage x="2"/>
      </fieldsUsage>
    </cacheHierarchy>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2939817" backgroundQuery="1" createdVersion="8" refreshedVersion="8" minRefreshableVersion="3" recordCount="0" supportSubquery="1" supportAdvancedDrill="1" xr:uid="{A9504C24-95C2-4BE5-9AE0-C399ABE80A1C}">
  <cacheSource type="external" connectionId="4"/>
  <cacheFields count="2">
    <cacheField name="[calendar].[Year].[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calendar].[Month Name].[Month Name]" caption="Month Name" numFmtId="0" hierarchy="3"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3518518" backgroundQuery="1" createdVersion="8" refreshedVersion="8" minRefreshableVersion="3" recordCount="0" supportSubquery="1" supportAdvancedDrill="1" xr:uid="{8E4DD5FD-4766-49AF-90C0-41D63F2E2394}">
  <cacheSource type="external" connectionId="4"/>
  <cacheFields count="2">
    <cacheField name="[calendar].[Month Name].[Month Name]" caption="Month Name" numFmtId="0" hierarchy="3" level="1">
      <sharedItems count="1">
        <s v="Jun"/>
      </sharedItems>
    </cacheField>
    <cacheField name="[calendar].[Year].[Year]" caption="Year" numFmtId="0" hierarchy="1"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0"/>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4791665" backgroundQuery="1" createdVersion="8" refreshedVersion="8" minRefreshableVersion="3" recordCount="0" supportSubquery="1" supportAdvancedDrill="1" xr:uid="{894F491A-5CB3-4368-ABAB-93FC8B2F9539}">
  <cacheSource type="external" connectionId="4"/>
  <cacheFields count="6">
    <cacheField name="[calendar].[Year].[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calendar].[Month Name].[Month Name]" caption="Month Name" numFmtId="0" hierarchy="3" level="1">
      <sharedItems count="12">
        <s v="Jan"/>
        <s v="Feb"/>
        <s v="Mar"/>
        <s v="Apr"/>
        <s v="May"/>
        <s v="Jun"/>
        <s v="Jul"/>
        <s v="Aug"/>
        <s v="Sep"/>
        <s v="Oct"/>
        <s v="Nov"/>
        <s v="Dec"/>
      </sharedItems>
    </cacheField>
    <cacheField name="[Measures].[net_revenue_PM]" caption="net_revenue_PM" numFmtId="0" hierarchy="42" level="32767"/>
    <cacheField name="[Measures].[MoM_net_revenue_var]" caption="MoM_net_revenue_var" numFmtId="0" hierarchy="43" level="32767"/>
    <cacheField name="[Measures].[net_revenue]" caption="net_revenue" numFmtId="0" hierarchy="35" level="32767"/>
    <cacheField name="[Measures].[%_MoM_net_revenue_var]" caption="%_MoM_net_revenue_var" numFmtId="0" hierarchy="44"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oneField="1">
      <fieldsUsage count="1">
        <fieldUsage x="4"/>
      </fieldsUsage>
    </cacheHierarchy>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oneField="1">
      <fieldsUsage count="1">
        <fieldUsage x="2"/>
      </fieldsUsage>
    </cacheHierarchy>
    <cacheHierarchy uniqueName="[Measures].[MoM_net_revenue_var]" caption="MoM_net_revenue_var" measure="1" displayFolder="" measureGroup="Key Measures" count="0" oneField="1">
      <fieldsUsage count="1">
        <fieldUsage x="3"/>
      </fieldsUsage>
    </cacheHierarchy>
    <cacheHierarchy uniqueName="[Measures].[%_MoM_net_revenue_var]" caption="%_MoM_net_revenue_var" measure="1" displayFolder="" measureGroup="Key Measures" count="0" oneField="1">
      <fieldsUsage count="1">
        <fieldUsage x="5"/>
      </fieldsUsage>
    </cacheHierarchy>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5254627" backgroundQuery="1" createdVersion="8" refreshedVersion="8" minRefreshableVersion="3" recordCount="0" supportSubquery="1" supportAdvancedDrill="1" xr:uid="{1FCD0AA3-CCD5-42C4-904B-43BF6CF66E8D}">
  <cacheSource type="external" connectionId="4"/>
  <cacheFields count="1">
    <cacheField name="[calendar].[Year].[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5717596" backgroundQuery="1" createdVersion="8" refreshedVersion="8" minRefreshableVersion="3" recordCount="0" supportSubquery="1" supportAdvancedDrill="1" xr:uid="{B841B8C2-D8F7-487E-99DE-0E73D7301BFD}">
  <cacheSource type="external" connectionId="4"/>
  <cacheFields count="1">
    <cacheField name="[calendar].[Year].[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6064812" backgroundQuery="1" createdVersion="8" refreshedVersion="8" minRefreshableVersion="3" recordCount="0" supportSubquery="1" supportAdvancedDrill="1" xr:uid="{F62AF3D9-FAE7-44BA-8195-8C86FC006D0C}">
  <cacheSource type="external" connectionId="4"/>
  <cacheFields count="2">
    <cacheField name="[calendar].[Year].[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calendar].[Month Name].[Month Name]" caption="Month Name" numFmtId="0" hierarchy="3"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0"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6412035" backgroundQuery="1" createdVersion="8" refreshedVersion="8" minRefreshableVersion="3" recordCount="0" supportSubquery="1" supportAdvancedDrill="1" xr:uid="{AE2EE072-8DF1-4ABC-9705-3E0710233577}">
  <cacheSource type="external" connectionId="4"/>
  <cacheFields count="5">
    <cacheField name="[e-orders].[returned].[returned]" caption="returned" numFmtId="0" hierarchy="18" level="1">
      <sharedItems count="2">
        <s v="No"/>
        <s v="Yes"/>
      </sharedItems>
    </cacheField>
    <cacheField name="[calendar].[Month Name].[Month Name]" caption="Month Name" numFmtId="0" hierarchy="3" level="1">
      <sharedItems containsSemiMixedTypes="0" containsNonDate="0" containsString="0"/>
    </cacheField>
    <cacheField name="[calendar].[Year].[Year]" caption="Year" numFmtId="0" hierarchy="1" level="1">
      <sharedItems containsSemiMixedTypes="0" containsNonDate="0" containsString="0"/>
    </cacheField>
    <cacheField name="[e-orders].[region].[region]" caption="region" numFmtId="0" hierarchy="17" level="1">
      <sharedItems containsSemiMixedTypes="0" containsNonDate="0" containsString="0"/>
    </cacheField>
    <cacheField name="[Measures].[gross_revenue]" caption="gross_revenue" numFmtId="0" hierarchy="33"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3"/>
      </fieldsUsage>
    </cacheHierarchy>
    <cacheHierarchy uniqueName="[e-orders].[returned]" caption="returned" attribute="1" defaultMemberUniqueName="[e-orders].[returned].[All]" allUniqueName="[e-orders].[returned].[All]" dimensionUniqueName="[e-orders]" displayFolder="" count="2" memberValueDatatype="130" unbalanced="0">
      <fieldsUsage count="2">
        <fieldUsage x="-1"/>
        <fieldUsage x="0"/>
      </fieldsUsage>
    </cacheHierarchy>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oneField="1">
      <fieldsUsage count="1">
        <fieldUsage x="4"/>
      </fieldsUsage>
    </cacheHierarchy>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6759259" backgroundQuery="1" createdVersion="8" refreshedVersion="8" minRefreshableVersion="3" recordCount="0" supportSubquery="1" supportAdvancedDrill="1" xr:uid="{1C4B341D-BB87-44C4-B113-B78FBB525F8C}">
  <cacheSource type="external" connectionId="4"/>
  <cacheFields count="5">
    <cacheField name="[e-orders].[region].[region]" caption="region" numFmtId="0" hierarchy="17" level="1">
      <sharedItems count="5">
        <s v="Africa"/>
        <s v="Asia"/>
        <s v="Europe"/>
        <s v="North America"/>
        <s v="South America"/>
      </sharedItems>
    </cacheField>
    <cacheField name="[Measures].[Sum of total_amount]" caption="Sum of total_amount" numFmtId="0" hierarchy="27" level="32767"/>
    <cacheField name="[Measures].[net_revenue]" caption="net_revenue" numFmtId="0" hierarchy="35" level="32767"/>
    <cacheField name="[calendar].[Month Name].[Month Name]" caption="Month Name" numFmtId="0" hierarchy="3" level="1">
      <sharedItems containsSemiMixedTypes="0" containsNonDate="0" containsString="0"/>
    </cacheField>
    <cacheField name="[calendar].[Year].[Year]" caption="Year" numFmtId="0" hierarchy="1"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fieldsUsage count="2">
        <fieldUsage x="-1"/>
        <fieldUsage x="0"/>
      </fieldsUsage>
    </cacheHierarchy>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oneField="1">
      <fieldsUsage count="1">
        <fieldUsage x="2"/>
      </fieldsUsage>
    </cacheHierarchy>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7569444" backgroundQuery="1" createdVersion="8" refreshedVersion="8" minRefreshableVersion="3" recordCount="0" supportSubquery="1" supportAdvancedDrill="1" xr:uid="{3FD671A5-E9E0-41C5-844C-2858747FDE42}">
  <cacheSource type="external" connectionId="4"/>
  <cacheFields count="5">
    <cacheField name="[e-orders].[customer_id].[customer_id]" caption="customer_id" numFmtId="0" hierarchy="9" level="1">
      <sharedItems count="261">
        <s v="C00061"/>
        <s v="C00068"/>
        <s v="C00079"/>
        <s v="C00090"/>
        <s v="C00098"/>
        <s v="C00133"/>
        <s v="C00159"/>
        <s v="C00189"/>
        <s v="C00208"/>
        <s v="C00263"/>
        <s v="C00266"/>
        <s v="C00270"/>
        <s v="C00318"/>
        <s v="C00319"/>
        <s v="C00353"/>
        <s v="C00375"/>
        <s v="C00383"/>
        <s v="C00420"/>
        <s v="C00423"/>
        <s v="C00435"/>
        <s v="C00437"/>
        <s v="C00444"/>
        <s v="C00451"/>
        <s v="C00457"/>
        <s v="C00458"/>
        <s v="C00462"/>
        <s v="C00478"/>
        <s v="C00481"/>
        <s v="C00490"/>
        <s v="C00510"/>
        <s v="C00559"/>
        <s v="C00576"/>
        <s v="C00577"/>
        <s v="C00585"/>
        <s v="C00598"/>
        <s v="C00602"/>
        <s v="C00607"/>
        <s v="C00624"/>
        <s v="C00627"/>
        <s v="C00632"/>
        <s v="C00636"/>
        <s v="C00648"/>
        <s v="C00698"/>
        <s v="C00712"/>
        <s v="C00736"/>
        <s v="C00789"/>
        <s v="C00803"/>
        <s v="C00804"/>
        <s v="C00834"/>
        <s v="C00868"/>
        <s v="C00869"/>
        <s v="C00879"/>
        <s v="C00893"/>
        <s v="C00898"/>
        <s v="C00912"/>
        <s v="C00918"/>
        <s v="C00929"/>
        <s v="C00930"/>
        <s v="C00942"/>
        <s v="C00948"/>
        <s v="C00954"/>
        <s v="C00957"/>
        <s v="C01010"/>
        <s v="C01031"/>
        <s v="C01044"/>
        <s v="C01075"/>
        <s v="C01120"/>
        <s v="C01136"/>
        <s v="C01170"/>
        <s v="C01192"/>
        <s v="C01223"/>
        <s v="C01243"/>
        <s v="C01279"/>
        <s v="C01300"/>
        <s v="C01332"/>
        <s v="C01358"/>
        <s v="C01375"/>
        <s v="C01392"/>
        <s v="C01396"/>
        <s v="C01402"/>
        <s v="C01440"/>
        <s v="C01441"/>
        <s v="C01449"/>
        <s v="C01470"/>
        <s v="C01486"/>
        <s v="C01501"/>
        <s v="C01505"/>
        <s v="C01521"/>
        <s v="C01533"/>
        <s v="C01550"/>
        <s v="C01559"/>
        <s v="C01566"/>
        <s v="C01581"/>
        <s v="C01587"/>
        <s v="C01596"/>
        <s v="C01609"/>
        <s v="C01613"/>
        <s v="C01618"/>
        <s v="C01622"/>
        <s v="C01625"/>
        <s v="C01670"/>
        <s v="C01671"/>
        <s v="C01681"/>
        <s v="C01692"/>
        <s v="C01695"/>
        <s v="C01701"/>
        <s v="C01712"/>
        <s v="C01758"/>
        <s v="C01761"/>
        <s v="C01769"/>
        <s v="C01775"/>
        <s v="C01795"/>
        <s v="C01815"/>
        <s v="C01840"/>
        <s v="C01850"/>
        <s v="C01863"/>
        <s v="C01908"/>
        <s v="C01920"/>
        <s v="C01971"/>
        <s v="C01989"/>
        <s v="C02008"/>
        <s v="C02009"/>
        <s v="C02034"/>
        <s v="C02063"/>
        <s v="C02065"/>
        <s v="C02111"/>
        <s v="C02127"/>
        <s v="C02147"/>
        <s v="C02153"/>
        <s v="C02155"/>
        <s v="C02156"/>
        <s v="C02170"/>
        <s v="C02176"/>
        <s v="C02182"/>
        <s v="C02184"/>
        <s v="C02189"/>
        <s v="C02190"/>
        <s v="C02193"/>
        <s v="C02197"/>
        <s v="C02200"/>
        <s v="C02219"/>
        <s v="C02224"/>
        <s v="C02243"/>
        <s v="C02282"/>
        <s v="C02329"/>
        <s v="C02339"/>
        <s v="C02361"/>
        <s v="C02378"/>
        <s v="C02385"/>
        <s v="C02386"/>
        <s v="C02393"/>
        <s v="C02394"/>
        <s v="C02398"/>
        <s v="C02401"/>
        <s v="C02411"/>
        <s v="C02416"/>
        <s v="C02427"/>
        <s v="C02480"/>
        <s v="C02486"/>
        <s v="C02490"/>
        <s v="C02507"/>
        <s v="C02511"/>
        <s v="C02517"/>
        <s v="C02522"/>
        <s v="C02533"/>
        <s v="C02555"/>
        <s v="C02600"/>
        <s v="C02614"/>
        <s v="C02647"/>
        <s v="C02653"/>
        <s v="C02664"/>
        <s v="C02671"/>
        <s v="C02682"/>
        <s v="C02690"/>
        <s v="C02694"/>
        <s v="C02730"/>
        <s v="C02740"/>
        <s v="C02792"/>
        <s v="C02793"/>
        <s v="C02798"/>
        <s v="C02803"/>
        <s v="C02806"/>
        <s v="C02812"/>
        <s v="C02834"/>
        <s v="C02835"/>
        <s v="C02840"/>
        <s v="C02868"/>
        <s v="C02881"/>
        <s v="C02887"/>
        <s v="C02926"/>
        <s v="C02965"/>
        <s v="C03022"/>
        <s v="C03052"/>
        <s v="C03083"/>
        <s v="C03110"/>
        <s v="C03122"/>
        <s v="C03161"/>
        <s v="C03170"/>
        <s v="C03177"/>
        <s v="C03192"/>
        <s v="C03193"/>
        <s v="C03213"/>
        <s v="C03214"/>
        <s v="C03221"/>
        <s v="C03243"/>
        <s v="C03252"/>
        <s v="C03301"/>
        <s v="C03304"/>
        <s v="C03308"/>
        <s v="C03318"/>
        <s v="C03344"/>
        <s v="C03356"/>
        <s v="C03366"/>
        <s v="C03367"/>
        <s v="C03387"/>
        <s v="C03389"/>
        <s v="C03420"/>
        <s v="C03432"/>
        <s v="C03452"/>
        <s v="C03506"/>
        <s v="C03527"/>
        <s v="C03540"/>
        <s v="C03566"/>
        <s v="C03574"/>
        <s v="C03600"/>
        <s v="C03604"/>
        <s v="C03628"/>
        <s v="C03675"/>
        <s v="C03693"/>
        <s v="C03699"/>
        <s v="C03726"/>
        <s v="C03746"/>
        <s v="C03749"/>
        <s v="C03770"/>
        <s v="C03784"/>
        <s v="C03787"/>
        <s v="C03794"/>
        <s v="C03819"/>
        <s v="C03836"/>
        <s v="C03839"/>
        <s v="C03850"/>
        <s v="C03851"/>
        <s v="C03860"/>
        <s v="C03891"/>
        <s v="C03913"/>
        <s v="C03916"/>
        <s v="C03941"/>
        <s v="C03962"/>
        <s v="C04042"/>
        <s v="C04043"/>
        <s v="C04069"/>
        <s v="C04072"/>
        <s v="C04081"/>
        <s v="C04101"/>
        <s v="C04127"/>
        <s v="C04132"/>
        <s v="C04142"/>
        <s v="C04154"/>
        <s v="C04166"/>
        <s v="C04168"/>
        <s v="C04177"/>
      </sharedItems>
    </cacheField>
    <cacheField name="[Measures].[Sum of total_amount]" caption="Sum of total_amount" numFmtId="0" hierarchy="27" level="32767"/>
    <cacheField name="[Measures].[net_revenue]" caption="net_revenue" numFmtId="0" hierarchy="35"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4"/>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2" memberValueDatatype="130" unbalanced="0">
      <fieldsUsage count="2">
        <fieldUsage x="-1"/>
        <fieldUsage x="0"/>
      </fieldsUsage>
    </cacheHierarchy>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oneField="1">
      <fieldsUsage count="1">
        <fieldUsage x="2"/>
      </fieldsUsage>
    </cacheHierarchy>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826389" backgroundQuery="1" createdVersion="8" refreshedVersion="8" minRefreshableVersion="3" recordCount="0" supportSubquery="1" supportAdvancedDrill="1" xr:uid="{41407EBC-8E23-40B0-BC4B-3CB19FEFD9E4}">
  <cacheSource type="external" connectionId="4"/>
  <cacheFields count="5">
    <cacheField name="[e-orders].[product_name].[product_name]" caption="product_name" numFmtId="0" hierarchy="11" level="1">
      <sharedItems count="17">
        <s v="Building Blocks"/>
        <s v="Coffee Beans"/>
        <s v="Coffee Maker"/>
        <s v="Dumbbells"/>
        <s v="Jacket"/>
        <s v="Jeans"/>
        <s v="Laptop"/>
        <s v="Organic Snacks Pack"/>
        <s v="Perfume"/>
        <s v="Remote Control Car"/>
        <s v="Skin Care Set"/>
        <s v="Smart TV"/>
        <s v="Smartphone"/>
        <s v="Sneakers"/>
        <s v="Vacuum Cleaner"/>
        <s v="Wireless Earbuds"/>
        <s v="Yoga Mat"/>
      </sharedItems>
    </cacheField>
    <cacheField name="[Measures].[Sum of total_amount]" caption="Sum of total_amount" numFmtId="0" hierarchy="27" level="32767"/>
    <cacheField name="[Measures].[net_revenue]" caption="net_revenue" numFmtId="0" hierarchy="35"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4"/>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2" memberValueDatatype="130" unbalanced="0">
      <fieldsUsage count="2">
        <fieldUsage x="-1"/>
        <fieldUsage x="0"/>
      </fieldsUsage>
    </cacheHierarchy>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oneField="1">
      <fieldsUsage count="1">
        <fieldUsage x="2"/>
      </fieldsUsage>
    </cacheHierarchy>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48842591" backgroundQuery="1" createdVersion="8" refreshedVersion="8" minRefreshableVersion="3" recordCount="0" supportSubquery="1" supportAdvancedDrill="1" xr:uid="{D0865906-07FD-44ED-AE5B-F7413C730252}">
  <cacheSource type="external" connectionId="4"/>
  <cacheFields count="7">
    <cacheField name="[Measures].[total_orders]" caption="total_orders" numFmtId="0" hierarchy="36" level="32767"/>
    <cacheField name="[Measures].[total_customers]" caption="total_customers" numFmtId="0" hierarchy="38" level="32767"/>
    <cacheField name="[Measures].[avg_order_value (AOV)]" caption="avg_order_value (AOV)" numFmtId="0" hierarchy="37" level="32767"/>
    <cacheField name="[Measures].[net_revenue]" caption="net_revenue" numFmtId="0" hierarchy="35" level="32767"/>
    <cacheField name="[Measures].[returned_revenue]" caption="returned_revenue" numFmtId="0" hierarchy="34" level="32767"/>
    <cacheField name="[Measures].[gross_revenue]" caption="gross_revenue" numFmtId="0" hierarchy="33" level="32767"/>
    <cacheField name="[calendar].[Year].[Year]" caption="Year" numFmtId="0" hierarchy="1"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6"/>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oneField="1">
      <fieldsUsage count="1">
        <fieldUsage x="5"/>
      </fieldsUsage>
    </cacheHierarchy>
    <cacheHierarchy uniqueName="[Measures].[returned_revenue]" caption="returned_revenue" measure="1" displayFolder="" measureGroup="Key Measures" count="0" oneField="1">
      <fieldsUsage count="1">
        <fieldUsage x="4"/>
      </fieldsUsage>
    </cacheHierarchy>
    <cacheHierarchy uniqueName="[Measures].[net_revenue]" caption="net_revenue" measure="1" displayFolder="" measureGroup="Key Measures" count="0" oneField="1">
      <fieldsUsage count="1">
        <fieldUsage x="3"/>
      </fieldsUsage>
    </cacheHierarchy>
    <cacheHierarchy uniqueName="[Measures].[total_orders]" caption="total_orders" measure="1" displayFolder="" measureGroup="Key Measures" count="0" oneField="1">
      <fieldsUsage count="1">
        <fieldUsage x="0"/>
      </fieldsUsage>
    </cacheHierarchy>
    <cacheHierarchy uniqueName="[Measures].[avg_order_value (AOV)]" caption="avg_order_value (AOV)" measure="1" displayFolder="" measureGroup="Key Measures" count="0" oneField="1">
      <fieldsUsage count="1">
        <fieldUsage x="2"/>
      </fieldsUsage>
    </cacheHierarchy>
    <cacheHierarchy uniqueName="[Measures].[total_customers]" caption="total_customers" measure="1" displayFolder="" measureGroup="Key Measures" count="0" oneField="1">
      <fieldsUsage count="1">
        <fieldUsage x="1"/>
      </fieldsUsage>
    </cacheHierarchy>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51388892" backgroundQuery="1" createdVersion="8" refreshedVersion="8" minRefreshableVersion="3" recordCount="0" supportSubquery="1" supportAdvancedDrill="1" xr:uid="{8DA2F261-76A0-4154-9A23-0BE7A999E80E}">
  <cacheSource type="external" connectionId="4"/>
  <cacheFields count="6">
    <cacheField name="[calendar].[Year].[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calendar].[Month Name].[Month Name]" caption="Month Name" numFmtId="0" hierarchy="3" level="1">
      <sharedItems count="12">
        <s v="Jan"/>
        <s v="Feb"/>
        <s v="Mar"/>
        <s v="Apr"/>
        <s v="May"/>
        <s v="Jun"/>
        <s v="Jul"/>
        <s v="Aug"/>
        <s v="Sep"/>
        <s v="Oct"/>
        <s v="Nov"/>
        <s v="Dec"/>
      </sharedItems>
    </cacheField>
    <cacheField name="[Measures].[total_orders]" caption="total_orders" numFmtId="0" hierarchy="36" level="32767"/>
    <cacheField name="[Measures].[total_orders_PM]" caption="total_orders_PM" numFmtId="0" hierarchy="48" level="32767"/>
    <cacheField name="[Measures].[MoM_total_orders_var]" caption="MoM_total_orders_var" numFmtId="0" hierarchy="49" level="32767"/>
    <cacheField name="[Measures].[%_MoM_orders_var]" caption="%_MoM_orders_var" numFmtId="0" hierarchy="50" level="32767"/>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oneField="1">
      <fieldsUsage count="1">
        <fieldUsage x="2"/>
      </fieldsUsage>
    </cacheHierarchy>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oneField="1">
      <fieldsUsage count="1">
        <fieldUsage x="3"/>
      </fieldsUsage>
    </cacheHierarchy>
    <cacheHierarchy uniqueName="[Measures].[MoM_total_orders_var]" caption="MoM_total_orders_var" measure="1" displayFolder="" measureGroup="Key Measures" count="0" oneField="1">
      <fieldsUsage count="1">
        <fieldUsage x="4"/>
      </fieldsUsage>
    </cacheHierarchy>
    <cacheHierarchy uniqueName="[Measures].[%_MoM_orders_var]" caption="%_MoM_orders_var" measure="1" displayFolder="" measureGroup="Key Measures" count="0" oneField="1">
      <fieldsUsage count="1">
        <fieldUsage x="5"/>
      </fieldsUsage>
    </cacheHierarchy>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52083331" backgroundQuery="1" createdVersion="8" refreshedVersion="8" minRefreshableVersion="3" recordCount="0" supportSubquery="1" supportAdvancedDrill="1" xr:uid="{05B485C5-78D6-4C23-9495-1C11AA0D9312}">
  <cacheSource type="external" connectionId="4"/>
  <cacheFields count="4">
    <cacheField name="[e-orders].[age_group].[age_group]" caption="age_group" numFmtId="0" hierarchy="23" level="1">
      <sharedItems count="4">
        <s v="Medium Age [&gt;45]"/>
        <s v="Old Age [&gt;65]"/>
        <s v="Young Age"/>
        <s v="Youth Age [&gt;18]"/>
      </sharedItems>
    </cacheField>
    <cacheField name="[Measures].[net_revenue]" caption="net_revenue" numFmtId="0" hierarchy="35"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2" memberValueDatatype="130" unbalanced="0">
      <fieldsUsage count="2">
        <fieldUsage x="-1"/>
        <fieldUsage x="0"/>
      </fieldsUsage>
    </cacheHierarchy>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oneField="1">
      <fieldsUsage count="1">
        <fieldUsage x="1"/>
      </fieldsUsage>
    </cacheHierarchy>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52430555" backgroundQuery="1" createdVersion="8" refreshedVersion="8" minRefreshableVersion="3" recordCount="0" supportSubquery="1" supportAdvancedDrill="1" xr:uid="{24E0CF7C-7639-4766-8FAB-357B78FA04BF}">
  <cacheSource type="external" connectionId="4"/>
  <cacheFields count="4">
    <cacheField name="[e-orders].[category].[category]" caption="category" numFmtId="0" hierarchy="12" level="1">
      <sharedItems count="7">
        <s v="Beauty"/>
        <s v="Electronics"/>
        <s v="Fashion"/>
        <s v="Grocery"/>
        <s v="Home"/>
        <s v="Sports"/>
        <s v="Toys"/>
      </sharedItems>
    </cacheField>
    <cacheField name="[Measures].[%_orders_returned]" caption="%_orders_returned" numFmtId="0" hierarchy="58"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2" memberValueDatatype="130" unbalanced="0">
      <fieldsUsage count="2">
        <fieldUsage x="-1"/>
        <fieldUsage x="0"/>
      </fieldsUsage>
    </cacheHierarchy>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oneField="1">
      <fieldsUsage count="1">
        <fieldUsage x="1"/>
      </fieldsUsage>
    </cacheHierarchy>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750752893517" backgroundQuery="1" createdVersion="8" refreshedVersion="8" minRefreshableVersion="3" recordCount="0" supportSubquery="1" supportAdvancedDrill="1" xr:uid="{D50FD38B-3DE5-4703-973F-F63EFF3DFEC7}">
  <cacheSource type="external" connectionId="4"/>
  <cacheFields count="5">
    <cacheField name="[e-orders].[customer_id].[customer_id]" caption="customer_id" numFmtId="0" hierarchy="9" level="1">
      <sharedItems count="261">
        <s v="C00061"/>
        <s v="C00068"/>
        <s v="C00079"/>
        <s v="C00090"/>
        <s v="C00098"/>
        <s v="C00133"/>
        <s v="C00159"/>
        <s v="C00189"/>
        <s v="C00208"/>
        <s v="C00263"/>
        <s v="C00266"/>
        <s v="C00270"/>
        <s v="C00318"/>
        <s v="C00319"/>
        <s v="C00353"/>
        <s v="C00375"/>
        <s v="C00383"/>
        <s v="C00420"/>
        <s v="C00423"/>
        <s v="C00435"/>
        <s v="C00437"/>
        <s v="C00444"/>
        <s v="C00451"/>
        <s v="C00457"/>
        <s v="C00458"/>
        <s v="C00462"/>
        <s v="C00478"/>
        <s v="C00481"/>
        <s v="C00490"/>
        <s v="C00510"/>
        <s v="C00559"/>
        <s v="C00576"/>
        <s v="C00577"/>
        <s v="C00585"/>
        <s v="C00598"/>
        <s v="C00602"/>
        <s v="C00607"/>
        <s v="C00624"/>
        <s v="C00627"/>
        <s v="C00632"/>
        <s v="C00636"/>
        <s v="C00648"/>
        <s v="C00698"/>
        <s v="C00712"/>
        <s v="C00736"/>
        <s v="C00789"/>
        <s v="C00803"/>
        <s v="C00804"/>
        <s v="C00834"/>
        <s v="C00868"/>
        <s v="C00869"/>
        <s v="C00879"/>
        <s v="C00893"/>
        <s v="C00898"/>
        <s v="C00912"/>
        <s v="C00918"/>
        <s v="C00929"/>
        <s v="C00930"/>
        <s v="C00942"/>
        <s v="C00948"/>
        <s v="C00954"/>
        <s v="C00957"/>
        <s v="C01010"/>
        <s v="C01031"/>
        <s v="C01044"/>
        <s v="C01075"/>
        <s v="C01120"/>
        <s v="C01136"/>
        <s v="C01170"/>
        <s v="C01192"/>
        <s v="C01223"/>
        <s v="C01243"/>
        <s v="C01279"/>
        <s v="C01300"/>
        <s v="C01332"/>
        <s v="C01358"/>
        <s v="C01375"/>
        <s v="C01392"/>
        <s v="C01396"/>
        <s v="C01402"/>
        <s v="C01440"/>
        <s v="C01441"/>
        <s v="C01449"/>
        <s v="C01470"/>
        <s v="C01486"/>
        <s v="C01501"/>
        <s v="C01505"/>
        <s v="C01521"/>
        <s v="C01533"/>
        <s v="C01550"/>
        <s v="C01559"/>
        <s v="C01566"/>
        <s v="C01581"/>
        <s v="C01587"/>
        <s v="C01596"/>
        <s v="C01609"/>
        <s v="C01613"/>
        <s v="C01618"/>
        <s v="C01622"/>
        <s v="C01625"/>
        <s v="C01670"/>
        <s v="C01671"/>
        <s v="C01681"/>
        <s v="C01692"/>
        <s v="C01695"/>
        <s v="C01701"/>
        <s v="C01712"/>
        <s v="C01758"/>
        <s v="C01761"/>
        <s v="C01769"/>
        <s v="C01775"/>
        <s v="C01795"/>
        <s v="C01815"/>
        <s v="C01840"/>
        <s v="C01850"/>
        <s v="C01863"/>
        <s v="C01908"/>
        <s v="C01920"/>
        <s v="C01971"/>
        <s v="C01989"/>
        <s v="C02008"/>
        <s v="C02009"/>
        <s v="C02034"/>
        <s v="C02063"/>
        <s v="C02065"/>
        <s v="C02111"/>
        <s v="C02127"/>
        <s v="C02147"/>
        <s v="C02153"/>
        <s v="C02155"/>
        <s v="C02156"/>
        <s v="C02170"/>
        <s v="C02176"/>
        <s v="C02182"/>
        <s v="C02184"/>
        <s v="C02189"/>
        <s v="C02190"/>
        <s v="C02193"/>
        <s v="C02197"/>
        <s v="C02200"/>
        <s v="C02219"/>
        <s v="C02224"/>
        <s v="C02243"/>
        <s v="C02282"/>
        <s v="C02329"/>
        <s v="C02339"/>
        <s v="C02361"/>
        <s v="C02378"/>
        <s v="C02385"/>
        <s v="C02386"/>
        <s v="C02393"/>
        <s v="C02394"/>
        <s v="C02398"/>
        <s v="C02401"/>
        <s v="C02411"/>
        <s v="C02416"/>
        <s v="C02427"/>
        <s v="C02480"/>
        <s v="C02486"/>
        <s v="C02490"/>
        <s v="C02507"/>
        <s v="C02511"/>
        <s v="C02517"/>
        <s v="C02522"/>
        <s v="C02533"/>
        <s v="C02555"/>
        <s v="C02600"/>
        <s v="C02614"/>
        <s v="C02647"/>
        <s v="C02653"/>
        <s v="C02664"/>
        <s v="C02671"/>
        <s v="C02682"/>
        <s v="C02690"/>
        <s v="C02694"/>
        <s v="C02730"/>
        <s v="C02740"/>
        <s v="C02792"/>
        <s v="C02793"/>
        <s v="C02798"/>
        <s v="C02803"/>
        <s v="C02806"/>
        <s v="C02812"/>
        <s v="C02834"/>
        <s v="C02835"/>
        <s v="C02840"/>
        <s v="C02868"/>
        <s v="C02881"/>
        <s v="C02887"/>
        <s v="C02926"/>
        <s v="C02965"/>
        <s v="C03022"/>
        <s v="C03052"/>
        <s v="C03083"/>
        <s v="C03110"/>
        <s v="C03122"/>
        <s v="C03161"/>
        <s v="C03170"/>
        <s v="C03177"/>
        <s v="C03192"/>
        <s v="C03193"/>
        <s v="C03213"/>
        <s v="C03214"/>
        <s v="C03221"/>
        <s v="C03243"/>
        <s v="C03252"/>
        <s v="C03301"/>
        <s v="C03304"/>
        <s v="C03308"/>
        <s v="C03318"/>
        <s v="C03344"/>
        <s v="C03356"/>
        <s v="C03366"/>
        <s v="C03367"/>
        <s v="C03387"/>
        <s v="C03389"/>
        <s v="C03420"/>
        <s v="C03432"/>
        <s v="C03452"/>
        <s v="C03506"/>
        <s v="C03527"/>
        <s v="C03540"/>
        <s v="C03566"/>
        <s v="C03574"/>
        <s v="C03600"/>
        <s v="C03604"/>
        <s v="C03628"/>
        <s v="C03675"/>
        <s v="C03693"/>
        <s v="C03699"/>
        <s v="C03726"/>
        <s v="C03746"/>
        <s v="C03749"/>
        <s v="C03770"/>
        <s v="C03784"/>
        <s v="C03787"/>
        <s v="C03794"/>
        <s v="C03819"/>
        <s v="C03836"/>
        <s v="C03839"/>
        <s v="C03850"/>
        <s v="C03851"/>
        <s v="C03860"/>
        <s v="C03891"/>
        <s v="C03913"/>
        <s v="C03916"/>
        <s v="C03941"/>
        <s v="C03962"/>
        <s v="C04042"/>
        <s v="C04043"/>
        <s v="C04069"/>
        <s v="C04072"/>
        <s v="C04081"/>
        <s v="C04101"/>
        <s v="C04127"/>
        <s v="C04132"/>
        <s v="C04142"/>
        <s v="C04154"/>
        <s v="C04166"/>
        <s v="C04168"/>
        <s v="C04177"/>
      </sharedItems>
    </cacheField>
    <cacheField name="[Measures].[Count of customer_id]" caption="Count of customer_id" numFmtId="0" hierarchy="26" level="32767"/>
    <cacheField name="[Measures].[Count of order_id]" caption="Count of order_id" numFmtId="0" hierarchy="32"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4"/>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2" memberValueDatatype="130" unbalanced="0">
      <fieldsUsage count="2">
        <fieldUsage x="-1"/>
        <fieldUsage x="0"/>
      </fieldsUsage>
    </cacheHierarchy>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oneField="1">
      <fieldsUsage count="1">
        <fieldUsage x="1"/>
      </fieldsUsage>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oneField="1">
      <fieldsUsage count="1">
        <fieldUsage x="2"/>
      </fieldsUsage>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dimensions count="3">
    <dimension name="calendar" uniqueName="[calendar]" caption="calendar"/>
    <dimension name="e-orders" uniqueName="[e-orders]" caption="e-orders"/>
    <dimension measure="1" name="Measures" uniqueName="[Measures]" caption="Measures"/>
  </dimensions>
  <measureGroups count="3">
    <measureGroup name="calendar" caption="calendar"/>
    <measureGroup name="e-orders" caption="e-orders"/>
    <measureGroup name="Key Measures" caption="Key Measur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633158101853" backgroundQuery="1" createdVersion="3" refreshedVersion="8" minRefreshableVersion="3" recordCount="0" supportSubquery="1" supportAdvancedDrill="1" xr:uid="{CD6CF0C1-485F-490E-8CE3-3547070BE8B3}">
  <cacheSource type="external" connectionId="4">
    <extLst>
      <ext xmlns:x14="http://schemas.microsoft.com/office/spreadsheetml/2009/9/main" uri="{F057638F-6D5F-4e77-A914-E7F072B9BCA8}">
        <x14:sourceConnection name="ThisWorkbookDataModel"/>
      </ext>
    </extLst>
  </cacheSource>
  <cacheFields count="0"/>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Week of Year]" caption="Week of Year" attribute="1" time="1" defaultMemberUniqueName="[calendar].[Week of Year].[All]" allUniqueName="[calendar].[Week of Year].[All]" dimensionUniqueName="[calendar]" displayFolder="" count="0" memberValueDatatype="2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Day of Week]" caption="Day of Week" attribute="1" time="1" defaultMemberUniqueName="[calendar].[Day of Week].[All]" allUniqueName="[calendar].[Day of Week].[All]" dimensionUniqueName="[calendar]" displayFolder="" count="0" memberValueDatatype="20" unbalanced="0"/>
    <cacheHierarchy uniqueName="[e-orders].[order_id]" caption="order_id" attribute="1" defaultMemberUniqueName="[e-orders].[order_id].[All]" allUniqueName="[e-orders].[order_id].[All]" dimensionUniqueName="[e-orders]" displayFolder="" count="0" memberValueDatatype="130" unbalanced="0"/>
    <cacheHierarchy uniqueName="[e-orders].[customer_id]" caption="customer_id" attribute="1" defaultMemberUniqueName="[e-orders].[customer_id].[All]" allUniqueName="[e-orders].[customer_id].[All]" dimensionUniqueName="[e-orders]" displayFolder="" count="0" memberValueDatatype="130" unbalanced="0"/>
    <cacheHierarchy uniqueName="[e-orders].[product_id]" caption="product_id" attribute="1" defaultMemberUniqueName="[e-orders].[product_id].[All]" allUniqueName="[e-orders].[product_id].[All]" dimensionUniqueName="[e-orders]" displayFolder="" count="0" memberValueDatatype="130" unbalanced="0"/>
    <cacheHierarchy uniqueName="[e-orders].[product_name]" caption="product_name" attribute="1" defaultMemberUniqueName="[e-orders].[product_name].[All]" allUniqueName="[e-orders].[product_name].[All]" dimensionUniqueName="[e-orders]" displayFolder="" count="0" memberValueDatatype="130" unbalanced="0"/>
    <cacheHierarchy uniqueName="[e-orders].[category]" caption="category" attribute="1" defaultMemberUniqueName="[e-orders].[category].[All]" allUniqueName="[e-orders].[category].[All]" dimensionUniqueName="[e-orders]" displayFolder="" count="0" memberValueDatatype="130" unbalanced="0"/>
    <cacheHierarchy uniqueName="[e-orders].[price]" caption="price" attribute="1" defaultMemberUniqueName="[e-orders].[price].[All]" allUniqueName="[e-orders].[price].[All]" dimensionUniqueName="[e-orders]" displayFolder="" count="0" memberValueDatatype="5" unbalanced="0"/>
    <cacheHierarchy uniqueName="[e-orders].[quantity]" caption="quantity" attribute="1" defaultMemberUniqueName="[e-orders].[quantity].[All]" allUniqueName="[e-orders].[quantity].[All]" dimensionUniqueName="[e-orders]" displayFolder="" count="0" memberValueDatatype="20" unbalanced="0"/>
    <cacheHierarchy uniqueName="[e-orders].[payment_method]" caption="payment_method" attribute="1" defaultMemberUniqueName="[e-orders].[payment_method].[All]" allUniqueName="[e-orders].[payment_method].[All]" dimensionUniqueName="[e-orders]" displayFolder="" count="0" memberValueDatatype="130" unbalanced="0"/>
    <cacheHierarchy uniqueName="[e-orders].[order_date]" caption="order_date" attribute="1" time="1" defaultMemberUniqueName="[e-orders].[order_date].[All]" allUniqueName="[e-orders].[order_date].[All]" dimensionUniqueName="[e-orders]" displayFolder="" count="0" memberValueDatatype="7" unbalanced="0"/>
    <cacheHierarchy uniqueName="[e-orders].[region]" caption="region" attribute="1" defaultMemberUniqueName="[e-orders].[region].[All]" allUniqueName="[e-orders].[region].[All]" dimensionUniqueName="[e-orders]" displayFolder="" count="2" memberValueDatatype="130" unbalanced="0"/>
    <cacheHierarchy uniqueName="[e-orders].[returned]" caption="returned" attribute="1" defaultMemberUniqueName="[e-orders].[returned].[All]" allUniqueName="[e-orders].[returned].[All]" dimensionUniqueName="[e-orders]" displayFolder="" count="0" memberValueDatatype="130" unbalanced="0"/>
    <cacheHierarchy uniqueName="[e-orders].[shipping_cost]" caption="shipping_cost" attribute="1" defaultMemberUniqueName="[e-orders].[shipping_cost].[All]" allUniqueName="[e-orders].[shipping_cost].[All]" dimensionUniqueName="[e-orders]" displayFolder="" count="0" memberValueDatatype="5" unbalanced="0"/>
    <cacheHierarchy uniqueName="[e-orders].[total_amount]" caption="total_amount" attribute="1" defaultMemberUniqueName="[e-orders].[total_amount].[All]" allUniqueName="[e-orders].[total_amount].[All]" dimensionUniqueName="[e-orders]" displayFolder="" count="0" memberValueDatatype="5" unbalanced="0"/>
    <cacheHierarchy uniqueName="[e-orders].[customer_age]" caption="customer_age" attribute="1" defaultMemberUniqueName="[e-orders].[customer_age].[All]" allUniqueName="[e-orders].[customer_age].[All]" dimensionUniqueName="[e-orders]" displayFolder="" count="0" memberValueDatatype="20" unbalanced="0"/>
    <cacheHierarchy uniqueName="[e-orders].[customer_gender]" caption="customer_gender" attribute="1" defaultMemberUniqueName="[e-orders].[customer_gender].[All]" allUniqueName="[e-orders].[customer_gender].[All]" dimensionUniqueName="[e-orders]" displayFolder="" count="0" memberValueDatatype="130" unbalanced="0"/>
    <cacheHierarchy uniqueName="[e-orders].[age_group]" caption="age_group" attribute="1" defaultMemberUniqueName="[e-orders].[age_group].[All]" allUniqueName="[e-orders].[age_group].[All]" dimensionUniqueName="[e-orders]" displayFolder="" count="0" memberValueDatatype="130" unbalanced="0"/>
    <cacheHierarchy uniqueName="[Key Measures].[Column]" caption="Column" attribute="1" defaultMemberUniqueName="[Key Measures].[Column].[All]" allUniqueName="[Key Measures].[Column].[All]" dimensionUniqueName="[Key Measures]" displayFolder="" count="0" memberValueDatatype="130" unbalanced="0" hidden="1"/>
    <cacheHierarchy uniqueName="[Measures].[Count of order_date]" caption="Count of order_date" measure="1" displayFolder="" measureGroup="e-orders" count="0">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orders" count="0">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e-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e-orders"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e-orders" count="0">
      <extLst>
        <ext xmlns:x15="http://schemas.microsoft.com/office/spreadsheetml/2010/11/main" uri="{B97F6D7D-B522-45F9-BDA1-12C45D357490}">
          <x15:cacheHierarchy aggregatedColumn="14"/>
        </ext>
      </extLst>
    </cacheHierarchy>
    <cacheHierarchy uniqueName="[Measures].[Sum of customer_age]" caption="Sum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customer_age]" caption="Count of customer_age" measure="1" displayFolder="" measureGroup="e-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e-orders" count="0">
      <extLst>
        <ext xmlns:x15="http://schemas.microsoft.com/office/spreadsheetml/2010/11/main" uri="{B97F6D7D-B522-45F9-BDA1-12C45D357490}">
          <x15:cacheHierarchy aggregatedColumn="8"/>
        </ext>
      </extLst>
    </cacheHierarchy>
    <cacheHierarchy uniqueName="[Measures].[gross_revenue]" caption="gross_revenue" measure="1" displayFolder="" measureGroup="Key Measures" count="0"/>
    <cacheHierarchy uniqueName="[Measures].[returned_revenue]" caption="returned_revenue" measure="1" displayFolder="" measureGroup="Key Measures" count="0"/>
    <cacheHierarchy uniqueName="[Measures].[net_revenue]" caption="net_revenue" measure="1" displayFolder="" measureGroup="Key Measures" count="0"/>
    <cacheHierarchy uniqueName="[Measures].[total_orders]" caption="total_orders" measure="1" displayFolder="" measureGroup="Key Measures" count="0"/>
    <cacheHierarchy uniqueName="[Measures].[avg_order_value (AOV)]" caption="avg_order_value (AOV)" measure="1" displayFolder="" measureGroup="Key Measures" count="0"/>
    <cacheHierarchy uniqueName="[Measures].[total_customers]" caption="total_customers" measure="1" displayFolder="" measureGroup="Key Measures" count="0"/>
    <cacheHierarchy uniqueName="[Measures].[net_revenue_LY]" caption="net_revenue_LY" measure="1" displayFolder="" measureGroup="Key Measures" count="0"/>
    <cacheHierarchy uniqueName="[Measures].[YoY_net_revenue_var]" caption="YoY_net_revenue_var" measure="1" displayFolder="" measureGroup="Key Measures" count="0"/>
    <cacheHierarchy uniqueName="[Measures].[%_YoY_net_revenue_var]" caption="%_YoY_net_revenue_var" measure="1" displayFolder="" measureGroup="Key Measures" count="0"/>
    <cacheHierarchy uniqueName="[Measures].[net_revenue_PM]" caption="net_revenue_PM" measure="1" displayFolder="" measureGroup="Key Measures" count="0"/>
    <cacheHierarchy uniqueName="[Measures].[MoM_net_revenue_var]" caption="MoM_net_revenue_var" measure="1" displayFolder="" measureGroup="Key Measures" count="0"/>
    <cacheHierarchy uniqueName="[Measures].[%_MoM_net_revenue_var]" caption="%_MoM_net_revenue_var" measure="1" displayFolder="" measureGroup="Key Measures" count="0"/>
    <cacheHierarchy uniqueName="[Measures].[total_orders_LY]" caption="total_orders_LY" measure="1" displayFolder="" measureGroup="Key Measures" count="0"/>
    <cacheHierarchy uniqueName="[Measures].[YoY_total_orders_var]" caption="YoY_total_orders_var" measure="1" displayFolder="" measureGroup="Key Measures" count="0"/>
    <cacheHierarchy uniqueName="[Measures].[%_YoY_total_orders_var]" caption="%_YoY_total_orders_var" measure="1" displayFolder="" measureGroup="Key Measures" count="0"/>
    <cacheHierarchy uniqueName="[Measures].[total_orders_PM]" caption="total_orders_PM" measure="1" displayFolder="" measureGroup="Key Measures" count="0"/>
    <cacheHierarchy uniqueName="[Measures].[MoM_total_orders_var]" caption="MoM_total_orders_var" measure="1" displayFolder="" measureGroup="Key Measures" count="0"/>
    <cacheHierarchy uniqueName="[Measures].[%_MoM_orders_var]" caption="%_MoM_orders_var" measure="1" displayFolder="" measureGroup="Key Measures" count="0"/>
    <cacheHierarchy uniqueName="[Measures].[churned_customers]" caption="churned_customers" measure="1" displayFolder="" measureGroup="Key Measures" count="0"/>
    <cacheHierarchy uniqueName="[Measures].[churn_rate]" caption="churn_rate" measure="1" displayFolder="" measureGroup="Key Measures" count="0"/>
    <cacheHierarchy uniqueName="[Measures].[repeated_purchases]" caption="repeated_purchases" measure="1" displayFolder="" measureGroup="Key Measures" count="0"/>
    <cacheHierarchy uniqueName="[Measures].[repeat_purchase_rate]" caption="repeat_purchase_rate" measure="1" displayFolder="" measureGroup="Key Measures" count="0"/>
    <cacheHierarchy uniqueName="[Measures].[last_purchase_date]" caption="last_purchase_date" measure="1" displayFolder="" measureGroup="Key Measures" count="0"/>
    <cacheHierarchy uniqueName="[Measures].[repeated_purchases_LY]" caption="repeated_purchases_LY" measure="1" displayFolder="" measureGroup="Key Measures" count="0"/>
    <cacheHierarchy uniqueName="[Measures].[repeated_purchases_var]" caption="repeated_purchases_var" measure="1" displayFolder="" measureGroup="Key Measures" count="0"/>
    <cacheHierarchy uniqueName="[Measures].[%_orders_returned]" caption="%_orders_returned" measure="1" displayFolder="" measureGroup="Key Measures" count="0"/>
    <cacheHierarchy uniqueName="[Measures].[returned_orders]" caption="returned_orders" measure="1" displayFolder="" measureGroup="Key Measures" count="0"/>
    <cacheHierarchy uniqueName="[Measures].[total_customers_to_date]" caption="total_customers_to_date" measure="1" displayFolder="" measureGroup="Key Measures" count="0"/>
    <cacheHierarchy uniqueName="[Measures].[__XL_Count e-orders]" caption="__XL_Count e-orders" measure="1" displayFolder="" measureGroup="e-orders" count="0" hidden="1"/>
    <cacheHierarchy uniqueName="[Measures].[__XL_Count calendar]" caption="__XL_Count calendar" measure="1" displayFolder="" measureGroup="calendar" count="0" hidden="1"/>
    <cacheHierarchy uniqueName="[Measures].[__XL_Count Key Measures]" caption="__XL_Count Key Measures" measure="1" displayFolder="" measureGroup="Key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87681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23E4EA-1797-42A1-B033-0A4C8198010E}" name="YoY_Orders_Pivot" cacheId="13" applyNumberFormats="0" applyBorderFormats="0" applyFontFormats="0" applyPatternFormats="0" applyAlignmentFormats="0" applyWidthHeightFormats="1" dataCaption="Values" tag="3472d4b3-1cf4-4114-a0f8-1e143242b042" updatedVersion="8" minRefreshableVersion="3" subtotalHiddenItems="1" rowGrandTotals="0" colGrandTotals="0" itemPrintTitles="1" createdVersion="8" indent="0" compact="0" compactData="0" multipleFieldFilters="0">
  <location ref="C14:G18" firstHeaderRow="0" firstDataRow="1" firstDataCol="1"/>
  <pivotFields count="6">
    <pivotField axis="axisRow" compact="0" allDrilled="1" outline="0" subtotalTop="0" showAll="0" dataSourceSort="1" defaultAttributeDrillState="1">
      <items count="5">
        <item x="0"/>
        <item x="1"/>
        <item x="2"/>
        <item x="3"/>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4">
    <i>
      <x/>
    </i>
    <i>
      <x v="1"/>
    </i>
    <i>
      <x v="2"/>
    </i>
    <i>
      <x v="3"/>
    </i>
  </rowItems>
  <colFields count="1">
    <field x="-2"/>
  </colFields>
  <colItems count="4">
    <i>
      <x/>
    </i>
    <i i="1">
      <x v="1"/>
    </i>
    <i i="2">
      <x v="2"/>
    </i>
    <i i="3">
      <x v="3"/>
    </i>
  </colItems>
  <dataFields count="4">
    <dataField fld="4" subtotal="count" baseField="0" baseItem="0"/>
    <dataField fld="1" subtotal="count" baseField="0" baseItem="0" numFmtId="3"/>
    <dataField fld="2" subtotal="count" baseField="0" baseItem="0"/>
    <dataField fld="3" subtotal="count" baseField="0" baseItem="0"/>
  </dataFields>
  <formats count="3">
    <format dxfId="2">
      <pivotArea outline="0" fieldPosition="0">
        <references count="2">
          <reference field="4294967294" count="1" selected="0">
            <x v="3"/>
          </reference>
          <reference field="0" count="3" selected="0">
            <x v="1"/>
            <x v="2"/>
            <x v="3"/>
          </reference>
        </references>
      </pivotArea>
    </format>
    <format dxfId="1">
      <pivotArea outline="0" fieldPosition="0">
        <references count="1">
          <reference field="4294967294" count="1">
            <x v="1"/>
          </reference>
        </references>
      </pivotArea>
    </format>
    <format dxfId="0">
      <pivotArea outline="0" fieldPosition="0">
        <references count="2">
          <reference field="4294967294" count="1" selected="0">
            <x v="2"/>
          </reference>
          <reference field="0" count="3" selected="0">
            <x v="1"/>
            <x v="2"/>
            <x v="3"/>
          </reference>
        </references>
      </pivotArea>
    </format>
  </formats>
  <pivotHierarchies count="6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205DD4-C9DB-48CE-8276-0B33AE8D526E}" name="MoM_Pivot" cacheId="205" applyNumberFormats="0" applyBorderFormats="0" applyFontFormats="0" applyPatternFormats="0" applyAlignmentFormats="0" applyWidthHeightFormats="1" dataCaption="Values" tag="a3d99f5d-ebd1-4648-8ff4-12a49f469fb5" updatedVersion="8" minRefreshableVersion="3" subtotalHiddenItems="1" rowGrandTotals="0" colGrandTotals="0" itemPrintTitles="1" createdVersion="8" indent="0" showEmptyRow="1" compact="0" compactData="0" multipleFieldFilters="0">
  <location ref="P8:U21" firstHeaderRow="0" firstDataRow="1" firstDataCol="2"/>
  <pivotFields count="6">
    <pivotField axis="axisRow" compact="0" allDrilled="1" outline="0" subtotalTop="0" showAll="0" dataSourceSort="1" defaultAttributeDrillState="1">
      <items count="2">
        <item s="1" x="0"/>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s>
  <rowFields count="2">
    <field x="0"/>
    <field x="1"/>
  </rowFields>
  <rowItems count="13">
    <i>
      <x/>
      <x/>
    </i>
    <i r="1">
      <x v="1"/>
    </i>
    <i r="1">
      <x v="2"/>
    </i>
    <i r="1">
      <x v="3"/>
    </i>
    <i r="1">
      <x v="4"/>
    </i>
    <i r="1">
      <x v="5"/>
    </i>
    <i r="1">
      <x v="6"/>
    </i>
    <i r="1">
      <x v="7"/>
    </i>
    <i r="1">
      <x v="8"/>
    </i>
    <i r="1">
      <x v="9"/>
    </i>
    <i r="1">
      <x v="10"/>
    </i>
    <i r="1">
      <x v="11"/>
    </i>
    <i t="default">
      <x/>
    </i>
  </rowItems>
  <colFields count="1">
    <field x="-2"/>
  </colFields>
  <colItems count="4">
    <i>
      <x/>
    </i>
    <i i="1">
      <x v="1"/>
    </i>
    <i i="2">
      <x v="2"/>
    </i>
    <i i="3">
      <x v="3"/>
    </i>
  </colItems>
  <dataFields count="4">
    <dataField fld="4" subtotal="count" baseField="0" baseItem="0"/>
    <dataField fld="2" subtotal="count" baseField="0" baseItem="0" numFmtId="165"/>
    <dataField fld="3" subtotal="count" baseField="0" baseItem="0" numFmtId="165"/>
    <dataField fld="5" subtotal="count" baseField="0" baseItem="0"/>
  </dataFields>
  <pivotHierarchies count="6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3D5CD-C6F9-4261-B56C-9DFFEB805A56}" name="yearly_AOV_pvt" cacheId="1" applyNumberFormats="0" applyBorderFormats="0" applyFontFormats="0" applyPatternFormats="0" applyAlignmentFormats="0" applyWidthHeightFormats="1" dataCaption="Values" tag="75714a3d-918b-4da4-a4a3-07781371dd7a" updatedVersion="8" minRefreshableVersion="3" subtotalHiddenItems="1" itemPrintTitles="1" createdVersion="8" indent="0" compact="0" compactData="0" multipleFieldFilters="0">
  <location ref="C52:D57" firstHeaderRow="1" firstDataRow="1" firstDataCol="1"/>
  <pivotFields count="2">
    <pivotField axis="axisRow" compact="0" allDrilled="1" outline="0" subtotalTop="0" showAll="0" dataSourceSort="1" defaultAttributeDrillState="1">
      <items count="5">
        <item x="0"/>
        <item x="1"/>
        <item x="2"/>
        <item x="3"/>
        <item t="default"/>
      </items>
    </pivotField>
    <pivotField dataField="1" compact="0" outline="0" subtotalTop="0" showAll="0"/>
  </pivotFields>
  <rowFields count="1">
    <field x="0"/>
  </rowFields>
  <rowItems count="5">
    <i>
      <x/>
    </i>
    <i>
      <x v="1"/>
    </i>
    <i>
      <x v="2"/>
    </i>
    <i>
      <x v="3"/>
    </i>
    <i t="grand">
      <x/>
    </i>
  </rowItems>
  <colItems count="1">
    <i/>
  </colItems>
  <dataFields count="1">
    <dataFiel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639D73-D113-4433-8E1C-9F4F0EE22ADF}" name="Unfiltered_customers" cacheId="8" applyNumberFormats="0" applyBorderFormats="0" applyFontFormats="0" applyPatternFormats="0" applyAlignmentFormats="0" applyWidthHeightFormats="1" dataCaption="Values" updatedVersion="8" minRefreshableVersion="3" subtotalHiddenItems="1" itemPrintTitles="1" createdVersion="8" indent="0" compact="0" compactData="0" multipleFieldFilters="0">
  <location ref="K2:K3" firstHeaderRow="1" firstDataRow="1" firstDataCol="0"/>
  <pivotFields count="1">
    <pivotField dataField="1" compact="0" outline="0" subtotalTop="0" showAll="0"/>
  </pivotFields>
  <rowItems count="1">
    <i/>
  </rowItems>
  <colItems count="1">
    <i/>
  </colItems>
  <dataFields count="1">
    <dataField fld="0"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C95AA4-D3BF-455B-9130-3FA437ED18F8}" name="MoM_Orders_Pivot" cacheId="232" applyNumberFormats="0" applyBorderFormats="0" applyFontFormats="0" applyPatternFormats="0" applyAlignmentFormats="0" applyWidthHeightFormats="1" dataCaption="Values" tag="33c129bc-6d87-4912-8c6d-4c78feb1708f" updatedVersion="8" minRefreshableVersion="3" subtotalHiddenItems="1" rowGrandTotals="0" colGrandTotals="0" itemPrintTitles="1" createdVersion="8" indent="0" showEmptyRow="1" compact="0" compactData="0" multipleFieldFilters="0">
  <location ref="AD8:AI21" firstHeaderRow="0" firstDataRow="1" firstDataCol="2"/>
  <pivotFields count="6">
    <pivotField axis="axisRow" compact="0" allDrilled="1" outline="0" subtotalTop="0" showAll="0" dataSourceSort="1" defaultAttributeDrillState="1">
      <items count="2">
        <item s="1" x="0"/>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s>
  <rowFields count="2">
    <field x="0"/>
    <field x="1"/>
  </rowFields>
  <rowItems count="13">
    <i>
      <x/>
      <x/>
    </i>
    <i r="1">
      <x v="1"/>
    </i>
    <i r="1">
      <x v="2"/>
    </i>
    <i r="1">
      <x v="3"/>
    </i>
    <i r="1">
      <x v="4"/>
    </i>
    <i r="1">
      <x v="5"/>
    </i>
    <i r="1">
      <x v="6"/>
    </i>
    <i r="1">
      <x v="7"/>
    </i>
    <i r="1">
      <x v="8"/>
    </i>
    <i r="1">
      <x v="9"/>
    </i>
    <i r="1">
      <x v="10"/>
    </i>
    <i r="1">
      <x v="11"/>
    </i>
    <i t="default">
      <x/>
    </i>
  </rowItems>
  <colFields count="1">
    <field x="-2"/>
  </colFields>
  <colItems count="4">
    <i>
      <x/>
    </i>
    <i i="1">
      <x v="1"/>
    </i>
    <i i="2">
      <x v="2"/>
    </i>
    <i i="3">
      <x v="3"/>
    </i>
  </colItems>
  <dataFields count="4">
    <dataField fld="2" subtotal="count" baseField="0" baseItem="0"/>
    <dataField fld="3" subtotal="count" baseField="0" baseItem="0"/>
    <dataField fld="4" subtotal="count" baseField="0" baseItem="0"/>
    <dataField fld="5" subtotal="count" baseField="0" baseItem="0" numFmtId="167"/>
  </dataFields>
  <formats count="1">
    <format dxfId="3">
      <pivotArea outline="0" fieldPosition="0">
        <references count="1">
          <reference field="4294967294" count="1" selected="0">
            <x v="3"/>
          </reference>
        </references>
      </pivotArea>
    </format>
  </formats>
  <pivotHierarchies count="6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BC0F66-6443-4723-A6BD-6DC9031A5771}" name="totals" cacheId="229" applyNumberFormats="0" applyBorderFormats="0" applyFontFormats="0" applyPatternFormats="0" applyAlignmentFormats="0" applyWidthHeightFormats="1" dataCaption="Values" tag="a1ff1fab-7808-46fd-ad8f-0a4889082270" updatedVersion="8" minRefreshableVersion="3" subtotalHiddenItems="1" itemPrintTitles="1" createdVersion="8" indent="0" compact="0" compactData="0" multipleFieldFilters="0">
  <location ref="C2:H3" firstHeaderRow="0" firstDataRow="1" firstDataCol="0"/>
  <pivotFields count="7">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Items count="1">
    <i/>
  </rowItems>
  <colFields count="1">
    <field x="-2"/>
  </colFields>
  <colItems count="6">
    <i>
      <x/>
    </i>
    <i i="1">
      <x v="1"/>
    </i>
    <i i="2">
      <x v="2"/>
    </i>
    <i i="3">
      <x v="3"/>
    </i>
    <i i="4">
      <x v="4"/>
    </i>
    <i i="5">
      <x v="5"/>
    </i>
  </colItems>
  <dataFields count="6">
    <dataField fld="5" subtotal="count" baseField="0" baseItem="0" numFmtId="176"/>
    <dataField name="Total Net Revenue" fld="3" subtotal="count" baseField="0" baseItem="0" numFmtId="176"/>
    <dataField name="Returned Revenue" fld="4" subtotal="count" baseField="0" baseItem="0" numFmtId="176"/>
    <dataField name="Total Orders" fld="0" subtotal="count" baseField="0" baseItem="0"/>
    <dataField name="Total Customers" fld="1" subtotal="count" baseField="0" baseItem="0"/>
    <dataField name="AOV" fld="2" subtotal="count" baseField="0" baseItem="0"/>
  </dataFields>
  <formats count="3">
    <format dxfId="6">
      <pivotArea outline="0" fieldPosition="0">
        <references count="1">
          <reference field="4294967294" count="1" selected="0">
            <x v="1"/>
          </reference>
        </references>
      </pivotArea>
    </format>
    <format dxfId="5">
      <pivotArea outline="0" fieldPosition="0">
        <references count="1">
          <reference field="4294967294" count="1" selected="0">
            <x v="0"/>
          </reference>
        </references>
      </pivotArea>
    </format>
    <format dxfId="4">
      <pivotArea outline="0" fieldPosition="0">
        <references count="1">
          <reference field="4294967294" count="1" selected="0">
            <x v="2"/>
          </reference>
        </references>
      </pivotArea>
    </format>
  </formats>
  <pivotHierarchies count="65">
    <pivotHierarchy dragToData="1"/>
    <pivotHierarchy multipleItemSelectionAllowed="1" dragToData="1">
      <members count="1" level="1">
        <member name="[calendar].[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Returned Revenue"/>
    <pivotHierarchy dragToRow="0" dragToCol="0" dragToPage="0" dragToData="1" caption="Total Net Revenue"/>
    <pivotHierarchy dragToRow="0" dragToCol="0" dragToPage="0" dragToData="1" caption="Total Orders"/>
    <pivotHierarchy dragToRow="0" dragToCol="0" dragToPage="0" dragToData="1" caption="AOV"/>
    <pivotHierarchy dragToRow="0" dragToCol="0" dragToPage="0" dragToData="1" caption="Total Custom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D88EF6-FCE9-43D8-922A-91FC3117C41B}" name="Month_Selector" cacheId="202" applyNumberFormats="0" applyBorderFormats="0" applyFontFormats="0" applyPatternFormats="0" applyAlignmentFormats="0" applyWidthHeightFormats="1" dataCaption="Values" tag="1dec318f-2e44-4338-943f-e8219f55daa8" updatedVersion="8" minRefreshableVersion="3" subtotalHiddenItems="1" rowGrandTotals="0" colGrandTotals="0" itemPrintTitles="1" createdVersion="8" indent="0" compact="0" compactData="0" multipleFieldFilters="0">
  <location ref="L22:L23" firstHeaderRow="1" firstDataRow="1" firstDataCol="1"/>
  <pivotFields count="2">
    <pivotField axis="axisRow" compact="0" allDrilled="1" outline="0" subtotalTop="0" showAll="0" dataSourceSort="1" defaultAttributeDrillState="1">
      <items count="2">
        <item s="1" x="0"/>
        <item t="default"/>
      </items>
    </pivotField>
    <pivotField compact="0" allDrilled="1" outline="0" subtotalTop="0" showAll="0" dataSourceSort="1" defaultAttributeDrillState="1"/>
  </pivotFields>
  <rowFields count="1">
    <field x="0"/>
  </rowFields>
  <rowItems count="1">
    <i>
      <x/>
    </i>
  </rowItems>
  <pivotHierarchies count="65">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8D818F-0F64-48C2-9D38-AA2DBD2ED03A}" name="YoY_Pivot" cacheId="14" applyNumberFormats="0" applyBorderFormats="0" applyFontFormats="0" applyPatternFormats="0" applyAlignmentFormats="0" applyWidthHeightFormats="1" dataCaption="Values" tag="b0804e70-a934-46c8-b2f9-dba6e9aff2a3" updatedVersion="8" minRefreshableVersion="3" subtotalHiddenItems="1" rowGrandTotals="0" colGrandTotals="0" itemPrintTitles="1" createdVersion="8" indent="0" compact="0" compactData="0" multipleFieldFilters="0">
  <location ref="C8:G12" firstHeaderRow="0" firstDataRow="1" firstDataCol="1"/>
  <pivotFields count="6">
    <pivotField axis="axisRow" compact="0" allDrilled="1" outline="0" subtotalTop="0" showAll="0" dataSourceSort="1" defaultAttributeDrillState="1">
      <items count="5">
        <item x="0"/>
        <item x="1"/>
        <item x="2"/>
        <item x="3"/>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4">
    <i>
      <x/>
    </i>
    <i>
      <x v="1"/>
    </i>
    <i>
      <x v="2"/>
    </i>
    <i>
      <x v="3"/>
    </i>
  </rowItems>
  <colFields count="1">
    <field x="-2"/>
  </colFields>
  <colItems count="4">
    <i>
      <x/>
    </i>
    <i i="1">
      <x v="1"/>
    </i>
    <i i="2">
      <x v="2"/>
    </i>
    <i i="3">
      <x v="3"/>
    </i>
  </colItems>
  <dataFields count="4">
    <dataField fld="4" subtotal="count" baseField="0" baseItem="0"/>
    <dataField fld="1" subtotal="count" baseField="0" baseItem="0" numFmtId="165"/>
    <dataField fld="2" subtotal="count" baseField="0" baseItem="0" numFmtId="165"/>
    <dataField fld="3" subtotal="count" baseField="0" baseItem="0" numFmtId="167"/>
  </dataFields>
  <formats count="2">
    <format dxfId="8">
      <pivotArea outline="0" fieldPosition="0">
        <references count="1">
          <reference field="4294967294" count="1" selected="0">
            <x v="3"/>
          </reference>
        </references>
      </pivotArea>
    </format>
    <format dxfId="7">
      <pivotArea outline="0" fieldPosition="0">
        <references count="2">
          <reference field="4294967294" count="1" selected="0">
            <x v="2"/>
          </reference>
          <reference field="0" count="3" selected="0">
            <x v="1"/>
            <x v="2"/>
            <x v="3"/>
          </reference>
        </references>
      </pivotArea>
    </format>
  </formats>
  <pivotHierarchies count="6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4AA220-C4E0-475D-B93A-ABAD05BA6A5A}" name="Year_Selector" cacheId="199" applyNumberFormats="0" applyBorderFormats="0" applyFontFormats="0" applyPatternFormats="0" applyAlignmentFormats="0" applyWidthHeightFormats="1" dataCaption="Values" tag="2270969d-a35c-47fd-aa1b-99a87efb100d" updatedVersion="8" minRefreshableVersion="3" subtotalHiddenItems="1" rowGrandTotals="0" colGrandTotals="0" itemPrintTitles="1" createdVersion="8" indent="0" compact="0" compactData="0" multipleFieldFilters="0">
  <location ref="I22:I23" firstHeaderRow="1" firstDataRow="1" firstDataCol="1"/>
  <pivotFields count="2">
    <pivotField axis="axisRow" compact="0" allDrilled="1" outline="0" subtotalTop="0" showAll="0" dataSourceSort="1" defaultAttributeDrillState="1">
      <items count="2">
        <item s="1" x="0"/>
        <item t="default"/>
      </items>
    </pivotField>
    <pivotField compact="0" allDrilled="1" outline="0" subtotalTop="0" showAll="0" dataSourceSort="1" defaultAttributeDrillState="1"/>
  </pivotFields>
  <rowFields count="1">
    <field x="0"/>
  </rowFields>
  <rowItems count="1">
    <i>
      <x/>
    </i>
  </rowItems>
  <pivotHierarchies count="65">
    <pivotHierarchy dragToData="1"/>
    <pivotHierarchy multipleItemSelectionAllowed="1" dragToData="1"/>
    <pivotHierarchy dragToData="1"/>
    <pivotHierarchy multipleItemSelectionAllowed="1" dragToData="1">
      <members count="1" level="1">
        <member name="[calendar].[Month Name].&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A35BD3-A2DC-40DA-AC7C-FF0A8151BEAB}" name="purchase_rate" cacheId="12" applyNumberFormats="0" applyBorderFormats="0" applyFontFormats="0" applyPatternFormats="0" applyAlignmentFormats="0" applyWidthHeightFormats="1" dataCaption="Values" tag="a4c27c7f-f0b3-4594-9bb4-dffe0628faed" updatedVersion="8" minRefreshableVersion="3" itemPrintTitles="1" createdVersion="8" indent="0" compact="0" compactData="0" multipleFieldFilters="0">
  <location ref="S12:V17" firstHeaderRow="0" firstDataRow="1" firstDataCol="1"/>
  <pivotFields count="5">
    <pivotField axis="axisRow" compact="0" allDrilled="1" outline="0" subtotalTop="0" showAll="0" dataSourceSort="1" defaultAttributeDrillState="1">
      <items count="5">
        <item x="0"/>
        <item x="1"/>
        <item x="2"/>
        <item x="3"/>
        <item t="default"/>
      </items>
    </pivotField>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264CC1-E781-456E-806D-75223052A2EE}" name="churn_year_selector" cacheId="214" applyNumberFormats="0" applyBorderFormats="0" applyFontFormats="0" applyPatternFormats="0" applyAlignmentFormats="0" applyWidthHeightFormats="1" dataCaption="Values" tag="1ce5d5c6-0a93-4778-8e8b-8573f0bb4d85" updatedVersion="8" minRefreshableVersion="3" subtotalHiddenItems="1" rowGrandTotals="0" colGrandTotals="0" itemPrintTitles="1" createdVersion="8" indent="0" compact="0" compactData="0" multipleFieldFilters="0">
  <location ref="I6:I7" firstHeaderRow="1" firstDataRow="1" firstDataCol="1"/>
  <pivotFields count="2">
    <pivotField axis="axisRow" compact="0" allDrilled="1" outline="0" subtotalTop="0" showAll="0" dataSourceSort="1" defaultAttributeDrillState="1">
      <items count="2">
        <item s="1" x="0"/>
        <item t="default"/>
      </items>
    </pivotField>
    <pivotField compact="0" allDrilled="1" outline="0" subtotalTop="0" showAll="0" dataSourceSort="1" defaultAttributeDrillState="1"/>
  </pivotFields>
  <rowFields count="1">
    <field x="0"/>
  </rowFields>
  <rowItems count="1">
    <i>
      <x/>
    </i>
  </rowItems>
  <pivotHierarchies count="65">
    <pivotHierarchy dragToData="1"/>
    <pivotHierarchy multipleItemSelectionAllowed="1" dragToData="1"/>
    <pivotHierarchy dragToData="1"/>
    <pivotHierarchy multipleItemSelectionAllowed="1" dragToData="1">
      <members count="1" level="1">
        <member name="[calendar].[Month 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60F9B3-12C7-4D7F-88DA-E1DDA97A5364}" name="PivotTable6" cacheId="3" applyNumberFormats="0" applyBorderFormats="0" applyFontFormats="0" applyPatternFormats="0" applyAlignmentFormats="0" applyWidthHeightFormats="1" dataCaption="Values" tag="884735e9-2e22-4a5b-bfc6-6ce49afc2d80" updatedVersion="8" minRefreshableVersion="3" rowGrandTotals="0" colGrandTotals="0" itemPrintTitles="1" createdVersion="8" indent="0" compact="0" compactData="0" multipleFieldFilters="0">
  <location ref="B22:C2652" firstHeaderRow="1" firstDataRow="1" firstDataCol="1"/>
  <pivotFields count="2">
    <pivotField axis="axisRow" compact="0" allDrilled="1" outline="0" subtotalTop="0" showAll="0" sortType="ascending" defaultAttributeDrillState="1">
      <items count="26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t="default"/>
      </items>
      <autoSortScope>
        <pivotArea dataOnly="0" outline="0" fieldPosition="0">
          <references count="1">
            <reference field="4294967294" count="1" selected="0">
              <x v="0"/>
            </reference>
          </references>
        </pivotArea>
      </autoSortScope>
    </pivotField>
    <pivotField dataField="1" compact="0" outline="0" subtotalTop="0" showAll="0"/>
  </pivotFields>
  <rowFields count="1">
    <field x="0"/>
  </rowFields>
  <rowItems count="2630">
    <i>
      <x v="2371"/>
    </i>
    <i>
      <x v="2075"/>
    </i>
    <i>
      <x v="348"/>
    </i>
    <i>
      <x v="502"/>
    </i>
    <i>
      <x v="611"/>
    </i>
    <i>
      <x v="829"/>
    </i>
    <i>
      <x v="1917"/>
    </i>
    <i>
      <x v="1723"/>
    </i>
    <i>
      <x v="125"/>
    </i>
    <i>
      <x v="1225"/>
    </i>
    <i>
      <x v="1273"/>
    </i>
    <i>
      <x v="2178"/>
    </i>
    <i>
      <x v="1495"/>
    </i>
    <i>
      <x v="1552"/>
    </i>
    <i>
      <x v="2367"/>
    </i>
    <i>
      <x v="2298"/>
    </i>
    <i>
      <x v="1755"/>
    </i>
    <i>
      <x v="2352"/>
    </i>
    <i>
      <x v="2094"/>
    </i>
    <i>
      <x v="915"/>
    </i>
    <i>
      <x v="791"/>
    </i>
    <i>
      <x v="1721"/>
    </i>
    <i>
      <x v="2599"/>
    </i>
    <i>
      <x v="282"/>
    </i>
    <i>
      <x v="553"/>
    </i>
    <i>
      <x v="614"/>
    </i>
    <i>
      <x v="1947"/>
    </i>
    <i>
      <x v="333"/>
    </i>
    <i>
      <x v="1089"/>
    </i>
    <i>
      <x v="2506"/>
    </i>
    <i>
      <x v="1303"/>
    </i>
    <i>
      <x v="1062"/>
    </i>
    <i>
      <x v="623"/>
    </i>
    <i>
      <x v="1694"/>
    </i>
    <i>
      <x v="249"/>
    </i>
    <i>
      <x v="118"/>
    </i>
    <i>
      <x v="295"/>
    </i>
    <i>
      <x v="1048"/>
    </i>
    <i>
      <x v="1158"/>
    </i>
    <i>
      <x v="2575"/>
    </i>
    <i>
      <x v="131"/>
    </i>
    <i>
      <x v="1137"/>
    </i>
    <i>
      <x v="2259"/>
    </i>
    <i>
      <x v="1058"/>
    </i>
    <i>
      <x v="45"/>
    </i>
    <i>
      <x v="290"/>
    </i>
    <i>
      <x v="1423"/>
    </i>
    <i>
      <x v="537"/>
    </i>
    <i>
      <x v="1075"/>
    </i>
    <i>
      <x v="1657"/>
    </i>
    <i>
      <x v="1426"/>
    </i>
    <i>
      <x v="1436"/>
    </i>
    <i>
      <x v="2009"/>
    </i>
    <i>
      <x v="1513"/>
    </i>
    <i>
      <x v="1508"/>
    </i>
    <i>
      <x v="1733"/>
    </i>
    <i>
      <x v="1431"/>
    </i>
    <i>
      <x v="2129"/>
    </i>
    <i>
      <x v="2060"/>
    </i>
    <i>
      <x v="2547"/>
    </i>
    <i>
      <x v="246"/>
    </i>
    <i>
      <x v="1465"/>
    </i>
    <i>
      <x v="2351"/>
    </i>
    <i>
      <x v="2184"/>
    </i>
    <i>
      <x v="316"/>
    </i>
    <i>
      <x v="293"/>
    </i>
    <i>
      <x v="1163"/>
    </i>
    <i>
      <x v="2478"/>
    </i>
    <i>
      <x v="2596"/>
    </i>
    <i>
      <x v="772"/>
    </i>
    <i>
      <x v="1294"/>
    </i>
    <i>
      <x v="1185"/>
    </i>
    <i>
      <x v="2312"/>
    </i>
    <i>
      <x v="81"/>
    </i>
    <i>
      <x v="543"/>
    </i>
    <i>
      <x v="2061"/>
    </i>
    <i>
      <x v="2422"/>
    </i>
    <i>
      <x v="2499"/>
    </i>
    <i>
      <x v="1418"/>
    </i>
    <i>
      <x v="1944"/>
    </i>
    <i>
      <x v="1215"/>
    </i>
    <i>
      <x v="655"/>
    </i>
    <i>
      <x v="224"/>
    </i>
    <i>
      <x v="1587"/>
    </i>
    <i>
      <x v="476"/>
    </i>
    <i>
      <x v="330"/>
    </i>
    <i>
      <x v="1913"/>
    </i>
    <i>
      <x v="794"/>
    </i>
    <i>
      <x v="1016"/>
    </i>
    <i>
      <x v="1583"/>
    </i>
    <i>
      <x v="2179"/>
    </i>
    <i>
      <x v="1064"/>
    </i>
    <i>
      <x v="758"/>
    </i>
    <i>
      <x v="928"/>
    </i>
    <i>
      <x v="473"/>
    </i>
    <i>
      <x v="796"/>
    </i>
    <i>
      <x v="780"/>
    </i>
    <i>
      <x v="1823"/>
    </i>
    <i>
      <x v="174"/>
    </i>
    <i>
      <x v="1119"/>
    </i>
    <i>
      <x v="2508"/>
    </i>
    <i>
      <x v="1296"/>
    </i>
    <i>
      <x v="2015"/>
    </i>
    <i>
      <x v="2241"/>
    </i>
    <i>
      <x v="645"/>
    </i>
    <i>
      <x v="1249"/>
    </i>
    <i>
      <x v="1251"/>
    </i>
    <i>
      <x v="2374"/>
    </i>
    <i>
      <x v="19"/>
    </i>
    <i>
      <x v="58"/>
    </i>
    <i>
      <x v="838"/>
    </i>
    <i>
      <x v="1399"/>
    </i>
    <i>
      <x v="2092"/>
    </i>
    <i>
      <x v="1404"/>
    </i>
    <i>
      <x v="2379"/>
    </i>
    <i>
      <x v="372"/>
    </i>
    <i>
      <x v="199"/>
    </i>
    <i>
      <x v="931"/>
    </i>
    <i>
      <x v="2481"/>
    </i>
    <i>
      <x v="1028"/>
    </i>
    <i>
      <x v="347"/>
    </i>
    <i>
      <x v="270"/>
    </i>
    <i>
      <x v="569"/>
    </i>
    <i>
      <x v="506"/>
    </i>
    <i>
      <x v="2435"/>
    </i>
    <i>
      <x v="1473"/>
    </i>
    <i>
      <x v="1316"/>
    </i>
    <i>
      <x v="1506"/>
    </i>
    <i>
      <x v="1932"/>
    </i>
    <i>
      <x v="2355"/>
    </i>
    <i>
      <x v="2467"/>
    </i>
    <i>
      <x v="179"/>
    </i>
    <i>
      <x v="1899"/>
    </i>
    <i>
      <x v="2482"/>
    </i>
    <i>
      <x v="2209"/>
    </i>
    <i>
      <x v="1674"/>
    </i>
    <i>
      <x v="2415"/>
    </i>
    <i>
      <x v="1227"/>
    </i>
    <i>
      <x v="2105"/>
    </i>
    <i>
      <x v="1010"/>
    </i>
    <i>
      <x v="1226"/>
    </i>
    <i>
      <x v="988"/>
    </i>
    <i>
      <x v="634"/>
    </i>
    <i>
      <x v="481"/>
    </i>
    <i>
      <x v="995"/>
    </i>
    <i>
      <x v="342"/>
    </i>
    <i>
      <x v="1100"/>
    </i>
    <i>
      <x v="2027"/>
    </i>
    <i>
      <x v="899"/>
    </i>
    <i>
      <x v="718"/>
    </i>
    <i>
      <x v="2261"/>
    </i>
    <i>
      <x v="404"/>
    </i>
    <i>
      <x v="1020"/>
    </i>
    <i>
      <x v="1730"/>
    </i>
    <i>
      <x v="2339"/>
    </i>
    <i>
      <x v="44"/>
    </i>
    <i>
      <x v="860"/>
    </i>
    <i>
      <x v="966"/>
    </i>
    <i>
      <x v="1942"/>
    </i>
    <i>
      <x v="1101"/>
    </i>
    <i>
      <x v="942"/>
    </i>
    <i>
      <x v="1087"/>
    </i>
    <i>
      <x v="1314"/>
    </i>
    <i>
      <x v="503"/>
    </i>
    <i>
      <x v="1045"/>
    </i>
    <i>
      <x v="2489"/>
    </i>
    <i>
      <x v="456"/>
    </i>
    <i>
      <x v="2565"/>
    </i>
    <i>
      <x v="1117"/>
    </i>
    <i>
      <x v="1642"/>
    </i>
    <i>
      <x v="2161"/>
    </i>
    <i>
      <x v="2535"/>
    </i>
    <i>
      <x v="2173"/>
    </i>
    <i>
      <x v="90"/>
    </i>
    <i>
      <x v="892"/>
    </i>
    <i>
      <x v="2536"/>
    </i>
    <i>
      <x v="92"/>
    </i>
    <i>
      <x v="1427"/>
    </i>
    <i>
      <x v="477"/>
    </i>
    <i>
      <x v="167"/>
    </i>
    <i>
      <x v="494"/>
    </i>
    <i>
      <x v="1441"/>
    </i>
    <i>
      <x v="1050"/>
    </i>
    <i>
      <x v="100"/>
    </i>
    <i>
      <x v="2534"/>
    </i>
    <i>
      <x v="2183"/>
    </i>
    <i>
      <x v="1889"/>
    </i>
    <i>
      <x v="144"/>
    </i>
    <i>
      <x v="936"/>
    </i>
    <i>
      <x v="744"/>
    </i>
    <i>
      <x v="2440"/>
    </i>
    <i>
      <x v="1123"/>
    </i>
    <i>
      <x v="2625"/>
    </i>
    <i>
      <x v="1035"/>
    </i>
    <i>
      <x v="1461"/>
    </i>
    <i>
      <x v="271"/>
    </i>
    <i>
      <x v="1337"/>
    </i>
    <i>
      <x v="1939"/>
    </i>
    <i>
      <x v="2514"/>
    </i>
    <i>
      <x v="787"/>
    </i>
    <i>
      <x v="1383"/>
    </i>
    <i>
      <x v="370"/>
    </i>
    <i>
      <x v="1931"/>
    </i>
    <i>
      <x v="1818"/>
    </i>
    <i>
      <x v="1237"/>
    </i>
    <i>
      <x v="78"/>
    </i>
    <i>
      <x v="1526"/>
    </i>
    <i>
      <x v="1381"/>
    </i>
    <i>
      <x v="232"/>
    </i>
    <i>
      <x v="2431"/>
    </i>
    <i>
      <x v="304"/>
    </i>
    <i>
      <x v="2083"/>
    </i>
    <i>
      <x v="2449"/>
    </i>
    <i>
      <x v="1181"/>
    </i>
    <i>
      <x v="2122"/>
    </i>
    <i>
      <x v="1976"/>
    </i>
    <i>
      <x v="181"/>
    </i>
    <i>
      <x v="1266"/>
    </i>
    <i>
      <x v="1173"/>
    </i>
    <i>
      <x v="861"/>
    </i>
    <i>
      <x v="1629"/>
    </i>
    <i>
      <x v="926"/>
    </i>
    <i>
      <x v="2364"/>
    </i>
    <i>
      <x v="2442"/>
    </i>
    <i>
      <x v="1146"/>
    </i>
    <i>
      <x v="1017"/>
    </i>
    <i>
      <x v="699"/>
    </i>
    <i>
      <x v="687"/>
    </i>
    <i>
      <x v="302"/>
    </i>
    <i>
      <x v="2592"/>
    </i>
    <i>
      <x v="950"/>
    </i>
    <i>
      <x v="2293"/>
    </i>
    <i>
      <x v="843"/>
    </i>
    <i>
      <x v="2196"/>
    </i>
    <i>
      <x v="2044"/>
    </i>
    <i>
      <x v="2327"/>
    </i>
    <i>
      <x v="2011"/>
    </i>
    <i>
      <x v="259"/>
    </i>
    <i>
      <x v="2124"/>
    </i>
    <i>
      <x v="1609"/>
    </i>
    <i>
      <x v="127"/>
    </i>
    <i>
      <x v="1239"/>
    </i>
    <i>
      <x v="2029"/>
    </i>
    <i>
      <x v="412"/>
    </i>
    <i>
      <x v="2350"/>
    </i>
    <i>
      <x v="887"/>
    </i>
    <i>
      <x v="1595"/>
    </i>
    <i>
      <x v="1868"/>
    </i>
    <i>
      <x v="1604"/>
    </i>
    <i>
      <x v="881"/>
    </i>
    <i>
      <x v="1232"/>
    </i>
    <i>
      <x v="2160"/>
    </i>
    <i>
      <x v="817"/>
    </i>
    <i>
      <x v="1978"/>
    </i>
    <i>
      <x v="1326"/>
    </i>
    <i>
      <x v="136"/>
    </i>
    <i>
      <x v="1443"/>
    </i>
    <i>
      <x v="1626"/>
    </i>
    <i>
      <x v="2628"/>
    </i>
    <i>
      <x v="84"/>
    </i>
    <i>
      <x v="495"/>
    </i>
    <i>
      <x v="335"/>
    </i>
    <i>
      <x v="86"/>
    </i>
    <i>
      <x v="1204"/>
    </i>
    <i>
      <x v="1894"/>
    </i>
    <i>
      <x v="2119"/>
    </i>
    <i>
      <x v="746"/>
    </i>
    <i>
      <x v="1536"/>
    </i>
    <i>
      <x v="2606"/>
    </i>
    <i>
      <x v="2358"/>
    </i>
    <i>
      <x v="575"/>
    </i>
    <i>
      <x v="346"/>
    </i>
    <i>
      <x v="1455"/>
    </i>
    <i>
      <x v="1005"/>
    </i>
    <i>
      <x v="734"/>
    </i>
    <i>
      <x v="1653"/>
    </i>
    <i>
      <x v="2149"/>
    </i>
    <i>
      <x v="1097"/>
    </i>
    <i>
      <x v="1256"/>
    </i>
    <i>
      <x v="2058"/>
    </i>
    <i>
      <x v="115"/>
    </i>
    <i>
      <x v="795"/>
    </i>
    <i>
      <x v="2240"/>
    </i>
    <i>
      <x v="432"/>
    </i>
    <i>
      <x v="939"/>
    </i>
    <i>
      <x v="1289"/>
    </i>
    <i>
      <x v="1606"/>
    </i>
    <i>
      <x v="1878"/>
    </i>
    <i>
      <x v="1287"/>
    </i>
    <i>
      <x v="2039"/>
    </i>
    <i>
      <x v="389"/>
    </i>
    <i>
      <x v="1700"/>
    </i>
    <i>
      <x v="187"/>
    </i>
    <i>
      <x v="457"/>
    </i>
    <i>
      <x v="468"/>
    </i>
    <i>
      <x v="1220"/>
    </i>
    <i>
      <x v="814"/>
    </i>
    <i>
      <x v="1519"/>
    </i>
    <i>
      <x v="2037"/>
    </i>
    <i>
      <x v="2314"/>
    </i>
    <i>
      <x v="1186"/>
    </i>
    <i>
      <x v="1664"/>
    </i>
    <i>
      <x v="235"/>
    </i>
    <i>
      <x v="1056"/>
    </i>
    <i>
      <x v="1988"/>
    </i>
    <i>
      <x v="2174"/>
    </i>
    <i>
      <x v="2100"/>
    </i>
    <i>
      <x v="214"/>
    </i>
    <i>
      <x v="648"/>
    </i>
    <i>
      <x v="26"/>
    </i>
    <i>
      <x v="1223"/>
    </i>
    <i>
      <x v="2031"/>
    </i>
    <i>
      <x v="627"/>
    </i>
    <i>
      <x v="1869"/>
    </i>
    <i>
      <x v="1462"/>
    </i>
    <i>
      <x v="1890"/>
    </i>
    <i>
      <x v="2165"/>
    </i>
    <i>
      <x v="2214"/>
    </i>
    <i>
      <x v="197"/>
    </i>
    <i>
      <x v="799"/>
    </i>
    <i>
      <x v="2492"/>
    </i>
    <i>
      <x v="1577"/>
    </i>
    <i>
      <x v="1929"/>
    </i>
    <i>
      <x v="582"/>
    </i>
    <i>
      <x v="1875"/>
    </i>
    <i>
      <x v="83"/>
    </i>
    <i>
      <x v="292"/>
    </i>
    <i>
      <x v="396"/>
    </i>
    <i>
      <x v="667"/>
    </i>
    <i>
      <x v="91"/>
    </i>
    <i>
      <x v="2496"/>
    </i>
    <i>
      <x v="2133"/>
    </i>
    <i>
      <x v="1134"/>
    </i>
    <i>
      <x v="659"/>
    </i>
    <i>
      <x v="2475"/>
    </i>
    <i>
      <x v="2513"/>
    </i>
    <i>
      <x v="2250"/>
    </i>
    <i>
      <x v="641"/>
    </i>
    <i>
      <x v="2308"/>
    </i>
    <i>
      <x v="2302"/>
    </i>
    <i>
      <x v="156"/>
    </i>
    <i>
      <x v="1196"/>
    </i>
    <i>
      <x v="883"/>
    </i>
    <i>
      <x v="418"/>
    </i>
    <i>
      <x v="280"/>
    </i>
    <i>
      <x v="2337"/>
    </i>
    <i>
      <x v="945"/>
    </i>
    <i>
      <x v="1042"/>
    </i>
    <i>
      <x v="1286"/>
    </i>
    <i>
      <x v="1334"/>
    </i>
    <i>
      <x v="965"/>
    </i>
    <i>
      <x v="1902"/>
    </i>
    <i>
      <x v="1812"/>
    </i>
    <i>
      <x v="720"/>
    </i>
    <i>
      <x v="1690"/>
    </i>
    <i>
      <x v="2159"/>
    </i>
    <i>
      <x v="2488"/>
    </i>
    <i>
      <x v="2069"/>
    </i>
    <i>
      <x v="2000"/>
    </i>
    <i>
      <x v="607"/>
    </i>
    <i>
      <x v="1598"/>
    </i>
    <i>
      <x v="1442"/>
    </i>
    <i>
      <x v="2186"/>
    </i>
    <i>
      <x v="790"/>
    </i>
    <i>
      <x v="1922"/>
    </i>
    <i>
      <x v="2171"/>
    </i>
    <i>
      <x v="1603"/>
    </i>
    <i>
      <x v="1445"/>
    </i>
    <i>
      <x v="1670"/>
    </i>
    <i>
      <x v="2392"/>
    </i>
    <i>
      <x v="1310"/>
    </i>
    <i>
      <x v="1943"/>
    </i>
    <i>
      <x v="471"/>
    </i>
    <i>
      <x v="2151"/>
    </i>
    <i>
      <x v="1424"/>
    </i>
    <i>
      <x v="126"/>
    </i>
    <i>
      <x v="1635"/>
    </i>
    <i>
      <x v="2155"/>
    </i>
    <i>
      <x v="2595"/>
    </i>
    <i>
      <x v="2143"/>
    </i>
    <i>
      <x v="2130"/>
    </i>
    <i>
      <x v="2588"/>
    </i>
    <i>
      <x v="375"/>
    </i>
    <i>
      <x v="1386"/>
    </i>
    <i>
      <x v="1164"/>
    </i>
    <i>
      <x v="517"/>
    </i>
    <i>
      <x v="1071"/>
    </i>
    <i>
      <x v="1162"/>
    </i>
    <i>
      <x v="770"/>
    </i>
    <i>
      <x v="1685"/>
    </i>
    <i>
      <x v="594"/>
    </i>
    <i>
      <x v="152"/>
    </i>
    <i>
      <x v="2439"/>
    </i>
    <i>
      <x v="1900"/>
    </i>
    <i>
      <x v="2203"/>
    </i>
    <i>
      <x v="315"/>
    </i>
    <i>
      <x v="962"/>
    </i>
    <i>
      <x v="1343"/>
    </i>
    <i>
      <x v="2321"/>
    </i>
    <i>
      <x v="1106"/>
    </i>
    <i>
      <x v="268"/>
    </i>
    <i>
      <x v="1895"/>
    </i>
    <i>
      <x v="736"/>
    </i>
    <i>
      <x v="2576"/>
    </i>
    <i>
      <x v="112"/>
    </i>
    <i>
      <x v="1997"/>
    </i>
    <i>
      <x v="842"/>
    </i>
    <i>
      <x v="1903"/>
    </i>
    <i>
      <x v="1307"/>
    </i>
    <i>
      <x v="1906"/>
    </i>
    <i>
      <x v="1074"/>
    </i>
    <i>
      <x v="788"/>
    </i>
    <i>
      <x v="903"/>
    </i>
    <i>
      <x v="1594"/>
    </i>
    <i>
      <x v="1783"/>
    </i>
    <i>
      <x v="2117"/>
    </i>
    <i>
      <x v="1291"/>
    </i>
    <i>
      <x v="2154"/>
    </i>
    <i>
      <x v="2434"/>
    </i>
    <i>
      <x v="2144"/>
    </i>
    <i>
      <x v="2589"/>
    </i>
    <i>
      <x v="2446"/>
    </i>
    <i>
      <x v="148"/>
    </i>
    <i>
      <x v="531"/>
    </i>
    <i>
      <x v="552"/>
    </i>
    <i>
      <x v="2215"/>
    </i>
    <i>
      <x v="938"/>
    </i>
    <i>
      <x v="1871"/>
    </i>
    <i>
      <x v="2456"/>
    </i>
    <i>
      <x v="362"/>
    </i>
    <i>
      <x v="2301"/>
    </i>
    <i>
      <x v="2266"/>
    </i>
    <i>
      <x v="2007"/>
    </i>
    <i>
      <x v="1719"/>
    </i>
    <i>
      <x v="1084"/>
    </i>
    <i>
      <x v="2362"/>
    </i>
    <i>
      <x v="1132"/>
    </i>
    <i>
      <x v="365"/>
    </i>
    <i>
      <x v="680"/>
    </i>
    <i>
      <x v="1207"/>
    </i>
    <i>
      <x v="1693"/>
    </i>
    <i>
      <x v="751"/>
    </i>
    <i>
      <x v="1893"/>
    </i>
    <i>
      <x v="902"/>
    </i>
    <i>
      <x v="738"/>
    </i>
    <i>
      <x v="1128"/>
    </i>
    <i>
      <x v="2218"/>
    </i>
    <i>
      <x v="600"/>
    </i>
    <i>
      <x v="913"/>
    </i>
    <i>
      <x v="1802"/>
    </i>
    <i>
      <x v="2048"/>
    </i>
    <i>
      <x v="729"/>
    </i>
    <i>
      <x v="137"/>
    </i>
    <i>
      <x v="1260"/>
    </i>
    <i>
      <x v="665"/>
    </i>
    <i>
      <x v="954"/>
    </i>
    <i>
      <x v="737"/>
    </i>
    <i>
      <x v="2329"/>
    </i>
    <i>
      <x v="2010"/>
    </i>
    <i>
      <x v="976"/>
    </i>
    <i>
      <x v="1707"/>
    </i>
    <i>
      <x v="1339"/>
    </i>
    <i>
      <x v="1394"/>
    </i>
    <i>
      <x v="885"/>
    </i>
    <i>
      <x v="1368"/>
    </i>
    <i>
      <x v="2221"/>
    </i>
    <i>
      <x v="1579"/>
    </i>
    <i>
      <x v="344"/>
    </i>
    <i>
      <x v="207"/>
    </i>
    <i>
      <x v="704"/>
    </i>
    <i>
      <x v="955"/>
    </i>
    <i>
      <x v="1673"/>
    </i>
    <i>
      <x v="653"/>
    </i>
    <i>
      <x v="805"/>
    </i>
    <i>
      <x v="107"/>
    </i>
    <i>
      <x v="547"/>
    </i>
    <i>
      <x v="59"/>
    </i>
    <i>
      <x v="1271"/>
    </i>
    <i>
      <x v="1234"/>
    </i>
    <i>
      <x v="1982"/>
    </i>
    <i>
      <x v="2158"/>
    </i>
    <i>
      <x v="2019"/>
    </i>
    <i>
      <x v="2545"/>
    </i>
    <i>
      <x v="1233"/>
    </i>
    <i>
      <x v="1535"/>
    </i>
    <i>
      <x v="2014"/>
    </i>
    <i>
      <x v="163"/>
    </i>
    <i>
      <x v="2038"/>
    </i>
    <i>
      <x v="1060"/>
    </i>
    <i>
      <x v="1297"/>
    </i>
    <i>
      <x v="982"/>
    </i>
    <i>
      <x v="461"/>
    </i>
    <i>
      <x v="989"/>
    </i>
    <i>
      <x v="769"/>
    </i>
    <i>
      <x v="158"/>
    </i>
    <i>
      <x v="836"/>
    </i>
    <i>
      <x v="134"/>
    </i>
    <i>
      <x v="1778"/>
    </i>
    <i>
      <x v="2139"/>
    </i>
    <i>
      <x v="2533"/>
    </i>
    <i>
      <x v="153"/>
    </i>
    <i>
      <x v="1255"/>
    </i>
    <i>
      <x v="1793"/>
    </i>
    <i>
      <x v="1083"/>
    </i>
    <i>
      <x v="1999"/>
    </i>
    <i>
      <x v="492"/>
    </i>
    <i>
      <x v="1797"/>
    </i>
    <i>
      <x v="94"/>
    </i>
    <i>
      <x v="1315"/>
    </i>
    <i>
      <x v="824"/>
    </i>
    <i>
      <x v="1554"/>
    </i>
    <i>
      <x v="1523"/>
    </i>
    <i>
      <x v="2018"/>
    </i>
    <i>
      <x v="109"/>
    </i>
    <i>
      <x v="30"/>
    </i>
    <i>
      <x v="1776"/>
    </i>
    <i>
      <x v="384"/>
    </i>
    <i>
      <x v="1767"/>
    </i>
    <i>
      <x v="2211"/>
    </i>
    <i>
      <x v="807"/>
    </i>
    <i>
      <x v="1553"/>
    </i>
    <i>
      <x v="670"/>
    </i>
    <i>
      <x v="1353"/>
    </i>
    <i>
      <x v="1650"/>
    </i>
    <i>
      <x v="341"/>
    </i>
    <i>
      <x v="1618"/>
    </i>
    <i>
      <x v="1191"/>
    </i>
    <i>
      <x v="1841"/>
    </i>
    <i>
      <x v="1509"/>
    </i>
    <i>
      <x v="2407"/>
    </i>
    <i>
      <x v="2292"/>
    </i>
    <i>
      <x v="983"/>
    </i>
    <i>
      <x v="767"/>
    </i>
    <i>
      <x v="1290"/>
    </i>
    <i>
      <x v="1224"/>
    </i>
    <i>
      <x v="378"/>
    </i>
    <i>
      <x v="646"/>
    </i>
    <i>
      <x v="189"/>
    </i>
    <i>
      <x v="1578"/>
    </i>
    <i>
      <x v="541"/>
    </i>
    <i>
      <x v="1819"/>
    </i>
    <i>
      <x v="1617"/>
    </i>
    <i>
      <x v="2571"/>
    </i>
    <i>
      <x v="318"/>
    </i>
    <i>
      <x v="784"/>
    </i>
    <i>
      <x v="1402"/>
    </i>
    <i>
      <x v="835"/>
    </i>
    <i>
      <x v="1439"/>
    </i>
    <i>
      <x v="37"/>
    </i>
    <i>
      <x v="620"/>
    </i>
    <i>
      <x v="844"/>
    </i>
    <i>
      <x v="2063"/>
    </i>
    <i>
      <x v="858"/>
    </i>
    <i>
      <x v="1994"/>
    </i>
    <i>
      <x v="123"/>
    </i>
    <i>
      <x v="1679"/>
    </i>
    <i>
      <x v="1580"/>
    </i>
    <i>
      <x v="927"/>
    </i>
    <i>
      <x v="1026"/>
    </i>
    <i>
      <x v="1235"/>
    </i>
    <i>
      <x v="1835"/>
    </i>
    <i>
      <x v="2212"/>
    </i>
    <i>
      <x v="87"/>
    </i>
    <i>
      <x v="2002"/>
    </i>
    <i>
      <x v="516"/>
    </i>
    <i>
      <x v="886"/>
    </i>
    <i>
      <x v="1274"/>
    </i>
    <i>
      <x v="700"/>
    </i>
    <i>
      <x v="2233"/>
    </i>
    <i>
      <x v="519"/>
    </i>
    <i>
      <x v="1663"/>
    </i>
    <i>
      <x v="332"/>
    </i>
    <i>
      <x v="1022"/>
    </i>
    <i>
      <x v="1261"/>
    </i>
    <i>
      <x v="849"/>
    </i>
    <i>
      <x v="238"/>
    </i>
    <i>
      <x v="666"/>
    </i>
    <i>
      <x v="1624"/>
    </i>
    <i>
      <x v="2247"/>
    </i>
    <i>
      <x v="61"/>
    </i>
    <i>
      <x v="2493"/>
    </i>
    <i>
      <x v="538"/>
    </i>
    <i>
      <x v="1498"/>
    </i>
    <i>
      <x v="1655"/>
    </i>
    <i>
      <x v="43"/>
    </i>
    <i>
      <x v="2484"/>
    </i>
    <i>
      <x v="2461"/>
    </i>
    <i>
      <x v="231"/>
    </i>
    <i>
      <x v="739"/>
    </i>
    <i>
      <x v="2125"/>
    </i>
    <i>
      <x v="1449"/>
    </i>
    <i>
      <x v="684"/>
    </i>
    <i>
      <x v="1113"/>
    </i>
    <i>
      <x v="1821"/>
    </i>
    <i>
      <x v="1908"/>
    </i>
    <i>
      <x v="76"/>
    </i>
    <i>
      <x v="512"/>
    </i>
    <i>
      <x v="424"/>
    </i>
    <i>
      <x v="1444"/>
    </i>
    <i>
      <x v="622"/>
    </i>
    <i>
      <x v="1430"/>
    </i>
    <i>
      <x v="1488"/>
    </i>
    <i>
      <x v="1612"/>
    </i>
    <i>
      <x v="1053"/>
    </i>
    <i>
      <x v="1814"/>
    </i>
    <i>
      <x v="1710"/>
    </i>
    <i>
      <x v="1468"/>
    </i>
    <i>
      <x v="1245"/>
    </i>
    <i>
      <x v="2336"/>
    </i>
    <i>
      <x v="1696"/>
    </i>
    <i>
      <x v="2404"/>
    </i>
    <i>
      <x v="1238"/>
    </i>
    <i>
      <x v="1607"/>
    </i>
    <i>
      <x v="1980"/>
    </i>
    <i>
      <x v="636"/>
    </i>
    <i>
      <x v="1765"/>
    </i>
    <i>
      <x v="202"/>
    </i>
    <i>
      <x v="1059"/>
    </i>
    <i>
      <x v="2220"/>
    </i>
    <i>
      <x v="532"/>
    </i>
    <i>
      <x v="1459"/>
    </i>
    <i>
      <x v="2296"/>
    </i>
    <i>
      <x v="2047"/>
    </i>
    <i>
      <x v="2616"/>
    </i>
    <i>
      <x v="1259"/>
    </i>
    <i>
      <x v="1640"/>
    </i>
    <i>
      <x v="1590"/>
    </i>
    <i>
      <x v="918"/>
    </i>
    <i>
      <x v="917"/>
    </i>
    <i>
      <x v="1647"/>
    </i>
    <i>
      <x v="1055"/>
    </i>
    <i>
      <x v="2603"/>
    </i>
    <i>
      <x v="353"/>
    </i>
    <i>
      <x v="761"/>
    </i>
    <i>
      <x v="572"/>
    </i>
    <i>
      <x v="1450"/>
    </i>
    <i>
      <x v="1847"/>
    </i>
    <i>
      <x v="50"/>
    </i>
    <i>
      <x v="608"/>
    </i>
    <i>
      <x v="1799"/>
    </i>
    <i>
      <x v="1843"/>
    </i>
    <i>
      <x v="852"/>
    </i>
    <i>
      <x v="2032"/>
    </i>
    <i>
      <x v="1150"/>
    </i>
    <i>
      <x v="733"/>
    </i>
    <i>
      <x v="1487"/>
    </i>
    <i>
      <x v="2381"/>
    </i>
    <i>
      <x v="1898"/>
    </i>
    <i>
      <x v="2472"/>
    </i>
    <i>
      <x v="2608"/>
    </i>
    <i>
      <x v="2025"/>
    </i>
    <i>
      <x v="273"/>
    </i>
    <i>
      <x v="1867"/>
    </i>
    <i>
      <x v="1447"/>
    </i>
    <i>
      <x v="1049"/>
    </i>
    <i>
      <x v="2346"/>
    </i>
    <i>
      <x v="2102"/>
    </i>
    <i>
      <x v="2607"/>
    </i>
    <i>
      <x v="1940"/>
    </i>
    <i>
      <x v="98"/>
    </i>
    <i>
      <x v="2617"/>
    </i>
    <i>
      <x v="298"/>
    </i>
    <i>
      <x v="437"/>
    </i>
    <i>
      <x v="2306"/>
    </i>
    <i>
      <x v="2418"/>
    </i>
    <i>
      <x v="140"/>
    </i>
    <i>
      <x v="1147"/>
    </i>
    <i>
      <x v="714"/>
    </i>
    <i>
      <x v="675"/>
    </i>
    <i>
      <x v="693"/>
    </i>
    <i>
      <x v="752"/>
    </i>
    <i>
      <x v="1367"/>
    </i>
    <i>
      <x v="1724"/>
    </i>
    <i>
      <x v="1456"/>
    </i>
    <i>
      <x v="1476"/>
    </i>
    <i>
      <x v="2026"/>
    </i>
    <i>
      <x v="54"/>
    </i>
    <i>
      <x v="1252"/>
    </i>
    <i>
      <x v="916"/>
    </i>
    <i>
      <x v="2564"/>
    </i>
    <i>
      <x v="434"/>
    </i>
    <i>
      <x v="1068"/>
    </i>
    <i>
      <x v="712"/>
    </i>
    <i>
      <x v="644"/>
    </i>
    <i>
      <x v="545"/>
    </i>
    <i>
      <x v="1924"/>
    </i>
    <i>
      <x v="447"/>
    </i>
    <i>
      <x v="1770"/>
    </i>
    <i>
      <x v="2349"/>
    </i>
    <i>
      <x v="671"/>
    </i>
    <i>
      <x v="1853"/>
    </i>
    <i>
      <x v="269"/>
    </i>
    <i>
      <x v="690"/>
    </i>
    <i>
      <x v="908"/>
    </i>
    <i>
      <x v="1820"/>
    </i>
    <i>
      <x v="2131"/>
    </i>
    <i>
      <x v="2181"/>
    </i>
    <i>
      <x v="1545"/>
    </i>
    <i>
      <x v="1562"/>
    </i>
    <i>
      <x v="2444"/>
    </i>
    <i>
      <x v="261"/>
    </i>
    <i>
      <x v="244"/>
    </i>
    <i>
      <x v="1397"/>
    </i>
    <i>
      <x v="1411"/>
    </i>
    <i>
      <x v="683"/>
    </i>
    <i>
      <x v="1886"/>
    </i>
    <i>
      <x v="2012"/>
    </i>
    <i>
      <x v="1378"/>
    </i>
    <i>
      <x v="1703"/>
    </i>
    <i>
      <x v="192"/>
    </i>
    <i>
      <x v="870"/>
    </i>
    <i>
      <x v="1434"/>
    </i>
    <i>
      <x v="2614"/>
    </i>
    <i>
      <x v="1768"/>
    </i>
    <i>
      <x v="1228"/>
    </i>
    <i>
      <x v="2567"/>
    </i>
    <i>
      <x v="2115"/>
    </i>
    <i>
      <x v="2516"/>
    </i>
    <i>
      <x v="1403"/>
    </i>
    <i>
      <x v="225"/>
    </i>
    <i>
      <x v="1684"/>
    </i>
    <i>
      <x v="258"/>
    </i>
    <i>
      <x v="405"/>
    </i>
    <i>
      <x v="113"/>
    </i>
    <i>
      <x v="1795"/>
    </i>
    <i>
      <x v="2242"/>
    </i>
    <i>
      <x v="1121"/>
    </i>
    <i>
      <x v="1826"/>
    </i>
    <i>
      <x v="2072"/>
    </i>
    <i>
      <x v="764"/>
    </i>
    <i>
      <x v="1568"/>
    </i>
    <i>
      <x v="2163"/>
    </i>
    <i>
      <x v="1966"/>
    </i>
    <i>
      <x v="2366"/>
    </i>
    <i>
      <x v="1377"/>
    </i>
    <i>
      <x v="31"/>
    </i>
    <i>
      <x v="2613"/>
    </i>
    <i>
      <x v="1827"/>
    </i>
    <i>
      <x v="2368"/>
    </i>
    <i>
      <x v="2558"/>
    </i>
    <i>
      <x v="230"/>
    </i>
    <i>
      <x v="810"/>
    </i>
    <i>
      <x v="2436"/>
    </i>
    <i>
      <x v="2377"/>
    </i>
    <i>
      <x v="2291"/>
    </i>
    <i>
      <x v="111"/>
    </i>
    <i>
      <x v="1040"/>
    </i>
    <i>
      <x v="1769"/>
    </i>
    <i>
      <x v="1359"/>
    </i>
    <i>
      <x v="201"/>
    </i>
    <i>
      <x v="1454"/>
    </i>
    <i>
      <x v="696"/>
    </i>
    <i>
      <x v="354"/>
    </i>
    <i>
      <x v="1169"/>
    </i>
    <i>
      <x v="2252"/>
    </i>
    <i>
      <x v="340"/>
    </i>
    <i>
      <x v="615"/>
    </i>
    <i>
      <x v="1817"/>
    </i>
    <i>
      <x v="294"/>
    </i>
    <i>
      <x v="923"/>
    </i>
    <i>
      <x v="1104"/>
    </i>
    <i>
      <x v="2347"/>
    </i>
    <i>
      <x v="1195"/>
    </i>
    <i>
      <x v="1911"/>
    </i>
    <i>
      <x v="981"/>
    </i>
    <i>
      <x v="625"/>
    </i>
    <i>
      <x v="822"/>
    </i>
    <i>
      <x v="29"/>
    </i>
    <i>
      <x v="53"/>
    </i>
    <i>
      <x v="1512"/>
    </i>
    <i>
      <x v="2168"/>
    </i>
    <i>
      <x v="66"/>
    </i>
    <i>
      <x v="507"/>
    </i>
    <i>
      <x v="1285"/>
    </i>
    <i>
      <x v="463"/>
    </i>
    <i>
      <x v="2290"/>
    </i>
    <i>
      <x v="998"/>
    </i>
    <i>
      <x v="453"/>
    </i>
    <i>
      <x v="74"/>
    </i>
    <i>
      <x v="2284"/>
    </i>
    <i>
      <x v="1891"/>
    </i>
    <i>
      <x v="621"/>
    </i>
    <i>
      <x v="15"/>
    </i>
    <i>
      <x v="394"/>
    </i>
    <i>
      <x v="1752"/>
    </i>
    <i>
      <x v="2225"/>
    </i>
    <i>
      <x v="252"/>
    </i>
    <i>
      <x v="1105"/>
    </i>
    <i>
      <x v="1951"/>
    </i>
    <i>
      <x v="260"/>
    </i>
    <i>
      <x v="435"/>
    </i>
    <i>
      <x v="777"/>
    </i>
    <i>
      <x v="1639"/>
    </i>
    <i>
      <x v="1781"/>
    </i>
    <i>
      <x v="2176"/>
    </i>
    <i>
      <x v="2447"/>
    </i>
    <i>
      <x v="2528"/>
    </i>
    <i>
      <x v="243"/>
    </i>
    <i>
      <x v="1648"/>
    </i>
    <i>
      <x v="2593"/>
    </i>
    <i>
      <x v="2502"/>
    </i>
    <i>
      <x v="474"/>
    </i>
    <i>
      <x v="1786"/>
    </i>
    <i>
      <x v="2078"/>
    </i>
    <i>
      <x v="438"/>
    </i>
    <i>
      <x v="147"/>
    </i>
    <i>
      <x v="96"/>
    </i>
    <i>
      <x v="1177"/>
    </i>
    <i>
      <x v="801"/>
    </i>
    <i>
      <x v="1936"/>
    </i>
    <i>
      <x v="2583"/>
    </i>
    <i>
      <x v="1744"/>
    </i>
    <i>
      <x v="1985"/>
    </i>
    <i>
      <x v="638"/>
    </i>
    <i>
      <x v="518"/>
    </i>
    <i>
      <x v="1003"/>
    </i>
    <i>
      <x v="681"/>
    </i>
    <i>
      <x v="1309"/>
    </i>
    <i>
      <x v="2065"/>
    </i>
    <i>
      <x v="2522"/>
    </i>
    <i>
      <x v="557"/>
    </i>
    <i>
      <x v="448"/>
    </i>
    <i>
      <x v="2457"/>
    </i>
    <i>
      <x v="2255"/>
    </i>
    <i>
      <x v="417"/>
    </i>
    <i>
      <x v="1558"/>
    </i>
    <i>
      <x v="914"/>
    </i>
    <i>
      <x v="2187"/>
    </i>
    <i>
      <x v="869"/>
    </i>
    <i>
      <x v="1093"/>
    </i>
    <i>
      <x v="1023"/>
    </i>
    <i>
      <x v="2341"/>
    </i>
    <i>
      <x v="170"/>
    </i>
    <i>
      <x v="560"/>
    </i>
    <i>
      <x v="840"/>
    </i>
    <i>
      <x v="2373"/>
    </i>
    <i>
      <x v="211"/>
    </i>
    <i>
      <x v="691"/>
    </i>
    <i>
      <x v="1777"/>
    </i>
    <i>
      <x v="1920"/>
    </i>
    <i>
      <x v="2389"/>
    </i>
    <i>
      <x v="610"/>
    </i>
    <i>
      <x v="2510"/>
    </i>
    <i>
      <x v="1348"/>
    </i>
    <i>
      <x v="2591"/>
    </i>
    <i>
      <x v="1193"/>
    </i>
    <i>
      <x v="996"/>
    </i>
    <i>
      <x v="1754"/>
    </i>
    <i>
      <x v="1408"/>
    </i>
    <i>
      <x v="1852"/>
    </i>
    <i>
      <x v="1842"/>
    </i>
    <i>
      <x v="399"/>
    </i>
    <i>
      <x v="967"/>
    </i>
    <i>
      <x v="1731"/>
    </i>
    <i>
      <x v="1682"/>
    </i>
    <i>
      <x/>
    </i>
    <i>
      <x v="990"/>
    </i>
    <i>
      <x v="1809"/>
    </i>
    <i>
      <x v="1613"/>
    </i>
    <i>
      <x v="1901"/>
    </i>
    <i>
      <x v="1"/>
    </i>
    <i>
      <x v="1154"/>
    </i>
    <i>
      <x v="2172"/>
    </i>
    <i>
      <x v="2180"/>
    </i>
    <i>
      <x v="198"/>
    </i>
    <i>
      <x v="213"/>
    </i>
    <i>
      <x v="732"/>
    </i>
    <i>
      <x v="2421"/>
    </i>
    <i>
      <x v="55"/>
    </i>
    <i>
      <x v="2429"/>
    </i>
    <i>
      <x v="1654"/>
    </i>
    <i>
      <x v="763"/>
    </i>
    <i>
      <x v="1689"/>
    </i>
    <i>
      <x v="1589"/>
    </i>
    <i>
      <x v="415"/>
    </i>
    <i>
      <x v="1605"/>
    </i>
    <i>
      <x v="1825"/>
    </i>
    <i>
      <x v="834"/>
    </i>
    <i>
      <x v="2385"/>
    </i>
    <i>
      <x v="173"/>
    </i>
    <i>
      <x v="1712"/>
    </i>
    <i>
      <x v="759"/>
    </i>
    <i>
      <x v="974"/>
    </i>
    <i>
      <x v="2501"/>
    </i>
    <i>
      <x v="1666"/>
    </i>
    <i>
      <x v="2319"/>
    </i>
    <i>
      <x v="567"/>
    </i>
    <i>
      <x v="317"/>
    </i>
    <i>
      <x v="241"/>
    </i>
    <i>
      <x v="813"/>
    </i>
    <i>
      <x v="2548"/>
    </i>
    <i>
      <x v="2529"/>
    </i>
    <i>
      <x v="2395"/>
    </i>
    <i>
      <x v="897"/>
    </i>
    <i>
      <x v="1244"/>
    </i>
    <i>
      <x v="2411"/>
    </i>
    <i>
      <x v="2066"/>
    </i>
    <i>
      <x v="1857"/>
    </i>
    <i>
      <x v="2064"/>
    </i>
    <i>
      <x v="2157"/>
    </i>
    <i>
      <x v="1866"/>
    </i>
    <i>
      <x v="2198"/>
    </i>
    <i>
      <x v="2590"/>
    </i>
    <i>
      <x v="5"/>
    </i>
    <i>
      <x v="1861"/>
    </i>
    <i>
      <x v="1926"/>
    </i>
    <i>
      <x v="482"/>
    </i>
    <i>
      <x v="2353"/>
    </i>
    <i>
      <x v="135"/>
    </i>
    <i>
      <x v="973"/>
    </i>
    <i>
      <x v="2087"/>
    </i>
    <i>
      <x v="2045"/>
    </i>
    <i>
      <x v="402"/>
    </i>
    <i>
      <x v="71"/>
    </i>
    <i>
      <x v="175"/>
    </i>
    <i>
      <x v="1325"/>
    </i>
    <i>
      <x v="1981"/>
    </i>
    <i>
      <x v="2417"/>
    </i>
    <i>
      <x v="2088"/>
    </i>
    <i>
      <x v="343"/>
    </i>
    <i>
      <x v="470"/>
    </i>
    <i>
      <x v="1218"/>
    </i>
    <i>
      <x v="1611"/>
    </i>
    <i>
      <x v="2420"/>
    </i>
    <i>
      <x v="1409"/>
    </i>
    <i>
      <x v="299"/>
    </i>
    <i>
      <x v="850"/>
    </i>
    <i>
      <x v="580"/>
    </i>
    <i>
      <x v="952"/>
    </i>
    <i>
      <x v="1221"/>
    </i>
    <i>
      <x v="873"/>
    </i>
    <i>
      <x v="776"/>
    </i>
    <i>
      <x v="2609"/>
    </i>
    <i>
      <x v="1206"/>
    </i>
    <i>
      <x v="682"/>
    </i>
    <i>
      <x v="896"/>
    </i>
    <i>
      <x v="637"/>
    </i>
    <i>
      <x v="1374"/>
    </i>
    <i>
      <x v="1787"/>
    </i>
    <i>
      <x v="1862"/>
    </i>
    <i>
      <x v="972"/>
    </i>
    <i>
      <x v="1432"/>
    </i>
    <i>
      <x v="499"/>
    </i>
    <i>
      <x v="32"/>
    </i>
    <i>
      <x v="1139"/>
    </i>
    <i>
      <x v="1796"/>
    </i>
    <i>
      <x v="1722"/>
    </i>
    <i>
      <x v="694"/>
    </i>
    <i>
      <x v="2278"/>
    </i>
    <i>
      <x v="1007"/>
    </i>
    <i>
      <x v="826"/>
    </i>
    <i>
      <x v="742"/>
    </i>
    <i>
      <x v="203"/>
    </i>
    <i>
      <x v="1116"/>
    </i>
    <i>
      <x v="124"/>
    </i>
    <i>
      <x v="1883"/>
    </i>
    <i>
      <x v="1440"/>
    </i>
    <i>
      <x v="337"/>
    </i>
    <i>
      <x v="23"/>
    </i>
    <i>
      <x v="1299"/>
    </i>
    <i>
      <x v="2138"/>
    </i>
    <i>
      <x v="2199"/>
    </i>
    <i>
      <x v="2568"/>
    </i>
    <i>
      <x v="2197"/>
    </i>
    <i>
      <x v="99"/>
    </i>
    <i>
      <x v="1633"/>
    </i>
    <i>
      <x v="2177"/>
    </i>
    <i>
      <x v="2202"/>
    </i>
    <i>
      <x v="2262"/>
    </i>
    <i>
      <x v="130"/>
    </i>
    <i>
      <x v="863"/>
    </i>
    <i>
      <x v="900"/>
    </i>
    <i>
      <x v="1505"/>
    </i>
    <i>
      <x v="905"/>
    </i>
    <i>
      <x v="1969"/>
    </i>
    <i>
      <x v="695"/>
    </i>
    <i>
      <x v="2604"/>
    </i>
    <i>
      <x v="2494"/>
    </i>
    <i>
      <x v="504"/>
    </i>
    <i>
      <x v="355"/>
    </i>
    <i>
      <x v="1125"/>
    </i>
    <i>
      <x v="1067"/>
    </i>
    <i>
      <x v="1991"/>
    </i>
    <i>
      <x v="2517"/>
    </i>
    <i>
      <x v="673"/>
    </i>
    <i>
      <x v="1324"/>
    </i>
    <i>
      <x v="308"/>
    </i>
    <i>
      <x v="633"/>
    </i>
    <i>
      <x v="743"/>
    </i>
    <i>
      <x v="2466"/>
    </i>
    <i>
      <x v="1236"/>
    </i>
    <i>
      <x v="2213"/>
    </i>
    <i>
      <x v="217"/>
    </i>
    <i>
      <x v="877"/>
    </i>
    <i>
      <x v="750"/>
    </i>
    <i>
      <x v="306"/>
    </i>
    <i>
      <x v="970"/>
    </i>
    <i>
      <x v="431"/>
    </i>
    <i>
      <x v="922"/>
    </i>
    <i>
      <x v="1385"/>
    </i>
    <i>
      <x v="2495"/>
    </i>
    <i>
      <x v="563"/>
    </i>
    <i>
      <x v="618"/>
    </i>
    <i>
      <x v="2580"/>
    </i>
    <i>
      <x v="2309"/>
    </i>
    <i>
      <x v="706"/>
    </i>
    <i>
      <x v="196"/>
    </i>
    <i>
      <x v="755"/>
    </i>
    <i>
      <x v="854"/>
    </i>
    <i>
      <x v="1369"/>
    </i>
    <i>
      <x v="409"/>
    </i>
    <i>
      <x v="1197"/>
    </i>
    <i>
      <x v="935"/>
    </i>
    <i>
      <x v="747"/>
    </i>
    <i>
      <x v="1930"/>
    </i>
    <i>
      <x v="206"/>
    </i>
    <i>
      <x v="1697"/>
    </i>
    <i>
      <x v="1990"/>
    </i>
    <i>
      <x v="60"/>
    </i>
    <i>
      <x v="226"/>
    </i>
    <i>
      <x v="1965"/>
    </i>
    <i>
      <x v="2627"/>
    </i>
    <i>
      <x v="2003"/>
    </i>
    <i>
      <x v="546"/>
    </i>
    <i>
      <x v="311"/>
    </i>
    <i>
      <x v="1788"/>
    </i>
    <i>
      <x v="589"/>
    </i>
    <i>
      <x v="1720"/>
    </i>
    <i>
      <x v="2182"/>
    </i>
    <i>
      <x v="2497"/>
    </i>
    <i>
      <x v="379"/>
    </i>
    <i>
      <x v="172"/>
    </i>
    <i>
      <x v="754"/>
    </i>
    <i>
      <x v="1925"/>
    </i>
    <i>
      <x v="2305"/>
    </i>
    <i>
      <x v="329"/>
    </i>
    <i>
      <x v="68"/>
    </i>
    <i>
      <x v="1189"/>
    </i>
    <i>
      <x v="1144"/>
    </i>
    <i>
      <x v="1563"/>
    </i>
    <i>
      <x v="2498"/>
    </i>
    <i>
      <x v="574"/>
    </i>
    <i>
      <x v="533"/>
    </i>
    <i>
      <x v="857"/>
    </i>
    <i>
      <x v="1643"/>
    </i>
    <i>
      <x v="2332"/>
    </i>
    <i>
      <x v="103"/>
    </i>
    <i>
      <x v="929"/>
    </i>
    <i>
      <x v="1253"/>
    </i>
    <i>
      <x v="1636"/>
    </i>
    <i>
      <x v="1977"/>
    </i>
    <i>
      <x v="22"/>
    </i>
    <i>
      <x v="562"/>
    </i>
    <i>
      <x v="551"/>
    </i>
    <i>
      <x v="1014"/>
    </i>
    <i>
      <x v="1179"/>
    </i>
    <i>
      <x v="1002"/>
    </i>
    <i>
      <x v="2556"/>
    </i>
    <i>
      <x v="104"/>
    </i>
    <i>
      <x v="1170"/>
    </i>
    <i>
      <x v="1281"/>
    </i>
    <i>
      <x v="2323"/>
    </i>
    <i>
      <x v="2566"/>
    </i>
    <i>
      <x v="425"/>
    </i>
    <i>
      <x v="2403"/>
    </i>
    <i>
      <x v="1211"/>
    </i>
    <i>
      <x v="1044"/>
    </i>
    <i>
      <x v="1157"/>
    </i>
    <i>
      <x v="1248"/>
    </i>
    <i>
      <x v="2577"/>
    </i>
    <i>
      <x v="1702"/>
    </i>
    <i>
      <x v="894"/>
    </i>
    <i>
      <x v="17"/>
    </i>
    <i>
      <x v="381"/>
    </i>
    <i>
      <x v="876"/>
    </i>
    <i>
      <x v="821"/>
    </i>
    <i>
      <x v="1502"/>
    </i>
    <i>
      <x v="1529"/>
    </i>
    <i>
      <x v="2530"/>
    </i>
    <i>
      <x v="535"/>
    </i>
    <i>
      <x v="178"/>
    </i>
    <i>
      <x v="1548"/>
    </i>
    <i>
      <x v="1481"/>
    </i>
    <i>
      <x v="2540"/>
    </i>
    <i>
      <x v="609"/>
    </i>
    <i>
      <x v="619"/>
    </i>
    <i>
      <x v="331"/>
    </i>
    <i>
      <x v="1457"/>
    </i>
    <i>
      <x v="1854"/>
    </i>
    <i>
      <x v="521"/>
    </i>
    <i>
      <x v="601"/>
    </i>
    <i>
      <x v="1165"/>
    </i>
    <i>
      <x v="774"/>
    </i>
    <i>
      <x v="523"/>
    </i>
    <i>
      <x v="1567"/>
    </i>
    <i>
      <x v="2455"/>
    </i>
    <i>
      <x v="139"/>
    </i>
    <i>
      <x v="676"/>
    </i>
    <i>
      <x v="1517"/>
    </i>
    <i>
      <x v="2507"/>
    </i>
    <i>
      <x v="1103"/>
    </i>
    <i>
      <x v="598"/>
    </i>
    <i>
      <x v="475"/>
    </i>
    <i>
      <x v="969"/>
    </i>
    <i>
      <x v="1262"/>
    </i>
    <i>
      <x v="141"/>
    </i>
    <i>
      <x v="155"/>
    </i>
    <i>
      <x v="1824"/>
    </i>
    <i>
      <x v="2511"/>
    </i>
    <i>
      <x v="142"/>
    </i>
    <i>
      <x v="501"/>
    </i>
    <i>
      <x v="2505"/>
    </i>
    <i>
      <x v="245"/>
    </i>
    <i>
      <x v="1863"/>
    </i>
    <i>
      <x v="1728"/>
    </i>
    <i>
      <x v="2525"/>
    </i>
    <i>
      <x v="1596"/>
    </i>
    <i>
      <x v="2059"/>
    </i>
    <i>
      <x v="1738"/>
    </i>
    <i>
      <x v="2085"/>
    </i>
    <i>
      <x v="440"/>
    </i>
    <i>
      <x v="291"/>
    </i>
    <i>
      <x v="117"/>
    </i>
    <i>
      <x v="1109"/>
    </i>
    <i>
      <x v="2340"/>
    </i>
    <i>
      <x v="1300"/>
    </i>
    <i>
      <x v="1470"/>
    </i>
    <i>
      <x v="1716"/>
    </i>
    <i>
      <x v="2334"/>
    </i>
    <i>
      <x v="467"/>
    </i>
    <i>
      <x v="768"/>
    </i>
    <i>
      <x v="1600"/>
    </i>
    <i>
      <x v="480"/>
    </i>
    <i>
      <x v="2111"/>
    </i>
    <i>
      <x v="815"/>
    </i>
    <i>
      <x v="904"/>
    </i>
    <i>
      <x v="164"/>
    </i>
    <i>
      <x v="878"/>
    </i>
    <i>
      <x v="910"/>
    </i>
    <i>
      <x v="119"/>
    </i>
    <i>
      <x v="2201"/>
    </i>
    <i>
      <x v="2376"/>
    </i>
    <i>
      <x v="2090"/>
    </i>
    <i>
      <x v="205"/>
    </i>
    <i>
      <x v="730"/>
    </i>
    <i>
      <x v="1791"/>
    </i>
    <i>
      <x v="2071"/>
    </i>
    <i>
      <x v="2068"/>
    </i>
    <i>
      <x v="1295"/>
    </i>
    <i>
      <x v="1711"/>
    </i>
    <i>
      <x v="1471"/>
    </i>
    <i>
      <x v="35"/>
    </i>
    <i>
      <x v="723"/>
    </i>
    <i>
      <x v="919"/>
    </i>
    <i>
      <x v="1759"/>
    </i>
    <i>
      <x v="2423"/>
    </i>
    <i>
      <x v="722"/>
    </i>
    <i>
      <x v="1344"/>
    </i>
    <i>
      <x v="18"/>
    </i>
    <i>
      <x v="1507"/>
    </i>
    <i>
      <x v="893"/>
    </i>
    <i>
      <x v="1122"/>
    </i>
    <i>
      <x v="911"/>
    </i>
    <i>
      <x v="2030"/>
    </i>
    <i>
      <x v="24"/>
    </i>
    <i>
      <x v="629"/>
    </i>
    <i>
      <x v="239"/>
    </i>
    <i>
      <x v="573"/>
    </i>
    <i>
      <x v="802"/>
    </i>
    <i>
      <x v="1525"/>
    </i>
    <i>
      <x v="2509"/>
    </i>
    <i>
      <x v="2487"/>
    </i>
    <i>
      <x v="150"/>
    </i>
    <i>
      <x v="1198"/>
    </i>
    <i>
      <x v="2286"/>
    </i>
    <i>
      <x v="702"/>
    </i>
    <i>
      <x v="2579"/>
    </i>
    <i>
      <x v="901"/>
    </i>
    <i>
      <x v="1811"/>
    </i>
    <i>
      <x v="2057"/>
    </i>
    <i>
      <x v="1599"/>
    </i>
    <i>
      <x v="427"/>
    </i>
    <i>
      <x v="1301"/>
    </i>
    <i>
      <x v="1511"/>
    </i>
    <i>
      <x v="1395"/>
    </i>
    <i>
      <x v="2438"/>
    </i>
    <i>
      <x v="248"/>
    </i>
    <i>
      <x v="1190"/>
    </i>
    <i>
      <x v="1547"/>
    </i>
    <i>
      <x v="2386"/>
    </i>
    <i>
      <x v="555"/>
    </i>
    <i>
      <x v="1428"/>
    </i>
    <i>
      <x v="1734"/>
    </i>
    <i>
      <x v="2257"/>
    </i>
    <i>
      <x v="2624"/>
    </i>
    <i>
      <x v="2597"/>
    </i>
    <i>
      <x v="992"/>
    </i>
    <i>
      <x v="1278"/>
    </i>
    <i>
      <x v="1475"/>
    </i>
    <i>
      <x v="2398"/>
    </i>
    <i>
      <x v="2282"/>
    </i>
    <i>
      <x v="265"/>
    </i>
    <i>
      <x v="956"/>
    </i>
    <i>
      <x v="2322"/>
    </i>
    <i>
      <x v="352"/>
    </i>
    <i>
      <x v="1952"/>
    </i>
    <i>
      <x v="416"/>
    </i>
    <i>
      <x v="1149"/>
    </i>
    <i>
      <x v="1464"/>
    </i>
    <i>
      <x v="1499"/>
    </i>
    <i>
      <x v="489"/>
    </i>
    <i>
      <x v="1406"/>
    </i>
    <i>
      <x v="800"/>
    </i>
    <i>
      <x v="1593"/>
    </i>
    <i>
      <x v="1669"/>
    </i>
    <i>
      <x v="2581"/>
    </i>
    <i>
      <x v="38"/>
    </i>
    <i>
      <x v="1008"/>
    </i>
    <i>
      <x v="1676"/>
    </i>
    <i>
      <x v="1591"/>
    </i>
    <i>
      <x v="410"/>
    </i>
    <i>
      <x v="283"/>
    </i>
    <i>
      <x v="1681"/>
    </i>
    <i>
      <x v="1541"/>
    </i>
    <i>
      <x v="2519"/>
    </i>
    <i>
      <x v="33"/>
    </i>
    <i>
      <x v="10"/>
    </i>
    <i>
      <x v="1127"/>
    </i>
    <i>
      <x v="1254"/>
    </i>
    <i>
      <x v="210"/>
    </i>
    <i>
      <x v="1231"/>
    </i>
    <i>
      <x v="2357"/>
    </i>
    <i>
      <x v="160"/>
    </i>
    <i>
      <x v="116"/>
    </i>
    <i>
      <x v="1305"/>
    </i>
    <i>
      <x v="1888"/>
    </i>
    <i>
      <x v="1836"/>
    </i>
    <i>
      <x v="1037"/>
    </i>
    <i>
      <x v="590"/>
    </i>
    <i>
      <x v="703"/>
    </i>
    <i>
      <x v="1634"/>
    </i>
    <i>
      <x v="2313"/>
    </i>
    <i>
      <x v="2612"/>
    </i>
    <i>
      <x v="420"/>
    </i>
    <i>
      <x v="525"/>
    </i>
    <i>
      <x v="866"/>
    </i>
    <i>
      <x v="1096"/>
    </i>
    <i>
      <x v="1534"/>
    </i>
    <i>
      <x v="1319"/>
    </i>
    <i>
      <x v="367"/>
    </i>
    <i>
      <x v="63"/>
    </i>
    <i>
      <x v="650"/>
    </i>
    <i>
      <x v="1152"/>
    </i>
    <i>
      <x v="7"/>
    </i>
    <i>
      <x v="1340"/>
    </i>
    <i>
      <x v="2053"/>
    </i>
    <i>
      <x v="2279"/>
    </i>
    <i>
      <x v="1872"/>
    </i>
    <i>
      <x v="660"/>
    </i>
    <i>
      <x v="2166"/>
    </i>
    <i>
      <x v="1199"/>
    </i>
    <i>
      <x v="816"/>
    </i>
    <i>
      <x v="2024"/>
    </i>
    <i>
      <x v="391"/>
    </i>
    <i>
      <x v="647"/>
    </i>
    <i>
      <x v="1102"/>
    </i>
    <i>
      <x v="1646"/>
    </i>
    <i>
      <x v="1661"/>
    </i>
    <i>
      <x v="2164"/>
    </i>
    <i>
      <x v="865"/>
    </i>
    <i>
      <x v="820"/>
    </i>
    <i>
      <x v="987"/>
    </i>
    <i>
      <x v="1425"/>
    </i>
    <i>
      <x v="1844"/>
    </i>
    <i>
      <x v="2585"/>
    </i>
    <i>
      <x v="846"/>
    </i>
    <i>
      <x v="2190"/>
    </i>
    <i>
      <x v="762"/>
    </i>
    <i>
      <x v="692"/>
    </i>
    <i>
      <x v="879"/>
    </i>
    <i>
      <x v="1808"/>
    </i>
    <i>
      <x v="2054"/>
    </i>
    <i>
      <x v="2246"/>
    </i>
    <i>
      <x v="465"/>
    </i>
    <i>
      <x v="371"/>
    </i>
    <i>
      <x v="587"/>
    </i>
    <i>
      <x v="789"/>
    </i>
    <i>
      <x v="1311"/>
    </i>
    <i>
      <x v="1912"/>
    </i>
    <i>
      <x v="2170"/>
    </i>
    <i>
      <x v="624"/>
    </i>
    <i>
      <x v="1463"/>
    </i>
    <i>
      <x v="1527"/>
    </i>
    <i>
      <x v="2283"/>
    </i>
    <i>
      <x v="219"/>
    </i>
    <i>
      <x v="961"/>
    </i>
    <i>
      <x v="1180"/>
    </i>
    <i>
      <x v="1200"/>
    </i>
    <i>
      <x v="2297"/>
    </i>
    <i>
      <x v="872"/>
    </i>
    <i>
      <x v="688"/>
    </i>
    <i>
      <x v="591"/>
    </i>
    <i>
      <x v="1054"/>
    </i>
    <i>
      <x v="1327"/>
    </i>
    <i>
      <x v="2103"/>
    </i>
    <i>
      <x v="2333"/>
    </i>
    <i>
      <x v="2216"/>
    </i>
    <i>
      <x v="2518"/>
    </i>
    <i>
      <x v="1909"/>
    </i>
    <i>
      <x v="392"/>
    </i>
    <i>
      <x v="2095"/>
    </i>
    <i>
      <x v="2443"/>
    </i>
    <i>
      <x v="454"/>
    </i>
    <i>
      <x v="216"/>
    </i>
    <i>
      <x v="1187"/>
    </i>
    <i>
      <x v="1361"/>
    </i>
    <i>
      <x v="1858"/>
    </i>
    <i>
      <x v="2465"/>
    </i>
    <i>
      <x v="597"/>
    </i>
    <i>
      <x v="2287"/>
    </i>
    <i>
      <x v="188"/>
    </i>
    <i>
      <x v="661"/>
    </i>
    <i>
      <x v="2316"/>
    </i>
    <i>
      <x v="376"/>
    </i>
    <i>
      <x v="227"/>
    </i>
    <i>
      <x v="924"/>
    </i>
    <i>
      <x v="1691"/>
    </i>
    <i>
      <x v="2043"/>
    </i>
    <i>
      <x v="2342"/>
    </i>
    <i>
      <x v="2490"/>
    </i>
    <i>
      <x v="286"/>
    </i>
    <i>
      <x v="222"/>
    </i>
    <i>
      <x v="422"/>
    </i>
    <i>
      <x v="281"/>
    </i>
    <i>
      <x v="628"/>
    </i>
    <i>
      <x v="1092"/>
    </i>
    <i>
      <x v="884"/>
    </i>
    <i>
      <x v="1832"/>
    </i>
    <i>
      <x v="1964"/>
    </i>
    <i>
      <x v="2303"/>
    </i>
    <i>
      <x v="1986"/>
    </i>
    <i>
      <x v="906"/>
    </i>
    <i>
      <x v="1184"/>
    </i>
    <i>
      <x v="2052"/>
    </i>
    <i>
      <x v="2574"/>
    </i>
    <i>
      <x v="1135"/>
    </i>
    <i>
      <x v="2605"/>
    </i>
    <i>
      <x v="1918"/>
    </i>
    <i>
      <x v="1945"/>
    </i>
    <i>
      <x v="1414"/>
    </i>
    <i>
      <x v="1608"/>
    </i>
    <i>
      <x v="847"/>
    </i>
    <i>
      <x v="1192"/>
    </i>
    <i>
      <x v="862"/>
    </i>
    <i>
      <x v="1335"/>
    </i>
    <i>
      <x v="1288"/>
    </i>
    <i>
      <x v="1585"/>
    </i>
    <i>
      <x v="534"/>
    </i>
    <i>
      <x v="1124"/>
    </i>
    <i>
      <x v="1565"/>
    </i>
    <i>
      <x v="2263"/>
    </i>
    <i>
      <x v="464"/>
    </i>
    <i>
      <x v="848"/>
    </i>
    <i>
      <x v="953"/>
    </i>
    <i>
      <x v="808"/>
    </i>
    <i>
      <x v="2598"/>
    </i>
    <i>
      <x v="479"/>
    </i>
    <i>
      <x v="80"/>
    </i>
    <i>
      <x v="2552"/>
    </i>
    <i>
      <x v="613"/>
    </i>
    <i>
      <x v="745"/>
    </i>
    <i>
      <x v="387"/>
    </i>
    <i>
      <x v="616"/>
    </i>
    <i>
      <x v="1845"/>
    </i>
    <i>
      <x v="1332"/>
    </i>
    <i>
      <x v="2515"/>
    </i>
    <i>
      <x v="1240"/>
    </i>
    <i>
      <x v="1370"/>
    </i>
    <i>
      <x v="841"/>
    </i>
    <i>
      <x v="530"/>
    </i>
    <i>
      <x v="108"/>
    </i>
    <i>
      <x v="297"/>
    </i>
    <i>
      <x v="1742"/>
    </i>
    <i>
      <x v="2280"/>
    </i>
    <i>
      <x v="1582"/>
    </i>
    <i>
      <x v="1822"/>
    </i>
    <i>
      <x v="2123"/>
    </i>
    <i>
      <x v="559"/>
    </i>
    <i>
      <x v="143"/>
    </i>
    <i>
      <x v="749"/>
    </i>
    <i>
      <x v="1865"/>
    </i>
    <i>
      <x v="2273"/>
    </i>
    <i>
      <x v="2224"/>
    </i>
    <i>
      <x v="176"/>
    </i>
    <i>
      <x v="1560"/>
    </i>
    <i>
      <x v="1807"/>
    </i>
    <i>
      <x v="1435"/>
    </i>
    <i>
      <x v="1789"/>
    </i>
    <i>
      <x v="1345"/>
    </i>
    <i>
      <x v="2554"/>
    </i>
    <i>
      <x v="1166"/>
    </i>
    <i>
      <x v="1615"/>
    </i>
    <i>
      <x v="1923"/>
    </i>
    <i>
      <x v="2232"/>
    </i>
    <i>
      <x v="1979"/>
    </i>
    <i>
      <x v="539"/>
    </i>
    <i>
      <x v="1354"/>
    </i>
    <i>
      <x v="980"/>
    </i>
    <i>
      <x v="1489"/>
    </i>
    <i>
      <x v="2152"/>
    </i>
    <i>
      <x v="106"/>
    </i>
    <i>
      <x v="322"/>
    </i>
    <i>
      <x v="382"/>
    </i>
    <i>
      <x v="51"/>
    </i>
    <i>
      <x v="566"/>
    </i>
    <i>
      <x v="1030"/>
    </i>
    <i>
      <x v="1095"/>
    </i>
    <i>
      <x v="778"/>
    </i>
    <i>
      <x v="1178"/>
    </i>
    <i>
      <x v="1948"/>
    </i>
    <i>
      <x v="1967"/>
    </i>
    <i>
      <x v="1486"/>
    </i>
    <i>
      <x v="1972"/>
    </i>
    <i>
      <x v="1390"/>
    </i>
    <i>
      <x v="183"/>
    </i>
    <i>
      <x v="701"/>
    </i>
    <i>
      <x v="1322"/>
    </i>
    <i>
      <x v="2107"/>
    </i>
    <i>
      <x v="82"/>
    </i>
    <i>
      <x v="716"/>
    </i>
    <i>
      <x v="1341"/>
    </i>
    <i>
      <x v="889"/>
    </i>
    <i>
      <x v="1732"/>
    </i>
    <i>
      <x v="2471"/>
    </i>
    <i>
      <x v="1061"/>
    </i>
    <i>
      <x v="1161"/>
    </i>
    <i>
      <x v="2318"/>
    </i>
    <i>
      <x v="444"/>
    </i>
    <i>
      <x v="56"/>
    </i>
    <i>
      <x v="2453"/>
    </i>
    <i>
      <x v="73"/>
    </i>
    <i>
      <x v="1993"/>
    </i>
    <i>
      <x v="2476"/>
    </i>
    <i>
      <x v="2544"/>
    </i>
    <i>
      <x v="2253"/>
    </i>
    <i>
      <x v="2344"/>
    </i>
    <i>
      <x v="2432"/>
    </i>
    <i>
      <x v="319"/>
    </i>
    <i>
      <x v="2430"/>
    </i>
    <i>
      <x v="2601"/>
    </i>
    <i>
      <x v="262"/>
    </i>
    <i>
      <x v="1018"/>
    </i>
    <i>
      <x v="1538"/>
    </i>
    <i>
      <x v="1516"/>
    </i>
    <i>
      <x v="351"/>
    </i>
    <i>
      <x v="1800"/>
    </i>
    <i>
      <x v="604"/>
    </i>
    <i>
      <x v="129"/>
    </i>
    <i>
      <x v="14"/>
    </i>
    <i>
      <x v="223"/>
    </i>
    <i>
      <x v="2375"/>
    </i>
    <i>
      <x v="977"/>
    </i>
    <i>
      <x v="719"/>
    </i>
    <i>
      <x v="948"/>
    </i>
    <i>
      <x v="1683"/>
    </i>
    <i>
      <x v="2356"/>
    </i>
    <i>
      <x v="220"/>
    </i>
    <i>
      <x v="169"/>
    </i>
    <i>
      <x v="662"/>
    </i>
    <i>
      <x v="1833"/>
    </i>
    <i>
      <x v="1877"/>
    </i>
    <i>
      <x v="1996"/>
    </i>
    <i>
      <x v="2550"/>
    </i>
    <i>
      <x v="209"/>
    </i>
    <i>
      <x v="630"/>
    </i>
    <i>
      <x v="798"/>
    </i>
    <i>
      <x v="478"/>
    </i>
    <i>
      <x v="462"/>
    </i>
    <i>
      <x v="1806"/>
    </i>
    <i>
      <x v="1446"/>
    </i>
    <i>
      <x v="62"/>
    </i>
    <i>
      <x v="452"/>
    </i>
    <i>
      <x v="1176"/>
    </i>
    <i>
      <x v="67"/>
    </i>
    <i>
      <x v="430"/>
    </i>
    <i>
      <x v="338"/>
    </i>
    <i>
      <x v="1638"/>
    </i>
    <i>
      <x v="1515"/>
    </i>
    <i>
      <x v="2360"/>
    </i>
    <i>
      <x v="2217"/>
    </i>
    <i>
      <x v="460"/>
    </i>
    <i>
      <x v="971"/>
    </i>
    <i>
      <x v="1571"/>
    </i>
    <i>
      <x v="2345"/>
    </i>
    <i>
      <x v="2523"/>
    </i>
    <i>
      <x v="411"/>
    </i>
    <i>
      <x v="1021"/>
    </i>
    <i>
      <x v="1705"/>
    </i>
    <i>
      <x v="1438"/>
    </i>
    <i>
      <x v="240"/>
    </i>
    <i>
      <x v="991"/>
    </i>
    <i>
      <x v="1542"/>
    </i>
    <i>
      <x v="2448"/>
    </i>
    <i>
      <x v="42"/>
    </i>
    <i>
      <x v="668"/>
    </i>
    <i>
      <x v="1012"/>
    </i>
    <i>
      <x v="2275"/>
    </i>
    <i>
      <x v="985"/>
    </i>
    <i>
      <x v="571"/>
    </i>
    <i>
      <x v="72"/>
    </i>
    <i>
      <x v="40"/>
    </i>
    <i>
      <x v="2189"/>
    </i>
    <i>
      <x v="2393"/>
    </i>
    <i>
      <x v="2450"/>
    </i>
    <i>
      <x v="208"/>
    </i>
    <i>
      <x v="679"/>
    </i>
    <i>
      <x v="1416"/>
    </i>
    <i>
      <x v="672"/>
    </i>
    <i>
      <x v="708"/>
    </i>
    <i>
      <x v="819"/>
    </i>
    <i>
      <x v="1749"/>
    </i>
    <i>
      <x v="1941"/>
    </i>
    <i>
      <x v="2570"/>
    </i>
    <i>
      <x v="2193"/>
    </i>
    <i>
      <x v="2414"/>
    </i>
    <i>
      <x v="374"/>
    </i>
    <i>
      <x v="428"/>
    </i>
    <i>
      <x v="1080"/>
    </i>
    <i>
      <x v="697"/>
    </i>
    <i>
      <x v="1973"/>
    </i>
    <i>
      <x v="2557"/>
    </i>
    <i>
      <x v="1183"/>
    </i>
    <i>
      <x v="859"/>
    </i>
    <i>
      <x v="2618"/>
    </i>
    <i>
      <x v="2383"/>
    </i>
    <i>
      <x v="856"/>
    </i>
    <i>
      <x v="436"/>
    </i>
    <i>
      <x v="514"/>
    </i>
    <i>
      <x v="1112"/>
    </i>
    <i>
      <x v="2108"/>
    </i>
    <i>
      <x v="2304"/>
    </i>
    <i>
      <x v="1610"/>
    </i>
    <i>
      <x v="2251"/>
    </i>
    <i>
      <x v="242"/>
    </i>
    <i>
      <x v="544"/>
    </i>
    <i>
      <x v="296"/>
    </i>
    <i>
      <x v="674"/>
    </i>
    <i>
      <x v="951"/>
    </i>
    <i>
      <x v="1321"/>
    </i>
    <i>
      <x v="2338"/>
    </i>
    <i>
      <x v="2464"/>
    </i>
    <i>
      <x v="617"/>
    </i>
    <i>
      <x v="855"/>
    </i>
    <i>
      <x v="1813"/>
    </i>
    <i>
      <x v="1884"/>
    </i>
    <i>
      <x v="2195"/>
    </i>
    <i>
      <x v="1099"/>
    </i>
    <i>
      <x v="944"/>
    </i>
    <i>
      <x v="812"/>
    </i>
    <i>
      <x v="1537"/>
    </i>
    <i>
      <x v="2503"/>
    </i>
    <i>
      <x v="2098"/>
    </i>
    <i>
      <x v="1351"/>
    </i>
    <i>
      <x v="1727"/>
    </i>
    <i>
      <x v="717"/>
    </i>
    <i>
      <x v="1556"/>
    </i>
    <i>
      <x v="132"/>
    </i>
    <i>
      <x v="1410"/>
    </i>
    <i>
      <x v="2532"/>
    </i>
    <i>
      <x v="193"/>
    </i>
    <i>
      <x v="1219"/>
    </i>
    <i>
      <x v="1522"/>
    </i>
    <i>
      <x v="2134"/>
    </i>
    <i>
      <x v="2210"/>
    </i>
    <i>
      <x v="154"/>
    </i>
    <i>
      <x v="320"/>
    </i>
    <i>
      <x v="576"/>
    </i>
    <i>
      <x v="874"/>
    </i>
    <i>
      <x v="1415"/>
    </i>
    <i>
      <x v="287"/>
    </i>
    <i>
      <x v="1063"/>
    </i>
    <i>
      <x v="443"/>
    </i>
    <i>
      <x v="300"/>
    </i>
    <i>
      <x v="1745"/>
    </i>
    <i>
      <x v="122"/>
    </i>
    <i>
      <x v="792"/>
    </i>
    <i>
      <x v="1637"/>
    </i>
    <i>
      <x v="1946"/>
    </i>
    <i>
      <x v="2307"/>
    </i>
    <i>
      <x v="1739"/>
    </i>
    <i>
      <x v="309"/>
    </i>
    <i>
      <x v="520"/>
    </i>
    <i>
      <x v="1621"/>
    </i>
    <i>
      <x v="1533"/>
    </i>
    <i>
      <x v="2219"/>
    </i>
    <i>
      <x v="1630"/>
    </i>
    <i>
      <x v="2277"/>
    </i>
    <i>
      <x v="2325"/>
    </i>
    <i>
      <x v="46"/>
    </i>
    <i>
      <x v="2445"/>
    </i>
    <i>
      <x v="2227"/>
    </i>
    <i>
      <x v="542"/>
    </i>
    <i>
      <x v="515"/>
    </i>
    <i>
      <x v="1622"/>
    </i>
    <i>
      <x v="215"/>
    </i>
    <i>
      <x v="549"/>
    </i>
    <i>
      <x v="2156"/>
    </i>
    <i>
      <x v="2365"/>
    </i>
    <i>
      <x v="301"/>
    </i>
    <i>
      <x v="310"/>
    </i>
    <i>
      <x v="845"/>
    </i>
    <i>
      <x v="1937"/>
    </i>
    <i>
      <x v="2328"/>
    </i>
    <i>
      <x v="585"/>
    </i>
    <i>
      <x v="194"/>
    </i>
    <i>
      <x v="161"/>
    </i>
    <i>
      <x v="229"/>
    </i>
    <i>
      <x v="285"/>
    </i>
    <i>
      <x v="888"/>
    </i>
    <i>
      <x v="1401"/>
    </i>
    <i>
      <x v="1896"/>
    </i>
    <i>
      <x v="595"/>
    </i>
    <i>
      <x v="705"/>
    </i>
    <i>
      <x v="1592"/>
    </i>
    <i>
      <x v="1570"/>
    </i>
    <i>
      <x v="1382"/>
    </i>
    <i>
      <x v="2126"/>
    </i>
    <i>
      <x v="368"/>
    </i>
    <i>
      <x v="2462"/>
    </i>
    <i>
      <x v="1750"/>
    </i>
    <i>
      <x v="1034"/>
    </i>
    <i>
      <x v="1004"/>
    </i>
    <i>
      <x v="1015"/>
    </i>
    <i>
      <x v="1182"/>
    </i>
    <i>
      <x v="1576"/>
    </i>
    <i>
      <x v="605"/>
    </i>
    <i>
      <x v="511"/>
    </i>
    <i>
      <x v="1246"/>
    </i>
    <i>
      <x v="999"/>
    </i>
    <i>
      <x v="1665"/>
    </i>
    <i>
      <x v="1963"/>
    </i>
    <i>
      <x v="2070"/>
    </i>
    <i>
      <x v="1066"/>
    </i>
    <i>
      <x v="1713"/>
    </i>
    <i>
      <x v="288"/>
    </i>
    <i>
      <x v="1155"/>
    </i>
    <i>
      <x v="1363"/>
    </i>
    <i>
      <x v="1360"/>
    </i>
    <i>
      <x v="1510"/>
    </i>
    <i>
      <x v="2022"/>
    </i>
    <i>
      <x v="2551"/>
    </i>
    <i>
      <x v="2148"/>
    </i>
    <i>
      <x v="947"/>
    </i>
    <i>
      <x v="1775"/>
    </i>
    <i>
      <x v="1805"/>
    </i>
    <i>
      <x v="162"/>
    </i>
    <i>
      <x v="1082"/>
    </i>
    <i>
      <x v="678"/>
    </i>
    <i>
      <x v="1492"/>
    </i>
    <i>
      <x v="1995"/>
    </i>
    <i>
      <x v="602"/>
    </i>
    <i>
      <x v="1405"/>
    </i>
    <i>
      <x v="2619"/>
    </i>
    <i>
      <x v="2569"/>
    </i>
    <i>
      <x v="88"/>
    </i>
    <i>
      <x v="1574"/>
    </i>
    <i>
      <x v="2451"/>
    </i>
    <i>
      <x v="2128"/>
    </i>
    <i>
      <x v="527"/>
    </i>
    <i>
      <x v="663"/>
    </i>
    <i>
      <x v="753"/>
    </i>
    <i>
      <x v="1031"/>
    </i>
    <i>
      <x v="1308"/>
    </i>
    <i>
      <x v="1557"/>
    </i>
    <i>
      <x v="2363"/>
    </i>
    <i>
      <x v="2586"/>
    </i>
    <i>
      <x v="2004"/>
    </i>
    <i>
      <x v="165"/>
    </i>
    <i>
      <x v="397"/>
    </i>
    <i>
      <x v="1118"/>
    </i>
    <i>
      <x v="1829"/>
    </i>
    <i>
      <x v="1501"/>
    </i>
    <i>
      <x v="1569"/>
    </i>
    <i>
      <x v="2016"/>
    </i>
    <i>
      <x v="1375"/>
    </i>
    <i>
      <x v="2584"/>
    </i>
    <i>
      <x v="401"/>
    </i>
    <i>
      <x v="403"/>
    </i>
    <i>
      <x v="466"/>
    </i>
    <i>
      <x v="1130"/>
    </i>
    <i>
      <x v="1126"/>
    </i>
    <i>
      <x v="1794"/>
    </i>
    <i>
      <x v="875"/>
    </i>
    <i>
      <x v="234"/>
    </i>
    <i>
      <x v="1027"/>
    </i>
    <i>
      <x v="1338"/>
    </i>
    <i>
      <x v="1524"/>
    </i>
    <i>
      <x v="1349"/>
    </i>
    <i>
      <x v="2611"/>
    </i>
    <i>
      <x v="380"/>
    </i>
    <i>
      <x v="510"/>
    </i>
    <i>
      <x v="891"/>
    </i>
    <i>
      <x v="266"/>
    </i>
    <i>
      <x v="303"/>
    </i>
    <i>
      <x v="993"/>
    </i>
    <i>
      <x v="1469"/>
    </i>
    <i>
      <x v="1496"/>
    </i>
    <i>
      <x v="1649"/>
    </i>
    <i>
      <x v="1500"/>
    </i>
    <i>
      <x v="2433"/>
    </i>
    <i>
      <x v="413"/>
    </i>
    <i>
      <x v="975"/>
    </i>
    <i>
      <x v="1581"/>
    </i>
    <i>
      <x v="373"/>
    </i>
    <i>
      <x v="564"/>
    </i>
    <i>
      <x v="1142"/>
    </i>
    <i>
      <x v="1433"/>
    </i>
    <i>
      <x v="1357"/>
    </i>
    <i>
      <x v="797"/>
    </i>
    <i>
      <x v="1614"/>
    </i>
    <i>
      <x v="1897"/>
    </i>
    <i>
      <x v="2135"/>
    </i>
    <i>
      <x v="2359"/>
    </i>
    <i>
      <x v="1077"/>
    </i>
    <i>
      <x v="2289"/>
    </i>
    <i>
      <x v="339"/>
    </i>
    <i>
      <x v="157"/>
    </i>
    <i>
      <x v="2079"/>
    </i>
    <i>
      <x v="358"/>
    </i>
    <i>
      <x v="1114"/>
    </i>
    <i>
      <x v="2369"/>
    </i>
    <i>
      <x v="168"/>
    </i>
    <i>
      <x v="584"/>
    </i>
    <i>
      <x v="1686"/>
    </i>
    <i>
      <x v="2236"/>
    </i>
    <i>
      <x v="1115"/>
    </i>
    <i>
      <x v="1955"/>
    </i>
    <i>
      <x v="2473"/>
    </i>
    <i>
      <x v="2127"/>
    </i>
    <i>
      <x v="1094"/>
    </i>
    <i>
      <x v="2295"/>
    </i>
    <i>
      <x v="8"/>
    </i>
    <i>
      <x v="1672"/>
    </i>
    <i>
      <x v="1391"/>
    </i>
    <i>
      <x v="2006"/>
    </i>
    <i>
      <x v="11"/>
    </i>
    <i>
      <x v="408"/>
    </i>
    <i>
      <x v="727"/>
    </i>
    <i>
      <x v="741"/>
    </i>
    <i>
      <x v="1885"/>
    </i>
    <i>
      <x v="2600"/>
    </i>
    <i>
      <x v="2427"/>
    </i>
    <i>
      <x v="724"/>
    </i>
    <i>
      <x v="1392"/>
    </i>
    <i>
      <x v="1264"/>
    </i>
    <i>
      <x v="1429"/>
    </i>
    <i>
      <x v="1627"/>
    </i>
    <i>
      <x v="1342"/>
    </i>
    <i>
      <x v="2145"/>
    </i>
    <i>
      <x v="2099"/>
    </i>
    <i>
      <x v="2147"/>
    </i>
    <i>
      <x v="212"/>
    </i>
    <i>
      <x v="419"/>
    </i>
    <i>
      <x v="312"/>
    </i>
    <i>
      <x v="626"/>
    </i>
    <i>
      <x v="632"/>
    </i>
    <i>
      <x v="395"/>
    </i>
    <i>
      <x v="182"/>
    </i>
    <i>
      <x v="709"/>
    </i>
    <i>
      <x v="1771"/>
    </i>
    <i>
      <x v="1540"/>
    </i>
    <i>
      <x v="505"/>
    </i>
    <i>
      <x v="445"/>
    </i>
    <i>
      <x v="221"/>
    </i>
    <i>
      <x v="393"/>
    </i>
    <i>
      <x v="1551"/>
    </i>
    <i>
      <x v="1848"/>
    </i>
    <i>
      <x v="1350"/>
    </i>
    <i>
      <x v="1735"/>
    </i>
    <i>
      <x v="2469"/>
    </i>
    <i>
      <x v="2260"/>
    </i>
    <i>
      <x v="907"/>
    </i>
    <i>
      <x v="2272"/>
    </i>
    <i>
      <x v="186"/>
    </i>
    <i>
      <x v="102"/>
    </i>
    <i>
      <x v="1675"/>
    </i>
    <i>
      <x v="1792"/>
    </i>
    <i>
      <x v="307"/>
    </i>
    <i>
      <x v="190"/>
    </i>
    <i>
      <x v="596"/>
    </i>
    <i>
      <x v="868"/>
    </i>
    <i>
      <x v="1970"/>
    </i>
    <i>
      <x v="278"/>
    </i>
    <i>
      <x v="484"/>
    </i>
    <i>
      <x v="578"/>
    </i>
    <i>
      <x v="1346"/>
    </i>
    <i>
      <x v="830"/>
    </i>
    <i>
      <x v="1632"/>
    </i>
    <i>
      <x v="1975"/>
    </i>
    <i>
      <x v="1601"/>
    </i>
    <i>
      <x v="2361"/>
    </i>
    <i>
      <x v="2248"/>
    </i>
    <i>
      <x v="2538"/>
    </i>
    <i>
      <x v="2023"/>
    </i>
    <i>
      <x v="253"/>
    </i>
    <i>
      <x v="964"/>
    </i>
    <i>
      <x v="793"/>
    </i>
    <i>
      <x v="2384"/>
    </i>
    <i>
      <x v="105"/>
    </i>
    <i>
      <x v="350"/>
    </i>
    <i>
      <x v="968"/>
    </i>
    <i>
      <x v="1065"/>
    </i>
    <i>
      <x v="2051"/>
    </i>
    <i>
      <x v="97"/>
    </i>
    <i>
      <x v="710"/>
    </i>
    <i>
      <x v="1801"/>
    </i>
    <i>
      <x v="2390"/>
    </i>
    <i>
      <x v="180"/>
    </i>
    <i>
      <x v="804"/>
    </i>
    <i>
      <x v="2512"/>
    </i>
    <i>
      <x v="2162"/>
    </i>
    <i>
      <x v="1586"/>
    </i>
    <i>
      <x v="643"/>
    </i>
    <i>
      <x v="771"/>
    </i>
    <i>
      <x v="2110"/>
    </i>
    <i>
      <x v="151"/>
    </i>
    <i>
      <x v="128"/>
    </i>
    <i>
      <x v="39"/>
    </i>
    <i>
      <x v="2142"/>
    </i>
    <i>
      <x v="2243"/>
    </i>
    <i>
      <x v="1919"/>
    </i>
    <i>
      <x v="1743"/>
    </i>
    <i>
      <x v="2049"/>
    </i>
    <i>
      <x v="2055"/>
    </i>
    <i>
      <x v="1474"/>
    </i>
    <i>
      <x v="2400"/>
    </i>
    <i>
      <x v="2288"/>
    </i>
    <i>
      <x v="1167"/>
    </i>
    <i>
      <x v="1651"/>
    </i>
    <i>
      <x v="2112"/>
    </i>
    <i>
      <x v="669"/>
    </i>
    <i>
      <x v="959"/>
    </i>
    <i>
      <x v="1699"/>
    </i>
    <i>
      <x v="1293"/>
    </i>
    <i>
      <x v="1798"/>
    </i>
    <i>
      <x v="2343"/>
    </i>
    <i>
      <x v="1840"/>
    </i>
    <i>
      <x v="2526"/>
    </i>
    <i>
      <x v="146"/>
    </i>
    <i>
      <x v="159"/>
    </i>
    <i>
      <x v="1025"/>
    </i>
    <i>
      <x v="1328"/>
    </i>
    <i>
      <x v="783"/>
    </i>
    <i>
      <x v="1202"/>
    </i>
    <i>
      <x v="1143"/>
    </i>
    <i>
      <x v="2459"/>
    </i>
    <i>
      <x v="2206"/>
    </i>
    <i>
      <x v="715"/>
    </i>
    <i>
      <x v="979"/>
    </i>
    <i>
      <x v="2299"/>
    </i>
    <i>
      <x v="2317"/>
    </i>
    <i>
      <x v="1748"/>
    </i>
    <i>
      <x v="1718"/>
    </i>
    <i>
      <x v="1892"/>
    </i>
    <i>
      <x v="1188"/>
    </i>
    <i>
      <x v="851"/>
    </i>
    <i>
      <x v="247"/>
    </i>
    <i>
      <x v="267"/>
    </i>
    <i>
      <x v="2477"/>
    </i>
    <i>
      <x v="2073"/>
    </i>
    <i>
      <x v="1213"/>
    </i>
    <i>
      <x v="2520"/>
    </i>
    <i>
      <x v="1803"/>
    </i>
    <i>
      <x v="871"/>
    </i>
    <i>
      <x v="1141"/>
    </i>
    <i>
      <x v="1387"/>
    </i>
    <i>
      <x v="2244"/>
    </i>
    <i>
      <x v="497"/>
    </i>
    <i>
      <x v="2610"/>
    </i>
    <i>
      <x v="1987"/>
    </i>
    <i>
      <x v="2560"/>
    </i>
    <i>
      <x v="2091"/>
    </i>
    <i>
      <x v="612"/>
    </i>
    <i>
      <x v="986"/>
    </i>
    <i>
      <x v="765"/>
    </i>
    <i>
      <x v="1151"/>
    </i>
    <i>
      <x v="1954"/>
    </i>
    <i>
      <x v="1961"/>
    </i>
    <i>
      <x v="1998"/>
    </i>
    <i>
      <x v="565"/>
    </i>
    <i>
      <x v="1217"/>
    </i>
    <i>
      <x v="1479"/>
    </i>
    <i>
      <x v="2081"/>
    </i>
    <i>
      <x v="2555"/>
    </i>
    <i>
      <x v="1043"/>
    </i>
    <i>
      <x v="1001"/>
    </i>
    <i>
      <x v="1472"/>
    </i>
    <i>
      <x v="1320"/>
    </i>
    <i>
      <x v="2425"/>
    </i>
    <i>
      <x v="2077"/>
    </i>
    <i>
      <x v="731"/>
    </i>
    <i>
      <x v="1602"/>
    </i>
    <i>
      <x v="1949"/>
    </i>
    <i>
      <x v="1518"/>
    </i>
    <i>
      <x v="2200"/>
    </i>
    <i>
      <x v="656"/>
    </i>
    <i>
      <x v="1277"/>
    </i>
    <i>
      <x v="2424"/>
    </i>
    <i>
      <x v="1766"/>
    </i>
    <i>
      <x v="1782"/>
    </i>
    <i>
      <x v="1641"/>
    </i>
    <i>
      <x v="1764"/>
    </i>
    <i>
      <x v="6"/>
    </i>
    <i>
      <x v="1072"/>
    </i>
    <i>
      <x v="1108"/>
    </i>
    <i>
      <x v="1882"/>
    </i>
    <i>
      <x v="1741"/>
    </i>
    <i>
      <x v="2258"/>
    </i>
    <i>
      <x v="93"/>
    </i>
    <i>
      <x v="912"/>
    </i>
    <i>
      <x v="1336"/>
    </i>
    <i>
      <x v="2587"/>
    </i>
    <i>
      <x v="388"/>
    </i>
    <i>
      <x v="1222"/>
    </i>
    <i>
      <x v="2559"/>
    </i>
    <i>
      <x v="48"/>
    </i>
    <i>
      <x v="1904"/>
    </i>
    <i>
      <x v="2120"/>
    </i>
    <i>
      <x v="588"/>
    </i>
    <i>
      <x v="1709"/>
    </i>
    <i>
      <x v="2245"/>
    </i>
    <i>
      <x v="2271"/>
    </i>
    <i>
      <x v="75"/>
    </i>
    <i>
      <x v="1714"/>
    </i>
    <i>
      <x v="2300"/>
    </i>
    <i>
      <x v="2452"/>
    </i>
    <i>
      <x v="1856"/>
    </i>
    <i>
      <x v="1566"/>
    </i>
    <i>
      <x v="1393"/>
    </i>
    <i>
      <x v="1331"/>
    </i>
    <i>
      <x v="1846"/>
    </i>
    <i>
      <x v="1956"/>
    </i>
    <i>
      <x v="1785"/>
    </i>
    <i>
      <x v="2234"/>
    </i>
    <i>
      <x v="185"/>
    </i>
    <i>
      <x v="166"/>
    </i>
    <i>
      <x v="2549"/>
    </i>
    <i>
      <x v="2056"/>
    </i>
    <i>
      <x v="756"/>
    </i>
    <i>
      <x v="2310"/>
    </i>
    <i>
      <x v="2191"/>
    </i>
    <i>
      <x v="1330"/>
    </i>
    <i>
      <x v="1834"/>
    </i>
    <i>
      <x v="2265"/>
    </i>
    <i>
      <x v="2150"/>
    </i>
    <i>
      <x v="1668"/>
    </i>
    <i>
      <x v="1677"/>
    </i>
    <i>
      <x v="1304"/>
    </i>
    <i>
      <x v="933"/>
    </i>
    <i>
      <x v="1323"/>
    </i>
    <i>
      <x v="2539"/>
    </i>
    <i>
      <x v="2074"/>
    </i>
    <i>
      <x v="2326"/>
    </i>
    <i>
      <x v="491"/>
    </i>
    <i>
      <x v="1953"/>
    </i>
    <i>
      <x v="1546"/>
    </i>
    <i>
      <x v="1916"/>
    </i>
    <i>
      <x v="1588"/>
    </i>
    <i>
      <x v="1928"/>
    </i>
    <i>
      <x v="1483"/>
    </i>
    <i>
      <x v="2235"/>
    </i>
    <i>
      <x v="336"/>
    </i>
    <i>
      <x v="803"/>
    </i>
    <i>
      <x v="934"/>
    </i>
    <i>
      <x v="548"/>
    </i>
    <i>
      <x v="832"/>
    </i>
    <i>
      <x v="1740"/>
    </i>
    <i>
      <x v="305"/>
    </i>
    <i>
      <x v="568"/>
    </i>
    <i>
      <x v="1396"/>
    </i>
    <i>
      <x v="2101"/>
    </i>
    <i>
      <x v="251"/>
    </i>
    <i>
      <x v="1575"/>
    </i>
    <i>
      <x v="1837"/>
    </i>
    <i>
      <x v="110"/>
    </i>
    <i>
      <x v="839"/>
    </i>
    <i>
      <x v="1333"/>
    </i>
    <i>
      <x v="2046"/>
    </i>
    <i>
      <x v="406"/>
    </i>
    <i>
      <x v="236"/>
    </i>
    <i>
      <x v="748"/>
    </i>
    <i>
      <x v="1175"/>
    </i>
    <i>
      <x v="782"/>
    </i>
    <i>
      <x v="321"/>
    </i>
    <i>
      <x v="16"/>
    </i>
    <i>
      <x v="890"/>
    </i>
    <i>
      <x v="1036"/>
    </i>
    <i>
      <x v="2185"/>
    </i>
    <i>
      <x v="978"/>
    </i>
    <i>
      <x v="1398"/>
    </i>
    <i>
      <x v="2021"/>
    </i>
    <i>
      <x v="1688"/>
    </i>
    <i>
      <x v="1620"/>
    </i>
    <i>
      <x v="2169"/>
    </i>
    <i>
      <x v="363"/>
    </i>
    <i>
      <x v="277"/>
    </i>
    <i>
      <x v="994"/>
    </i>
    <i>
      <x v="1645"/>
    </i>
    <i>
      <x v="1736"/>
    </i>
    <i>
      <x v="2096"/>
    </i>
    <i>
      <x v="2269"/>
    </i>
    <i>
      <x v="69"/>
    </i>
    <i>
      <x v="254"/>
    </i>
    <i>
      <x v="356"/>
    </i>
    <i>
      <x v="528"/>
    </i>
    <i>
      <x v="1267"/>
    </i>
    <i>
      <x v="1372"/>
    </i>
    <i>
      <x v="1780"/>
    </i>
    <i>
      <x v="2033"/>
    </i>
    <i>
      <x v="2561"/>
    </i>
    <i>
      <x v="2167"/>
    </i>
    <i>
      <x v="1076"/>
    </i>
    <i>
      <x v="1011"/>
    </i>
    <i>
      <x v="1111"/>
    </i>
    <i>
      <x v="1619"/>
    </i>
    <i>
      <x v="2331"/>
    </i>
    <i>
      <x v="2089"/>
    </i>
    <i>
      <x v="831"/>
    </i>
    <i>
      <x v="2097"/>
    </i>
    <i>
      <x v="2005"/>
    </i>
    <i>
      <x v="1078"/>
    </i>
    <i>
      <x v="2408"/>
    </i>
    <i>
      <x v="177"/>
    </i>
    <i>
      <x v="583"/>
    </i>
    <i>
      <x v="1133"/>
    </i>
    <i>
      <x v="1257"/>
    </i>
    <i>
      <x v="1460"/>
    </i>
    <i>
      <x v="2491"/>
    </i>
    <i>
      <x v="2013"/>
    </i>
    <i>
      <x v="593"/>
    </i>
    <i>
      <x v="1773"/>
    </i>
    <i>
      <x v="1329"/>
    </i>
    <i>
      <x v="2229"/>
    </i>
    <i>
      <x v="652"/>
    </i>
    <i>
      <x v="757"/>
    </i>
    <i>
      <x v="957"/>
    </i>
    <i>
      <x v="828"/>
    </i>
    <i>
      <x v="1760"/>
    </i>
    <i>
      <x v="654"/>
    </i>
    <i>
      <x v="1725"/>
    </i>
    <i>
      <x v="1726"/>
    </i>
    <i>
      <x v="1466"/>
    </i>
    <i>
      <x v="1870"/>
    </i>
    <i>
      <x v="400"/>
    </i>
    <i>
      <x v="1729"/>
    </i>
    <i>
      <x v="1757"/>
    </i>
    <i>
      <x v="1407"/>
    </i>
    <i>
      <x v="1957"/>
    </i>
    <i>
      <x v="1081"/>
    </i>
    <i>
      <x v="685"/>
    </i>
    <i>
      <x v="1715"/>
    </i>
    <i>
      <x v="1804"/>
    </i>
    <i>
      <x v="2084"/>
    </i>
    <i>
      <x v="2249"/>
    </i>
    <i>
      <x v="642"/>
    </i>
    <i>
      <x v="483"/>
    </i>
    <i>
      <x v="898"/>
    </i>
    <i>
      <x v="1656"/>
    </i>
    <i>
      <x v="1708"/>
    </i>
    <i>
      <x v="1497"/>
    </i>
    <i>
      <x v="2426"/>
    </i>
    <i>
      <x v="200"/>
    </i>
    <i>
      <x v="414"/>
    </i>
    <i>
      <x v="713"/>
    </i>
    <i>
      <x v="1194"/>
    </i>
    <i>
      <x v="1815"/>
    </i>
    <i>
      <x v="1347"/>
    </i>
    <i>
      <x v="2629"/>
    </i>
    <i>
      <x v="2468"/>
    </i>
    <i>
      <x v="1550"/>
    </i>
    <i>
      <x v="1887"/>
    </i>
    <i>
      <x v="334"/>
    </i>
    <i>
      <x v="228"/>
    </i>
    <i>
      <x v="1272"/>
    </i>
    <i>
      <x v="1876"/>
    </i>
    <i>
      <x v="1379"/>
    </i>
    <i>
      <x v="2531"/>
    </i>
    <i>
      <x v="2315"/>
    </i>
    <i>
      <x v="171"/>
    </i>
    <i>
      <x v="256"/>
    </i>
    <i>
      <x v="70"/>
    </i>
    <i>
      <x v="233"/>
    </i>
    <i>
      <x v="825"/>
    </i>
    <i>
      <x v="1420"/>
    </i>
    <i>
      <x v="2036"/>
    </i>
    <i>
      <x v="833"/>
    </i>
    <i>
      <x v="1448"/>
    </i>
    <i>
      <x v="2553"/>
    </i>
    <i>
      <x v="472"/>
    </i>
    <i>
      <x v="79"/>
    </i>
    <i>
      <x v="349"/>
    </i>
    <i>
      <x v="1090"/>
    </i>
    <i>
      <x v="1910"/>
    </i>
    <i>
      <x v="1478"/>
    </i>
    <i>
      <x v="1934"/>
    </i>
    <i>
      <x v="1849"/>
    </i>
    <i>
      <x v="2285"/>
    </i>
    <i>
      <x v="2410"/>
    </i>
    <i>
      <x v="459"/>
    </i>
    <i>
      <x v="498"/>
    </i>
    <i>
      <x v="359"/>
    </i>
    <i>
      <x v="1573"/>
    </i>
    <i>
      <x v="1521"/>
    </i>
    <i>
      <x v="2230"/>
    </i>
    <i>
      <x v="2382"/>
    </i>
    <i>
      <x v="2320"/>
    </i>
    <i>
      <x v="64"/>
    </i>
    <i>
      <x v="276"/>
    </i>
    <i>
      <x v="1313"/>
    </i>
    <i>
      <x v="949"/>
    </i>
    <i>
      <x v="1242"/>
    </i>
    <i>
      <x v="1698"/>
    </i>
    <i>
      <x v="1494"/>
    </i>
    <i>
      <x v="2114"/>
    </i>
    <i>
      <x v="1032"/>
    </i>
    <i>
      <x v="1110"/>
    </i>
    <i>
      <x v="1131"/>
    </i>
    <i>
      <x v="2396"/>
    </i>
    <i>
      <x v="47"/>
    </i>
    <i>
      <x v="579"/>
    </i>
    <i>
      <x v="837"/>
    </i>
    <i>
      <x v="1041"/>
    </i>
    <i>
      <x v="1318"/>
    </i>
    <i>
      <x v="1544"/>
    </i>
    <i>
      <x v="2028"/>
    </i>
    <i>
      <x v="2582"/>
    </i>
    <i>
      <x v="439"/>
    </i>
    <i>
      <x v="1145"/>
    </i>
    <i>
      <x v="1160"/>
    </i>
    <i>
      <x v="1880"/>
    </i>
    <i>
      <x v="2602"/>
    </i>
    <i>
      <x v="2416"/>
    </i>
    <i>
      <x v="490"/>
    </i>
    <i>
      <x v="114"/>
    </i>
    <i>
      <x v="932"/>
    </i>
    <i>
      <x v="2276"/>
    </i>
    <i>
      <x v="940"/>
    </i>
    <i>
      <x v="1935"/>
    </i>
    <i>
      <x v="2428"/>
    </i>
    <i>
      <x v="446"/>
    </i>
    <i>
      <x v="36"/>
    </i>
    <i>
      <x v="28"/>
    </i>
    <i>
      <x v="1671"/>
    </i>
    <i>
      <x v="2463"/>
    </i>
    <i>
      <x v="2380"/>
    </i>
    <i>
      <x v="441"/>
    </i>
    <i>
      <x v="581"/>
    </i>
    <i>
      <x v="1172"/>
    </i>
    <i>
      <x v="1530"/>
    </i>
    <i>
      <x v="1779"/>
    </i>
    <i>
      <x v="2223"/>
    </i>
    <i>
      <x v="2483"/>
    </i>
    <i>
      <x v="2281"/>
    </i>
    <i>
      <x v="1038"/>
    </i>
    <i>
      <x v="1490"/>
    </i>
    <i>
      <x v="2050"/>
    </i>
    <i>
      <x v="2034"/>
    </i>
    <i>
      <x v="522"/>
    </i>
    <i>
      <x v="1019"/>
    </i>
    <i>
      <x v="1493"/>
    </i>
    <i>
      <x v="1717"/>
    </i>
    <i>
      <x v="1992"/>
    </i>
    <i>
      <x v="960"/>
    </i>
    <i>
      <x v="1046"/>
    </i>
    <i>
      <x v="1209"/>
    </i>
    <i>
      <x v="1761"/>
    </i>
    <i>
      <x v="2537"/>
    </i>
    <i>
      <x v="2470"/>
    </i>
    <i>
      <x v="561"/>
    </i>
    <i>
      <x v="1950"/>
    </i>
    <i>
      <x v="2562"/>
    </i>
    <i>
      <x v="657"/>
    </i>
    <i>
      <x v="324"/>
    </i>
    <i>
      <x v="21"/>
    </i>
    <i>
      <x v="493"/>
    </i>
    <i>
      <x v="640"/>
    </i>
    <i>
      <x v="27"/>
    </i>
    <i>
      <x v="1747"/>
    </i>
    <i>
      <x v="2413"/>
    </i>
    <i>
      <x v="2256"/>
    </i>
    <i>
      <x v="2237"/>
    </i>
    <i>
      <x v="455"/>
    </i>
    <i>
      <x v="1039"/>
    </i>
    <i>
      <x v="2113"/>
    </i>
    <i>
      <x v="2622"/>
    </i>
    <i>
      <x v="2406"/>
    </i>
    <i>
      <x v="513"/>
    </i>
    <i>
      <x v="882"/>
    </i>
    <i>
      <x v="921"/>
    </i>
    <i>
      <x v="1437"/>
    </i>
    <i>
      <x v="1859"/>
    </i>
    <i>
      <x v="1828"/>
    </i>
    <i>
      <x v="2615"/>
    </i>
    <i>
      <x v="25"/>
    </i>
    <i>
      <x v="1073"/>
    </i>
    <i>
      <x v="1816"/>
    </i>
    <i>
      <x v="1830"/>
    </i>
    <i>
      <x v="65"/>
    </i>
    <i>
      <x v="1298"/>
    </i>
    <i>
      <x v="853"/>
    </i>
    <i>
      <x v="1302"/>
    </i>
    <i>
      <x v="1938"/>
    </i>
    <i>
      <x v="1572"/>
    </i>
    <i>
      <x v="1453"/>
    </i>
    <i>
      <x v="2543"/>
    </i>
    <i>
      <x v="2504"/>
    </i>
    <i>
      <x v="711"/>
    </i>
    <i>
      <x v="1317"/>
    </i>
    <i>
      <x v="1678"/>
    </i>
    <i>
      <x v="2474"/>
    </i>
    <i>
      <x v="2017"/>
    </i>
    <i>
      <x v="2228"/>
    </i>
    <i>
      <x v="1597"/>
    </i>
    <i>
      <x v="1373"/>
    </i>
    <i>
      <x v="1467"/>
    </i>
    <i>
      <x v="2387"/>
    </i>
    <i>
      <x v="2188"/>
    </i>
    <i>
      <x v="469"/>
    </i>
    <i>
      <x v="1156"/>
    </i>
    <i>
      <x v="773"/>
    </i>
    <i>
      <x v="1216"/>
    </i>
    <i>
      <x v="1532"/>
    </i>
    <i>
      <x v="1864"/>
    </i>
    <i>
      <x v="2578"/>
    </i>
    <i>
      <x v="2204"/>
    </i>
    <i>
      <x v="2137"/>
    </i>
    <i>
      <x v="726"/>
    </i>
    <i>
      <x v="941"/>
    </i>
    <i>
      <x v="1355"/>
    </i>
    <i>
      <x v="1831"/>
    </i>
    <i>
      <x v="1400"/>
    </i>
    <i>
      <x v="2118"/>
    </i>
    <i>
      <x v="651"/>
    </i>
    <i>
      <x v="49"/>
    </i>
    <i>
      <x v="289"/>
    </i>
    <i>
      <x v="686"/>
    </i>
    <i>
      <x v="1873"/>
    </i>
    <i>
      <x v="488"/>
    </i>
    <i>
      <x v="429"/>
    </i>
    <i>
      <x v="345"/>
    </i>
    <i>
      <x v="1241"/>
    </i>
    <i>
      <x v="1258"/>
    </i>
    <i>
      <x v="1422"/>
    </i>
    <i>
      <x v="2254"/>
    </i>
    <i>
      <x v="2035"/>
    </i>
    <i>
      <x v="2040"/>
    </i>
    <i>
      <x v="325"/>
    </i>
    <i>
      <x v="426"/>
    </i>
    <i>
      <x v="314"/>
    </i>
    <i>
      <x v="1051"/>
    </i>
    <i>
      <x v="1292"/>
    </i>
    <i>
      <x v="1531"/>
    </i>
    <i>
      <x v="2479"/>
    </i>
    <i>
      <x v="603"/>
    </i>
    <i>
      <x v="599"/>
    </i>
    <i>
      <x v="255"/>
    </i>
    <i>
      <x v="1376"/>
    </i>
    <i>
      <x v="2500"/>
    </i>
    <i>
      <x v="2116"/>
    </i>
    <i>
      <x v="2391"/>
    </i>
    <i>
      <x v="3"/>
    </i>
    <i>
      <x v="77"/>
    </i>
    <i>
      <x v="1088"/>
    </i>
    <i>
      <x v="2372"/>
    </i>
    <i>
      <x v="586"/>
    </i>
    <i>
      <x v="326"/>
    </i>
    <i>
      <x v="218"/>
    </i>
    <i>
      <x v="204"/>
    </i>
    <i>
      <x v="1413"/>
    </i>
    <i>
      <x v="1855"/>
    </i>
    <i>
      <x v="550"/>
    </i>
    <i>
      <x v="1687"/>
    </i>
    <i>
      <x v="1751"/>
    </i>
    <i>
      <x v="2441"/>
    </i>
    <i>
      <x v="496"/>
    </i>
    <i>
      <x v="257"/>
    </i>
    <i>
      <x v="1659"/>
    </i>
    <i>
      <x v="1352"/>
    </i>
    <i>
      <x v="2294"/>
    </i>
    <i>
      <x v="361"/>
    </i>
    <i>
      <x v="12"/>
    </i>
    <i>
      <x v="1205"/>
    </i>
    <i>
      <x v="818"/>
    </i>
    <i>
      <x v="806"/>
    </i>
    <i>
      <x v="997"/>
    </i>
    <i>
      <x v="2621"/>
    </i>
    <i>
      <x v="2572"/>
    </i>
    <i>
      <x v="526"/>
    </i>
    <i>
      <x v="458"/>
    </i>
    <i>
      <x v="786"/>
    </i>
    <i>
      <x v="1201"/>
    </i>
    <i>
      <x v="1989"/>
    </i>
    <i>
      <x v="237"/>
    </i>
    <i>
      <x v="781"/>
    </i>
    <i>
      <x v="1701"/>
    </i>
    <i>
      <x v="937"/>
    </i>
    <i>
      <x v="1033"/>
    </i>
    <i>
      <x v="1384"/>
    </i>
    <i>
      <x v="2082"/>
    </i>
    <i>
      <x v="272"/>
    </i>
    <i>
      <x v="1024"/>
    </i>
    <i>
      <x v="785"/>
    </i>
    <i>
      <x v="766"/>
    </i>
    <i>
      <x v="775"/>
    </i>
    <i>
      <x v="1927"/>
    </i>
    <i>
      <x v="250"/>
    </i>
    <i>
      <x v="639"/>
    </i>
    <i>
      <x v="1282"/>
    </i>
    <i>
      <x v="930"/>
    </i>
    <i>
      <x v="1628"/>
    </i>
    <i>
      <x v="1480"/>
    </i>
    <i>
      <x v="1874"/>
    </i>
    <i>
      <x v="2401"/>
    </i>
    <i>
      <x v="2485"/>
    </i>
    <i>
      <x v="1269"/>
    </i>
    <i>
      <x v="1356"/>
    </i>
    <i>
      <x v="1539"/>
    </i>
    <i>
      <x v="1091"/>
    </i>
    <i>
      <x v="2274"/>
    </i>
    <i>
      <x v="133"/>
    </i>
    <i>
      <x v="20"/>
    </i>
    <i>
      <x v="558"/>
    </i>
    <i>
      <x v="1086"/>
    </i>
    <i>
      <x v="664"/>
    </i>
    <i>
      <x v="811"/>
    </i>
    <i>
      <x v="1085"/>
    </i>
    <i>
      <x v="1790"/>
    </i>
    <i>
      <x v="1362"/>
    </i>
    <i>
      <x v="2062"/>
    </i>
    <i>
      <x v="2141"/>
    </i>
    <i>
      <x v="1962"/>
    </i>
    <i>
      <x v="2524"/>
    </i>
    <i>
      <x v="1660"/>
    </i>
    <i>
      <x v="2132"/>
    </i>
    <i>
      <x v="1268"/>
    </i>
    <i>
      <x v="1477"/>
    </i>
    <i>
      <x v="2311"/>
    </i>
    <i>
      <x v="508"/>
    </i>
    <i>
      <x v="554"/>
    </i>
    <i>
      <x v="1107"/>
    </i>
    <i>
      <x v="1485"/>
    </i>
    <i>
      <x v="1772"/>
    </i>
    <i>
      <x v="2001"/>
    </i>
    <i>
      <x v="2080"/>
    </i>
    <i>
      <x v="485"/>
    </i>
    <i>
      <x v="486"/>
    </i>
    <i>
      <x v="1905"/>
    </i>
    <i>
      <x v="1561"/>
    </i>
    <i>
      <x v="1365"/>
    </i>
    <i>
      <x v="1850"/>
    </i>
    <i>
      <x v="2041"/>
    </i>
    <i>
      <x v="649"/>
    </i>
    <i>
      <x v="1140"/>
    </i>
    <i>
      <x v="1265"/>
    </i>
    <i>
      <x v="1070"/>
    </i>
    <i>
      <x v="2419"/>
    </i>
    <i>
      <x v="1280"/>
    </i>
    <i>
      <x v="1758"/>
    </i>
    <i>
      <x v="2563"/>
    </i>
    <i>
      <x v="274"/>
    </i>
    <i>
      <x v="1153"/>
    </i>
    <i>
      <x v="1212"/>
    </i>
    <i>
      <x v="1706"/>
    </i>
    <i>
      <x v="1774"/>
    </i>
    <i>
      <x v="2405"/>
    </i>
    <i>
      <x v="2623"/>
    </i>
    <i>
      <x v="2136"/>
    </i>
    <i>
      <x v="366"/>
    </i>
    <i>
      <x v="725"/>
    </i>
    <i>
      <x v="1784"/>
    </i>
    <i>
      <x v="1412"/>
    </i>
    <i>
      <x v="1417"/>
    </i>
    <i>
      <x v="1984"/>
    </i>
    <i>
      <x v="433"/>
    </i>
    <i>
      <x v="1667"/>
    </i>
    <i>
      <x v="1838"/>
    </i>
    <i>
      <x v="1746"/>
    </i>
    <i>
      <x v="2008"/>
    </i>
    <i>
      <x v="120"/>
    </i>
    <i>
      <x v="450"/>
    </i>
    <i>
      <x v="121"/>
    </i>
    <i>
      <x v="451"/>
    </i>
    <i>
      <x v="1358"/>
    </i>
    <i>
      <x v="41"/>
    </i>
    <i>
      <x v="57"/>
    </i>
    <i>
      <x v="592"/>
    </i>
    <i>
      <x v="1366"/>
    </i>
    <i>
      <x v="1915"/>
    </i>
    <i>
      <x v="2354"/>
    </i>
    <i>
      <x v="52"/>
    </i>
    <i>
      <x v="407"/>
    </i>
    <i>
      <x v="1250"/>
    </i>
    <i>
      <x v="958"/>
    </i>
    <i>
      <x v="909"/>
    </i>
    <i>
      <x v="1243"/>
    </i>
    <i>
      <x v="1069"/>
    </i>
    <i>
      <x v="1921"/>
    </i>
    <i>
      <x v="1458"/>
    </i>
    <i>
      <x v="2226"/>
    </i>
    <i>
      <x v="2480"/>
    </i>
    <i>
      <x v="383"/>
    </i>
    <i>
      <x v="9"/>
    </i>
    <i>
      <x v="1000"/>
    </i>
    <i>
      <x v="1047"/>
    </i>
    <i>
      <x v="2194"/>
    </i>
    <i>
      <x v="364"/>
    </i>
    <i>
      <x v="95"/>
    </i>
    <i>
      <x v="1230"/>
    </i>
    <i>
      <x v="1306"/>
    </i>
    <i>
      <x v="1276"/>
    </i>
    <i>
      <x v="1057"/>
    </i>
    <i>
      <x v="2264"/>
    </i>
    <i>
      <x v="2626"/>
    </i>
    <i>
      <x v="2348"/>
    </i>
    <i>
      <x v="827"/>
    </i>
    <i>
      <x v="1275"/>
    </i>
    <i>
      <x v="1491"/>
    </i>
    <i>
      <x v="2208"/>
    </i>
    <i>
      <x v="327"/>
    </i>
    <i>
      <x v="536"/>
    </i>
    <i>
      <x v="577"/>
    </i>
    <i>
      <x v="1263"/>
    </i>
    <i>
      <x v="1652"/>
    </i>
    <i>
      <x v="2454"/>
    </i>
    <i>
      <x v="390"/>
    </i>
    <i>
      <x v="707"/>
    </i>
    <i>
      <x v="809"/>
    </i>
    <i>
      <x v="1960"/>
    </i>
    <i>
      <x v="1419"/>
    </i>
    <i>
      <x v="2239"/>
    </i>
    <i>
      <x v="2370"/>
    </i>
    <i>
      <x v="570"/>
    </i>
    <i>
      <x v="195"/>
    </i>
    <i>
      <x v="386"/>
    </i>
    <i>
      <x v="138"/>
    </i>
    <i>
      <x v="1247"/>
    </i>
    <i>
      <x v="1662"/>
    </i>
    <i>
      <x v="1658"/>
    </i>
    <i>
      <x v="487"/>
    </i>
    <i>
      <x v="13"/>
    </i>
    <i>
      <x v="279"/>
    </i>
    <i>
      <x v="2378"/>
    </i>
    <i>
      <x v="2268"/>
    </i>
    <i>
      <x v="2620"/>
    </i>
    <i>
      <x v="524"/>
    </i>
    <i>
      <x v="442"/>
    </i>
    <i>
      <x v="1148"/>
    </i>
    <i>
      <x v="880"/>
    </i>
    <i>
      <x v="984"/>
    </i>
    <i>
      <x v="1482"/>
    </i>
    <i>
      <x v="2437"/>
    </i>
    <i>
      <x v="2546"/>
    </i>
    <i>
      <x v="2541"/>
    </i>
    <i>
      <x v="2409"/>
    </i>
    <i>
      <x v="357"/>
    </i>
    <i>
      <x v="184"/>
    </i>
    <i>
      <x v="963"/>
    </i>
    <i>
      <x v="1559"/>
    </i>
    <i>
      <x v="1860"/>
    </i>
    <i>
      <x v="2460"/>
    </i>
    <i>
      <x v="2207"/>
    </i>
    <i>
      <x v="2486"/>
    </i>
    <i>
      <x v="540"/>
    </i>
    <i>
      <x v="34"/>
    </i>
    <i>
      <x v="556"/>
    </i>
    <i>
      <x v="275"/>
    </i>
    <i>
      <x v="1009"/>
    </i>
    <i>
      <x v="864"/>
    </i>
    <i>
      <x v="2222"/>
    </i>
    <i>
      <x v="2076"/>
    </i>
    <i>
      <x v="328"/>
    </i>
    <i>
      <x v="529"/>
    </i>
    <i>
      <x v="635"/>
    </i>
    <i>
      <x v="779"/>
    </i>
    <i>
      <x v="1208"/>
    </i>
    <i>
      <x v="735"/>
    </i>
    <i>
      <x v="1914"/>
    </i>
    <i>
      <x v="1763"/>
    </i>
    <i>
      <x v="1680"/>
    </i>
    <i>
      <x v="1006"/>
    </i>
    <i>
      <x v="1312"/>
    </i>
    <i>
      <x v="1029"/>
    </i>
    <i>
      <x v="1052"/>
    </i>
    <i>
      <x v="943"/>
    </i>
    <i>
      <x v="1879"/>
    </i>
    <i>
      <x v="1549"/>
    </i>
    <i>
      <x v="1528"/>
    </i>
    <i>
      <x v="2104"/>
    </i>
    <i>
      <x v="1974"/>
    </i>
    <i>
      <x v="149"/>
    </i>
    <i>
      <x v="377"/>
    </i>
    <i>
      <x v="1555"/>
    </i>
    <i>
      <x v="1564"/>
    </i>
    <i>
      <x v="1762"/>
    </i>
    <i>
      <x v="2270"/>
    </i>
    <i>
      <x v="2121"/>
    </i>
    <i>
      <x v="2"/>
    </i>
    <i>
      <x v="101"/>
    </i>
    <i>
      <x v="1138"/>
    </i>
    <i>
      <x v="760"/>
    </i>
    <i>
      <x v="1958"/>
    </i>
    <i>
      <x v="4"/>
    </i>
    <i>
      <x v="423"/>
    </i>
    <i>
      <x v="369"/>
    </i>
    <i>
      <x v="449"/>
    </i>
    <i>
      <x v="1159"/>
    </i>
    <i>
      <x v="1079"/>
    </i>
    <i>
      <x v="698"/>
    </i>
    <i>
      <x v="2067"/>
    </i>
    <i>
      <x v="2146"/>
    </i>
    <i>
      <x v="1171"/>
    </i>
    <i>
      <x v="1098"/>
    </i>
    <i>
      <x v="2458"/>
    </i>
    <i>
      <x v="2205"/>
    </i>
    <i>
      <x v="360"/>
    </i>
    <i>
      <x v="263"/>
    </i>
    <i>
      <x v="1279"/>
    </i>
    <i>
      <x v="867"/>
    </i>
    <i>
      <x v="1881"/>
    </i>
    <i>
      <x v="2397"/>
    </i>
    <i>
      <x v="2330"/>
    </i>
    <i>
      <x v="2231"/>
    </i>
    <i>
      <x v="1013"/>
    </i>
    <i>
      <x v="1968"/>
    </i>
    <i>
      <x v="1452"/>
    </i>
    <i>
      <x v="1851"/>
    </i>
    <i>
      <x v="1959"/>
    </i>
    <i>
      <x v="1214"/>
    </i>
    <i>
      <x v="1625"/>
    </i>
    <i>
      <x v="1933"/>
    </i>
    <i>
      <x v="1584"/>
    </i>
    <i>
      <x v="2109"/>
    </i>
    <i>
      <x v="323"/>
    </i>
    <i>
      <x v="191"/>
    </i>
    <i>
      <x v="1210"/>
    </i>
    <i>
      <x v="740"/>
    </i>
    <i>
      <x v="1174"/>
    </i>
    <i>
      <x v="1631"/>
    </i>
    <i>
      <x v="1421"/>
    </i>
    <i>
      <x v="2527"/>
    </i>
    <i>
      <x v="2399"/>
    </i>
    <i>
      <x v="2086"/>
    </i>
    <i>
      <x v="2521"/>
    </i>
    <i>
      <x v="2140"/>
    </i>
    <i>
      <x v="421"/>
    </i>
    <i>
      <x v="264"/>
    </i>
    <i>
      <x v="1380"/>
    </i>
    <i>
      <x v="1692"/>
    </i>
    <i>
      <x v="1623"/>
    </i>
    <i>
      <x v="1284"/>
    </i>
    <i>
      <x v="2402"/>
    </i>
    <i>
      <x v="2335"/>
    </i>
    <i>
      <x v="398"/>
    </i>
    <i>
      <x v="925"/>
    </i>
    <i>
      <x v="1136"/>
    </i>
    <i>
      <x v="1371"/>
    </i>
    <i>
      <x v="1503"/>
    </i>
    <i>
      <x v="1753"/>
    </i>
    <i>
      <x v="2394"/>
    </i>
    <i>
      <x v="85"/>
    </i>
    <i>
      <x v="946"/>
    </i>
    <i>
      <x v="689"/>
    </i>
    <i>
      <x v="1810"/>
    </i>
    <i>
      <x v="1504"/>
    </i>
    <i>
      <x v="1971"/>
    </i>
    <i>
      <x v="2594"/>
    </i>
    <i>
      <x v="2153"/>
    </i>
    <i>
      <x v="2093"/>
    </i>
    <i>
      <x v="2192"/>
    </i>
    <i>
      <x v="2324"/>
    </i>
    <i>
      <x v="2388"/>
    </i>
    <i>
      <x v="385"/>
    </i>
    <i>
      <x v="721"/>
    </i>
    <i>
      <x v="895"/>
    </i>
    <i>
      <x v="1283"/>
    </i>
    <i>
      <x v="1168"/>
    </i>
    <i>
      <x v="1484"/>
    </i>
    <i>
      <x v="1695"/>
    </i>
    <i>
      <x v="1543"/>
    </i>
    <i>
      <x v="2020"/>
    </i>
    <i>
      <x v="2042"/>
    </i>
    <i>
      <x v="2175"/>
    </i>
    <i>
      <x v="2573"/>
    </i>
    <i>
      <x v="631"/>
    </i>
    <i>
      <x v="509"/>
    </i>
    <i>
      <x v="145"/>
    </i>
    <i>
      <x v="1203"/>
    </i>
    <i>
      <x v="728"/>
    </i>
    <i>
      <x v="1644"/>
    </i>
    <i>
      <x v="1520"/>
    </i>
    <i>
      <x v="1737"/>
    </i>
    <i>
      <x v="1364"/>
    </i>
    <i>
      <x v="1389"/>
    </i>
    <i>
      <x v="1451"/>
    </i>
    <i>
      <x v="2412"/>
    </i>
    <i>
      <x v="313"/>
    </i>
    <i>
      <x v="606"/>
    </i>
    <i>
      <x v="1270"/>
    </i>
    <i>
      <x v="658"/>
    </i>
    <i>
      <x v="920"/>
    </i>
    <i>
      <x v="1229"/>
    </i>
    <i>
      <x v="1120"/>
    </i>
    <i>
      <x v="1907"/>
    </i>
    <i>
      <x v="1704"/>
    </i>
    <i>
      <x v="1616"/>
    </i>
    <i>
      <x v="284"/>
    </i>
    <i>
      <x v="500"/>
    </i>
    <i>
      <x v="89"/>
    </i>
    <i>
      <x v="823"/>
    </i>
    <i>
      <x v="677"/>
    </i>
    <i>
      <x v="1129"/>
    </i>
    <i>
      <x v="1839"/>
    </i>
    <i>
      <x v="1388"/>
    </i>
    <i>
      <x v="1514"/>
    </i>
    <i>
      <x v="1756"/>
    </i>
    <i>
      <x v="1983"/>
    </i>
    <i>
      <x v="2267"/>
    </i>
    <i>
      <x v="2106"/>
    </i>
    <i>
      <x v="2542"/>
    </i>
    <i>
      <x v="2238"/>
    </i>
  </rowItems>
  <colItems count="1">
    <i/>
  </colItems>
  <dataFields count="1">
    <dataFiel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EE6FE4-C96C-4A9F-8C95-F5BD6F7086C7}" name="Year_Purchase_Rate_Selector" cacheId="211" applyNumberFormats="0" applyBorderFormats="0" applyFontFormats="0" applyPatternFormats="0" applyAlignmentFormats="0" applyWidthHeightFormats="1" dataCaption="Values" tag="68a3514a-cbd9-42b8-9e6c-d08bd06fd5bf" updatedVersion="8" minRefreshableVersion="3" subtotalHiddenItems="1" rowGrandTotals="0" colGrandTotals="0" itemPrintTitles="1" createdVersion="8" indent="0" compact="0" compactData="0" multipleFieldFilters="0">
  <location ref="S25:S26" firstHeaderRow="1" firstDataRow="1" firstDataCol="1"/>
  <pivotFields count="1">
    <pivotField axis="axisRow" compact="0" allDrilled="1" outline="0" subtotalTop="0" showAll="0" dataSourceSort="1" defaultAttributeDrillState="1">
      <items count="2">
        <item s="1" x="0"/>
        <item t="default"/>
      </items>
    </pivotField>
  </pivotFields>
  <rowFields count="1">
    <field x="0"/>
  </rowFields>
  <rowItems count="1">
    <i>
      <x/>
    </i>
  </rowItems>
  <pivotHierarchies count="6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596A4D-872F-429F-8640-F209E419C3C9}" name="purchase_rate_details" cacheId="241" applyNumberFormats="0" applyBorderFormats="0" applyFontFormats="0" applyPatternFormats="0" applyAlignmentFormats="0" applyWidthHeightFormats="1" dataCaption="Values" tag="9e88a308-360a-4eb9-b570-1552dc002839" updatedVersion="8" minRefreshableVersion="3" subtotalHiddenItems="1" rowGrandTotals="0" colGrandTotals="0" itemPrintTitles="1" createdVersion="8" indent="0" compact="0" compactData="0" multipleFieldFilters="0">
  <location ref="L12:N273" firstHeaderRow="0" firstDataRow="1" firstDataCol="1"/>
  <pivotFields count="5">
    <pivotField axis="axisRow" compact="0" allDrilled="1" outline="0" subtotalTop="0" showAll="0" dataSourceSort="1" defaultAttributeDrillState="1">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dataField="1" compact="0" outline="0" subtotalTop="0" showAll="0"/>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2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rowItems>
  <colFields count="1">
    <field x="-2"/>
  </colFields>
  <colItems count="2">
    <i>
      <x/>
    </i>
    <i i="1">
      <x v="1"/>
    </i>
  </colItems>
  <dataFields count="2">
    <dataField name="Count of customer_id" fld="1" subtotal="count" baseField="0" baseItem="0"/>
    <dataField name="Count of order_id" fld="2" subtotal="count" baseField="0" baseItem="0"/>
  </dataFields>
  <pivotHierarchies count="65">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3DF20C-B510-4EE0-9089-03A55564E40F}" name="churn_rate_detailed" cacheId="11" applyNumberFormats="0" applyBorderFormats="0" applyFontFormats="0" applyPatternFormats="0" applyAlignmentFormats="0" applyWidthHeightFormats="1" dataCaption="Values" tag="4a89302d-3d9e-4f6b-8ecd-010bba1cb02d" updatedVersion="8" minRefreshableVersion="3" subtotalHiddenItems="1" rowGrandTotals="0" colGrandTotals="0" itemPrintTitles="1" createdVersion="8" indent="0" compact="0" compactData="0" multipleFieldFilters="0">
  <location ref="B14:E18" firstHeaderRow="0" firstDataRow="1" firstDataCol="1"/>
  <pivotFields count="5">
    <pivotField axis="axisRow" compact="0" allDrilled="1" outline="0" subtotalTop="0" showAll="0" dataSourceSort="1" defaultAttributeDrillState="1">
      <items count="5">
        <item x="0"/>
        <item x="1"/>
        <item x="2"/>
        <item x="3"/>
        <item t="default"/>
      </items>
    </pivotField>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4">
    <i>
      <x/>
    </i>
    <i>
      <x v="1"/>
    </i>
    <i>
      <x v="2"/>
    </i>
    <i>
      <x v="3"/>
    </i>
  </rowItems>
  <colFields count="1">
    <field x="-2"/>
  </colFields>
  <colItems count="3">
    <i>
      <x/>
    </i>
    <i i="1">
      <x v="1"/>
    </i>
    <i i="2">
      <x v="2"/>
    </i>
  </colItems>
  <dataFields count="3">
    <dataField fld="3" subtotal="count" baseField="0" baseItem="0"/>
    <dataField fld="1" subtotal="count" baseField="0" baseItem="0"/>
    <dataField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7E105B-898E-478F-914F-B2C1E9C02229}" name="category_pvt" cacheId="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H2:I10" firstHeaderRow="1" firstDataRow="1" firstDataCol="1"/>
  <pivotFields count="2">
    <pivotField axis="axisRow" compact="0" allDrilled="1" outline="0" subtotalTop="0"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compact="0" outline="0" subtotalTop="0" showAll="0"/>
  </pivotFields>
  <rowFields count="1">
    <field x="0"/>
  </rowFields>
  <rowItems count="8">
    <i>
      <x v="1"/>
    </i>
    <i>
      <x v="4"/>
    </i>
    <i>
      <x v="2"/>
    </i>
    <i>
      <x/>
    </i>
    <i>
      <x v="3"/>
    </i>
    <i>
      <x v="5"/>
    </i>
    <i>
      <x v="6"/>
    </i>
    <i t="grand">
      <x/>
    </i>
  </rowItems>
  <colItems count="1">
    <i/>
  </colItems>
  <dataFields count="1">
    <dataField name="Revenue" fld="1" baseField="0" baseItem="3" numFmtId="165"/>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72FC239-D64A-4750-91F7-D3C7F35EBC33}" name="age_group_pvt" cacheId="235" applyNumberFormats="0" applyBorderFormats="0" applyFontFormats="0" applyPatternFormats="0" applyAlignmentFormats="0" applyWidthHeightFormats="1" dataCaption="Values" tag="6acab558-79ca-4d62-aeb9-5825481d04bd" updatedVersion="8" minRefreshableVersion="3" subtotalHiddenItems="1" itemPrintTitles="1" createdVersion="8" indent="0" compact="0" compactData="0" multipleFieldFilters="0">
  <location ref="Z2:AA7" firstHeaderRow="1" firstDataRow="1" firstDataCol="1"/>
  <pivotFields count="4">
    <pivotField axis="axisRow" compact="0" allDrilled="1" outline="0" subtotalTop="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5">
    <i>
      <x v="3"/>
    </i>
    <i>
      <x/>
    </i>
    <i>
      <x v="2"/>
    </i>
    <i>
      <x v="1"/>
    </i>
    <i t="grand">
      <x/>
    </i>
  </rowItems>
  <colItems count="1">
    <i/>
  </colItems>
  <dataFields count="1">
    <dataField fld="1" subtotal="count" baseField="0" baseItem="0"/>
  </dataFields>
  <pivotHierarchies count="65">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D697498-FE1E-4B2B-AE11-5977C526D5A9}" name="%_category_returned" cacheId="238" applyNumberFormats="0" applyBorderFormats="0" applyFontFormats="0" applyPatternFormats="0" applyAlignmentFormats="0" applyWidthHeightFormats="1" dataCaption="Values" tag="d45a8ac6-e8df-4335-a6de-374501e22e88" updatedVersion="8" minRefreshableVersion="3" subtotalHiddenItems="1" itemPrintTitles="1" createdVersion="8" indent="0" compact="0" compactData="0" multipleFieldFilters="0">
  <location ref="B23:C31" firstHeaderRow="1" firstDataRow="1" firstDataCol="1"/>
  <pivotFields count="4">
    <pivotField axis="axisRow" compact="0" allDrilled="1" outline="0" subtotalTop="0"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8">
    <i>
      <x v="2"/>
    </i>
    <i>
      <x v="1"/>
    </i>
    <i>
      <x v="4"/>
    </i>
    <i>
      <x v="5"/>
    </i>
    <i>
      <x/>
    </i>
    <i>
      <x v="6"/>
    </i>
    <i>
      <x v="3"/>
    </i>
    <i t="grand">
      <x/>
    </i>
  </rowItems>
  <colItems count="1">
    <i/>
  </colItems>
  <dataFields count="1">
    <dataField fld="1" subtotal="count" baseField="0" baseItem="0"/>
  </dataFields>
  <pivotHierarchies count="65">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FB1FBCA-F848-4260-9FBB-64C2016DE20C}" name="%_orders_returned" cacheId="5" applyNumberFormats="0" applyBorderFormats="0" applyFontFormats="0" applyPatternFormats="0" applyAlignmentFormats="0" applyWidthHeightFormats="1" dataCaption="Values" tag="52ee9bef-5507-4eca-8cfc-1fd88318b4bd" updatedVersion="8" minRefreshableVersion="3" itemPrintTitles="1" createdVersion="8" indent="0" compact="0" compactData="0" multipleFieldFilters="0">
  <location ref="AD2:AG20" firstHeaderRow="0" firstDataRow="1" firstDataCol="1"/>
  <pivotFields count="4">
    <pivotField axis="axisRow" compact="0" allDrilled="1" outline="0" subtotalTop="0"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2"/>
            </reference>
          </references>
        </pivotArea>
      </autoSortScope>
    </pivotField>
    <pivotField dataField="1" compact="0" outline="0" subtotalTop="0" showAll="0"/>
    <pivotField dataField="1" compact="0" outline="0" subtotalTop="0" showAll="0"/>
    <pivotField dataField="1" compact="0" outline="0" subtotalTop="0" showAll="0"/>
  </pivotFields>
  <rowFields count="1">
    <field x="0"/>
  </rowFields>
  <rowItems count="18">
    <i>
      <x v="16"/>
    </i>
    <i>
      <x v="13"/>
    </i>
    <i>
      <x v="6"/>
    </i>
    <i>
      <x v="2"/>
    </i>
    <i>
      <x v="1"/>
    </i>
    <i>
      <x v="3"/>
    </i>
    <i>
      <x v="14"/>
    </i>
    <i>
      <x v="4"/>
    </i>
    <i>
      <x v="11"/>
    </i>
    <i>
      <x v="5"/>
    </i>
    <i>
      <x v="10"/>
    </i>
    <i>
      <x v="12"/>
    </i>
    <i>
      <x v="15"/>
    </i>
    <i>
      <x v="9"/>
    </i>
    <i>
      <x v="8"/>
    </i>
    <i>
      <x/>
    </i>
    <i>
      <x v="7"/>
    </i>
    <i t="grand">
      <x/>
    </i>
  </rowItems>
  <colFields count="1">
    <field x="-2"/>
  </colFields>
  <colItems count="3">
    <i>
      <x/>
    </i>
    <i i="1">
      <x v="1"/>
    </i>
    <i i="2">
      <x v="2"/>
    </i>
  </colItems>
  <dataFields count="3">
    <dataField fld="1" subtotal="count" baseField="0" baseItem="0"/>
    <dataField fld="3" subtotal="count" baseField="0" baseItem="0"/>
    <dataField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ross Revenue"/>
    <pivotHierarchy dragToData="1" caption="Quantiti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8230269-B3FE-4105-9CB8-3695CB109297}" name="top_customers_pvt" cacheId="223" applyNumberFormats="0" applyBorderFormats="0" applyFontFormats="0" applyPatternFormats="0" applyAlignmentFormats="0" applyWidthHeightFormats="1" dataCaption="Values" tag="68992e6b-50c0-4ca6-82db-68e001ea0ac6" updatedVersion="8" minRefreshableVersion="3" subtotalHiddenItems="1" itemPrintTitles="1" createdVersion="8" indent="0" compact="0" compactData="0" multipleFieldFilters="0">
  <location ref="O2:Q264" firstHeaderRow="0" firstDataRow="1" firstDataCol="1"/>
  <pivotFields count="5">
    <pivotField axis="axisRow" compact="0" allDrilled="1" outline="0" subtotalTop="0" showAll="0" sortType="descending" defaultAttributeDrillState="1">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autoSortScope>
        <pivotArea dataOnly="0" outline="0" fieldPosition="0">
          <references count="1">
            <reference field="4294967294" count="1" selected="0">
              <x v="0"/>
            </reference>
          </references>
        </pivotArea>
      </autoSortScope>
    </pivotField>
    <pivotField dataField="1" compact="0" outline="0" subtotalTop="0" showAll="0"/>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262">
    <i>
      <x v="180"/>
    </i>
    <i>
      <x v="108"/>
    </i>
    <i>
      <x v="19"/>
    </i>
    <i>
      <x v="36"/>
    </i>
    <i>
      <x v="79"/>
    </i>
    <i>
      <x v="152"/>
    </i>
    <i>
      <x v="8"/>
    </i>
    <i>
      <x v="7"/>
    </i>
    <i>
      <x v="80"/>
    </i>
    <i>
      <x v="224"/>
    </i>
    <i>
      <x v="17"/>
    </i>
    <i>
      <x v="59"/>
    </i>
    <i>
      <x v="58"/>
    </i>
    <i>
      <x v="113"/>
    </i>
    <i>
      <x v="84"/>
    </i>
    <i>
      <x v="182"/>
    </i>
    <i>
      <x v="137"/>
    </i>
    <i>
      <x v="133"/>
    </i>
    <i>
      <x v="68"/>
    </i>
    <i>
      <x v="167"/>
    </i>
    <i>
      <x v="199"/>
    </i>
    <i>
      <x v="209"/>
    </i>
    <i>
      <x v="204"/>
    </i>
    <i>
      <x v="178"/>
    </i>
    <i>
      <x v="90"/>
    </i>
    <i>
      <x v="86"/>
    </i>
    <i>
      <x v="21"/>
    </i>
    <i>
      <x v="116"/>
    </i>
    <i>
      <x v="74"/>
    </i>
    <i>
      <x v="236"/>
    </i>
    <i>
      <x v="118"/>
    </i>
    <i>
      <x v="148"/>
    </i>
    <i>
      <x v="95"/>
    </i>
    <i>
      <x v="124"/>
    </i>
    <i>
      <x v="117"/>
    </i>
    <i>
      <x v="10"/>
    </i>
    <i>
      <x v="53"/>
    </i>
    <i>
      <x v="45"/>
    </i>
    <i>
      <x v="140"/>
    </i>
    <i>
      <x v="225"/>
    </i>
    <i>
      <x v="210"/>
    </i>
    <i>
      <x v="176"/>
    </i>
    <i>
      <x v="226"/>
    </i>
    <i>
      <x v="142"/>
    </i>
    <i>
      <x v="235"/>
    </i>
    <i>
      <x v="251"/>
    </i>
    <i>
      <x v="3"/>
    </i>
    <i>
      <x v="187"/>
    </i>
    <i>
      <x v="175"/>
    </i>
    <i>
      <x v="256"/>
    </i>
    <i>
      <x v="186"/>
    </i>
    <i>
      <x v="163"/>
    </i>
    <i>
      <x v="170"/>
    </i>
    <i>
      <x v="155"/>
    </i>
    <i>
      <x v="162"/>
    </i>
    <i>
      <x v="151"/>
    </i>
    <i>
      <x v="57"/>
    </i>
    <i>
      <x v="82"/>
    </i>
    <i>
      <x v="30"/>
    </i>
    <i>
      <x v="107"/>
    </i>
    <i>
      <x v="150"/>
    </i>
    <i>
      <x v="196"/>
    </i>
    <i>
      <x v="169"/>
    </i>
    <i>
      <x v="158"/>
    </i>
    <i>
      <x v="11"/>
    </i>
    <i>
      <x v="241"/>
    </i>
    <i>
      <x v="114"/>
    </i>
    <i>
      <x v="257"/>
    </i>
    <i>
      <x v="28"/>
    </i>
    <i>
      <x v="20"/>
    </i>
    <i>
      <x v="179"/>
    </i>
    <i>
      <x v="190"/>
    </i>
    <i>
      <x v="188"/>
    </i>
    <i>
      <x v="25"/>
    </i>
    <i>
      <x v="62"/>
    </i>
    <i>
      <x v="54"/>
    </i>
    <i>
      <x v="181"/>
    </i>
    <i>
      <x v="110"/>
    </i>
    <i>
      <x v="205"/>
    </i>
    <i>
      <x v="237"/>
    </i>
    <i>
      <x v="66"/>
    </i>
    <i>
      <x v="248"/>
    </i>
    <i>
      <x v="9"/>
    </i>
    <i>
      <x v="13"/>
    </i>
    <i>
      <x v="139"/>
    </i>
    <i>
      <x v="232"/>
    </i>
    <i>
      <x v="40"/>
    </i>
    <i>
      <x v="223"/>
    </i>
    <i>
      <x v="130"/>
    </i>
    <i>
      <x v="27"/>
    </i>
    <i>
      <x v="221"/>
    </i>
    <i>
      <x v="98"/>
    </i>
    <i>
      <x v="69"/>
    </i>
    <i>
      <x v="231"/>
    </i>
    <i>
      <x v="104"/>
    </i>
    <i>
      <x v="132"/>
    </i>
    <i>
      <x v="242"/>
    </i>
    <i>
      <x v="49"/>
    </i>
    <i>
      <x v="5"/>
    </i>
    <i>
      <x v="191"/>
    </i>
    <i>
      <x v="29"/>
    </i>
    <i>
      <x v="228"/>
    </i>
    <i>
      <x v="1"/>
    </i>
    <i>
      <x v="211"/>
    </i>
    <i>
      <x v="120"/>
    </i>
    <i>
      <x v="38"/>
    </i>
    <i>
      <x v="22"/>
    </i>
    <i>
      <x v="192"/>
    </i>
    <i>
      <x v="177"/>
    </i>
    <i>
      <x v="185"/>
    </i>
    <i>
      <x v="23"/>
    </i>
    <i>
      <x v="220"/>
    </i>
    <i>
      <x v="101"/>
    </i>
    <i>
      <x v="61"/>
    </i>
    <i>
      <x v="103"/>
    </i>
    <i>
      <x v="222"/>
    </i>
    <i>
      <x v="249"/>
    </i>
    <i>
      <x v="197"/>
    </i>
    <i>
      <x v="16"/>
    </i>
    <i>
      <x v="200"/>
    </i>
    <i>
      <x v="6"/>
    </i>
    <i>
      <x v="50"/>
    </i>
    <i>
      <x v="15"/>
    </i>
    <i>
      <x v="129"/>
    </i>
    <i>
      <x v="230"/>
    </i>
    <i>
      <x v="99"/>
    </i>
    <i>
      <x v="77"/>
    </i>
    <i>
      <x v="94"/>
    </i>
    <i>
      <x v="229"/>
    </i>
    <i>
      <x v="26"/>
    </i>
    <i>
      <x v="47"/>
    </i>
    <i>
      <x v="48"/>
    </i>
    <i>
      <x v="172"/>
    </i>
    <i>
      <x v="41"/>
    </i>
    <i>
      <x v="243"/>
    </i>
    <i>
      <x v="71"/>
    </i>
    <i>
      <x v="12"/>
    </i>
    <i>
      <x v="123"/>
    </i>
    <i>
      <x v="65"/>
    </i>
    <i>
      <x v="260"/>
    </i>
    <i>
      <x v="60"/>
    </i>
    <i>
      <x v="87"/>
    </i>
    <i>
      <x v="52"/>
    </i>
    <i>
      <x/>
    </i>
    <i>
      <x v="115"/>
    </i>
    <i>
      <x v="219"/>
    </i>
    <i>
      <x v="145"/>
    </i>
    <i>
      <x v="135"/>
    </i>
    <i>
      <x v="78"/>
    </i>
    <i>
      <x v="247"/>
    </i>
    <i>
      <x v="33"/>
    </i>
    <i>
      <x v="250"/>
    </i>
    <i>
      <x v="202"/>
    </i>
    <i>
      <x v="245"/>
    </i>
    <i>
      <x v="92"/>
    </i>
    <i>
      <x v="127"/>
    </i>
    <i>
      <x v="88"/>
    </i>
    <i>
      <x v="89"/>
    </i>
    <i>
      <x v="134"/>
    </i>
    <i>
      <x v="121"/>
    </i>
    <i>
      <x v="173"/>
    </i>
    <i>
      <x v="97"/>
    </i>
    <i>
      <x v="213"/>
    </i>
    <i>
      <x v="34"/>
    </i>
    <i>
      <x v="164"/>
    </i>
    <i>
      <x v="253"/>
    </i>
    <i>
      <x v="208"/>
    </i>
    <i>
      <x v="93"/>
    </i>
    <i>
      <x v="112"/>
    </i>
    <i>
      <x v="212"/>
    </i>
    <i>
      <x v="258"/>
    </i>
    <i>
      <x v="259"/>
    </i>
    <i>
      <x v="174"/>
    </i>
    <i>
      <x v="109"/>
    </i>
    <i>
      <x v="233"/>
    </i>
    <i>
      <x v="141"/>
    </i>
    <i>
      <x v="55"/>
    </i>
    <i>
      <x v="39"/>
    </i>
    <i>
      <x v="214"/>
    </i>
    <i>
      <x v="18"/>
    </i>
    <i>
      <x v="111"/>
    </i>
    <i>
      <x v="234"/>
    </i>
    <i>
      <x v="144"/>
    </i>
    <i>
      <x v="206"/>
    </i>
    <i>
      <x v="198"/>
    </i>
    <i>
      <x v="195"/>
    </i>
    <i>
      <x v="207"/>
    </i>
    <i>
      <x v="4"/>
    </i>
    <i>
      <x v="161"/>
    </i>
    <i>
      <x v="244"/>
    </i>
    <i>
      <x v="131"/>
    </i>
    <i>
      <x v="31"/>
    </i>
    <i>
      <x v="91"/>
    </i>
    <i>
      <x v="168"/>
    </i>
    <i>
      <x v="44"/>
    </i>
    <i>
      <x v="239"/>
    </i>
    <i>
      <x v="189"/>
    </i>
    <i>
      <x v="149"/>
    </i>
    <i>
      <x v="100"/>
    </i>
    <i>
      <x v="136"/>
    </i>
    <i>
      <x v="218"/>
    </i>
    <i>
      <x v="126"/>
    </i>
    <i>
      <x v="35"/>
    </i>
    <i>
      <x v="194"/>
    </i>
    <i>
      <x v="217"/>
    </i>
    <i>
      <x v="215"/>
    </i>
    <i>
      <x v="201"/>
    </i>
    <i>
      <x v="64"/>
    </i>
    <i>
      <x v="2"/>
    </i>
    <i>
      <x v="56"/>
    </i>
    <i>
      <x v="160"/>
    </i>
    <i>
      <x v="85"/>
    </i>
    <i>
      <x v="193"/>
    </i>
    <i>
      <x v="106"/>
    </i>
    <i>
      <x v="63"/>
    </i>
    <i>
      <x v="96"/>
    </i>
    <i>
      <x v="156"/>
    </i>
    <i>
      <x v="159"/>
    </i>
    <i>
      <x v="122"/>
    </i>
    <i>
      <x v="81"/>
    </i>
    <i>
      <x v="184"/>
    </i>
    <i>
      <x v="203"/>
    </i>
    <i>
      <x v="105"/>
    </i>
    <i>
      <x v="157"/>
    </i>
    <i>
      <x v="51"/>
    </i>
    <i>
      <x v="166"/>
    </i>
    <i>
      <x v="154"/>
    </i>
    <i>
      <x v="119"/>
    </i>
    <i>
      <x v="102"/>
    </i>
    <i>
      <x v="37"/>
    </i>
    <i>
      <x v="76"/>
    </i>
    <i>
      <x v="128"/>
    </i>
    <i>
      <x v="46"/>
    </i>
    <i>
      <x v="147"/>
    </i>
    <i>
      <x v="43"/>
    </i>
    <i>
      <x v="252"/>
    </i>
    <i>
      <x v="75"/>
    </i>
    <i>
      <x v="238"/>
    </i>
    <i>
      <x v="165"/>
    </i>
    <i>
      <x v="146"/>
    </i>
    <i>
      <x v="125"/>
    </i>
    <i>
      <x v="83"/>
    </i>
    <i>
      <x v="255"/>
    </i>
    <i>
      <x v="42"/>
    </i>
    <i>
      <x v="227"/>
    </i>
    <i>
      <x v="143"/>
    </i>
    <i>
      <x v="153"/>
    </i>
    <i>
      <x v="171"/>
    </i>
    <i>
      <x v="246"/>
    </i>
    <i>
      <x v="72"/>
    </i>
    <i>
      <x v="240"/>
    </i>
    <i>
      <x v="138"/>
    </i>
    <i>
      <x v="254"/>
    </i>
    <i>
      <x v="73"/>
    </i>
    <i>
      <x v="67"/>
    </i>
    <i>
      <x v="14"/>
    </i>
    <i>
      <x v="24"/>
    </i>
    <i>
      <x v="183"/>
    </i>
    <i>
      <x v="70"/>
    </i>
    <i>
      <x v="32"/>
    </i>
    <i>
      <x v="216"/>
    </i>
    <i t="grand">
      <x/>
    </i>
  </rowItems>
  <colFields count="1">
    <field x="-2"/>
  </colFields>
  <colItems count="2">
    <i>
      <x/>
    </i>
    <i i="1">
      <x v="1"/>
    </i>
  </colItems>
  <dataFields count="2">
    <dataField fld="2" subtotal="count" baseField="0" baseItem="0"/>
    <dataField name="% Contribution" fld="1" showDataAs="percentOfTotal" baseField="0" baseItem="0" numFmtId="10"/>
  </dataFields>
  <pivotHierarchies count="65">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ontributio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6ED0C88-70C4-4339-AD2A-F6DB7E668F4D}" name="%_orders_returned_region" cacheId="9" applyNumberFormats="0" applyBorderFormats="0" applyFontFormats="0" applyPatternFormats="0" applyAlignmentFormats="0" applyWidthHeightFormats="1" dataCaption="Values" tag="2fef608c-876e-4708-aaab-6b3a983460b3" updatedVersion="8" minRefreshableVersion="3" itemPrintTitles="1" createdVersion="8" indent="0" compact="0" compactData="0" multipleFieldFilters="0">
  <location ref="AI2:AP93" firstHeaderRow="0" firstDataRow="1" firstDataCol="2"/>
  <pivotFields count="8">
    <pivotField axis="axisRow" compact="0" allDrilled="1" outline="0" subtotalTop="0" showAll="0" defaultAttributeDrillState="1">
      <items count="6">
        <item x="0"/>
        <item x="1"/>
        <item x="2"/>
        <item x="3"/>
        <item x="4"/>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axis="axisRow" compact="0" allDrilled="1" outline="0" subtotalTop="0" showAll="0" dataSourceSort="1" defaultAttributeDrillState="1">
      <items count="18">
        <item x="0"/>
        <item x="1"/>
        <item x="2"/>
        <item x="3"/>
        <item x="4"/>
        <item x="5"/>
        <item x="6"/>
        <item x="7"/>
        <item x="8"/>
        <item x="9"/>
        <item x="10"/>
        <item x="11"/>
        <item x="12"/>
        <item x="13"/>
        <item x="14"/>
        <item x="15"/>
        <item x="16"/>
        <item t="default"/>
      </items>
    </pivotField>
    <pivotField dataField="1" compact="0" outline="0" subtotalTop="0" showAll="0"/>
  </pivotFields>
  <rowFields count="2">
    <field x="0"/>
    <field x="6"/>
  </rowFields>
  <rowItems count="91">
    <i>
      <x/>
      <x/>
    </i>
    <i r="1">
      <x v="1"/>
    </i>
    <i r="1">
      <x v="2"/>
    </i>
    <i r="1">
      <x v="3"/>
    </i>
    <i r="1">
      <x v="4"/>
    </i>
    <i r="1">
      <x v="5"/>
    </i>
    <i r="1">
      <x v="6"/>
    </i>
    <i r="1">
      <x v="7"/>
    </i>
    <i r="1">
      <x v="8"/>
    </i>
    <i r="1">
      <x v="9"/>
    </i>
    <i r="1">
      <x v="10"/>
    </i>
    <i r="1">
      <x v="11"/>
    </i>
    <i r="1">
      <x v="12"/>
    </i>
    <i r="1">
      <x v="13"/>
    </i>
    <i r="1">
      <x v="14"/>
    </i>
    <i r="1">
      <x v="15"/>
    </i>
    <i r="1">
      <x v="16"/>
    </i>
    <i t="default">
      <x/>
    </i>
    <i>
      <x v="1"/>
      <x/>
    </i>
    <i r="1">
      <x v="1"/>
    </i>
    <i r="1">
      <x v="2"/>
    </i>
    <i r="1">
      <x v="3"/>
    </i>
    <i r="1">
      <x v="4"/>
    </i>
    <i r="1">
      <x v="5"/>
    </i>
    <i r="1">
      <x v="6"/>
    </i>
    <i r="1">
      <x v="7"/>
    </i>
    <i r="1">
      <x v="8"/>
    </i>
    <i r="1">
      <x v="9"/>
    </i>
    <i r="1">
      <x v="10"/>
    </i>
    <i r="1">
      <x v="11"/>
    </i>
    <i r="1">
      <x v="12"/>
    </i>
    <i r="1">
      <x v="13"/>
    </i>
    <i r="1">
      <x v="14"/>
    </i>
    <i r="1">
      <x v="15"/>
    </i>
    <i r="1">
      <x v="16"/>
    </i>
    <i t="default">
      <x v="1"/>
    </i>
    <i>
      <x v="2"/>
      <x/>
    </i>
    <i r="1">
      <x v="1"/>
    </i>
    <i r="1">
      <x v="2"/>
    </i>
    <i r="1">
      <x v="3"/>
    </i>
    <i r="1">
      <x v="4"/>
    </i>
    <i r="1">
      <x v="5"/>
    </i>
    <i r="1">
      <x v="6"/>
    </i>
    <i r="1">
      <x v="7"/>
    </i>
    <i r="1">
      <x v="8"/>
    </i>
    <i r="1">
      <x v="9"/>
    </i>
    <i r="1">
      <x v="10"/>
    </i>
    <i r="1">
      <x v="11"/>
    </i>
    <i r="1">
      <x v="12"/>
    </i>
    <i r="1">
      <x v="13"/>
    </i>
    <i r="1">
      <x v="14"/>
    </i>
    <i r="1">
      <x v="15"/>
    </i>
    <i r="1">
      <x v="16"/>
    </i>
    <i t="default">
      <x v="2"/>
    </i>
    <i>
      <x v="3"/>
      <x/>
    </i>
    <i r="1">
      <x v="1"/>
    </i>
    <i r="1">
      <x v="2"/>
    </i>
    <i r="1">
      <x v="3"/>
    </i>
    <i r="1">
      <x v="4"/>
    </i>
    <i r="1">
      <x v="5"/>
    </i>
    <i r="1">
      <x v="6"/>
    </i>
    <i r="1">
      <x v="7"/>
    </i>
    <i r="1">
      <x v="8"/>
    </i>
    <i r="1">
      <x v="9"/>
    </i>
    <i r="1">
      <x v="10"/>
    </i>
    <i r="1">
      <x v="11"/>
    </i>
    <i r="1">
      <x v="12"/>
    </i>
    <i r="1">
      <x v="13"/>
    </i>
    <i r="1">
      <x v="14"/>
    </i>
    <i r="1">
      <x v="15"/>
    </i>
    <i r="1">
      <x v="16"/>
    </i>
    <i t="default">
      <x v="3"/>
    </i>
    <i>
      <x v="4"/>
      <x/>
    </i>
    <i r="1">
      <x v="1"/>
    </i>
    <i r="1">
      <x v="2"/>
    </i>
    <i r="1">
      <x v="3"/>
    </i>
    <i r="1">
      <x v="4"/>
    </i>
    <i r="1">
      <x v="5"/>
    </i>
    <i r="1">
      <x v="6"/>
    </i>
    <i r="1">
      <x v="7"/>
    </i>
    <i r="1">
      <x v="8"/>
    </i>
    <i r="1">
      <x v="9"/>
    </i>
    <i r="1">
      <x v="10"/>
    </i>
    <i r="1">
      <x v="11"/>
    </i>
    <i r="1">
      <x v="12"/>
    </i>
    <i r="1">
      <x v="13"/>
    </i>
    <i r="1">
      <x v="14"/>
    </i>
    <i r="1">
      <x v="15"/>
    </i>
    <i r="1">
      <x v="16"/>
    </i>
    <i t="default">
      <x v="4"/>
    </i>
    <i t="grand">
      <x/>
    </i>
  </rowItems>
  <colFields count="1">
    <field x="-2"/>
  </colFields>
  <colItems count="6">
    <i>
      <x/>
    </i>
    <i i="1">
      <x v="1"/>
    </i>
    <i i="2">
      <x v="2"/>
    </i>
    <i i="3">
      <x v="3"/>
    </i>
    <i i="4">
      <x v="4"/>
    </i>
    <i i="5">
      <x v="5"/>
    </i>
  </colItems>
  <dataFields count="6">
    <dataField fld="4" subtotal="count" baseField="0" baseItem="0"/>
    <dataField fld="7" subtotal="count" baseField="0" baseItem="0"/>
    <dataField fld="1" subtotal="count" baseField="0" baseItem="0"/>
    <dataField fld="2" subtotal="count" baseField="0" baseItem="0"/>
    <dataField fld="5" subtotal="count" baseField="0" baseItem="0"/>
    <dataField fld="3"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ontributio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99A75E9-5331-4F05-8B05-2391A11E2806}" name="PivotTable1" cacheId="0" applyNumberFormats="0" applyBorderFormats="0" applyFontFormats="0" applyPatternFormats="0" applyAlignmentFormats="0" applyWidthHeightFormats="1" dataCaption="Values" tag="206ea21f-6b85-4c81-9382-54385070a7ae" updatedVersion="8" minRefreshableVersion="3" itemPrintTitles="1" createdVersion="8" indent="0" compact="0" compactData="0" multipleFieldFilters="0">
  <location ref="T44:V70" firstHeaderRow="1" firstDataRow="1" firstDataCol="2"/>
  <pivotFields count="3">
    <pivotField axis="axisRow" compact="0" allDrilled="1" outline="0" subtotalTop="0" showAll="0" dataSourceSort="1" defaultAttributeDrillState="1">
      <items count="6">
        <item x="0"/>
        <item x="1"/>
        <item x="2"/>
        <item x="3"/>
        <item x="4"/>
        <item t="default"/>
      </items>
    </pivotField>
    <pivotField axis="axisRow" compact="0" allDrilled="1" outline="0" subtotalTop="0" showAll="0" dataSourceSort="1" defaultAttributeDrillState="1">
      <items count="5">
        <item x="0"/>
        <item x="1"/>
        <item x="2"/>
        <item x="3"/>
        <item t="default"/>
      </items>
    </pivotField>
    <pivotField dataField="1" compact="0" outline="0" subtotalTop="0" showAll="0"/>
  </pivotFields>
  <rowFields count="2">
    <field x="0"/>
    <field x="1"/>
  </rowFields>
  <rowItems count="26">
    <i>
      <x/>
      <x/>
    </i>
    <i r="1">
      <x v="1"/>
    </i>
    <i r="1">
      <x v="2"/>
    </i>
    <i r="1">
      <x v="3"/>
    </i>
    <i t="default">
      <x/>
    </i>
    <i>
      <x v="1"/>
      <x/>
    </i>
    <i r="1">
      <x v="1"/>
    </i>
    <i r="1">
      <x v="2"/>
    </i>
    <i r="1">
      <x v="3"/>
    </i>
    <i t="default">
      <x v="1"/>
    </i>
    <i>
      <x v="2"/>
      <x/>
    </i>
    <i r="1">
      <x v="1"/>
    </i>
    <i r="1">
      <x v="2"/>
    </i>
    <i r="1">
      <x v="3"/>
    </i>
    <i t="default">
      <x v="2"/>
    </i>
    <i>
      <x v="3"/>
      <x/>
    </i>
    <i r="1">
      <x v="1"/>
    </i>
    <i r="1">
      <x v="2"/>
    </i>
    <i r="1">
      <x v="3"/>
    </i>
    <i t="default">
      <x v="3"/>
    </i>
    <i>
      <x v="4"/>
      <x/>
    </i>
    <i r="1">
      <x v="1"/>
    </i>
    <i r="1">
      <x v="2"/>
    </i>
    <i r="1">
      <x v="3"/>
    </i>
    <i t="default">
      <x v="4"/>
    </i>
    <i t="grand">
      <x/>
    </i>
  </rowItems>
  <colItems count="1">
    <i/>
  </colItems>
  <dataFields count="1">
    <dataField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617637F-AEB9-48D7-B6D9-92E68D87C00D}" name="top_products_pvt" cacheId="226" applyNumberFormats="0" applyBorderFormats="0" applyFontFormats="0" applyPatternFormats="0" applyAlignmentFormats="0" applyWidthHeightFormats="1" dataCaption="Values" tag="078be7d9-047e-414c-acc7-e92419832298" updatedVersion="8" minRefreshableVersion="3" subtotalHiddenItems="1" itemPrintTitles="1" createdVersion="8" indent="0" compact="0" compactData="0" multipleFieldFilters="0">
  <location ref="K2:M20" firstHeaderRow="0" firstDataRow="1" firstDataCol="1"/>
  <pivotFields count="5">
    <pivotField axis="axisRow" compact="0" allDrilled="1" outline="0" subtotalTop="0"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compact="0" outline="0" subtotalTop="0" showAll="0"/>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18">
    <i>
      <x v="11"/>
    </i>
    <i>
      <x v="6"/>
    </i>
    <i>
      <x v="12"/>
    </i>
    <i>
      <x v="14"/>
    </i>
    <i>
      <x v="4"/>
    </i>
    <i>
      <x v="13"/>
    </i>
    <i>
      <x v="8"/>
    </i>
    <i>
      <x v="15"/>
    </i>
    <i>
      <x v="2"/>
    </i>
    <i>
      <x v="10"/>
    </i>
    <i>
      <x v="5"/>
    </i>
    <i>
      <x v="3"/>
    </i>
    <i>
      <x v="9"/>
    </i>
    <i>
      <x v="7"/>
    </i>
    <i>
      <x v="1"/>
    </i>
    <i>
      <x/>
    </i>
    <i>
      <x v="16"/>
    </i>
    <i t="grand">
      <x/>
    </i>
  </rowItems>
  <colFields count="1">
    <field x="-2"/>
  </colFields>
  <colItems count="2">
    <i>
      <x/>
    </i>
    <i i="1">
      <x v="1"/>
    </i>
  </colItems>
  <dataFields count="2">
    <dataField fld="2" subtotal="count" baseField="0" baseItem="0"/>
    <dataField name="% Contribution" fld="1" showDataAs="percentOfTotal" baseField="0" baseItem="11" numFmtId="10"/>
  </dataFields>
  <pivotHierarchies count="65">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ontributio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E273D04-19EC-4A26-B1C9-A04CC29F7DC7}" name="Region_Revenue_Selector" cacheId="208" applyNumberFormats="0" applyBorderFormats="0" applyFontFormats="0" applyPatternFormats="0" applyAlignmentFormats="0" applyWidthHeightFormats="1" dataCaption="Values" tag="b47e99e5-b01c-43ae-bde4-4b86e87684e5" updatedVersion="8" minRefreshableVersion="3" subtotalHiddenItems="1" rowGrandTotals="0" colGrandTotals="0" itemPrintTitles="1" createdVersion="8" indent="0" compact="0" compactData="0" multipleFieldFilters="0">
  <location ref="Z44:Z45" firstHeaderRow="1" firstDataRow="1" firstDataCol="1"/>
  <pivotFields count="1">
    <pivotField axis="axisRow" compact="0" allDrilled="1" outline="0" subtotalTop="0" showAll="0" dataSourceSort="1" defaultAttributeDrillState="1">
      <items count="2">
        <item s="1" x="0"/>
        <item t="default"/>
      </items>
    </pivotField>
  </pivotFields>
  <rowFields count="1">
    <field x="0"/>
  </rowFields>
  <rowItems count="1">
    <i>
      <x/>
    </i>
  </rowItems>
  <pivotHierarchies count="6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A22D50B-1FDC-41CC-95F1-C6B53AE0B27F}" name="returned_pvt" cacheId="217" applyNumberFormats="0" applyBorderFormats="0" applyFontFormats="0" applyPatternFormats="0" applyAlignmentFormats="0" applyWidthHeightFormats="1" dataCaption="Values" tag="2bdf09a1-fe29-40fd-8af7-1c26d3386887" updatedVersion="8" minRefreshableVersion="3" subtotalHiddenItems="1" itemPrintTitles="1" createdVersion="8" indent="0" compact="0" compactData="0" multipleFieldFilters="0">
  <location ref="W2:X5" firstHeaderRow="1" firstDataRow="1" firstDataCol="1"/>
  <pivotFields count="5">
    <pivotField axis="axisRow" compact="0" allDrilled="1" outline="0" subtotalTop="0" showAll="0" dataSourceSort="1" defaultAttributeDrillState="1">
      <items count="3">
        <item x="0"/>
        <item x="1"/>
        <item t="default"/>
      </items>
    </pivotField>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dataField="1" compact="0" outline="0" subtotalTop="0" showAll="0"/>
  </pivotFields>
  <rowFields count="1">
    <field x="0"/>
  </rowFields>
  <rowItems count="3">
    <i>
      <x/>
    </i>
    <i>
      <x v="1"/>
    </i>
    <i t="grand">
      <x/>
    </i>
  </rowItems>
  <colItems count="1">
    <i/>
  </colItems>
  <dataFields count="1">
    <dataField fld="4" subtotal="count" baseField="0" baseItem="0"/>
  </dataFields>
  <pivotHierarchies count="65">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orders].[region].&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0C2E205-3FC6-4685-90E6-9EBAD3D361D3}" name="Prod_Qty_Pvt" cacheId="7" applyNumberFormats="0" applyBorderFormats="0" applyFontFormats="0" applyPatternFormats="0" applyAlignmentFormats="0" applyWidthHeightFormats="1" dataCaption="Values" tag="ef380f26-2c31-48cf-a3de-cac7c22cb2ad" updatedVersion="8" minRefreshableVersion="3" itemPrintTitles="1" createdVersion="8" indent="0" compact="0" compactData="0" multipleFieldFilters="0">
  <location ref="E2:F20" firstHeaderRow="1" firstDataRow="1" firstDataCol="1"/>
  <pivotFields count="2">
    <pivotField axis="axisRow" compact="0" allDrilled="1" outline="0" subtotalTop="0" showAll="0" dataSourceSort="1" defaultAttributeDrillState="1">
      <items count="18">
        <item x="0"/>
        <item x="1"/>
        <item x="2"/>
        <item x="3"/>
        <item x="4"/>
        <item x="5"/>
        <item x="6"/>
        <item x="7"/>
        <item x="8"/>
        <item x="9"/>
        <item x="10"/>
        <item x="11"/>
        <item x="12"/>
        <item x="13"/>
        <item x="14"/>
        <item x="15"/>
        <item x="16"/>
        <item t="default"/>
      </items>
    </pivotField>
    <pivotField dataField="1" compact="0" outline="0" subtotalTop="0"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Orders" fld="1" subtotal="count" baseField="0" baseItem="2"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Quantities"/>
    <pivotHierarchy dragToData="1" caption="Order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D2AB770-4263-477E-82F1-6D24B31967D9}" name="Region_Revenue_pvt" cacheId="184" applyNumberFormats="0" applyBorderFormats="0" applyFontFormats="0" applyPatternFormats="0" applyAlignmentFormats="0" applyWidthHeightFormats="1" dataCaption="Values" tag="b9ffbf99-bfaf-4305-a0f7-0f3c97b45387" updatedVersion="8" minRefreshableVersion="3" rowGrandTotals="0" colGrandTotals="0" itemPrintTitles="1" createdVersion="8" indent="0" compact="0" compactData="0" multipleFieldFilters="0">
  <location ref="W20:Z26" firstHeaderRow="1" firstDataRow="2" firstDataCol="1"/>
  <pivotFields count="4">
    <pivotField axis="axisRow" compact="0" allDrilled="1" outline="0" subtotalTop="0" showAll="0" dataSourceSort="1" defaultAttributeDrillState="1">
      <items count="6">
        <item x="0"/>
        <item x="1"/>
        <item x="2"/>
        <item x="3"/>
        <item x="4"/>
        <item t="default"/>
      </items>
    </pivotField>
    <pivotField axis="axisCol" compact="0" allDrilled="1" outline="0" subtotalTop="0" showAll="0" dataSourceSort="1" defaultAttributeDrillState="1">
      <items count="4">
        <item x="0"/>
        <item x="1"/>
        <item x="2"/>
        <item t="default"/>
      </items>
    </pivotField>
    <pivotField dataField="1" compact="0" outline="0" subtotalTop="0" showAll="0"/>
    <pivotField compact="0" allDrilled="1" outline="0" subtotalTop="0" showAll="0" dataSourceSort="1" defaultAttributeDrillState="1"/>
  </pivotFields>
  <rowFields count="1">
    <field x="0"/>
  </rowFields>
  <rowItems count="5">
    <i>
      <x/>
    </i>
    <i>
      <x v="1"/>
    </i>
    <i>
      <x v="2"/>
    </i>
    <i>
      <x v="3"/>
    </i>
    <i>
      <x v="4"/>
    </i>
  </rowItems>
  <colFields count="1">
    <field x="1"/>
  </colFields>
  <colItems count="3">
    <i>
      <x/>
    </i>
    <i>
      <x v="1"/>
    </i>
    <i>
      <x v="2"/>
    </i>
  </colItems>
  <dataFields count="1">
    <dataField fld="2" subtotal="count" baseField="0" baseItem="0"/>
  </dataFields>
  <pivotHierarchies count="65">
    <pivotHierarchy dragToData="1"/>
    <pivotHierarchy dragToData="1"/>
    <pivotHierarchy dragToData="1"/>
    <pivotHierarchy multipleItemSelectionAllowed="1" dragToData="1">
      <members count="1" level="1">
        <member name="[calendar].[Month Name].&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F6AF8C8-2354-4037-B7C5-46F0FB6812C5}" name="region_pvt" cacheId="220" applyNumberFormats="0" applyBorderFormats="0" applyFontFormats="0" applyPatternFormats="0" applyAlignmentFormats="0" applyWidthHeightFormats="1" dataCaption="Values" tag="b41bf738-c938-44a6-b2a5-4da831ea9008" updatedVersion="8" minRefreshableVersion="3" subtotalHiddenItems="1" itemPrintTitles="1" createdVersion="8" indent="0" compact="0" compactData="0" multipleFieldFilters="0">
  <location ref="S2:U8" firstHeaderRow="0" firstDataRow="1" firstDataCol="1"/>
  <pivotFields count="5">
    <pivotField axis="axisRow" compact="0" allDrilled="1" outline="0" subtotalTop="0" showAll="0" sortType="descending" defaultAttributeDrillState="1">
      <items count="6">
        <item x="0"/>
        <item x="1"/>
        <item x="2"/>
        <item x="3"/>
        <item x="4"/>
        <item t="default"/>
      </items>
      <autoSortScope>
        <pivotArea dataOnly="0" outline="0" fieldPosition="0">
          <references count="1">
            <reference field="4294967294" count="1" selected="0">
              <x v="1"/>
            </reference>
          </references>
        </pivotArea>
      </autoSortScope>
    </pivotField>
    <pivotField dataField="1" compact="0" outline="0" subtotalTop="0" showAll="0"/>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6">
    <i>
      <x v="2"/>
    </i>
    <i>
      <x v="1"/>
    </i>
    <i>
      <x v="4"/>
    </i>
    <i>
      <x v="3"/>
    </i>
    <i>
      <x/>
    </i>
    <i t="grand">
      <x/>
    </i>
  </rowItems>
  <colFields count="1">
    <field x="-2"/>
  </colFields>
  <colItems count="2">
    <i>
      <x/>
    </i>
    <i i="1">
      <x v="1"/>
    </i>
  </colItems>
  <dataFields count="2">
    <dataField fld="2" subtotal="count" baseField="0" baseItem="0"/>
    <dataField name="% Contribution" fld="1" showDataAs="percentOfTotal" baseField="0" baseItem="1" numFmtId="10"/>
  </dataFields>
  <pivotHierarchies count="65">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ontributio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7FB7F97-67B2-4D1F-8C91-A9A2D328299C}" name="Product_revenue_pvt" cacheId="6" applyNumberFormats="0" applyBorderFormats="0" applyFontFormats="0" applyPatternFormats="0" applyAlignmentFormats="0" applyWidthHeightFormats="1" dataCaption="Values" tag="4a6b8b2c-94f4-43c3-95ed-b0d8e24e1eff" updatedVersion="8" minRefreshableVersion="3" itemPrintTitles="1" createdVersion="8" indent="0" compact="0" compactData="0" multipleFieldFilters="0">
  <location ref="B2:C20" firstHeaderRow="1" firstDataRow="1" firstDataCol="1"/>
  <pivotFields count="2">
    <pivotField axis="axisRow" compact="0" allDrilled="1" outline="0" subtotalTop="0" showAll="0" dataSourceSort="1" defaultAttributeDrillState="1">
      <items count="18">
        <item x="0"/>
        <item x="1"/>
        <item x="2"/>
        <item x="3"/>
        <item x="4"/>
        <item x="5"/>
        <item x="6"/>
        <item x="7"/>
        <item x="8"/>
        <item x="9"/>
        <item x="10"/>
        <item x="11"/>
        <item x="12"/>
        <item x="13"/>
        <item x="14"/>
        <item x="15"/>
        <item x="16"/>
        <item t="default"/>
      </items>
    </pivotField>
    <pivotField dataField="1" compact="0" outline="0" subtotalTop="0"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Gross Revenue" fld="1" baseField="0" baseItem="3" numFmtId="165"/>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ross Revenue"/>
    <pivotHierarchy dragToData="1" caption="Quantiti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2BFABF2-DA71-46CD-B1D8-C6789DA4B171}" name="orders_returned_details" cacheId="10" applyNumberFormats="0" applyBorderFormats="0" applyFontFormats="0" applyPatternFormats="0" applyAlignmentFormats="0" applyWidthHeightFormats="1" dataCaption="Values" tag="2fef608c-876e-4708-aaab-6b3a983460b3" updatedVersion="8" minRefreshableVersion="3" rowGrandTotals="0" colGrandTotals="0" itemPrintTitles="1" createdVersion="8" indent="0" compact="0" compactData="0" multipleFieldFilters="0">
  <location ref="C3:J93" firstHeaderRow="0" firstDataRow="1" firstDataCol="2"/>
  <pivotFields count="8">
    <pivotField axis="axisRow" compact="0" allDrilled="1" outline="0" subtotalTop="0" showAll="0" defaultAttributeDrillState="1">
      <items count="6">
        <item x="0"/>
        <item x="1"/>
        <item x="2"/>
        <item x="3"/>
        <item x="4"/>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axis="axisRow" compact="0" allDrilled="1" outline="0" subtotalTop="0" showAll="0" dataSourceSort="1" defaultAttributeDrillState="1">
      <items count="18">
        <item x="0"/>
        <item x="1"/>
        <item x="2"/>
        <item x="3"/>
        <item x="4"/>
        <item x="5"/>
        <item x="6"/>
        <item x="7"/>
        <item x="8"/>
        <item x="9"/>
        <item x="10"/>
        <item x="11"/>
        <item x="12"/>
        <item x="13"/>
        <item x="14"/>
        <item x="15"/>
        <item x="16"/>
        <item t="default"/>
      </items>
    </pivotField>
    <pivotField dataField="1" compact="0" outline="0" subtotalTop="0" showAll="0"/>
  </pivotFields>
  <rowFields count="2">
    <field x="0"/>
    <field x="6"/>
  </rowFields>
  <rowItems count="90">
    <i>
      <x/>
      <x/>
    </i>
    <i r="1">
      <x v="1"/>
    </i>
    <i r="1">
      <x v="2"/>
    </i>
    <i r="1">
      <x v="3"/>
    </i>
    <i r="1">
      <x v="4"/>
    </i>
    <i r="1">
      <x v="5"/>
    </i>
    <i r="1">
      <x v="6"/>
    </i>
    <i r="1">
      <x v="7"/>
    </i>
    <i r="1">
      <x v="8"/>
    </i>
    <i r="1">
      <x v="9"/>
    </i>
    <i r="1">
      <x v="10"/>
    </i>
    <i r="1">
      <x v="11"/>
    </i>
    <i r="1">
      <x v="12"/>
    </i>
    <i r="1">
      <x v="13"/>
    </i>
    <i r="1">
      <x v="14"/>
    </i>
    <i r="1">
      <x v="15"/>
    </i>
    <i r="1">
      <x v="16"/>
    </i>
    <i t="default">
      <x/>
    </i>
    <i>
      <x v="1"/>
      <x/>
    </i>
    <i r="1">
      <x v="1"/>
    </i>
    <i r="1">
      <x v="2"/>
    </i>
    <i r="1">
      <x v="3"/>
    </i>
    <i r="1">
      <x v="4"/>
    </i>
    <i r="1">
      <x v="5"/>
    </i>
    <i r="1">
      <x v="6"/>
    </i>
    <i r="1">
      <x v="7"/>
    </i>
    <i r="1">
      <x v="8"/>
    </i>
    <i r="1">
      <x v="9"/>
    </i>
    <i r="1">
      <x v="10"/>
    </i>
    <i r="1">
      <x v="11"/>
    </i>
    <i r="1">
      <x v="12"/>
    </i>
    <i r="1">
      <x v="13"/>
    </i>
    <i r="1">
      <x v="14"/>
    </i>
    <i r="1">
      <x v="15"/>
    </i>
    <i r="1">
      <x v="16"/>
    </i>
    <i t="default">
      <x v="1"/>
    </i>
    <i>
      <x v="2"/>
      <x/>
    </i>
    <i r="1">
      <x v="1"/>
    </i>
    <i r="1">
      <x v="2"/>
    </i>
    <i r="1">
      <x v="3"/>
    </i>
    <i r="1">
      <x v="4"/>
    </i>
    <i r="1">
      <x v="5"/>
    </i>
    <i r="1">
      <x v="6"/>
    </i>
    <i r="1">
      <x v="7"/>
    </i>
    <i r="1">
      <x v="8"/>
    </i>
    <i r="1">
      <x v="9"/>
    </i>
    <i r="1">
      <x v="10"/>
    </i>
    <i r="1">
      <x v="11"/>
    </i>
    <i r="1">
      <x v="12"/>
    </i>
    <i r="1">
      <x v="13"/>
    </i>
    <i r="1">
      <x v="14"/>
    </i>
    <i r="1">
      <x v="15"/>
    </i>
    <i r="1">
      <x v="16"/>
    </i>
    <i t="default">
      <x v="2"/>
    </i>
    <i>
      <x v="3"/>
      <x/>
    </i>
    <i r="1">
      <x v="1"/>
    </i>
    <i r="1">
      <x v="2"/>
    </i>
    <i r="1">
      <x v="3"/>
    </i>
    <i r="1">
      <x v="4"/>
    </i>
    <i r="1">
      <x v="5"/>
    </i>
    <i r="1">
      <x v="6"/>
    </i>
    <i r="1">
      <x v="7"/>
    </i>
    <i r="1">
      <x v="8"/>
    </i>
    <i r="1">
      <x v="9"/>
    </i>
    <i r="1">
      <x v="10"/>
    </i>
    <i r="1">
      <x v="11"/>
    </i>
    <i r="1">
      <x v="12"/>
    </i>
    <i r="1">
      <x v="13"/>
    </i>
    <i r="1">
      <x v="14"/>
    </i>
    <i r="1">
      <x v="15"/>
    </i>
    <i r="1">
      <x v="16"/>
    </i>
    <i t="default">
      <x v="3"/>
    </i>
    <i>
      <x v="4"/>
      <x/>
    </i>
    <i r="1">
      <x v="1"/>
    </i>
    <i r="1">
      <x v="2"/>
    </i>
    <i r="1">
      <x v="3"/>
    </i>
    <i r="1">
      <x v="4"/>
    </i>
    <i r="1">
      <x v="5"/>
    </i>
    <i r="1">
      <x v="6"/>
    </i>
    <i r="1">
      <x v="7"/>
    </i>
    <i r="1">
      <x v="8"/>
    </i>
    <i r="1">
      <x v="9"/>
    </i>
    <i r="1">
      <x v="10"/>
    </i>
    <i r="1">
      <x v="11"/>
    </i>
    <i r="1">
      <x v="12"/>
    </i>
    <i r="1">
      <x v="13"/>
    </i>
    <i r="1">
      <x v="14"/>
    </i>
    <i r="1">
      <x v="15"/>
    </i>
    <i r="1">
      <x v="16"/>
    </i>
    <i t="default">
      <x v="4"/>
    </i>
  </rowItems>
  <colFields count="1">
    <field x="-2"/>
  </colFields>
  <colItems count="6">
    <i>
      <x/>
    </i>
    <i i="1">
      <x v="1"/>
    </i>
    <i i="2">
      <x v="2"/>
    </i>
    <i i="3">
      <x v="3"/>
    </i>
    <i i="4">
      <x v="4"/>
    </i>
    <i i="5">
      <x v="5"/>
    </i>
  </colItems>
  <dataFields count="6">
    <dataField fld="4" subtotal="count" baseField="0" baseItem="0"/>
    <dataField fld="7" subtotal="count" baseField="0" baseItem="0"/>
    <dataField fld="1" subtotal="count" baseField="0" baseItem="0"/>
    <dataField fld="2" subtotal="count" baseField="0" baseItem="0"/>
    <dataField fld="5" subtotal="count" baseField="0" baseItem="0"/>
    <dataField fld="3"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ontributio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E61470A-288C-425D-9857-F236A7760FFD}" name="rfm_pvt" cacheId="4" applyNumberFormats="0" applyBorderFormats="0" applyFontFormats="0" applyPatternFormats="0" applyAlignmentFormats="0" applyWidthHeightFormats="1" dataCaption="Values" tag="23001678-7970-4c45-8285-505fbfcfb6cf" updatedVersion="8" minRefreshableVersion="3" rowGrandTotals="0" colGrandTotals="0" itemPrintTitles="1" createdVersion="8" indent="0" compact="0" compactData="0" multipleFieldFilters="0">
  <location ref="B2:E2632" firstHeaderRow="0" firstDataRow="1" firstDataCol="1"/>
  <pivotFields count="4">
    <pivotField axis="axisRow" compact="0" allDrilled="1" outline="0" subtotalTop="0" showAll="0" dataSourceSort="1" defaultAttributeDrillState="1">
      <items count="26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t="default"/>
      </items>
    </pivotField>
    <pivotField dataField="1" compact="0" outline="0" subtotalTop="0" showAll="0"/>
    <pivotField dataField="1" compact="0" outline="0" subtotalTop="0" showAll="0"/>
    <pivotField dataField="1" compact="0" outline="0" subtotalTop="0" showAll="0"/>
  </pivotFields>
  <rowFields count="1">
    <field x="0"/>
  </rowFields>
  <rowItems count="26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rowItems>
  <colFields count="1">
    <field x="-2"/>
  </colFields>
  <colItems count="3">
    <i>
      <x/>
    </i>
    <i i="1">
      <x v="1"/>
    </i>
    <i i="2">
      <x v="2"/>
    </i>
  </colItems>
  <dataFields count="3">
    <dataField name="Recency" fld="3" subtotal="count" baseField="0" baseItem="0"/>
    <dataField name="Frequency" fld="1" subtotal="count" baseField="0" baseItem="0" numFmtId="3"/>
    <dataField name="Monetary" fld="2" baseField="0" baseItem="4" numFmtId="165"/>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Frequency"/>
    <pivotHierarchy dragToData="1" caption="Moneta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cenc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orders]"/>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7CFE34-DE53-4599-AC43-8F4742630F19}" sourceName="[calendar].[Year]">
  <pivotTables>
    <pivotTable tabId="1" name="Year_Selector"/>
    <pivotTable tabId="1" name="Month_Selector"/>
    <pivotTable tabId="1" name="MoM_Pivot"/>
    <pivotTable tabId="7" name="Region_Revenue_Selector"/>
    <pivotTable tabId="3" name="Year_Purchase_Rate_Selector"/>
    <pivotTable tabId="3" name="churn_year_selector"/>
    <pivotTable tabId="7" name="returned_pvt"/>
    <pivotTable tabId="7" name="region_pvt"/>
    <pivotTable tabId="7" name="top_customers_pvt"/>
    <pivotTable tabId="7" name="top_products_pvt"/>
    <pivotTable tabId="1" name="totals"/>
    <pivotTable tabId="1" name="MoM_Orders_Pivot"/>
    <pivotTable tabId="7" name="age_group_pvt"/>
    <pivotTable tabId="7" name="%_category_returned"/>
    <pivotTable tabId="3" name="purchase_rate_details"/>
  </pivotTables>
  <data>
    <olap pivotCacheId="258768147">
      <levels count="2">
        <level uniqueName="[calendar].[Year].[(All)]" sourceCaption="(All)" count="0"/>
        <level uniqueName="[calendar].[Year].[Year]" sourceCaption="Year" count="4">
          <ranges>
            <range startItem="0">
              <i n="[calendar].[Year].&amp;[2023]" c="2023"/>
              <i n="[calendar].[Year].&amp;[2024]" c="2024"/>
              <i n="[calendar].[Year].&amp;[2025]" c="2025"/>
              <i n="[calendar].[Year].&amp;[2026]" c="2026"/>
            </range>
          </ranges>
        </level>
      </levels>
      <selections count="1">
        <selection n="[calendar].[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374B7D1-522C-4F47-A8C7-CC1C6A33D7F8}" sourceName="[calendar].[Month Name]">
  <pivotTables>
    <pivotTable tabId="1" name="Month_Selector"/>
    <pivotTable tabId="1" name="Year_Selector"/>
    <pivotTable tabId="7" name="%_category_returned"/>
    <pivotTable tabId="7" name="Region_Revenue_pvt"/>
    <pivotTable tabId="7" name="top_customers_pvt"/>
    <pivotTable tabId="7" name="top_products_pvt"/>
    <pivotTable tabId="7" name="age_group_pvt"/>
    <pivotTable tabId="3" name="purchase_rate_details"/>
  </pivotTables>
  <data>
    <olap pivotCacheId="258768147">
      <levels count="2">
        <level uniqueName="[calendar].[Month Name].[(All)]" sourceCaption="(All)" count="0"/>
        <level uniqueName="[calendar].[Month Name].[Month Name]" sourceCaption="Month Name" count="12">
          <ranges>
            <range startItem="0">
              <i n="[calendar].[Month Name].&amp;[Jan]" c="Jan"/>
              <i n="[calendar].[Month Name].&amp;[Feb]" c="Feb"/>
              <i n="[calendar].[Month Name].&amp;[Mar]" c="Mar"/>
              <i n="[calendar].[Month Name].&amp;[Apr]" c="Apr"/>
              <i n="[calendar].[Month Name].&amp;[May]" c="May"/>
              <i n="[calendar].[Month Name].&amp;[Jun]" c="Jun"/>
              <i n="[calendar].[Month Name].&amp;[Jul]" c="Jul"/>
              <i n="[calendar].[Month Name].&amp;[Aug]" c="Aug"/>
              <i n="[calendar].[Month Name].&amp;[Sep]" c="Sep"/>
              <i n="[calendar].[Month Name].&amp;[Oct]" c="Oct"/>
              <i n="[calendar].[Month Name].&amp;[Nov]" c="Nov"/>
              <i n="[calendar].[Month Name].&amp;[Dec]" c="Dec"/>
            </range>
          </ranges>
        </level>
      </levels>
      <selections count="1">
        <selection n="[calendar].[Month Name].&amp;[Ju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0489F0-9619-4911-B404-69F88B9C09CA}" sourceName="[e-orders].[region]">
  <pivotTables>
    <pivotTable tabId="7" name="top_customers_pvt"/>
    <pivotTable tabId="7" name="top_products_pvt"/>
    <pivotTable tabId="3" name="churn_rate_detailed"/>
    <pivotTable tabId="3" name="purchase_rate"/>
    <pivotTable tabId="1" name="MoM_Orders_Pivot"/>
    <pivotTable tabId="1" name="MoM_Pivot"/>
    <pivotTable tabId="1" name="YoY_Orders_Pivot"/>
    <pivotTable tabId="1" name="YoY_Pivot"/>
    <pivotTable tabId="7" name="age_group_pvt"/>
    <pivotTable tabId="7" name="%_category_returned"/>
    <pivotTable tabId="3" name="purchase_rate_details"/>
    <pivotTable tabId="1" name="totals"/>
  </pivotTables>
  <data>
    <olap pivotCacheId="258768147">
      <levels count="2">
        <level uniqueName="[e-orders].[region].[(All)]" sourceCaption="(All)" count="0"/>
        <level uniqueName="[e-orders].[region].[region]" sourceCaption="region" count="5">
          <ranges>
            <range startItem="0">
              <i n="[e-orders].[region].&amp;[Africa]" c="Africa"/>
              <i n="[e-orders].[region].&amp;[Asia]" c="Asia"/>
              <i n="[e-orders].[region].&amp;[Europe]" c="Europe"/>
              <i n="[e-orders].[region].&amp;[North America]" c="North America"/>
              <i n="[e-orders].[region].&amp;[South America]" c="South America"/>
            </range>
          </ranges>
        </level>
      </levels>
      <selections count="1">
        <selection n="[e-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CA34365-84E3-4AB8-A12E-D546A4521257}" cache="Slicer_Year" caption="Filter by Year" level="1" style="Mine" rowHeight="241300"/>
  <slicer name="Order Month" xr10:uid="{BA5C8B31-D77F-4A22-BB77-97677B9650E2}" cache="Slicer_Month_Name" caption="Order Month" columnCount="2" level="1" style="M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7CE1CC1-5CBA-4DA8-AB2A-8B902134AB10}" cache="Slicer_region" caption="Filter by Region" columnCount="2" level="1" style="Mi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E986B4C-B0A5-4435-B352-ADF0CF7C279C}" cache="Slicer_Year" caption="Filter by Year" columnCount="2" level="1" style="Mine" lockedPosition="1" rowHeight="241300"/>
  <slicer name="Order Month 1" xr10:uid="{32C925D6-6936-42EF-BCDC-420660E1DE38}" cache="Slicer_Month_Name" caption="Filter by Month" columnCount="3" level="1" style="Mine" lockedPosition="1" rowHeight="241300"/>
  <slicer name="region 2" xr10:uid="{BF06CA36-721B-4271-A72C-99B2BD348967}" cache="Slicer_region" caption="Filter by Region" columnCount="2" level="1" style="Mine" lockedPosition="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3A3CD6A3-1E66-456A-8B2D-804FCC17024A}" cache="Slicer_Year" caption="Filter by Year" columnCount="2" level="1" style="Mine" lockedPosition="1" rowHeight="241300"/>
  <slicer name="Order Month 2" xr10:uid="{55967F5B-C061-4BA6-9145-B1D3B65DCB5A}" cache="Slicer_Month_Name" caption="Filter by Month" columnCount="3" level="1" style="Mine" lockedPosition="1" rowHeight="241300"/>
  <slicer name="region 3" xr10:uid="{1DA45D6C-C958-497D-87EC-567F1812C9D0}" cache="Slicer_region" caption="Filter by Region" columnCount="2" level="1" style="Mine" lockedPosition="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17" Type="http://schemas.microsoft.com/office/2007/relationships/slicer" Target="../slicers/slicer2.xml"/><Relationship Id="rId2" Type="http://schemas.openxmlformats.org/officeDocument/2006/relationships/pivotTable" Target="../pivotTables/pivotTable17.xml"/><Relationship Id="rId16" Type="http://schemas.openxmlformats.org/officeDocument/2006/relationships/drawing" Target="../drawings/drawing2.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openxmlformats.org/officeDocument/2006/relationships/printerSettings" Target="../printerSettings/printerSettings2.bin"/><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0.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49C8-C396-4284-8313-B5DAE4F25356}">
  <dimension ref="A2:AM65"/>
  <sheetViews>
    <sheetView topLeftCell="U1" workbookViewId="0">
      <selection activeCell="H23" sqref="H23"/>
    </sheetView>
  </sheetViews>
  <sheetFormatPr defaultRowHeight="15" x14ac:dyDescent="0.25"/>
  <cols>
    <col min="1" max="1" width="4.28515625" customWidth="1"/>
    <col min="3" max="3" width="17.7109375" bestFit="1" customWidth="1"/>
    <col min="4" max="4" width="22" bestFit="1" customWidth="1"/>
    <col min="5" max="5" width="25" bestFit="1" customWidth="1"/>
    <col min="6" max="6" width="23.85546875" bestFit="1" customWidth="1"/>
    <col min="7" max="7" width="25.85546875" bestFit="1" customWidth="1"/>
    <col min="8" max="8" width="15.85546875" customWidth="1"/>
    <col min="18" max="18" width="14.140625" bestFit="1" customWidth="1"/>
    <col min="19" max="19" width="18.28515625" bestFit="1" customWidth="1"/>
    <col min="20" max="20" width="21.5703125" bestFit="1" customWidth="1"/>
    <col min="21" max="21" width="26.7109375" bestFit="1" customWidth="1"/>
    <col min="22" max="22" width="12.42578125" bestFit="1" customWidth="1"/>
    <col min="23" max="23" width="10.85546875" bestFit="1" customWidth="1"/>
    <col min="24" max="24" width="13.140625" bestFit="1" customWidth="1"/>
    <col min="25" max="25" width="16.140625" bestFit="1" customWidth="1"/>
    <col min="26" max="26" width="11.5703125" customWidth="1"/>
    <col min="27" max="27" width="17.85546875" customWidth="1"/>
    <col min="28" max="28" width="14" customWidth="1"/>
    <col min="32" max="32" width="11.85546875" bestFit="1" customWidth="1"/>
    <col min="33" max="33" width="16" bestFit="1" customWidth="1"/>
    <col min="34" max="34" width="21.5703125" bestFit="1" customWidth="1"/>
    <col min="35" max="35" width="19.140625" bestFit="1" customWidth="1"/>
    <col min="36" max="36" width="8" customWidth="1"/>
    <col min="37" max="37" width="11.7109375" customWidth="1"/>
    <col min="38" max="38" width="17.28515625" customWidth="1"/>
    <col min="39" max="39" width="14.28515625" customWidth="1"/>
  </cols>
  <sheetData>
    <row r="2" spans="2:39" x14ac:dyDescent="0.25">
      <c r="C2" t="s">
        <v>2748</v>
      </c>
      <c r="D2" t="s">
        <v>2760</v>
      </c>
      <c r="E2" t="s">
        <v>2761</v>
      </c>
      <c r="F2" t="s">
        <v>2758</v>
      </c>
      <c r="G2" t="s">
        <v>2762</v>
      </c>
      <c r="H2" t="s">
        <v>2763</v>
      </c>
      <c r="K2" t="s">
        <v>1</v>
      </c>
    </row>
    <row r="3" spans="2:39" x14ac:dyDescent="0.25">
      <c r="C3" s="61">
        <v>3611796.46</v>
      </c>
      <c r="D3" s="61">
        <v>3344695.75</v>
      </c>
      <c r="E3" s="61">
        <v>267100.71000000002</v>
      </c>
      <c r="F3" s="2">
        <v>5066</v>
      </c>
      <c r="G3" s="2">
        <v>1411</v>
      </c>
      <c r="H3" s="1">
        <v>712.94837347019347</v>
      </c>
      <c r="K3" s="2">
        <v>2630</v>
      </c>
    </row>
    <row r="7" spans="2:39" x14ac:dyDescent="0.25">
      <c r="X7" s="15" t="s">
        <v>2733</v>
      </c>
      <c r="Y7" s="16">
        <f>$I$23</f>
        <v>2025</v>
      </c>
      <c r="AK7" s="102" t="s">
        <v>2673</v>
      </c>
      <c r="AL7" s="102"/>
      <c r="AM7" s="30">
        <f>I23</f>
        <v>2025</v>
      </c>
    </row>
    <row r="8" spans="2:39" x14ac:dyDescent="0.25">
      <c r="B8" t="s">
        <v>16</v>
      </c>
      <c r="C8" s="3" t="s">
        <v>2</v>
      </c>
      <c r="D8" t="s">
        <v>2722</v>
      </c>
      <c r="E8" t="s">
        <v>2726</v>
      </c>
      <c r="F8" t="s">
        <v>2727</v>
      </c>
      <c r="G8" t="s">
        <v>2728</v>
      </c>
      <c r="O8" t="s">
        <v>16</v>
      </c>
      <c r="P8" s="3" t="s">
        <v>2</v>
      </c>
      <c r="Q8" s="3" t="s">
        <v>3</v>
      </c>
      <c r="R8" t="s">
        <v>2722</v>
      </c>
      <c r="S8" t="s">
        <v>2729</v>
      </c>
      <c r="T8" t="s">
        <v>2730</v>
      </c>
      <c r="U8" t="s">
        <v>2734</v>
      </c>
      <c r="W8" s="10" t="s">
        <v>23</v>
      </c>
      <c r="X8" s="10" t="s">
        <v>2723</v>
      </c>
      <c r="Y8" s="10" t="s">
        <v>2732</v>
      </c>
      <c r="Z8" s="10" t="s">
        <v>25</v>
      </c>
      <c r="AA8" s="10" t="s">
        <v>26</v>
      </c>
      <c r="AC8" t="s">
        <v>16</v>
      </c>
      <c r="AD8" s="3" t="s">
        <v>2</v>
      </c>
      <c r="AE8" s="3" t="s">
        <v>3</v>
      </c>
      <c r="AF8" t="s">
        <v>0</v>
      </c>
      <c r="AG8" t="s">
        <v>34</v>
      </c>
      <c r="AH8" t="s">
        <v>35</v>
      </c>
      <c r="AI8" t="s">
        <v>36</v>
      </c>
      <c r="AK8" s="31" t="s">
        <v>23</v>
      </c>
      <c r="AL8" s="31" t="s">
        <v>25</v>
      </c>
      <c r="AM8" s="31" t="s">
        <v>26</v>
      </c>
    </row>
    <row r="9" spans="2:39" x14ac:dyDescent="0.25">
      <c r="B9">
        <v>1</v>
      </c>
      <c r="C9">
        <v>2023</v>
      </c>
      <c r="D9" s="1">
        <v>3252652.02</v>
      </c>
      <c r="E9" s="4"/>
      <c r="F9" s="4"/>
      <c r="G9" s="14"/>
      <c r="O9">
        <v>1</v>
      </c>
      <c r="P9">
        <v>2025</v>
      </c>
      <c r="Q9" t="s">
        <v>4</v>
      </c>
      <c r="R9" s="1">
        <v>295336.42000000004</v>
      </c>
      <c r="S9" s="4">
        <v>233629.02</v>
      </c>
      <c r="T9" s="4">
        <v>61707.400000000052</v>
      </c>
      <c r="U9" s="5">
        <v>0.26412557823510135</v>
      </c>
      <c r="W9" s="11" t="str">
        <f t="shared" ref="W9:W20" si="0">Q9</f>
        <v>Jan</v>
      </c>
      <c r="X9" s="12">
        <f t="shared" ref="X9:X20" si="1">R9</f>
        <v>295336.42000000004</v>
      </c>
      <c r="Y9" s="12">
        <f t="shared" ref="Y9:Y20" si="2">S9</f>
        <v>233629.02</v>
      </c>
      <c r="Z9" s="12">
        <f>T9</f>
        <v>61707.400000000052</v>
      </c>
      <c r="AA9" s="13">
        <f>U9</f>
        <v>0.26412557823510135</v>
      </c>
      <c r="AC9">
        <v>1</v>
      </c>
      <c r="AD9">
        <v>2025</v>
      </c>
      <c r="AE9" t="s">
        <v>4</v>
      </c>
      <c r="AF9" s="2">
        <v>480</v>
      </c>
      <c r="AG9" s="2">
        <v>351</v>
      </c>
      <c r="AH9" s="2">
        <v>129</v>
      </c>
      <c r="AI9" s="100">
        <v>0.36752136752136755</v>
      </c>
      <c r="AJ9" s="13"/>
      <c r="AK9" s="32" t="str">
        <f t="shared" ref="AK9:AK20" si="3">AE9</f>
        <v>Jan</v>
      </c>
      <c r="AL9" s="45">
        <f t="shared" ref="AL9:AL20" si="4">AH9</f>
        <v>129</v>
      </c>
      <c r="AM9" s="33">
        <f t="shared" ref="AM9:AM20" si="5">AI9</f>
        <v>0.36752136752136755</v>
      </c>
    </row>
    <row r="10" spans="2:39" x14ac:dyDescent="0.25">
      <c r="B10">
        <v>2</v>
      </c>
      <c r="C10">
        <v>2024</v>
      </c>
      <c r="D10" s="1">
        <v>3156323.29</v>
      </c>
      <c r="E10" s="4">
        <v>3252652.0200000028</v>
      </c>
      <c r="F10" s="19">
        <v>-96328.730000002775</v>
      </c>
      <c r="G10" s="14">
        <v>-2.9615442847157898E-2</v>
      </c>
      <c r="O10">
        <v>2</v>
      </c>
      <c r="Q10" t="s">
        <v>5</v>
      </c>
      <c r="R10" s="1">
        <v>265354.18</v>
      </c>
      <c r="S10" s="4">
        <v>295336.42000000004</v>
      </c>
      <c r="T10" s="4">
        <v>-29982.240000000049</v>
      </c>
      <c r="U10" s="5">
        <v>-0.10151893897813227</v>
      </c>
      <c r="W10" s="11" t="str">
        <f t="shared" si="0"/>
        <v>Feb</v>
      </c>
      <c r="X10" s="12">
        <f t="shared" si="1"/>
        <v>265354.18</v>
      </c>
      <c r="Y10" s="12">
        <f t="shared" si="2"/>
        <v>295336.42000000004</v>
      </c>
      <c r="Z10" s="12">
        <f t="shared" ref="Z10:Z20" si="6">T10</f>
        <v>-29982.240000000049</v>
      </c>
      <c r="AA10" s="13">
        <f t="shared" ref="AA10:AA20" si="7">U10</f>
        <v>-0.10151893897813227</v>
      </c>
      <c r="AC10">
        <v>2</v>
      </c>
      <c r="AE10" t="s">
        <v>5</v>
      </c>
      <c r="AF10" s="2">
        <v>379</v>
      </c>
      <c r="AG10" s="2">
        <v>480</v>
      </c>
      <c r="AH10" s="2">
        <v>-101</v>
      </c>
      <c r="AI10" s="100">
        <v>-0.21041666666666667</v>
      </c>
      <c r="AJ10" s="13"/>
      <c r="AK10" s="32" t="str">
        <f t="shared" si="3"/>
        <v>Feb</v>
      </c>
      <c r="AL10" s="45">
        <f t="shared" si="4"/>
        <v>-101</v>
      </c>
      <c r="AM10" s="33">
        <f t="shared" si="5"/>
        <v>-0.21041666666666667</v>
      </c>
    </row>
    <row r="11" spans="2:39" x14ac:dyDescent="0.25">
      <c r="B11">
        <v>3</v>
      </c>
      <c r="C11">
        <v>2025</v>
      </c>
      <c r="D11" s="1">
        <v>3344695.75</v>
      </c>
      <c r="E11" s="4">
        <v>3156323.2899999968</v>
      </c>
      <c r="F11" s="19">
        <v>188372.46000000322</v>
      </c>
      <c r="G11" s="14">
        <v>5.968097773660043E-2</v>
      </c>
      <c r="O11">
        <v>3</v>
      </c>
      <c r="Q11" t="s">
        <v>6</v>
      </c>
      <c r="R11" s="1">
        <v>322144.60000000003</v>
      </c>
      <c r="S11" s="4">
        <v>265354.18</v>
      </c>
      <c r="T11" s="4">
        <v>56790.420000000042</v>
      </c>
      <c r="U11" s="5">
        <v>0.21401743134402496</v>
      </c>
      <c r="W11" s="11" t="str">
        <f t="shared" si="0"/>
        <v>Mar</v>
      </c>
      <c r="X11" s="12">
        <f t="shared" si="1"/>
        <v>322144.60000000003</v>
      </c>
      <c r="Y11" s="12">
        <f t="shared" si="2"/>
        <v>265354.18</v>
      </c>
      <c r="Z11" s="12">
        <f t="shared" si="6"/>
        <v>56790.420000000042</v>
      </c>
      <c r="AA11" s="13">
        <f t="shared" si="7"/>
        <v>0.21401743134402496</v>
      </c>
      <c r="AC11">
        <v>3</v>
      </c>
      <c r="AE11" t="s">
        <v>6</v>
      </c>
      <c r="AF11" s="2">
        <v>441</v>
      </c>
      <c r="AG11" s="2">
        <v>379</v>
      </c>
      <c r="AH11" s="2">
        <v>62</v>
      </c>
      <c r="AI11" s="100">
        <v>0.16358839050131926</v>
      </c>
      <c r="AJ11" s="13"/>
      <c r="AK11" s="32" t="str">
        <f t="shared" si="3"/>
        <v>Mar</v>
      </c>
      <c r="AL11" s="45">
        <f t="shared" si="4"/>
        <v>62</v>
      </c>
      <c r="AM11" s="33">
        <f t="shared" si="5"/>
        <v>0.16358839050131926</v>
      </c>
    </row>
    <row r="12" spans="2:39" x14ac:dyDescent="0.25">
      <c r="B12">
        <v>4</v>
      </c>
      <c r="C12">
        <v>2026</v>
      </c>
      <c r="D12" s="1">
        <v>56049.63</v>
      </c>
      <c r="E12" s="4">
        <v>3344695.7500000037</v>
      </c>
      <c r="F12" s="19">
        <v>-3288646.1200000038</v>
      </c>
      <c r="G12" s="14">
        <v>-0.98324223361721319</v>
      </c>
      <c r="O12">
        <v>4</v>
      </c>
      <c r="Q12" t="s">
        <v>7</v>
      </c>
      <c r="R12" s="1">
        <v>277569.76</v>
      </c>
      <c r="S12" s="4">
        <v>322144.59999999998</v>
      </c>
      <c r="T12" s="4">
        <v>-44574.839999999967</v>
      </c>
      <c r="U12" s="5">
        <v>-0.13836904297014438</v>
      </c>
      <c r="W12" s="11" t="str">
        <f t="shared" si="0"/>
        <v>Apr</v>
      </c>
      <c r="X12" s="12">
        <f t="shared" si="1"/>
        <v>277569.76</v>
      </c>
      <c r="Y12" s="12">
        <f t="shared" si="2"/>
        <v>322144.59999999998</v>
      </c>
      <c r="Z12" s="12">
        <f t="shared" si="6"/>
        <v>-44574.839999999967</v>
      </c>
      <c r="AA12" s="13">
        <f t="shared" si="7"/>
        <v>-0.13836904297014438</v>
      </c>
      <c r="AC12">
        <v>4</v>
      </c>
      <c r="AE12" t="s">
        <v>7</v>
      </c>
      <c r="AF12" s="2">
        <v>378</v>
      </c>
      <c r="AG12" s="2">
        <v>441</v>
      </c>
      <c r="AH12" s="2">
        <v>-63</v>
      </c>
      <c r="AI12" s="100">
        <v>-0.14285714285714285</v>
      </c>
      <c r="AJ12" s="13"/>
      <c r="AK12" s="32" t="str">
        <f t="shared" si="3"/>
        <v>Apr</v>
      </c>
      <c r="AL12" s="45">
        <f t="shared" si="4"/>
        <v>-63</v>
      </c>
      <c r="AM12" s="33">
        <f t="shared" si="5"/>
        <v>-0.14285714285714285</v>
      </c>
    </row>
    <row r="13" spans="2:39" x14ac:dyDescent="0.25">
      <c r="O13">
        <v>5</v>
      </c>
      <c r="Q13" t="s">
        <v>8</v>
      </c>
      <c r="R13" s="1">
        <v>277890.63</v>
      </c>
      <c r="S13" s="4">
        <v>277569.75999999995</v>
      </c>
      <c r="T13" s="4">
        <v>320.87000000005355</v>
      </c>
      <c r="U13" s="5">
        <v>1.1559976850506108E-3</v>
      </c>
      <c r="W13" s="11" t="str">
        <f t="shared" si="0"/>
        <v>May</v>
      </c>
      <c r="X13" s="12">
        <f t="shared" si="1"/>
        <v>277890.63</v>
      </c>
      <c r="Y13" s="12">
        <f t="shared" si="2"/>
        <v>277569.75999999995</v>
      </c>
      <c r="Z13" s="12">
        <f t="shared" si="6"/>
        <v>320.87000000005355</v>
      </c>
      <c r="AA13" s="13">
        <f t="shared" si="7"/>
        <v>1.1559976850506108E-3</v>
      </c>
      <c r="AC13">
        <v>5</v>
      </c>
      <c r="AE13" t="s">
        <v>8</v>
      </c>
      <c r="AF13" s="2">
        <v>419</v>
      </c>
      <c r="AG13" s="2">
        <v>378</v>
      </c>
      <c r="AH13" s="2">
        <v>41</v>
      </c>
      <c r="AI13" s="100">
        <v>0.10846560846560846</v>
      </c>
      <c r="AJ13" s="13"/>
      <c r="AK13" s="32" t="str">
        <f t="shared" si="3"/>
        <v>May</v>
      </c>
      <c r="AL13" s="45">
        <f t="shared" si="4"/>
        <v>41</v>
      </c>
      <c r="AM13" s="33">
        <f t="shared" si="5"/>
        <v>0.10846560846560846</v>
      </c>
    </row>
    <row r="14" spans="2:39" x14ac:dyDescent="0.25">
      <c r="B14" t="s">
        <v>16</v>
      </c>
      <c r="C14" s="3" t="s">
        <v>2</v>
      </c>
      <c r="D14" t="s">
        <v>0</v>
      </c>
      <c r="E14" t="s">
        <v>29</v>
      </c>
      <c r="F14" t="s">
        <v>30</v>
      </c>
      <c r="G14" t="s">
        <v>31</v>
      </c>
      <c r="O14">
        <v>6</v>
      </c>
      <c r="Q14" t="s">
        <v>9</v>
      </c>
      <c r="R14" s="1">
        <v>301505.29000000004</v>
      </c>
      <c r="S14" s="4">
        <v>277890.62999999995</v>
      </c>
      <c r="T14" s="4">
        <v>23614.660000000091</v>
      </c>
      <c r="U14" s="5">
        <v>8.4978252055494266E-2</v>
      </c>
      <c r="W14" s="11" t="str">
        <f t="shared" si="0"/>
        <v>Jun</v>
      </c>
      <c r="X14" s="12">
        <f t="shared" si="1"/>
        <v>301505.29000000004</v>
      </c>
      <c r="Y14" s="12">
        <f t="shared" si="2"/>
        <v>277890.62999999995</v>
      </c>
      <c r="Z14" s="12">
        <f t="shared" si="6"/>
        <v>23614.660000000091</v>
      </c>
      <c r="AA14" s="13">
        <f t="shared" si="7"/>
        <v>8.4978252055494266E-2</v>
      </c>
      <c r="AC14">
        <v>6</v>
      </c>
      <c r="AE14" t="s">
        <v>9</v>
      </c>
      <c r="AF14" s="2">
        <v>448</v>
      </c>
      <c r="AG14" s="2">
        <v>419</v>
      </c>
      <c r="AH14" s="2">
        <v>29</v>
      </c>
      <c r="AI14" s="100">
        <v>6.9212410501193311E-2</v>
      </c>
      <c r="AJ14" s="13"/>
      <c r="AK14" s="32" t="str">
        <f t="shared" si="3"/>
        <v>Jun</v>
      </c>
      <c r="AL14" s="45">
        <f t="shared" si="4"/>
        <v>29</v>
      </c>
      <c r="AM14" s="33">
        <f t="shared" si="5"/>
        <v>6.9212410501193311E-2</v>
      </c>
    </row>
    <row r="15" spans="2:39" x14ac:dyDescent="0.25">
      <c r="B15">
        <v>1</v>
      </c>
      <c r="C15">
        <v>2023</v>
      </c>
      <c r="D15" s="2">
        <v>4873</v>
      </c>
      <c r="E15" s="2"/>
      <c r="F15" s="1"/>
      <c r="G15" s="5"/>
      <c r="O15">
        <v>7</v>
      </c>
      <c r="Q15" t="s">
        <v>10</v>
      </c>
      <c r="R15" s="1">
        <v>262884.66000000003</v>
      </c>
      <c r="S15" s="4">
        <v>301505.2900000001</v>
      </c>
      <c r="T15" s="4">
        <v>-38620.630000000063</v>
      </c>
      <c r="U15" s="5">
        <v>-0.12809271107647913</v>
      </c>
      <c r="W15" s="11" t="str">
        <f t="shared" si="0"/>
        <v>Jul</v>
      </c>
      <c r="X15" s="12">
        <f t="shared" si="1"/>
        <v>262884.66000000003</v>
      </c>
      <c r="Y15" s="12">
        <f t="shared" si="2"/>
        <v>301505.2900000001</v>
      </c>
      <c r="Z15" s="12">
        <f t="shared" si="6"/>
        <v>-38620.630000000063</v>
      </c>
      <c r="AA15" s="13">
        <f t="shared" si="7"/>
        <v>-0.12809271107647913</v>
      </c>
      <c r="AC15">
        <v>7</v>
      </c>
      <c r="AE15" t="s">
        <v>10</v>
      </c>
      <c r="AF15" s="2">
        <v>414</v>
      </c>
      <c r="AG15" s="2">
        <v>448</v>
      </c>
      <c r="AH15" s="2">
        <v>-34</v>
      </c>
      <c r="AI15" s="100">
        <v>-7.5892857142857137E-2</v>
      </c>
      <c r="AJ15" s="13"/>
      <c r="AK15" s="32" t="str">
        <f t="shared" si="3"/>
        <v>Jul</v>
      </c>
      <c r="AL15" s="45">
        <f t="shared" si="4"/>
        <v>-34</v>
      </c>
      <c r="AM15" s="33">
        <f t="shared" si="5"/>
        <v>-7.5892857142857137E-2</v>
      </c>
    </row>
    <row r="16" spans="2:39" x14ac:dyDescent="0.25">
      <c r="B16">
        <v>2</v>
      </c>
      <c r="C16">
        <v>2024</v>
      </c>
      <c r="D16" s="2">
        <v>4974</v>
      </c>
      <c r="E16" s="2">
        <v>4873</v>
      </c>
      <c r="F16" s="23">
        <v>101</v>
      </c>
      <c r="G16" s="14">
        <v>2.0726451877693414E-2</v>
      </c>
      <c r="O16">
        <v>8</v>
      </c>
      <c r="Q16" t="s">
        <v>11</v>
      </c>
      <c r="R16" s="1">
        <v>240929.68</v>
      </c>
      <c r="S16" s="4">
        <v>262884.65999999992</v>
      </c>
      <c r="T16" s="4">
        <v>-21954.979999999923</v>
      </c>
      <c r="U16" s="5">
        <v>-8.3515637618413838E-2</v>
      </c>
      <c r="W16" s="11" t="str">
        <f t="shared" si="0"/>
        <v>Aug</v>
      </c>
      <c r="X16" s="12">
        <f t="shared" si="1"/>
        <v>240929.68</v>
      </c>
      <c r="Y16" s="12">
        <f t="shared" si="2"/>
        <v>262884.65999999992</v>
      </c>
      <c r="Z16" s="12">
        <f t="shared" si="6"/>
        <v>-21954.979999999923</v>
      </c>
      <c r="AA16" s="13">
        <f t="shared" si="7"/>
        <v>-8.3515637618413838E-2</v>
      </c>
      <c r="AC16">
        <v>8</v>
      </c>
      <c r="AE16" t="s">
        <v>11</v>
      </c>
      <c r="AF16" s="2">
        <v>414</v>
      </c>
      <c r="AG16" s="2">
        <v>414</v>
      </c>
      <c r="AH16" s="2">
        <v>0</v>
      </c>
      <c r="AI16" s="100"/>
      <c r="AJ16" s="13"/>
      <c r="AK16" s="32" t="str">
        <f t="shared" si="3"/>
        <v>Aug</v>
      </c>
      <c r="AL16" s="45">
        <f t="shared" si="4"/>
        <v>0</v>
      </c>
      <c r="AM16" s="33">
        <f t="shared" si="5"/>
        <v>0</v>
      </c>
    </row>
    <row r="17" spans="1:39" x14ac:dyDescent="0.25">
      <c r="B17">
        <v>3</v>
      </c>
      <c r="C17">
        <v>2025</v>
      </c>
      <c r="D17" s="2">
        <v>5066</v>
      </c>
      <c r="E17" s="2">
        <v>4974</v>
      </c>
      <c r="F17" s="23">
        <v>92</v>
      </c>
      <c r="G17" s="14">
        <v>1.8496180136710897E-2</v>
      </c>
      <c r="O17">
        <v>9</v>
      </c>
      <c r="Q17" t="s">
        <v>12</v>
      </c>
      <c r="R17" s="1">
        <v>288266.25</v>
      </c>
      <c r="S17" s="4">
        <v>240929.67999999993</v>
      </c>
      <c r="T17" s="4">
        <v>47336.570000000065</v>
      </c>
      <c r="U17" s="5">
        <v>0.19647463110398053</v>
      </c>
      <c r="W17" s="11" t="str">
        <f t="shared" si="0"/>
        <v>Sep</v>
      </c>
      <c r="X17" s="12">
        <f t="shared" si="1"/>
        <v>288266.25</v>
      </c>
      <c r="Y17" s="12">
        <f t="shared" si="2"/>
        <v>240929.67999999993</v>
      </c>
      <c r="Z17" s="12">
        <f t="shared" si="6"/>
        <v>47336.570000000065</v>
      </c>
      <c r="AA17" s="13">
        <f t="shared" si="7"/>
        <v>0.19647463110398053</v>
      </c>
      <c r="AC17">
        <v>9</v>
      </c>
      <c r="AE17" t="s">
        <v>12</v>
      </c>
      <c r="AF17" s="2">
        <v>427</v>
      </c>
      <c r="AG17" s="2">
        <v>414</v>
      </c>
      <c r="AH17" s="2">
        <v>13</v>
      </c>
      <c r="AI17" s="100">
        <v>3.140096618357488E-2</v>
      </c>
      <c r="AJ17" s="13"/>
      <c r="AK17" s="32" t="str">
        <f t="shared" si="3"/>
        <v>Sep</v>
      </c>
      <c r="AL17" s="45">
        <f t="shared" si="4"/>
        <v>13</v>
      </c>
      <c r="AM17" s="33">
        <f t="shared" si="5"/>
        <v>3.140096618357488E-2</v>
      </c>
    </row>
    <row r="18" spans="1:39" x14ac:dyDescent="0.25">
      <c r="B18">
        <v>4</v>
      </c>
      <c r="C18">
        <v>2026</v>
      </c>
      <c r="D18" s="2">
        <v>87</v>
      </c>
      <c r="E18" s="2">
        <v>5066</v>
      </c>
      <c r="F18" s="23">
        <v>-4979</v>
      </c>
      <c r="G18" s="14">
        <v>-0.98282668772206871</v>
      </c>
      <c r="O18">
        <v>10</v>
      </c>
      <c r="Q18" t="s">
        <v>13</v>
      </c>
      <c r="R18" s="1">
        <v>305935.78000000003</v>
      </c>
      <c r="S18" s="4">
        <v>288266.25</v>
      </c>
      <c r="T18" s="4">
        <v>17669.530000000028</v>
      </c>
      <c r="U18" s="5">
        <v>6.1295867969281964E-2</v>
      </c>
      <c r="W18" s="11" t="str">
        <f t="shared" si="0"/>
        <v>Oct</v>
      </c>
      <c r="X18" s="12">
        <f t="shared" si="1"/>
        <v>305935.78000000003</v>
      </c>
      <c r="Y18" s="12">
        <f t="shared" si="2"/>
        <v>288266.25</v>
      </c>
      <c r="Z18" s="12">
        <f t="shared" si="6"/>
        <v>17669.530000000028</v>
      </c>
      <c r="AA18" s="13">
        <f t="shared" si="7"/>
        <v>6.1295867969281964E-2</v>
      </c>
      <c r="AC18">
        <v>10</v>
      </c>
      <c r="AE18" t="s">
        <v>13</v>
      </c>
      <c r="AF18" s="2">
        <v>469</v>
      </c>
      <c r="AG18" s="2">
        <v>427</v>
      </c>
      <c r="AH18" s="2">
        <v>42</v>
      </c>
      <c r="AI18" s="100">
        <v>9.8360655737704916E-2</v>
      </c>
      <c r="AJ18" s="13"/>
      <c r="AK18" s="32" t="str">
        <f t="shared" si="3"/>
        <v>Oct</v>
      </c>
      <c r="AL18" s="45">
        <f t="shared" si="4"/>
        <v>42</v>
      </c>
      <c r="AM18" s="33">
        <f t="shared" si="5"/>
        <v>9.8360655737704916E-2</v>
      </c>
    </row>
    <row r="19" spans="1:39" x14ac:dyDescent="0.25">
      <c r="O19">
        <v>11</v>
      </c>
      <c r="Q19" t="s">
        <v>14</v>
      </c>
      <c r="R19" s="1">
        <v>251103.46000000002</v>
      </c>
      <c r="S19" s="4">
        <v>305935.78000000003</v>
      </c>
      <c r="T19" s="4">
        <v>-54832.320000000007</v>
      </c>
      <c r="U19" s="5">
        <v>-0.17922820272934406</v>
      </c>
      <c r="W19" s="11" t="str">
        <f t="shared" si="0"/>
        <v>Nov</v>
      </c>
      <c r="X19" s="12">
        <f t="shared" si="1"/>
        <v>251103.46000000002</v>
      </c>
      <c r="Y19" s="12">
        <f t="shared" si="2"/>
        <v>305935.78000000003</v>
      </c>
      <c r="Z19" s="12">
        <f t="shared" si="6"/>
        <v>-54832.320000000007</v>
      </c>
      <c r="AA19" s="13">
        <f t="shared" si="7"/>
        <v>-0.17922820272934406</v>
      </c>
      <c r="AC19">
        <v>11</v>
      </c>
      <c r="AE19" t="s">
        <v>14</v>
      </c>
      <c r="AF19" s="2">
        <v>395</v>
      </c>
      <c r="AG19" s="2">
        <v>469</v>
      </c>
      <c r="AH19" s="2">
        <v>-74</v>
      </c>
      <c r="AI19" s="100">
        <v>-0.15778251599147122</v>
      </c>
      <c r="AJ19" s="13"/>
      <c r="AK19" s="32" t="str">
        <f t="shared" si="3"/>
        <v>Nov</v>
      </c>
      <c r="AL19" s="45">
        <f t="shared" si="4"/>
        <v>-74</v>
      </c>
      <c r="AM19" s="33">
        <f t="shared" si="5"/>
        <v>-0.15778251599147122</v>
      </c>
    </row>
    <row r="20" spans="1:39" x14ac:dyDescent="0.25">
      <c r="O20">
        <v>12</v>
      </c>
      <c r="Q20" t="s">
        <v>15</v>
      </c>
      <c r="R20" s="1">
        <v>255775.04</v>
      </c>
      <c r="S20" s="4">
        <v>251103.46000000002</v>
      </c>
      <c r="T20" s="4">
        <v>4671.5799999999872</v>
      </c>
      <c r="U20" s="5">
        <v>1.8604204020127746E-2</v>
      </c>
      <c r="W20" s="11" t="str">
        <f t="shared" si="0"/>
        <v>Dec</v>
      </c>
      <c r="X20" s="12">
        <f t="shared" si="1"/>
        <v>255775.04</v>
      </c>
      <c r="Y20" s="12">
        <f t="shared" si="2"/>
        <v>251103.46000000002</v>
      </c>
      <c r="Z20" s="12">
        <f t="shared" si="6"/>
        <v>4671.5799999999872</v>
      </c>
      <c r="AA20" s="13">
        <f t="shared" si="7"/>
        <v>1.8604204020127746E-2</v>
      </c>
      <c r="AC20">
        <v>12</v>
      </c>
      <c r="AE20" t="s">
        <v>15</v>
      </c>
      <c r="AF20" s="2">
        <v>402</v>
      </c>
      <c r="AG20" s="2">
        <v>395</v>
      </c>
      <c r="AH20" s="2">
        <v>7</v>
      </c>
      <c r="AI20" s="100">
        <v>1.7721518987341773E-2</v>
      </c>
      <c r="AJ20" s="13"/>
      <c r="AK20" s="32" t="str">
        <f t="shared" si="3"/>
        <v>Dec</v>
      </c>
      <c r="AL20" s="45">
        <f t="shared" si="4"/>
        <v>7</v>
      </c>
      <c r="AM20" s="33">
        <f t="shared" si="5"/>
        <v>1.7721518987341773E-2</v>
      </c>
    </row>
    <row r="21" spans="1:39" x14ac:dyDescent="0.25">
      <c r="A21" s="7" t="s">
        <v>20</v>
      </c>
      <c r="B21" s="7" t="s">
        <v>18</v>
      </c>
      <c r="C21" s="7" t="s">
        <v>17</v>
      </c>
      <c r="D21" s="7" t="s">
        <v>2723</v>
      </c>
      <c r="E21" s="21" t="s">
        <v>2756</v>
      </c>
      <c r="F21" s="69" t="s">
        <v>27</v>
      </c>
      <c r="G21" s="69" t="s">
        <v>28</v>
      </c>
      <c r="P21" t="s">
        <v>2781</v>
      </c>
      <c r="R21" s="1">
        <v>3344695.75</v>
      </c>
      <c r="S21" s="4">
        <v>233629.02</v>
      </c>
      <c r="T21" s="4">
        <v>3111066.73</v>
      </c>
      <c r="U21" s="5">
        <v>13.316268372824576</v>
      </c>
      <c r="AD21" t="s">
        <v>2781</v>
      </c>
      <c r="AF21" s="2">
        <v>5066</v>
      </c>
      <c r="AG21" s="2">
        <v>351</v>
      </c>
      <c r="AH21" s="2">
        <v>4715</v>
      </c>
      <c r="AI21" s="100">
        <v>13.433048433048434</v>
      </c>
      <c r="AJ21" s="13"/>
      <c r="AL21" s="2"/>
      <c r="AM21" s="14"/>
    </row>
    <row r="22" spans="1:39" x14ac:dyDescent="0.25">
      <c r="A22" s="6">
        <f>MATCH($I$23,$C$9:$C$12,0)-1</f>
        <v>2</v>
      </c>
      <c r="B22" s="6" cm="1">
        <f t="array" ref="B22">IF($I$23=MIN(C9:C12),"",INDEX($C$9:$C$12,$A$22))</f>
        <v>2024</v>
      </c>
      <c r="C22" s="6">
        <f>I23</f>
        <v>2025</v>
      </c>
      <c r="D22" s="8">
        <f>VLOOKUP($C$22,$C$9:$G$12,2,0)</f>
        <v>3344695.75</v>
      </c>
      <c r="E22" s="22">
        <f>VLOOKUP($C$22,$C$9:$G$12,3,0)</f>
        <v>3156323.2899999968</v>
      </c>
      <c r="F22" s="88">
        <f>VLOOKUP($C$22,$C$9:$G$12,4,0)</f>
        <v>188372.46000000322</v>
      </c>
      <c r="G22" s="89">
        <f>VLOOKUP($C$22,$C$9:$G$12,5,0)</f>
        <v>5.968097773660043E-2</v>
      </c>
      <c r="I22" s="3" t="s">
        <v>2</v>
      </c>
      <c r="L22" s="3" t="s">
        <v>3</v>
      </c>
      <c r="W22" s="18" t="str">
        <f>X7</f>
        <v>Net Revenue Details - Order Year:</v>
      </c>
      <c r="X22" s="17">
        <f>Y7</f>
        <v>2025</v>
      </c>
    </row>
    <row r="23" spans="1:39" x14ac:dyDescent="0.25">
      <c r="I23">
        <v>2025</v>
      </c>
      <c r="L23" t="s">
        <v>9</v>
      </c>
      <c r="W23" s="10" t="str">
        <f t="shared" ref="W23:W35" si="8">W8</f>
        <v>Order Month</v>
      </c>
      <c r="X23" s="10" t="str">
        <f t="shared" ref="X23:X35" si="9">X8</f>
        <v>Net Revenue</v>
      </c>
      <c r="Y23" s="10"/>
      <c r="Z23" s="101" t="str">
        <f>X7</f>
        <v>Net Revenue Details - Order Year:</v>
      </c>
      <c r="AA23" s="101"/>
      <c r="AB23" s="29">
        <f t="shared" ref="AB23" si="10">Y7</f>
        <v>2025</v>
      </c>
      <c r="AK23" s="31" t="str">
        <f t="shared" ref="AK23:AL35" si="11">AK8</f>
        <v>Order Month</v>
      </c>
      <c r="AL23" s="31" t="str">
        <f t="shared" si="11"/>
        <v>MoM Variance</v>
      </c>
    </row>
    <row r="24" spans="1:39" x14ac:dyDescent="0.25">
      <c r="W24" s="11" t="str">
        <f t="shared" si="8"/>
        <v>Jan</v>
      </c>
      <c r="X24" s="12">
        <f>X9</f>
        <v>295336.42000000004</v>
      </c>
      <c r="Y24" s="12"/>
      <c r="Z24" s="31" t="str">
        <f t="shared" ref="Z24:Z36" si="12">W8</f>
        <v>Order Month</v>
      </c>
      <c r="AA24" s="31" t="str">
        <f t="shared" ref="AA24:AB36" si="13">Z8</f>
        <v>MoM Variance</v>
      </c>
      <c r="AB24" s="31" t="str">
        <f t="shared" si="13"/>
        <v>% MoM Variance</v>
      </c>
      <c r="AK24" s="32" t="str">
        <f t="shared" si="11"/>
        <v>Jan</v>
      </c>
      <c r="AL24" s="45">
        <f t="shared" si="11"/>
        <v>129</v>
      </c>
    </row>
    <row r="25" spans="1:39" x14ac:dyDescent="0.25">
      <c r="A25" s="7" t="s">
        <v>20</v>
      </c>
      <c r="B25" s="7" t="s">
        <v>17</v>
      </c>
      <c r="C25" s="7" t="s">
        <v>21</v>
      </c>
      <c r="D25" s="7" t="s">
        <v>22</v>
      </c>
      <c r="E25" s="7" t="s">
        <v>2723</v>
      </c>
      <c r="F25" s="21" t="s">
        <v>2757</v>
      </c>
      <c r="G25" s="70" t="s">
        <v>25</v>
      </c>
      <c r="H25" s="70" t="s">
        <v>26</v>
      </c>
      <c r="W25" s="11" t="str">
        <f t="shared" si="8"/>
        <v>Feb</v>
      </c>
      <c r="X25" s="12">
        <f t="shared" si="9"/>
        <v>265354.18</v>
      </c>
      <c r="Y25" s="12"/>
      <c r="Z25" s="32" t="str">
        <f t="shared" si="12"/>
        <v>Jan</v>
      </c>
      <c r="AA25" s="34">
        <f>Z9</f>
        <v>61707.400000000052</v>
      </c>
      <c r="AB25" s="44">
        <f t="shared" si="13"/>
        <v>0.26412557823510135</v>
      </c>
      <c r="AK25" s="32" t="str">
        <f t="shared" si="11"/>
        <v>Feb</v>
      </c>
      <c r="AL25" s="45">
        <f t="shared" si="11"/>
        <v>-101</v>
      </c>
    </row>
    <row r="26" spans="1:39" x14ac:dyDescent="0.25">
      <c r="A26" s="6">
        <f>MATCH($L$23,$Q$9:$Q$20,0)-1</f>
        <v>5</v>
      </c>
      <c r="B26" s="6">
        <f>$I$23</f>
        <v>2025</v>
      </c>
      <c r="C26" s="6" t="str" cm="1">
        <f t="array" ref="C26">IF($D$26 = "Jan","", INDEX($Q$9:$Q$20,$A$26))</f>
        <v>May</v>
      </c>
      <c r="D26" s="6" t="str">
        <f>L23</f>
        <v>Jun</v>
      </c>
      <c r="E26" s="9">
        <f>IF(AND($C$26="",$B$26=MIN($C$9:$C$12)),$R$9,VLOOKUP($D$26,$Q$9:$U$20,2,0))</f>
        <v>301505.29000000004</v>
      </c>
      <c r="F26" s="25">
        <f>IF(AND($C$26="",$B$26=MIN($C$9:$C$12)),TEXT(0,"$0.00"),VLOOKUP($D$26,$Q$9:$U$20,3,0))</f>
        <v>277890.62999999995</v>
      </c>
      <c r="G26" s="92">
        <f>IF(AND($C$26="",$B$26=MIN($C$9:$C$12)),TEXT(0,"$0.00"),VLOOKUP($D$26,$Q$9:$U$20,4,0))</f>
        <v>23614.660000000091</v>
      </c>
      <c r="H26" s="93">
        <f>IF(AND($C$26="",$B$26=MIN($C$9:$C$12)),TEXT(0,"0.00%"),VLOOKUP($D$26,$Q$9:$U$20,5,0))</f>
        <v>8.4978252055494266E-2</v>
      </c>
      <c r="W26" s="11" t="str">
        <f t="shared" si="8"/>
        <v>Mar</v>
      </c>
      <c r="X26" s="12">
        <f t="shared" si="9"/>
        <v>322144.60000000003</v>
      </c>
      <c r="Y26" s="12"/>
      <c r="Z26" s="32" t="str">
        <f t="shared" si="12"/>
        <v>Feb</v>
      </c>
      <c r="AA26" s="34">
        <f t="shared" si="13"/>
        <v>-29982.240000000049</v>
      </c>
      <c r="AB26" s="44">
        <f t="shared" si="13"/>
        <v>-0.10151893897813227</v>
      </c>
      <c r="AK26" s="32" t="str">
        <f t="shared" si="11"/>
        <v>Mar</v>
      </c>
      <c r="AL26" s="45">
        <f t="shared" si="11"/>
        <v>62</v>
      </c>
    </row>
    <row r="27" spans="1:39" x14ac:dyDescent="0.25">
      <c r="W27" s="11" t="str">
        <f t="shared" si="8"/>
        <v>Apr</v>
      </c>
      <c r="X27" s="12">
        <f t="shared" si="9"/>
        <v>277569.76</v>
      </c>
      <c r="Y27" s="12"/>
      <c r="Z27" s="32" t="str">
        <f t="shared" si="12"/>
        <v>Mar</v>
      </c>
      <c r="AA27" s="34">
        <f t="shared" si="13"/>
        <v>56790.420000000042</v>
      </c>
      <c r="AB27" s="44">
        <f t="shared" si="13"/>
        <v>0.21401743134402496</v>
      </c>
      <c r="AK27" s="32" t="str">
        <f t="shared" si="11"/>
        <v>Apr</v>
      </c>
      <c r="AL27" s="45">
        <f t="shared" si="11"/>
        <v>-63</v>
      </c>
    </row>
    <row r="28" spans="1:39" x14ac:dyDescent="0.25">
      <c r="W28" s="11" t="str">
        <f t="shared" si="8"/>
        <v>May</v>
      </c>
      <c r="X28" s="12">
        <f>X13</f>
        <v>277890.63</v>
      </c>
      <c r="Y28" s="12"/>
      <c r="Z28" s="32" t="str">
        <f t="shared" si="12"/>
        <v>Apr</v>
      </c>
      <c r="AA28" s="34">
        <f t="shared" si="13"/>
        <v>-44574.839999999967</v>
      </c>
      <c r="AB28" s="44">
        <f t="shared" si="13"/>
        <v>-0.13836904297014438</v>
      </c>
      <c r="AK28" s="32" t="str">
        <f t="shared" si="11"/>
        <v>May</v>
      </c>
      <c r="AL28" s="45">
        <f t="shared" si="11"/>
        <v>41</v>
      </c>
    </row>
    <row r="29" spans="1:39" x14ac:dyDescent="0.25">
      <c r="A29" s="7" t="s">
        <v>20</v>
      </c>
      <c r="B29" s="7" t="s">
        <v>18</v>
      </c>
      <c r="C29" s="7" t="s">
        <v>17</v>
      </c>
      <c r="D29" s="7" t="s">
        <v>32</v>
      </c>
      <c r="E29" s="21" t="s">
        <v>33</v>
      </c>
      <c r="F29" s="71" t="s">
        <v>27</v>
      </c>
      <c r="G29" s="71" t="s">
        <v>28</v>
      </c>
      <c r="W29" s="11" t="str">
        <f t="shared" si="8"/>
        <v>Jun</v>
      </c>
      <c r="X29" s="12">
        <f t="shared" si="9"/>
        <v>301505.29000000004</v>
      </c>
      <c r="Y29" s="12"/>
      <c r="Z29" s="32" t="str">
        <f t="shared" si="12"/>
        <v>May</v>
      </c>
      <c r="AA29" s="34">
        <f t="shared" si="13"/>
        <v>320.87000000005355</v>
      </c>
      <c r="AB29" s="44">
        <f t="shared" si="13"/>
        <v>1.1559976850506108E-3</v>
      </c>
      <c r="AK29" s="32" t="str">
        <f t="shared" si="11"/>
        <v>Jun</v>
      </c>
      <c r="AL29" s="45">
        <f t="shared" si="11"/>
        <v>29</v>
      </c>
    </row>
    <row r="30" spans="1:39" x14ac:dyDescent="0.25">
      <c r="A30" s="6">
        <f>MATCH($I$23,$C$9:$C$12,0)-1</f>
        <v>2</v>
      </c>
      <c r="B30" s="6" cm="1">
        <f t="array" ref="B30">IF($I$23=MIN(C15:C18),"",INDEX($C$9:$C$12,$A$22))</f>
        <v>2024</v>
      </c>
      <c r="C30" s="6">
        <f>$I$23</f>
        <v>2025</v>
      </c>
      <c r="D30" s="24">
        <f>VLOOKUP($C$30,$C$15:$G$18,2,0)</f>
        <v>5066</v>
      </c>
      <c r="E30" s="24">
        <f>VLOOKUP($C$30,$C$15:$G$18,3,0)</f>
        <v>4974</v>
      </c>
      <c r="F30" s="90">
        <f>VLOOKUP($C$30,$C$15:$G$18,4,0)</f>
        <v>92</v>
      </c>
      <c r="G30" s="91">
        <f>VLOOKUP($C$30,$C$15:$G$18,5,0)</f>
        <v>1.8496180136710897E-2</v>
      </c>
      <c r="W30" s="11" t="str">
        <f t="shared" si="8"/>
        <v>Jul</v>
      </c>
      <c r="X30" s="12">
        <f t="shared" si="9"/>
        <v>262884.66000000003</v>
      </c>
      <c r="Y30" s="12"/>
      <c r="Z30" s="32" t="str">
        <f t="shared" si="12"/>
        <v>Jun</v>
      </c>
      <c r="AA30" s="34">
        <f t="shared" si="13"/>
        <v>23614.660000000091</v>
      </c>
      <c r="AB30" s="44">
        <f t="shared" si="13"/>
        <v>8.4978252055494266E-2</v>
      </c>
      <c r="AK30" s="32" t="str">
        <f t="shared" si="11"/>
        <v>Jul</v>
      </c>
      <c r="AL30" s="45">
        <f t="shared" si="11"/>
        <v>-34</v>
      </c>
    </row>
    <row r="31" spans="1:39" x14ac:dyDescent="0.25">
      <c r="W31" s="11" t="str">
        <f t="shared" si="8"/>
        <v>Aug</v>
      </c>
      <c r="X31" s="12">
        <f t="shared" si="9"/>
        <v>240929.68</v>
      </c>
      <c r="Y31" s="12"/>
      <c r="Z31" s="32" t="str">
        <f t="shared" si="12"/>
        <v>Jul</v>
      </c>
      <c r="AA31" s="34">
        <f t="shared" si="13"/>
        <v>-38620.630000000063</v>
      </c>
      <c r="AB31" s="44">
        <f t="shared" si="13"/>
        <v>-0.12809271107647913</v>
      </c>
      <c r="AK31" s="32" t="str">
        <f t="shared" si="11"/>
        <v>Aug</v>
      </c>
      <c r="AL31" s="45">
        <f t="shared" si="11"/>
        <v>0</v>
      </c>
    </row>
    <row r="32" spans="1:39" x14ac:dyDescent="0.25">
      <c r="W32" s="11" t="str">
        <f t="shared" si="8"/>
        <v>Sep</v>
      </c>
      <c r="X32" s="12">
        <f t="shared" si="9"/>
        <v>288266.25</v>
      </c>
      <c r="Y32" s="12"/>
      <c r="Z32" s="32" t="str">
        <f t="shared" si="12"/>
        <v>Aug</v>
      </c>
      <c r="AA32" s="34">
        <f t="shared" si="13"/>
        <v>-21954.979999999923</v>
      </c>
      <c r="AB32" s="44">
        <f t="shared" si="13"/>
        <v>-8.3515637618413838E-2</v>
      </c>
      <c r="AK32" s="32" t="str">
        <f t="shared" si="11"/>
        <v>Sep</v>
      </c>
      <c r="AL32" s="45">
        <f t="shared" si="11"/>
        <v>13</v>
      </c>
    </row>
    <row r="33" spans="1:38" x14ac:dyDescent="0.25">
      <c r="A33" s="7" t="s">
        <v>20</v>
      </c>
      <c r="B33" s="7" t="s">
        <v>17</v>
      </c>
      <c r="C33" s="7" t="s">
        <v>21</v>
      </c>
      <c r="D33" s="7" t="s">
        <v>22</v>
      </c>
      <c r="E33" s="7" t="s">
        <v>32</v>
      </c>
      <c r="F33" s="21" t="s">
        <v>37</v>
      </c>
      <c r="G33" s="70" t="s">
        <v>25</v>
      </c>
      <c r="H33" s="70" t="s">
        <v>26</v>
      </c>
      <c r="W33" s="11" t="str">
        <f t="shared" si="8"/>
        <v>Oct</v>
      </c>
      <c r="X33" s="12">
        <f t="shared" si="9"/>
        <v>305935.78000000003</v>
      </c>
      <c r="Y33" s="12"/>
      <c r="Z33" s="32" t="str">
        <f t="shared" si="12"/>
        <v>Sep</v>
      </c>
      <c r="AA33" s="34">
        <f t="shared" si="13"/>
        <v>47336.570000000065</v>
      </c>
      <c r="AB33" s="44">
        <f t="shared" si="13"/>
        <v>0.19647463110398053</v>
      </c>
      <c r="AK33" s="32" t="str">
        <f t="shared" si="11"/>
        <v>Oct</v>
      </c>
      <c r="AL33" s="45">
        <f t="shared" si="11"/>
        <v>42</v>
      </c>
    </row>
    <row r="34" spans="1:38" x14ac:dyDescent="0.25">
      <c r="A34" s="6">
        <f>MATCH($L$23,$Q$9:$Q$20,0)-1</f>
        <v>5</v>
      </c>
      <c r="B34" s="6">
        <f>$I$23</f>
        <v>2025</v>
      </c>
      <c r="C34" s="6" t="str" cm="1">
        <f t="array" ref="C34">IF($D$34 = "Jan","", INDEX($AE$9:$AE$20,$A$34))</f>
        <v>May</v>
      </c>
      <c r="D34" s="6" t="str">
        <f>$L$23</f>
        <v>Jun</v>
      </c>
      <c r="E34" s="24">
        <f>IF(AND($C$34="",$B$34=MIN($C$15:$C$18)),$AF$9,VLOOKUP($D$34,$AE$9:$AI$20,2,0))</f>
        <v>448</v>
      </c>
      <c r="F34" s="26">
        <f>IF(AND($C$34="",$B$34=MIN($C$15:$C$18)),TEXT(0,"$0.00"),VLOOKUP($D$34,$AE$9:$AI$20,3,0))</f>
        <v>419</v>
      </c>
      <c r="G34" s="94">
        <f>IF(AND($C$34="",$B$34=MIN($C$15:$C$18)),TEXT(0,"$0.00"),VLOOKUP($D$34,$AE$9:$AI$20,4,0))</f>
        <v>29</v>
      </c>
      <c r="H34" s="93">
        <f>IF(AND($C$34="",$B$34=MIN($C$15:$C$18)),TEXT(0,"0.00%"),VLOOKUP($D$34,$AE$9:$AI$20,5,0))</f>
        <v>6.9212410501193311E-2</v>
      </c>
      <c r="W34" s="11" t="str">
        <f t="shared" si="8"/>
        <v>Nov</v>
      </c>
      <c r="X34" s="12">
        <f t="shared" si="9"/>
        <v>251103.46000000002</v>
      </c>
      <c r="Y34" s="12"/>
      <c r="Z34" s="32" t="str">
        <f t="shared" si="12"/>
        <v>Oct</v>
      </c>
      <c r="AA34" s="34">
        <f t="shared" si="13"/>
        <v>17669.530000000028</v>
      </c>
      <c r="AB34" s="44">
        <f t="shared" si="13"/>
        <v>6.1295867969281964E-2</v>
      </c>
      <c r="AK34" s="32" t="str">
        <f t="shared" si="11"/>
        <v>Nov</v>
      </c>
      <c r="AL34" s="45">
        <f t="shared" si="11"/>
        <v>-74</v>
      </c>
    </row>
    <row r="35" spans="1:38" x14ac:dyDescent="0.25">
      <c r="W35" s="11" t="str">
        <f t="shared" si="8"/>
        <v>Dec</v>
      </c>
      <c r="X35" s="12">
        <f t="shared" si="9"/>
        <v>255775.04</v>
      </c>
      <c r="Y35" s="12"/>
      <c r="Z35" s="32" t="str">
        <f t="shared" si="12"/>
        <v>Nov</v>
      </c>
      <c r="AA35" s="34">
        <f t="shared" si="13"/>
        <v>-54832.320000000007</v>
      </c>
      <c r="AB35" s="44">
        <f t="shared" si="13"/>
        <v>-0.17922820272934406</v>
      </c>
      <c r="AK35" s="32" t="str">
        <f t="shared" si="11"/>
        <v>Dec</v>
      </c>
      <c r="AL35" s="45">
        <f t="shared" si="11"/>
        <v>7</v>
      </c>
    </row>
    <row r="36" spans="1:38" x14ac:dyDescent="0.25">
      <c r="Z36" s="32" t="str">
        <f t="shared" si="12"/>
        <v>Dec</v>
      </c>
      <c r="AA36" s="34">
        <f t="shared" si="13"/>
        <v>4671.5799999999872</v>
      </c>
      <c r="AB36" s="44">
        <f t="shared" si="13"/>
        <v>1.8604204020127746E-2</v>
      </c>
    </row>
    <row r="38" spans="1:38" x14ac:dyDescent="0.25">
      <c r="D38" t="s">
        <v>2759</v>
      </c>
      <c r="E38" t="str">
        <f>"Monthly Net Revenue:  " &amp;Y7</f>
        <v>Monthly Net Revenue:  2025</v>
      </c>
      <c r="W38" s="49" t="str">
        <f>"Monthly Orders Trend: " &amp; I23</f>
        <v>Monthly Orders Trend: 2025</v>
      </c>
      <c r="Z38" s="42" t="str">
        <f t="shared" ref="Z38:AA50" si="14">Z24</f>
        <v>Order Month</v>
      </c>
      <c r="AA38" s="42" t="str">
        <f t="shared" si="14"/>
        <v>MoM Variance</v>
      </c>
    </row>
    <row r="39" spans="1:38" x14ac:dyDescent="0.25">
      <c r="W39" s="42" t="s">
        <v>23</v>
      </c>
      <c r="X39" s="42" t="s">
        <v>32</v>
      </c>
      <c r="Z39" s="42" t="str">
        <f t="shared" si="14"/>
        <v>Jan</v>
      </c>
      <c r="AA39" s="43">
        <f>AA25</f>
        <v>61707.400000000052</v>
      </c>
    </row>
    <row r="40" spans="1:38" x14ac:dyDescent="0.25">
      <c r="W40" s="11" t="str">
        <f t="shared" ref="W40:W50" si="15">W25</f>
        <v>Feb</v>
      </c>
      <c r="X40" s="62">
        <f>AF9</f>
        <v>480</v>
      </c>
      <c r="Z40" s="42" t="str">
        <f t="shared" si="14"/>
        <v>Feb</v>
      </c>
      <c r="AA40" s="43">
        <f t="shared" si="14"/>
        <v>-29982.240000000049</v>
      </c>
    </row>
    <row r="41" spans="1:38" x14ac:dyDescent="0.25">
      <c r="W41" s="11" t="str">
        <f t="shared" si="15"/>
        <v>Mar</v>
      </c>
      <c r="X41" s="62">
        <f t="shared" ref="X41:X50" si="16">AF10</f>
        <v>379</v>
      </c>
      <c r="Z41" s="42" t="str">
        <f t="shared" si="14"/>
        <v>Mar</v>
      </c>
      <c r="AA41" s="43">
        <f t="shared" si="14"/>
        <v>56790.420000000042</v>
      </c>
    </row>
    <row r="42" spans="1:38" x14ac:dyDescent="0.25">
      <c r="W42" s="11" t="str">
        <f t="shared" si="15"/>
        <v>Apr</v>
      </c>
      <c r="X42" s="62">
        <f>AF11</f>
        <v>441</v>
      </c>
      <c r="Z42" s="42" t="str">
        <f t="shared" si="14"/>
        <v>Apr</v>
      </c>
      <c r="AA42" s="43">
        <f t="shared" si="14"/>
        <v>-44574.839999999967</v>
      </c>
      <c r="AL42" s="74" t="str">
        <f>"MoM Net revenue Variance: " &amp;I23</f>
        <v>MoM Net revenue Variance: 2025</v>
      </c>
    </row>
    <row r="43" spans="1:38" x14ac:dyDescent="0.25">
      <c r="W43" s="11" t="str">
        <f t="shared" si="15"/>
        <v>May</v>
      </c>
      <c r="X43" s="62">
        <f t="shared" si="16"/>
        <v>378</v>
      </c>
      <c r="Z43" s="42" t="str">
        <f t="shared" si="14"/>
        <v>May</v>
      </c>
      <c r="AA43" s="43">
        <f>AA29</f>
        <v>320.87000000005355</v>
      </c>
    </row>
    <row r="44" spans="1:38" x14ac:dyDescent="0.25">
      <c r="W44" s="11" t="str">
        <f t="shared" si="15"/>
        <v>Jun</v>
      </c>
      <c r="X44" s="62">
        <f t="shared" si="16"/>
        <v>419</v>
      </c>
      <c r="Z44" s="42" t="str">
        <f t="shared" si="14"/>
        <v>Jun</v>
      </c>
      <c r="AA44" s="43">
        <f t="shared" si="14"/>
        <v>23614.660000000091</v>
      </c>
    </row>
    <row r="45" spans="1:38" x14ac:dyDescent="0.25">
      <c r="W45" s="11" t="str">
        <f t="shared" si="15"/>
        <v>Jul</v>
      </c>
      <c r="X45" s="62">
        <f t="shared" si="16"/>
        <v>448</v>
      </c>
      <c r="Z45" s="42" t="str">
        <f t="shared" si="14"/>
        <v>Jul</v>
      </c>
      <c r="AA45" s="43">
        <f t="shared" si="14"/>
        <v>-38620.630000000063</v>
      </c>
    </row>
    <row r="46" spans="1:38" x14ac:dyDescent="0.25">
      <c r="W46" s="11" t="str">
        <f t="shared" si="15"/>
        <v>Aug</v>
      </c>
      <c r="X46" s="62">
        <f t="shared" si="16"/>
        <v>414</v>
      </c>
      <c r="Z46" s="42" t="str">
        <f t="shared" si="14"/>
        <v>Aug</v>
      </c>
      <c r="AA46" s="43">
        <f t="shared" si="14"/>
        <v>-21954.979999999923</v>
      </c>
    </row>
    <row r="47" spans="1:38" x14ac:dyDescent="0.25">
      <c r="W47" s="11" t="str">
        <f t="shared" si="15"/>
        <v>Sep</v>
      </c>
      <c r="X47" s="62">
        <f t="shared" si="16"/>
        <v>414</v>
      </c>
      <c r="Z47" s="42" t="str">
        <f t="shared" si="14"/>
        <v>Sep</v>
      </c>
      <c r="AA47" s="43">
        <f t="shared" si="14"/>
        <v>47336.570000000065</v>
      </c>
    </row>
    <row r="48" spans="1:38" x14ac:dyDescent="0.25">
      <c r="W48" s="11" t="str">
        <f t="shared" si="15"/>
        <v>Oct</v>
      </c>
      <c r="X48" s="62">
        <f t="shared" si="16"/>
        <v>427</v>
      </c>
      <c r="Z48" s="42" t="str">
        <f t="shared" si="14"/>
        <v>Oct</v>
      </c>
      <c r="AA48" s="43">
        <f t="shared" si="14"/>
        <v>17669.530000000028</v>
      </c>
    </row>
    <row r="49" spans="3:29" x14ac:dyDescent="0.25">
      <c r="W49" s="11" t="str">
        <f t="shared" si="15"/>
        <v>Nov</v>
      </c>
      <c r="X49" s="62">
        <f t="shared" si="16"/>
        <v>469</v>
      </c>
      <c r="Z49" s="42" t="str">
        <f t="shared" si="14"/>
        <v>Nov</v>
      </c>
      <c r="AA49" s="43">
        <f t="shared" si="14"/>
        <v>-54832.320000000007</v>
      </c>
    </row>
    <row r="50" spans="3:29" x14ac:dyDescent="0.25">
      <c r="W50" s="11" t="str">
        <f t="shared" si="15"/>
        <v>Dec</v>
      </c>
      <c r="X50" s="62">
        <f t="shared" si="16"/>
        <v>395</v>
      </c>
      <c r="Z50" s="42" t="str">
        <f t="shared" si="14"/>
        <v>Dec</v>
      </c>
      <c r="AA50" s="43">
        <f t="shared" si="14"/>
        <v>4671.5799999999872</v>
      </c>
    </row>
    <row r="51" spans="3:29" x14ac:dyDescent="0.25">
      <c r="W51" s="11"/>
    </row>
    <row r="52" spans="3:29" x14ac:dyDescent="0.25">
      <c r="C52" s="3" t="s">
        <v>2</v>
      </c>
      <c r="D52" t="s">
        <v>2776</v>
      </c>
      <c r="F52" s="41" t="s">
        <v>2</v>
      </c>
      <c r="G52" s="41" t="s">
        <v>2778</v>
      </c>
      <c r="AC52" s="49"/>
    </row>
    <row r="53" spans="3:29" x14ac:dyDescent="0.25">
      <c r="C53">
        <v>2023</v>
      </c>
      <c r="D53" s="1">
        <v>726.63561461112249</v>
      </c>
      <c r="F53" s="84">
        <v>2023</v>
      </c>
      <c r="G53" s="1">
        <f>D53</f>
        <v>726.63561461112249</v>
      </c>
    </row>
    <row r="54" spans="3:29" x14ac:dyDescent="0.25">
      <c r="C54">
        <v>2024</v>
      </c>
      <c r="D54" s="1">
        <v>680.55107157217526</v>
      </c>
      <c r="F54" s="84">
        <v>2024</v>
      </c>
      <c r="G54" s="1">
        <f t="shared" ref="G54:G56" si="17">D54</f>
        <v>680.55107157217526</v>
      </c>
    </row>
    <row r="55" spans="3:29" x14ac:dyDescent="0.25">
      <c r="C55">
        <v>2025</v>
      </c>
      <c r="D55" s="1">
        <v>712.94837347019347</v>
      </c>
      <c r="F55" s="84">
        <v>2025</v>
      </c>
      <c r="G55" s="1">
        <f t="shared" si="17"/>
        <v>712.94837347019347</v>
      </c>
    </row>
    <row r="56" spans="3:29" x14ac:dyDescent="0.25">
      <c r="C56">
        <v>2026</v>
      </c>
      <c r="D56" s="1">
        <v>693.96988505747129</v>
      </c>
      <c r="F56" s="84">
        <v>2026</v>
      </c>
      <c r="G56" s="1">
        <f t="shared" si="17"/>
        <v>693.96988505747129</v>
      </c>
    </row>
    <row r="57" spans="3:29" x14ac:dyDescent="0.25">
      <c r="C57" t="s">
        <v>2692</v>
      </c>
      <c r="D57" s="1">
        <v>706.54188133333332</v>
      </c>
    </row>
    <row r="58" spans="3:29" x14ac:dyDescent="0.25">
      <c r="G58" s="1">
        <f>AVERAGE(G53:G56)</f>
        <v>703.52623617774066</v>
      </c>
    </row>
    <row r="60" spans="3:29" x14ac:dyDescent="0.25">
      <c r="F60" s="84">
        <v>2023</v>
      </c>
      <c r="G60" s="1">
        <v>3252652.02</v>
      </c>
    </row>
    <row r="61" spans="3:29" x14ac:dyDescent="0.25">
      <c r="F61" s="84">
        <v>2024</v>
      </c>
      <c r="G61" s="1">
        <v>3156323.29</v>
      </c>
    </row>
    <row r="62" spans="3:29" x14ac:dyDescent="0.25">
      <c r="F62" s="84">
        <v>2025</v>
      </c>
      <c r="G62" s="1">
        <v>3344695.75</v>
      </c>
    </row>
    <row r="63" spans="3:29" x14ac:dyDescent="0.25">
      <c r="F63" s="84">
        <v>2026</v>
      </c>
      <c r="G63" s="1">
        <v>56049.63</v>
      </c>
    </row>
    <row r="65" spans="6:7" x14ac:dyDescent="0.25">
      <c r="F65" t="s">
        <v>2779</v>
      </c>
      <c r="G65" s="1">
        <f>AVERAGE(G60:G62)</f>
        <v>3251223.686666667</v>
      </c>
    </row>
  </sheetData>
  <mergeCells count="2">
    <mergeCell ref="Z23:AA23"/>
    <mergeCell ref="AK7:AL7"/>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E026-3C12-46B6-874E-01C6E8A961BA}">
  <dimension ref="A3:X2653"/>
  <sheetViews>
    <sheetView topLeftCell="H1" workbookViewId="0">
      <selection activeCell="H23" sqref="H23"/>
    </sheetView>
  </sheetViews>
  <sheetFormatPr defaultRowHeight="15" x14ac:dyDescent="0.25"/>
  <cols>
    <col min="2" max="2" width="22.140625" bestFit="1" customWidth="1"/>
    <col min="3" max="3" width="23.5703125" bestFit="1" customWidth="1"/>
    <col min="4" max="4" width="18.7109375" bestFit="1" customWidth="1"/>
    <col min="5" max="5" width="10.5703125" bestFit="1" customWidth="1"/>
    <col min="6" max="6" width="17.85546875" bestFit="1" customWidth="1"/>
    <col min="7" max="7" width="10.140625" bestFit="1" customWidth="1"/>
    <col min="8" max="8" width="23.5703125" bestFit="1" customWidth="1"/>
    <col min="9" max="9" width="18.7109375" bestFit="1" customWidth="1"/>
    <col min="10" max="10" width="15.42578125" customWidth="1"/>
    <col min="11" max="11" width="18.7109375" bestFit="1" customWidth="1"/>
    <col min="12" max="12" width="31.42578125" customWidth="1"/>
    <col min="13" max="13" width="22.140625" bestFit="1" customWidth="1"/>
    <col min="14" max="14" width="22.140625" customWidth="1"/>
    <col min="15" max="15" width="22.140625" bestFit="1" customWidth="1"/>
    <col min="19" max="19" width="19.28515625" bestFit="1" customWidth="1"/>
    <col min="20" max="20" width="20.7109375" bestFit="1" customWidth="1"/>
    <col min="21" max="21" width="19.28515625" bestFit="1" customWidth="1"/>
    <col min="22" max="22" width="20.7109375" bestFit="1" customWidth="1"/>
    <col min="23" max="23" width="17.85546875" bestFit="1" customWidth="1"/>
    <col min="24" max="24" width="31.7109375" customWidth="1"/>
  </cols>
  <sheetData>
    <row r="3" spans="1:24" x14ac:dyDescent="0.25">
      <c r="E3" s="7" t="s">
        <v>20</v>
      </c>
      <c r="F3" s="7" t="s">
        <v>2754</v>
      </c>
      <c r="G3" s="7" t="s">
        <v>2</v>
      </c>
      <c r="H3" s="7" t="s">
        <v>2755</v>
      </c>
      <c r="I3" s="7" t="s">
        <v>2724</v>
      </c>
      <c r="J3" s="7" t="s">
        <v>39</v>
      </c>
      <c r="K3" s="7" t="s">
        <v>2752</v>
      </c>
      <c r="L3" s="72" t="s">
        <v>27</v>
      </c>
    </row>
    <row r="4" spans="1:24" x14ac:dyDescent="0.25">
      <c r="E4" s="6">
        <f>MATCH($G$4,$B$7:$B$10,0)-1</f>
        <v>2</v>
      </c>
      <c r="F4" s="6" cm="1">
        <f t="array" ref="F4">IF($G$4=2023,"",INDEX($B$7:$B$10,$E$4))</f>
        <v>2024</v>
      </c>
      <c r="G4" s="6">
        <f>I7</f>
        <v>2025</v>
      </c>
      <c r="H4" s="24">
        <f>VLOOKUP($G$4,$B$7:$G$10,2,0)</f>
        <v>2623</v>
      </c>
      <c r="I4" s="24">
        <f>VLOOKUP($G$4,$B$7:$G$10,3,0)</f>
        <v>516</v>
      </c>
      <c r="J4" s="60">
        <f>VLOOKUP($G$4,$B$7:$G$10,4,0)</f>
        <v>0.19672131147540983</v>
      </c>
      <c r="K4" s="60">
        <f>VLOOKUP($G$4,$B$7:$G$10,5,0)</f>
        <v>0.24392523364485982</v>
      </c>
      <c r="L4" s="95">
        <f>VLOOKUP($G$4,$B$7:$G$10,6,0)</f>
        <v>-4.7203922169449991E-2</v>
      </c>
    </row>
    <row r="5" spans="1:24" x14ac:dyDescent="0.25">
      <c r="B5" s="2"/>
      <c r="C5" s="27"/>
      <c r="L5" s="2"/>
      <c r="M5" s="27"/>
      <c r="N5" s="27"/>
    </row>
    <row r="6" spans="1:24" x14ac:dyDescent="0.25">
      <c r="A6" s="41" t="s">
        <v>16</v>
      </c>
      <c r="B6" s="41" t="s">
        <v>2</v>
      </c>
      <c r="C6" s="41" t="s">
        <v>2755</v>
      </c>
      <c r="D6" s="41" t="s">
        <v>2724</v>
      </c>
      <c r="E6" s="41" t="s">
        <v>39</v>
      </c>
      <c r="F6" s="41" t="s">
        <v>2752</v>
      </c>
      <c r="G6" s="41" t="s">
        <v>2753</v>
      </c>
      <c r="H6" s="41"/>
      <c r="I6" s="3" t="s">
        <v>2</v>
      </c>
      <c r="Q6" s="41"/>
    </row>
    <row r="7" spans="1:24" x14ac:dyDescent="0.25">
      <c r="A7">
        <v>1</v>
      </c>
      <c r="B7">
        <v>2023</v>
      </c>
      <c r="C7" s="2">
        <f>C15</f>
        <v>1391</v>
      </c>
      <c r="D7" s="2">
        <f t="shared" ref="D7:E7" si="0">D15</f>
        <v>492</v>
      </c>
      <c r="E7" s="35">
        <f t="shared" si="0"/>
        <v>0.35370237239396118</v>
      </c>
      <c r="I7">
        <v>2025</v>
      </c>
      <c r="L7" s="2"/>
      <c r="M7" s="27"/>
      <c r="N7" s="27"/>
    </row>
    <row r="8" spans="1:24" x14ac:dyDescent="0.25">
      <c r="A8">
        <v>2</v>
      </c>
      <c r="B8">
        <v>2024</v>
      </c>
      <c r="C8" s="2">
        <f t="shared" ref="C8:E10" si="1">C16</f>
        <v>2140</v>
      </c>
      <c r="D8" s="2">
        <f t="shared" si="1"/>
        <v>522</v>
      </c>
      <c r="E8" s="35">
        <f t="shared" si="1"/>
        <v>0.24392523364485982</v>
      </c>
      <c r="F8" s="35">
        <f>$E7</f>
        <v>0.35370237239396118</v>
      </c>
      <c r="G8" s="35">
        <f>E8-F8</f>
        <v>-0.10977713874910136</v>
      </c>
      <c r="H8" s="35"/>
      <c r="L8" s="2"/>
      <c r="M8" s="27"/>
      <c r="N8" s="27"/>
    </row>
    <row r="9" spans="1:24" x14ac:dyDescent="0.25">
      <c r="A9">
        <v>3</v>
      </c>
      <c r="B9">
        <v>2025</v>
      </c>
      <c r="C9" s="2">
        <f t="shared" si="1"/>
        <v>2623</v>
      </c>
      <c r="D9" s="2">
        <f t="shared" si="1"/>
        <v>516</v>
      </c>
      <c r="E9" s="35">
        <f t="shared" si="1"/>
        <v>0.19672131147540983</v>
      </c>
      <c r="F9" s="35">
        <f t="shared" ref="F9" si="2">$E8</f>
        <v>0.24392523364485982</v>
      </c>
      <c r="G9" s="35">
        <f t="shared" ref="G9" si="3">E9-F9</f>
        <v>-4.7203922169449991E-2</v>
      </c>
      <c r="H9" s="35"/>
      <c r="L9" s="2"/>
      <c r="M9" s="27"/>
      <c r="N9" s="27"/>
      <c r="O9" s="41" t="str">
        <f>"Repeated Vs One-Time Customers: " &amp;S26</f>
        <v>Repeated Vs One-Time Customers: 2025</v>
      </c>
    </row>
    <row r="10" spans="1:24" x14ac:dyDescent="0.25">
      <c r="A10">
        <v>4</v>
      </c>
      <c r="B10">
        <v>2026</v>
      </c>
      <c r="C10" s="2">
        <f t="shared" si="1"/>
        <v>2630</v>
      </c>
      <c r="D10" s="2">
        <f t="shared" si="1"/>
        <v>0</v>
      </c>
      <c r="E10" s="35">
        <f t="shared" si="1"/>
        <v>0</v>
      </c>
      <c r="F10" s="35"/>
      <c r="G10" s="35"/>
      <c r="H10" s="35"/>
      <c r="O10" s="78">
        <f>P12+P13</f>
        <v>261</v>
      </c>
    </row>
    <row r="12" spans="1:24" x14ac:dyDescent="0.25">
      <c r="L12" s="3" t="s">
        <v>40</v>
      </c>
      <c r="M12" t="s">
        <v>2672</v>
      </c>
      <c r="N12" t="s">
        <v>2751</v>
      </c>
      <c r="O12" t="s">
        <v>2749</v>
      </c>
      <c r="P12" s="28">
        <f>COUNTIF($M$13:$M$2642,"&gt;1")</f>
        <v>49</v>
      </c>
      <c r="S12" s="3" t="s">
        <v>2</v>
      </c>
      <c r="T12" t="s">
        <v>1</v>
      </c>
      <c r="U12" t="s">
        <v>38</v>
      </c>
      <c r="V12" t="s">
        <v>2671</v>
      </c>
    </row>
    <row r="13" spans="1:24" x14ac:dyDescent="0.25">
      <c r="L13" t="s">
        <v>75</v>
      </c>
      <c r="M13" s="103">
        <v>1</v>
      </c>
      <c r="N13" s="103">
        <v>1</v>
      </c>
      <c r="O13" t="s">
        <v>2750</v>
      </c>
      <c r="P13" s="28">
        <f>COUNTIF($M$13:$M$2642,"&lt;=1")</f>
        <v>212</v>
      </c>
      <c r="S13">
        <v>2023</v>
      </c>
      <c r="T13" s="2">
        <v>1391</v>
      </c>
      <c r="U13" s="2">
        <v>528</v>
      </c>
      <c r="V13" s="27">
        <v>0.37958303378864128</v>
      </c>
    </row>
    <row r="14" spans="1:24" x14ac:dyDescent="0.25">
      <c r="B14" s="3" t="s">
        <v>2</v>
      </c>
      <c r="C14" t="s">
        <v>2755</v>
      </c>
      <c r="D14" t="s">
        <v>2724</v>
      </c>
      <c r="E14" t="s">
        <v>39</v>
      </c>
      <c r="L14" t="s">
        <v>82</v>
      </c>
      <c r="M14" s="103">
        <v>1</v>
      </c>
      <c r="N14" s="103">
        <v>1</v>
      </c>
      <c r="S14">
        <v>2024</v>
      </c>
      <c r="T14" s="2">
        <v>1451</v>
      </c>
      <c r="U14" s="2">
        <v>519</v>
      </c>
      <c r="V14" s="27">
        <v>0.357684355616816</v>
      </c>
      <c r="X14" s="27"/>
    </row>
    <row r="15" spans="1:24" x14ac:dyDescent="0.25">
      <c r="B15">
        <v>2023</v>
      </c>
      <c r="C15" s="2">
        <v>1391</v>
      </c>
      <c r="D15" s="2">
        <v>492</v>
      </c>
      <c r="E15" s="27">
        <v>0.35370237239396118</v>
      </c>
      <c r="F15" s="27"/>
      <c r="G15" s="27"/>
      <c r="H15" s="2"/>
      <c r="J15" s="27"/>
      <c r="L15" t="s">
        <v>90</v>
      </c>
      <c r="M15" s="103">
        <v>3</v>
      </c>
      <c r="N15" s="103">
        <v>3</v>
      </c>
      <c r="S15">
        <v>2025</v>
      </c>
      <c r="T15" s="2">
        <v>1411</v>
      </c>
      <c r="U15" s="2">
        <v>550</v>
      </c>
      <c r="V15" s="27">
        <v>0.38979447200566975</v>
      </c>
      <c r="X15" s="27"/>
    </row>
    <row r="16" spans="1:24" x14ac:dyDescent="0.25">
      <c r="B16">
        <v>2024</v>
      </c>
      <c r="C16" s="2">
        <v>2140</v>
      </c>
      <c r="D16" s="2">
        <v>522</v>
      </c>
      <c r="E16" s="27">
        <v>0.24392523364485982</v>
      </c>
      <c r="F16" s="27"/>
      <c r="G16" s="27"/>
      <c r="H16" s="2"/>
      <c r="J16" s="27"/>
      <c r="L16" t="s">
        <v>98</v>
      </c>
      <c r="M16" s="103">
        <v>1</v>
      </c>
      <c r="N16" s="103">
        <v>1</v>
      </c>
      <c r="S16">
        <v>2026</v>
      </c>
      <c r="T16" s="2">
        <v>68</v>
      </c>
      <c r="U16" s="2">
        <v>12</v>
      </c>
      <c r="V16" s="27">
        <v>0.17647058823529413</v>
      </c>
      <c r="X16" s="27"/>
    </row>
    <row r="17" spans="2:24" x14ac:dyDescent="0.25">
      <c r="B17">
        <v>2025</v>
      </c>
      <c r="C17" s="2">
        <v>2623</v>
      </c>
      <c r="D17" s="2">
        <v>516</v>
      </c>
      <c r="E17" s="27">
        <v>0.19672131147540983</v>
      </c>
      <c r="F17" s="27"/>
      <c r="G17" s="27"/>
      <c r="H17" s="2"/>
      <c r="J17" s="27"/>
      <c r="L17" t="s">
        <v>105</v>
      </c>
      <c r="M17" s="103">
        <v>1</v>
      </c>
      <c r="N17" s="103">
        <v>1</v>
      </c>
      <c r="O17" s="58"/>
      <c r="S17" t="s">
        <v>2692</v>
      </c>
      <c r="T17" s="2">
        <v>2630</v>
      </c>
      <c r="U17" s="2">
        <v>1392</v>
      </c>
      <c r="V17" s="27">
        <v>0.52927756653992397</v>
      </c>
    </row>
    <row r="18" spans="2:24" x14ac:dyDescent="0.25">
      <c r="B18">
        <v>2026</v>
      </c>
      <c r="C18" s="2">
        <v>2630</v>
      </c>
      <c r="D18" s="2">
        <v>0</v>
      </c>
      <c r="E18" s="27">
        <v>0</v>
      </c>
      <c r="F18" s="27"/>
      <c r="G18" s="27"/>
      <c r="H18" s="2"/>
      <c r="J18" s="27"/>
      <c r="L18" t="s">
        <v>129</v>
      </c>
      <c r="M18" s="103">
        <v>1</v>
      </c>
      <c r="N18" s="103">
        <v>1</v>
      </c>
    </row>
    <row r="19" spans="2:24" x14ac:dyDescent="0.25">
      <c r="L19" t="s">
        <v>142</v>
      </c>
      <c r="M19" s="103">
        <v>3</v>
      </c>
      <c r="N19" s="103">
        <v>3</v>
      </c>
      <c r="R19" t="s">
        <v>16</v>
      </c>
      <c r="S19" s="41" t="s">
        <v>2</v>
      </c>
      <c r="T19" s="41" t="s">
        <v>1</v>
      </c>
      <c r="U19" s="41" t="s">
        <v>38</v>
      </c>
      <c r="V19" s="41" t="s">
        <v>2671</v>
      </c>
      <c r="W19" s="41" t="s">
        <v>2752</v>
      </c>
      <c r="X19" s="41" t="s">
        <v>2753</v>
      </c>
    </row>
    <row r="20" spans="2:24" x14ac:dyDescent="0.25">
      <c r="L20" t="s">
        <v>162</v>
      </c>
      <c r="M20" s="103">
        <v>2</v>
      </c>
      <c r="N20" s="103">
        <v>2</v>
      </c>
      <c r="R20">
        <v>1</v>
      </c>
      <c r="S20">
        <v>2023</v>
      </c>
      <c r="T20" s="2">
        <f>T13</f>
        <v>1391</v>
      </c>
      <c r="U20" s="2">
        <f t="shared" ref="U20:V20" si="4">U13</f>
        <v>528</v>
      </c>
      <c r="V20" s="27">
        <f t="shared" si="4"/>
        <v>0.37958303378864128</v>
      </c>
    </row>
    <row r="21" spans="2:24" x14ac:dyDescent="0.25">
      <c r="E21" s="41"/>
      <c r="J21" s="41"/>
      <c r="L21" t="s">
        <v>174</v>
      </c>
      <c r="M21" s="103">
        <v>2</v>
      </c>
      <c r="N21" s="103">
        <v>2</v>
      </c>
      <c r="R21">
        <v>2</v>
      </c>
      <c r="S21">
        <v>2024</v>
      </c>
      <c r="T21" s="2">
        <f t="shared" ref="T21:V23" si="5">T14</f>
        <v>1451</v>
      </c>
      <c r="U21" s="2">
        <f t="shared" si="5"/>
        <v>519</v>
      </c>
      <c r="V21" s="27">
        <f t="shared" si="5"/>
        <v>0.357684355616816</v>
      </c>
      <c r="W21" s="27">
        <f>V20</f>
        <v>0.37958303378864128</v>
      </c>
      <c r="X21" s="27">
        <f>V21-W21</f>
        <v>-2.1898678171825281E-2</v>
      </c>
    </row>
    <row r="22" spans="2:24" x14ac:dyDescent="0.25">
      <c r="B22" s="3" t="s">
        <v>40</v>
      </c>
      <c r="C22" t="s">
        <v>2725</v>
      </c>
      <c r="J22" s="27"/>
      <c r="L22" t="s">
        <v>202</v>
      </c>
      <c r="M22" s="103">
        <v>1</v>
      </c>
      <c r="N22" s="103">
        <v>1</v>
      </c>
      <c r="R22">
        <v>3</v>
      </c>
      <c r="S22">
        <v>2025</v>
      </c>
      <c r="T22" s="2">
        <f t="shared" si="5"/>
        <v>1411</v>
      </c>
      <c r="U22" s="2">
        <f t="shared" si="5"/>
        <v>550</v>
      </c>
      <c r="V22" s="27">
        <f t="shared" si="5"/>
        <v>0.38979447200566975</v>
      </c>
      <c r="W22" s="27">
        <f t="shared" ref="W22:W23" si="6">V21</f>
        <v>0.357684355616816</v>
      </c>
      <c r="X22" s="27">
        <f t="shared" ref="X22:X23" si="7">V22-W22</f>
        <v>3.2110116388853749E-2</v>
      </c>
    </row>
    <row r="23" spans="2:24" x14ac:dyDescent="0.25">
      <c r="B23" t="s">
        <v>2412</v>
      </c>
      <c r="C23" s="40">
        <v>44934</v>
      </c>
      <c r="D23" s="40"/>
      <c r="J23" s="27"/>
      <c r="L23" t="s">
        <v>203</v>
      </c>
      <c r="M23" s="103">
        <v>1</v>
      </c>
      <c r="N23" s="103">
        <v>1</v>
      </c>
      <c r="R23">
        <v>4</v>
      </c>
      <c r="S23">
        <v>2026</v>
      </c>
      <c r="T23" s="2">
        <f t="shared" si="5"/>
        <v>68</v>
      </c>
      <c r="U23" s="2">
        <f t="shared" si="5"/>
        <v>12</v>
      </c>
      <c r="V23" s="27">
        <f t="shared" si="5"/>
        <v>0.17647058823529413</v>
      </c>
      <c r="W23" s="27">
        <f t="shared" si="6"/>
        <v>0.38979447200566975</v>
      </c>
      <c r="X23" s="27">
        <f t="shared" si="7"/>
        <v>-0.21332388377037562</v>
      </c>
    </row>
    <row r="24" spans="2:24" x14ac:dyDescent="0.25">
      <c r="B24" t="s">
        <v>2116</v>
      </c>
      <c r="C24" s="40">
        <v>44935</v>
      </c>
      <c r="D24" s="40"/>
      <c r="J24" s="27"/>
      <c r="L24" t="s">
        <v>206</v>
      </c>
      <c r="M24" s="103">
        <v>1</v>
      </c>
      <c r="N24" s="103">
        <v>1</v>
      </c>
      <c r="U24" s="27"/>
    </row>
    <row r="25" spans="2:24" x14ac:dyDescent="0.25">
      <c r="B25" t="s">
        <v>389</v>
      </c>
      <c r="C25" s="40">
        <v>44936</v>
      </c>
      <c r="D25" s="40"/>
      <c r="L25" t="s">
        <v>235</v>
      </c>
      <c r="M25" s="103">
        <v>1</v>
      </c>
      <c r="N25" s="103">
        <v>1</v>
      </c>
      <c r="S25" s="3" t="s">
        <v>2</v>
      </c>
    </row>
    <row r="26" spans="2:24" x14ac:dyDescent="0.25">
      <c r="B26" t="s">
        <v>543</v>
      </c>
      <c r="C26" s="40">
        <v>44936</v>
      </c>
      <c r="D26" s="40"/>
      <c r="L26" t="s">
        <v>236</v>
      </c>
      <c r="M26" s="103">
        <v>1</v>
      </c>
      <c r="N26" s="103">
        <v>1</v>
      </c>
      <c r="S26">
        <v>2025</v>
      </c>
    </row>
    <row r="27" spans="2:24" x14ac:dyDescent="0.25">
      <c r="B27" t="s">
        <v>652</v>
      </c>
      <c r="C27" s="40">
        <v>44936</v>
      </c>
      <c r="D27" s="40"/>
      <c r="L27" t="s">
        <v>256</v>
      </c>
      <c r="M27" s="103">
        <v>1</v>
      </c>
      <c r="N27" s="103">
        <v>1</v>
      </c>
    </row>
    <row r="28" spans="2:24" x14ac:dyDescent="0.25">
      <c r="B28" t="s">
        <v>870</v>
      </c>
      <c r="C28" s="40">
        <v>44936</v>
      </c>
      <c r="D28" s="40"/>
      <c r="L28" t="s">
        <v>270</v>
      </c>
      <c r="M28" s="103">
        <v>1</v>
      </c>
      <c r="N28" s="103">
        <v>1</v>
      </c>
    </row>
    <row r="29" spans="2:24" x14ac:dyDescent="0.25">
      <c r="B29" t="s">
        <v>1958</v>
      </c>
      <c r="C29" s="40">
        <v>44936</v>
      </c>
      <c r="D29" s="40"/>
      <c r="L29" t="s">
        <v>275</v>
      </c>
      <c r="M29" s="103">
        <v>1</v>
      </c>
      <c r="N29" s="103">
        <v>1</v>
      </c>
    </row>
    <row r="30" spans="2:24" x14ac:dyDescent="0.25">
      <c r="B30" t="s">
        <v>1764</v>
      </c>
      <c r="C30" s="40">
        <v>44937</v>
      </c>
      <c r="D30" s="40"/>
      <c r="L30" t="s">
        <v>294</v>
      </c>
      <c r="M30" s="103">
        <v>3</v>
      </c>
      <c r="N30" s="103">
        <v>3</v>
      </c>
    </row>
    <row r="31" spans="2:24" x14ac:dyDescent="0.25">
      <c r="B31" t="s">
        <v>166</v>
      </c>
      <c r="C31" s="40">
        <v>44938</v>
      </c>
      <c r="D31" s="40"/>
      <c r="L31" t="s">
        <v>297</v>
      </c>
      <c r="M31" s="103">
        <v>1</v>
      </c>
      <c r="N31" s="103">
        <v>1</v>
      </c>
      <c r="P31" s="7" t="s">
        <v>20</v>
      </c>
      <c r="Q31" s="7"/>
      <c r="R31" s="7" t="s">
        <v>2754</v>
      </c>
      <c r="S31" s="7" t="s">
        <v>2</v>
      </c>
      <c r="T31" s="7" t="s">
        <v>1</v>
      </c>
      <c r="U31" s="7" t="s">
        <v>38</v>
      </c>
      <c r="V31" s="7" t="s">
        <v>2671</v>
      </c>
      <c r="W31" s="7" t="s">
        <v>2752</v>
      </c>
      <c r="X31" s="72" t="s">
        <v>27</v>
      </c>
    </row>
    <row r="32" spans="2:24" x14ac:dyDescent="0.25">
      <c r="B32" t="s">
        <v>1266</v>
      </c>
      <c r="C32" s="40">
        <v>44938</v>
      </c>
      <c r="D32" s="40"/>
      <c r="L32" t="s">
        <v>305</v>
      </c>
      <c r="M32" s="103">
        <v>10</v>
      </c>
      <c r="N32" s="103">
        <v>10</v>
      </c>
      <c r="P32" s="6">
        <f>MATCH($S$26,$S$20:$S$23,0)-1</f>
        <v>2</v>
      </c>
      <c r="Q32" s="6"/>
      <c r="R32" s="6" cm="1">
        <f t="array" ref="R32">IF(S32=2023, "", INDEX($S$20:$S$23,$P$32,1))</f>
        <v>2024</v>
      </c>
      <c r="S32" s="6">
        <f>S26</f>
        <v>2025</v>
      </c>
      <c r="T32" s="24">
        <f>VLOOKUP($S$32,$S$20:$X$23,2,0)</f>
        <v>1411</v>
      </c>
      <c r="U32" s="24">
        <f>VLOOKUP($S$32,$S$20:$X$23,3,0)</f>
        <v>550</v>
      </c>
      <c r="V32" s="59">
        <f>VLOOKUP($S$32,$S$20:$X$23,4,0)</f>
        <v>0.38979447200566975</v>
      </c>
      <c r="W32" s="59">
        <f>VLOOKUP($S$32,$S$20:$X$23,5,0)</f>
        <v>0.357684355616816</v>
      </c>
      <c r="X32" s="95">
        <f>VLOOKUP($S$32,$S$20:$X$23,6,0)</f>
        <v>3.2110116388853749E-2</v>
      </c>
    </row>
    <row r="33" spans="2:14" x14ac:dyDescent="0.25">
      <c r="B33" t="s">
        <v>1314</v>
      </c>
      <c r="C33" s="40">
        <v>44938</v>
      </c>
      <c r="D33" s="40"/>
      <c r="L33" t="s">
        <v>307</v>
      </c>
      <c r="M33" s="103">
        <v>1</v>
      </c>
      <c r="N33" s="103">
        <v>1</v>
      </c>
    </row>
    <row r="34" spans="2:14" x14ac:dyDescent="0.25">
      <c r="B34" t="s">
        <v>2219</v>
      </c>
      <c r="C34" s="40">
        <v>44938</v>
      </c>
      <c r="D34" s="40"/>
      <c r="L34" t="s">
        <v>313</v>
      </c>
      <c r="M34" s="103">
        <v>2</v>
      </c>
      <c r="N34" s="103">
        <v>2</v>
      </c>
    </row>
    <row r="35" spans="2:14" x14ac:dyDescent="0.25">
      <c r="B35" t="s">
        <v>1536</v>
      </c>
      <c r="C35" s="40">
        <v>44939</v>
      </c>
      <c r="D35" s="40"/>
      <c r="L35" t="s">
        <v>320</v>
      </c>
      <c r="M35" s="103">
        <v>4</v>
      </c>
      <c r="N35" s="103">
        <v>4</v>
      </c>
    </row>
    <row r="36" spans="2:14" x14ac:dyDescent="0.25">
      <c r="B36" t="s">
        <v>1593</v>
      </c>
      <c r="C36" s="40">
        <v>44940</v>
      </c>
      <c r="D36" s="40"/>
      <c r="L36" t="s">
        <v>325</v>
      </c>
      <c r="M36" s="103">
        <v>1</v>
      </c>
      <c r="N36" s="103">
        <v>1</v>
      </c>
    </row>
    <row r="37" spans="2:14" x14ac:dyDescent="0.25">
      <c r="B37" t="s">
        <v>2408</v>
      </c>
      <c r="C37" s="40">
        <v>44942</v>
      </c>
      <c r="D37" s="40"/>
      <c r="L37" t="s">
        <v>326</v>
      </c>
      <c r="M37" s="103">
        <v>1</v>
      </c>
      <c r="N37" s="103">
        <v>1</v>
      </c>
    </row>
    <row r="38" spans="2:14" x14ac:dyDescent="0.25">
      <c r="B38" t="s">
        <v>2339</v>
      </c>
      <c r="C38" s="40">
        <v>44945</v>
      </c>
      <c r="D38" s="40"/>
      <c r="L38" t="s">
        <v>329</v>
      </c>
      <c r="M38" s="103">
        <v>1</v>
      </c>
      <c r="N38" s="103">
        <v>1</v>
      </c>
    </row>
    <row r="39" spans="2:14" x14ac:dyDescent="0.25">
      <c r="B39" t="s">
        <v>1796</v>
      </c>
      <c r="C39" s="40">
        <v>44946</v>
      </c>
      <c r="D39" s="40"/>
      <c r="L39" t="s">
        <v>342</v>
      </c>
      <c r="M39" s="103">
        <v>1</v>
      </c>
      <c r="N39" s="103">
        <v>1</v>
      </c>
    </row>
    <row r="40" spans="2:14" x14ac:dyDescent="0.25">
      <c r="B40" t="s">
        <v>2393</v>
      </c>
      <c r="C40" s="40">
        <v>44946</v>
      </c>
      <c r="D40" s="40"/>
      <c r="L40" t="s">
        <v>344</v>
      </c>
      <c r="M40" s="103">
        <v>2</v>
      </c>
      <c r="N40" s="103">
        <v>2</v>
      </c>
    </row>
    <row r="41" spans="2:14" x14ac:dyDescent="0.25">
      <c r="B41" t="s">
        <v>2135</v>
      </c>
      <c r="C41" s="40">
        <v>44946</v>
      </c>
      <c r="D41" s="40"/>
      <c r="L41" t="s">
        <v>351</v>
      </c>
      <c r="M41" s="103">
        <v>1</v>
      </c>
      <c r="N41" s="103">
        <v>1</v>
      </c>
    </row>
    <row r="42" spans="2:14" x14ac:dyDescent="0.25">
      <c r="B42" t="s">
        <v>956</v>
      </c>
      <c r="C42" s="40">
        <v>44947</v>
      </c>
      <c r="D42" s="40"/>
      <c r="L42" t="s">
        <v>365</v>
      </c>
      <c r="M42" s="103">
        <v>1</v>
      </c>
      <c r="N42" s="103">
        <v>1</v>
      </c>
    </row>
    <row r="43" spans="2:14" x14ac:dyDescent="0.25">
      <c r="B43" t="s">
        <v>832</v>
      </c>
      <c r="C43" s="40">
        <v>44948</v>
      </c>
      <c r="D43" s="40"/>
      <c r="L43" t="s">
        <v>398</v>
      </c>
      <c r="M43" s="103">
        <v>1</v>
      </c>
      <c r="N43" s="103">
        <v>1</v>
      </c>
    </row>
    <row r="44" spans="2:14" x14ac:dyDescent="0.25">
      <c r="B44" t="s">
        <v>1762</v>
      </c>
      <c r="C44" s="40">
        <v>44950</v>
      </c>
      <c r="D44" s="40"/>
      <c r="L44" t="s">
        <v>409</v>
      </c>
      <c r="M44" s="103">
        <v>1</v>
      </c>
      <c r="N44" s="103">
        <v>1</v>
      </c>
    </row>
    <row r="45" spans="2:14" x14ac:dyDescent="0.25">
      <c r="B45" t="s">
        <v>2640</v>
      </c>
      <c r="C45" s="40">
        <v>44951</v>
      </c>
      <c r="D45" s="40"/>
      <c r="L45" t="s">
        <v>410</v>
      </c>
      <c r="M45" s="103">
        <v>1</v>
      </c>
      <c r="N45" s="103">
        <v>1</v>
      </c>
    </row>
    <row r="46" spans="2:14" x14ac:dyDescent="0.25">
      <c r="B46" t="s">
        <v>323</v>
      </c>
      <c r="C46" s="40">
        <v>44952</v>
      </c>
      <c r="D46" s="40"/>
      <c r="L46" t="s">
        <v>414</v>
      </c>
      <c r="M46" s="103">
        <v>1</v>
      </c>
      <c r="N46" s="103">
        <v>1</v>
      </c>
    </row>
    <row r="47" spans="2:14" x14ac:dyDescent="0.25">
      <c r="B47" t="s">
        <v>594</v>
      </c>
      <c r="C47" s="40">
        <v>44956</v>
      </c>
      <c r="D47" s="40"/>
      <c r="L47" t="s">
        <v>418</v>
      </c>
      <c r="M47" s="103">
        <v>1</v>
      </c>
      <c r="N47" s="103">
        <v>1</v>
      </c>
    </row>
    <row r="48" spans="2:14" x14ac:dyDescent="0.25">
      <c r="B48" t="s">
        <v>655</v>
      </c>
      <c r="C48" s="40">
        <v>44958</v>
      </c>
      <c r="D48" s="40"/>
      <c r="L48" t="s">
        <v>421</v>
      </c>
      <c r="M48" s="103">
        <v>1</v>
      </c>
      <c r="N48" s="103">
        <v>1</v>
      </c>
    </row>
    <row r="49" spans="2:14" x14ac:dyDescent="0.25">
      <c r="B49" t="s">
        <v>1988</v>
      </c>
      <c r="C49" s="40">
        <v>44958</v>
      </c>
      <c r="D49" s="40"/>
      <c r="L49" t="s">
        <v>426</v>
      </c>
      <c r="M49" s="103">
        <v>25</v>
      </c>
      <c r="N49" s="103">
        <v>25</v>
      </c>
    </row>
    <row r="50" spans="2:14" x14ac:dyDescent="0.25">
      <c r="B50" t="s">
        <v>374</v>
      </c>
      <c r="C50" s="40">
        <v>44959</v>
      </c>
      <c r="D50" s="40"/>
      <c r="L50" t="s">
        <v>438</v>
      </c>
      <c r="M50" s="103">
        <v>1</v>
      </c>
      <c r="N50" s="103">
        <v>1</v>
      </c>
    </row>
    <row r="51" spans="2:14" x14ac:dyDescent="0.25">
      <c r="B51" t="s">
        <v>1130</v>
      </c>
      <c r="C51" s="40">
        <v>44959</v>
      </c>
      <c r="D51" s="40"/>
      <c r="L51" t="s">
        <v>439</v>
      </c>
      <c r="M51" s="103">
        <v>1</v>
      </c>
      <c r="N51" s="103">
        <v>1</v>
      </c>
    </row>
    <row r="52" spans="2:14" x14ac:dyDescent="0.25">
      <c r="B52" t="s">
        <v>2547</v>
      </c>
      <c r="C52" s="40">
        <v>44962</v>
      </c>
      <c r="D52" s="40"/>
      <c r="L52" t="s">
        <v>442</v>
      </c>
      <c r="M52" s="103">
        <v>1</v>
      </c>
      <c r="N52" s="103">
        <v>1</v>
      </c>
    </row>
    <row r="53" spans="2:14" x14ac:dyDescent="0.25">
      <c r="B53" t="s">
        <v>1344</v>
      </c>
      <c r="C53" s="40">
        <v>44963</v>
      </c>
      <c r="D53" s="40"/>
      <c r="L53" t="s">
        <v>444</v>
      </c>
      <c r="M53" s="103">
        <v>1</v>
      </c>
      <c r="N53" s="103">
        <v>1</v>
      </c>
    </row>
    <row r="54" spans="2:14" x14ac:dyDescent="0.25">
      <c r="B54" t="s">
        <v>1103</v>
      </c>
      <c r="C54" s="40">
        <v>44966</v>
      </c>
      <c r="D54" s="40"/>
      <c r="L54" t="s">
        <v>454</v>
      </c>
      <c r="M54" s="103">
        <v>1</v>
      </c>
      <c r="N54" s="103">
        <v>1</v>
      </c>
    </row>
    <row r="55" spans="2:14" x14ac:dyDescent="0.25">
      <c r="B55" t="s">
        <v>664</v>
      </c>
      <c r="C55" s="40">
        <v>44967</v>
      </c>
      <c r="D55" s="40"/>
      <c r="L55" t="s">
        <v>482</v>
      </c>
      <c r="M55" s="103">
        <v>1</v>
      </c>
      <c r="N55" s="103">
        <v>1</v>
      </c>
    </row>
    <row r="56" spans="2:14" x14ac:dyDescent="0.25">
      <c r="B56" t="s">
        <v>1735</v>
      </c>
      <c r="C56" s="40">
        <v>44968</v>
      </c>
      <c r="D56" s="40"/>
      <c r="L56" t="s">
        <v>492</v>
      </c>
      <c r="M56" s="103">
        <v>1</v>
      </c>
      <c r="N56" s="103">
        <v>1</v>
      </c>
    </row>
    <row r="57" spans="2:14" x14ac:dyDescent="0.25">
      <c r="B57" t="s">
        <v>290</v>
      </c>
      <c r="C57" s="40">
        <v>44970</v>
      </c>
      <c r="D57" s="40"/>
      <c r="L57" t="s">
        <v>507</v>
      </c>
      <c r="M57" s="103">
        <v>1</v>
      </c>
      <c r="N57" s="103">
        <v>1</v>
      </c>
    </row>
    <row r="58" spans="2:14" x14ac:dyDescent="0.25">
      <c r="B58" t="s">
        <v>159</v>
      </c>
      <c r="C58" s="40">
        <v>44970</v>
      </c>
      <c r="D58" s="40"/>
      <c r="L58" t="s">
        <v>541</v>
      </c>
      <c r="M58" s="103">
        <v>6</v>
      </c>
      <c r="N58" s="103">
        <v>6</v>
      </c>
    </row>
    <row r="59" spans="2:14" x14ac:dyDescent="0.25">
      <c r="B59" t="s">
        <v>336</v>
      </c>
      <c r="C59" s="40">
        <v>44971</v>
      </c>
      <c r="D59" s="40"/>
      <c r="L59" t="s">
        <v>551</v>
      </c>
      <c r="M59" s="103">
        <v>1</v>
      </c>
      <c r="N59" s="103">
        <v>1</v>
      </c>
    </row>
    <row r="60" spans="2:14" x14ac:dyDescent="0.25">
      <c r="B60" t="s">
        <v>1089</v>
      </c>
      <c r="C60" s="40">
        <v>44974</v>
      </c>
      <c r="D60" s="40"/>
      <c r="L60" t="s">
        <v>552</v>
      </c>
      <c r="M60" s="103">
        <v>1</v>
      </c>
      <c r="N60" s="103">
        <v>1</v>
      </c>
    </row>
    <row r="61" spans="2:14" x14ac:dyDescent="0.25">
      <c r="B61" t="s">
        <v>1199</v>
      </c>
      <c r="C61" s="40">
        <v>44974</v>
      </c>
      <c r="D61" s="40"/>
      <c r="L61" t="s">
        <v>568</v>
      </c>
      <c r="M61" s="103">
        <v>1</v>
      </c>
      <c r="N61" s="103">
        <v>1</v>
      </c>
    </row>
    <row r="62" spans="2:14" x14ac:dyDescent="0.25">
      <c r="B62" t="s">
        <v>2616</v>
      </c>
      <c r="C62" s="40">
        <v>44974</v>
      </c>
      <c r="D62" s="40"/>
      <c r="L62" t="s">
        <v>590</v>
      </c>
      <c r="M62" s="103">
        <v>1</v>
      </c>
      <c r="N62" s="103">
        <v>1</v>
      </c>
    </row>
    <row r="63" spans="2:14" x14ac:dyDescent="0.25">
      <c r="B63" t="s">
        <v>172</v>
      </c>
      <c r="C63" s="40">
        <v>44975</v>
      </c>
      <c r="D63" s="40"/>
      <c r="L63" t="s">
        <v>591</v>
      </c>
      <c r="M63" s="103">
        <v>1</v>
      </c>
      <c r="N63" s="103">
        <v>1</v>
      </c>
    </row>
    <row r="64" spans="2:14" x14ac:dyDescent="0.25">
      <c r="B64" t="s">
        <v>1178</v>
      </c>
      <c r="C64" s="40">
        <v>44975</v>
      </c>
      <c r="D64" s="40"/>
      <c r="L64" t="s">
        <v>597</v>
      </c>
      <c r="M64" s="103">
        <v>1</v>
      </c>
      <c r="N64" s="103">
        <v>1</v>
      </c>
    </row>
    <row r="65" spans="2:14" x14ac:dyDescent="0.25">
      <c r="B65" t="s">
        <v>2300</v>
      </c>
      <c r="C65" s="40">
        <v>44975</v>
      </c>
      <c r="D65" s="40"/>
      <c r="L65" t="s">
        <v>605</v>
      </c>
      <c r="M65" s="103">
        <v>1</v>
      </c>
      <c r="N65" s="103">
        <v>1</v>
      </c>
    </row>
    <row r="66" spans="2:14" x14ac:dyDescent="0.25">
      <c r="B66" t="s">
        <v>1099</v>
      </c>
      <c r="C66" s="40">
        <v>44976</v>
      </c>
      <c r="D66" s="40"/>
      <c r="L66" t="s">
        <v>609</v>
      </c>
      <c r="M66" s="103">
        <v>1</v>
      </c>
      <c r="N66" s="103">
        <v>1</v>
      </c>
    </row>
    <row r="67" spans="2:14" x14ac:dyDescent="0.25">
      <c r="B67" t="s">
        <v>86</v>
      </c>
      <c r="C67" s="40">
        <v>44977</v>
      </c>
      <c r="D67" s="40"/>
      <c r="L67" t="s">
        <v>618</v>
      </c>
      <c r="M67" s="103">
        <v>3</v>
      </c>
      <c r="N67" s="103">
        <v>3</v>
      </c>
    </row>
    <row r="68" spans="2:14" x14ac:dyDescent="0.25">
      <c r="B68" t="s">
        <v>331</v>
      </c>
      <c r="C68" s="40">
        <v>44979</v>
      </c>
      <c r="D68" s="40"/>
      <c r="L68" t="s">
        <v>619</v>
      </c>
      <c r="M68" s="103">
        <v>1</v>
      </c>
      <c r="N68" s="103">
        <v>1</v>
      </c>
    </row>
    <row r="69" spans="2:14" x14ac:dyDescent="0.25">
      <c r="B69" t="s">
        <v>1464</v>
      </c>
      <c r="C69" s="40">
        <v>44979</v>
      </c>
      <c r="D69" s="40"/>
      <c r="L69" t="s">
        <v>626</v>
      </c>
      <c r="M69" s="103">
        <v>1</v>
      </c>
      <c r="N69" s="103">
        <v>1</v>
      </c>
    </row>
    <row r="70" spans="2:14" x14ac:dyDescent="0.25">
      <c r="B70" t="s">
        <v>578</v>
      </c>
      <c r="C70" s="40">
        <v>44980</v>
      </c>
      <c r="D70" s="40"/>
      <c r="L70" t="s">
        <v>627</v>
      </c>
      <c r="M70" s="103">
        <v>1</v>
      </c>
      <c r="N70" s="103">
        <v>1</v>
      </c>
    </row>
    <row r="71" spans="2:14" x14ac:dyDescent="0.25">
      <c r="B71" t="s">
        <v>1116</v>
      </c>
      <c r="C71" s="40">
        <v>44980</v>
      </c>
      <c r="D71" s="40"/>
      <c r="L71" t="s">
        <v>636</v>
      </c>
      <c r="M71" s="103">
        <v>2</v>
      </c>
      <c r="N71" s="103">
        <v>2</v>
      </c>
    </row>
    <row r="72" spans="2:14" x14ac:dyDescent="0.25">
      <c r="B72" t="s">
        <v>1698</v>
      </c>
      <c r="C72" s="40">
        <v>44981</v>
      </c>
      <c r="D72" s="40"/>
      <c r="L72" t="s">
        <v>640</v>
      </c>
      <c r="M72" s="103">
        <v>1</v>
      </c>
      <c r="N72" s="103">
        <v>1</v>
      </c>
    </row>
    <row r="73" spans="2:14" x14ac:dyDescent="0.25">
      <c r="B73" t="s">
        <v>1467</v>
      </c>
      <c r="C73" s="40">
        <v>44981</v>
      </c>
      <c r="D73" s="40"/>
      <c r="L73" t="s">
        <v>643</v>
      </c>
      <c r="M73" s="103">
        <v>1</v>
      </c>
      <c r="N73" s="103">
        <v>1</v>
      </c>
    </row>
    <row r="74" spans="2:14" x14ac:dyDescent="0.25">
      <c r="B74" t="s">
        <v>1477</v>
      </c>
      <c r="C74" s="40">
        <v>44982</v>
      </c>
      <c r="D74" s="40"/>
      <c r="L74" t="s">
        <v>646</v>
      </c>
      <c r="M74" s="103">
        <v>1</v>
      </c>
      <c r="N74" s="103">
        <v>1</v>
      </c>
    </row>
    <row r="75" spans="2:14" x14ac:dyDescent="0.25">
      <c r="B75" t="s">
        <v>2050</v>
      </c>
      <c r="C75" s="40">
        <v>44983</v>
      </c>
      <c r="D75" s="40"/>
      <c r="L75" t="s">
        <v>680</v>
      </c>
      <c r="M75" s="103">
        <v>4</v>
      </c>
      <c r="N75" s="103">
        <v>4</v>
      </c>
    </row>
    <row r="76" spans="2:14" x14ac:dyDescent="0.25">
      <c r="B76" t="s">
        <v>1554</v>
      </c>
      <c r="C76" s="40">
        <v>44984</v>
      </c>
      <c r="D76" s="40"/>
      <c r="L76" t="s">
        <v>693</v>
      </c>
      <c r="M76" s="103">
        <v>1</v>
      </c>
      <c r="N76" s="103">
        <v>1</v>
      </c>
    </row>
    <row r="77" spans="2:14" x14ac:dyDescent="0.25">
      <c r="B77" t="s">
        <v>1549</v>
      </c>
      <c r="C77" s="40">
        <v>44984</v>
      </c>
      <c r="D77" s="40"/>
      <c r="L77" t="s">
        <v>704</v>
      </c>
      <c r="M77" s="103">
        <v>1</v>
      </c>
      <c r="N77" s="103">
        <v>1</v>
      </c>
    </row>
    <row r="78" spans="2:14" x14ac:dyDescent="0.25">
      <c r="B78" t="s">
        <v>1774</v>
      </c>
      <c r="C78" s="40">
        <v>44984</v>
      </c>
      <c r="D78" s="40"/>
      <c r="L78" t="s">
        <v>719</v>
      </c>
      <c r="M78" s="103">
        <v>1</v>
      </c>
      <c r="N78" s="103">
        <v>1</v>
      </c>
    </row>
    <row r="79" spans="2:14" x14ac:dyDescent="0.25">
      <c r="B79" t="s">
        <v>1472</v>
      </c>
      <c r="C79" s="40">
        <v>44987</v>
      </c>
      <c r="D79" s="40"/>
      <c r="L79" t="s">
        <v>746</v>
      </c>
      <c r="M79" s="103">
        <v>1</v>
      </c>
      <c r="N79" s="103">
        <v>1</v>
      </c>
    </row>
    <row r="80" spans="2:14" x14ac:dyDescent="0.25">
      <c r="B80" t="s">
        <v>2170</v>
      </c>
      <c r="C80" s="40">
        <v>44987</v>
      </c>
      <c r="D80" s="40"/>
      <c r="L80" t="s">
        <v>756</v>
      </c>
      <c r="M80" s="103">
        <v>1</v>
      </c>
      <c r="N80" s="103">
        <v>1</v>
      </c>
    </row>
    <row r="81" spans="2:14" x14ac:dyDescent="0.25">
      <c r="B81" t="s">
        <v>2101</v>
      </c>
      <c r="C81" s="40">
        <v>44988</v>
      </c>
      <c r="D81" s="40"/>
      <c r="L81" t="s">
        <v>781</v>
      </c>
      <c r="M81" s="103">
        <v>3</v>
      </c>
      <c r="N81" s="103">
        <v>3</v>
      </c>
    </row>
    <row r="82" spans="2:14" x14ac:dyDescent="0.25">
      <c r="B82" t="s">
        <v>2588</v>
      </c>
      <c r="C82" s="40">
        <v>44988</v>
      </c>
      <c r="D82" s="40"/>
      <c r="L82" t="s">
        <v>794</v>
      </c>
      <c r="M82" s="103">
        <v>1</v>
      </c>
      <c r="N82" s="103">
        <v>1</v>
      </c>
    </row>
    <row r="83" spans="2:14" x14ac:dyDescent="0.25">
      <c r="B83" t="s">
        <v>287</v>
      </c>
      <c r="C83" s="40">
        <v>44989</v>
      </c>
      <c r="D83" s="40"/>
      <c r="L83" t="s">
        <v>816</v>
      </c>
      <c r="M83" s="103">
        <v>1</v>
      </c>
      <c r="N83" s="103">
        <v>1</v>
      </c>
    </row>
    <row r="84" spans="2:14" x14ac:dyDescent="0.25">
      <c r="B84" t="s">
        <v>1506</v>
      </c>
      <c r="C84" s="40">
        <v>44989</v>
      </c>
      <c r="D84" s="40"/>
      <c r="L84" t="s">
        <v>827</v>
      </c>
      <c r="M84" s="103">
        <v>1</v>
      </c>
      <c r="N84" s="103">
        <v>1</v>
      </c>
    </row>
    <row r="85" spans="2:14" x14ac:dyDescent="0.25">
      <c r="B85" t="s">
        <v>2392</v>
      </c>
      <c r="C85" s="40">
        <v>44989</v>
      </c>
      <c r="D85" s="40"/>
      <c r="L85" t="s">
        <v>850</v>
      </c>
      <c r="M85" s="103">
        <v>1</v>
      </c>
      <c r="N85" s="103">
        <v>1</v>
      </c>
    </row>
    <row r="86" spans="2:14" x14ac:dyDescent="0.25">
      <c r="B86" t="s">
        <v>2225</v>
      </c>
      <c r="C86" s="40">
        <v>44991</v>
      </c>
      <c r="D86" s="40"/>
      <c r="L86" t="s">
        <v>869</v>
      </c>
      <c r="M86" s="103">
        <v>1</v>
      </c>
      <c r="N86" s="103">
        <v>1</v>
      </c>
    </row>
    <row r="87" spans="2:14" x14ac:dyDescent="0.25">
      <c r="B87" t="s">
        <v>357</v>
      </c>
      <c r="C87" s="40">
        <v>44992</v>
      </c>
      <c r="D87" s="40"/>
      <c r="L87" t="s">
        <v>886</v>
      </c>
      <c r="M87" s="103">
        <v>1</v>
      </c>
      <c r="N87" s="103">
        <v>1</v>
      </c>
    </row>
    <row r="88" spans="2:14" x14ac:dyDescent="0.25">
      <c r="B88" t="s">
        <v>334</v>
      </c>
      <c r="C88" s="40">
        <v>44993</v>
      </c>
      <c r="D88" s="40"/>
      <c r="L88" t="s">
        <v>905</v>
      </c>
      <c r="M88" s="103">
        <v>1</v>
      </c>
      <c r="N88" s="103">
        <v>1</v>
      </c>
    </row>
    <row r="89" spans="2:14" x14ac:dyDescent="0.25">
      <c r="B89" t="s">
        <v>1204</v>
      </c>
      <c r="C89" s="40">
        <v>44993</v>
      </c>
      <c r="D89" s="40"/>
      <c r="L89" t="s">
        <v>916</v>
      </c>
      <c r="M89" s="103">
        <v>1</v>
      </c>
      <c r="N89" s="103">
        <v>1</v>
      </c>
    </row>
    <row r="90" spans="2:14" x14ac:dyDescent="0.25">
      <c r="B90" t="s">
        <v>2519</v>
      </c>
      <c r="C90" s="40">
        <v>44993</v>
      </c>
      <c r="D90" s="40"/>
      <c r="L90" t="s">
        <v>929</v>
      </c>
      <c r="M90" s="103">
        <v>1</v>
      </c>
      <c r="N90" s="103">
        <v>1</v>
      </c>
    </row>
    <row r="91" spans="2:14" x14ac:dyDescent="0.25">
      <c r="B91" t="s">
        <v>2637</v>
      </c>
      <c r="C91" s="40">
        <v>44994</v>
      </c>
      <c r="D91" s="40"/>
      <c r="L91" t="s">
        <v>932</v>
      </c>
      <c r="M91" s="103">
        <v>1</v>
      </c>
      <c r="N91" s="103">
        <v>1</v>
      </c>
    </row>
    <row r="92" spans="2:14" x14ac:dyDescent="0.25">
      <c r="B92" t="s">
        <v>813</v>
      </c>
      <c r="C92" s="40">
        <v>44995</v>
      </c>
      <c r="D92" s="40"/>
      <c r="L92" t="s">
        <v>936</v>
      </c>
      <c r="M92" s="103">
        <v>19</v>
      </c>
      <c r="N92" s="103">
        <v>19</v>
      </c>
    </row>
    <row r="93" spans="2:14" x14ac:dyDescent="0.25">
      <c r="B93" t="s">
        <v>1335</v>
      </c>
      <c r="C93" s="40">
        <v>44996</v>
      </c>
      <c r="D93" s="40"/>
      <c r="L93" t="s">
        <v>961</v>
      </c>
      <c r="M93" s="103">
        <v>8</v>
      </c>
      <c r="N93" s="103">
        <v>8</v>
      </c>
    </row>
    <row r="94" spans="2:14" x14ac:dyDescent="0.25">
      <c r="B94" t="s">
        <v>1226</v>
      </c>
      <c r="C94" s="40">
        <v>44997</v>
      </c>
      <c r="D94" s="40"/>
      <c r="L94" t="s">
        <v>962</v>
      </c>
      <c r="M94" s="103">
        <v>1</v>
      </c>
      <c r="N94" s="103">
        <v>1</v>
      </c>
    </row>
    <row r="95" spans="2:14" x14ac:dyDescent="0.25">
      <c r="B95" t="s">
        <v>2353</v>
      </c>
      <c r="C95" s="40">
        <v>44998</v>
      </c>
      <c r="D95" s="40"/>
      <c r="L95" t="s">
        <v>966</v>
      </c>
      <c r="M95" s="103">
        <v>2</v>
      </c>
      <c r="N95" s="103">
        <v>2</v>
      </c>
    </row>
    <row r="96" spans="2:14" x14ac:dyDescent="0.25">
      <c r="B96" t="s">
        <v>122</v>
      </c>
      <c r="C96" s="40">
        <v>44999</v>
      </c>
      <c r="D96" s="40"/>
      <c r="L96" t="s">
        <v>982</v>
      </c>
      <c r="M96" s="103">
        <v>1</v>
      </c>
      <c r="N96" s="103">
        <v>1</v>
      </c>
    </row>
    <row r="97" spans="2:14" x14ac:dyDescent="0.25">
      <c r="B97" t="s">
        <v>584</v>
      </c>
      <c r="C97" s="40">
        <v>44999</v>
      </c>
      <c r="D97" s="40"/>
      <c r="L97" t="s">
        <v>988</v>
      </c>
      <c r="M97" s="103">
        <v>1</v>
      </c>
      <c r="N97" s="103">
        <v>1</v>
      </c>
    </row>
    <row r="98" spans="2:14" x14ac:dyDescent="0.25">
      <c r="B98" t="s">
        <v>2102</v>
      </c>
      <c r="C98" s="40">
        <v>44999</v>
      </c>
      <c r="D98" s="40"/>
      <c r="L98" t="s">
        <v>1001</v>
      </c>
      <c r="M98" s="103">
        <v>1</v>
      </c>
      <c r="N98" s="103">
        <v>1</v>
      </c>
    </row>
    <row r="99" spans="2:14" x14ac:dyDescent="0.25">
      <c r="B99" t="s">
        <v>2463</v>
      </c>
      <c r="C99" s="40">
        <v>44999</v>
      </c>
      <c r="D99" s="40"/>
      <c r="L99" t="s">
        <v>1004</v>
      </c>
      <c r="M99" s="103">
        <v>1</v>
      </c>
      <c r="N99" s="103">
        <v>1</v>
      </c>
    </row>
    <row r="100" spans="2:14" x14ac:dyDescent="0.25">
      <c r="B100" t="s">
        <v>2540</v>
      </c>
      <c r="C100" s="40">
        <v>45000</v>
      </c>
      <c r="D100" s="40"/>
      <c r="L100" t="s">
        <v>1016</v>
      </c>
      <c r="M100" s="103">
        <v>1</v>
      </c>
      <c r="N100" s="103">
        <v>1</v>
      </c>
    </row>
    <row r="101" spans="2:14" x14ac:dyDescent="0.25">
      <c r="B101" t="s">
        <v>1459</v>
      </c>
      <c r="C101" s="40">
        <v>45001</v>
      </c>
      <c r="D101" s="40"/>
      <c r="L101" t="s">
        <v>1025</v>
      </c>
      <c r="M101" s="103">
        <v>2</v>
      </c>
      <c r="N101" s="103">
        <v>2</v>
      </c>
    </row>
    <row r="102" spans="2:14" x14ac:dyDescent="0.25">
      <c r="B102" t="s">
        <v>1985</v>
      </c>
      <c r="C102" s="40">
        <v>45001</v>
      </c>
      <c r="D102" s="40"/>
      <c r="L102" t="s">
        <v>1034</v>
      </c>
      <c r="M102" s="103">
        <v>1</v>
      </c>
      <c r="N102" s="103">
        <v>1</v>
      </c>
    </row>
    <row r="103" spans="2:14" x14ac:dyDescent="0.25">
      <c r="B103" t="s">
        <v>1256</v>
      </c>
      <c r="C103" s="40">
        <v>45005</v>
      </c>
      <c r="D103" s="40"/>
      <c r="L103" t="s">
        <v>1040</v>
      </c>
      <c r="M103" s="103">
        <v>1</v>
      </c>
      <c r="N103" s="103">
        <v>1</v>
      </c>
    </row>
    <row r="104" spans="2:14" x14ac:dyDescent="0.25">
      <c r="B104" t="s">
        <v>696</v>
      </c>
      <c r="C104" s="40">
        <v>45006</v>
      </c>
      <c r="D104" s="40"/>
      <c r="L104" t="s">
        <v>1045</v>
      </c>
      <c r="M104" s="103">
        <v>1</v>
      </c>
      <c r="N104" s="103">
        <v>1</v>
      </c>
    </row>
    <row r="105" spans="2:14" x14ac:dyDescent="0.25">
      <c r="B105" t="s">
        <v>265</v>
      </c>
      <c r="C105" s="40">
        <v>45006</v>
      </c>
      <c r="D105" s="40"/>
      <c r="L105" t="s">
        <v>1056</v>
      </c>
      <c r="M105" s="103">
        <v>1</v>
      </c>
      <c r="N105" s="103">
        <v>1</v>
      </c>
    </row>
    <row r="106" spans="2:14" x14ac:dyDescent="0.25">
      <c r="B106" t="s">
        <v>1628</v>
      </c>
      <c r="C106" s="40">
        <v>45006</v>
      </c>
      <c r="D106" s="40"/>
      <c r="L106" t="s">
        <v>1060</v>
      </c>
      <c r="M106" s="103">
        <v>1</v>
      </c>
      <c r="N106" s="103">
        <v>1</v>
      </c>
    </row>
    <row r="107" spans="2:14" x14ac:dyDescent="0.25">
      <c r="B107" t="s">
        <v>517</v>
      </c>
      <c r="C107" s="40">
        <v>45008</v>
      </c>
      <c r="D107" s="40"/>
      <c r="L107" t="s">
        <v>1068</v>
      </c>
      <c r="M107" s="103">
        <v>1</v>
      </c>
      <c r="N107" s="103">
        <v>1</v>
      </c>
    </row>
    <row r="108" spans="2:14" x14ac:dyDescent="0.25">
      <c r="B108" t="s">
        <v>371</v>
      </c>
      <c r="C108" s="40">
        <v>45009</v>
      </c>
      <c r="D108" s="40"/>
      <c r="L108" t="s">
        <v>1072</v>
      </c>
      <c r="M108" s="103">
        <v>1</v>
      </c>
      <c r="N108" s="103">
        <v>1</v>
      </c>
    </row>
    <row r="109" spans="2:14" x14ac:dyDescent="0.25">
      <c r="B109" t="s">
        <v>1954</v>
      </c>
      <c r="C109" s="40">
        <v>45009</v>
      </c>
      <c r="D109" s="40"/>
      <c r="L109" t="s">
        <v>1075</v>
      </c>
      <c r="M109" s="103">
        <v>1</v>
      </c>
      <c r="N109" s="103">
        <v>1</v>
      </c>
    </row>
    <row r="110" spans="2:14" x14ac:dyDescent="0.25">
      <c r="B110" t="s">
        <v>835</v>
      </c>
      <c r="C110" s="40">
        <v>45010</v>
      </c>
      <c r="D110" s="40"/>
      <c r="L110" t="s">
        <v>1077</v>
      </c>
      <c r="M110" s="103">
        <v>1</v>
      </c>
      <c r="N110" s="103">
        <v>1</v>
      </c>
    </row>
    <row r="111" spans="2:14" x14ac:dyDescent="0.25">
      <c r="B111" t="s">
        <v>1057</v>
      </c>
      <c r="C111" s="40">
        <v>45011</v>
      </c>
      <c r="D111" s="40"/>
      <c r="L111" t="s">
        <v>1080</v>
      </c>
      <c r="M111" s="103">
        <v>3</v>
      </c>
      <c r="N111" s="103">
        <v>3</v>
      </c>
    </row>
    <row r="112" spans="2:14" x14ac:dyDescent="0.25">
      <c r="B112" t="s">
        <v>1624</v>
      </c>
      <c r="C112" s="40">
        <v>45011</v>
      </c>
      <c r="D112" s="40"/>
      <c r="L112" t="s">
        <v>1082</v>
      </c>
      <c r="M112" s="103">
        <v>1</v>
      </c>
      <c r="N112" s="103">
        <v>1</v>
      </c>
    </row>
    <row r="113" spans="2:14" x14ac:dyDescent="0.25">
      <c r="B113" t="s">
        <v>2220</v>
      </c>
      <c r="C113" s="40">
        <v>45014</v>
      </c>
      <c r="D113" s="40"/>
      <c r="L113" t="s">
        <v>1106</v>
      </c>
      <c r="M113" s="103">
        <v>1</v>
      </c>
      <c r="N113" s="103">
        <v>1</v>
      </c>
    </row>
    <row r="114" spans="2:14" x14ac:dyDescent="0.25">
      <c r="B114" t="s">
        <v>1105</v>
      </c>
      <c r="C114" s="40">
        <v>45016</v>
      </c>
      <c r="D114" s="40"/>
      <c r="L114" t="s">
        <v>1107</v>
      </c>
      <c r="M114" s="103">
        <v>1</v>
      </c>
      <c r="N114" s="103">
        <v>1</v>
      </c>
    </row>
    <row r="115" spans="2:14" x14ac:dyDescent="0.25">
      <c r="B115" t="s">
        <v>799</v>
      </c>
      <c r="C115" s="40">
        <v>45017</v>
      </c>
      <c r="D115" s="40"/>
      <c r="L115" t="s">
        <v>1114</v>
      </c>
      <c r="M115" s="103">
        <v>1</v>
      </c>
      <c r="N115" s="103">
        <v>1</v>
      </c>
    </row>
    <row r="116" spans="2:14" x14ac:dyDescent="0.25">
      <c r="B116" t="s">
        <v>969</v>
      </c>
      <c r="C116" s="40">
        <v>45019</v>
      </c>
      <c r="D116" s="40"/>
      <c r="L116" t="s">
        <v>1120</v>
      </c>
      <c r="M116" s="103">
        <v>1</v>
      </c>
      <c r="N116" s="103">
        <v>1</v>
      </c>
    </row>
    <row r="117" spans="2:14" x14ac:dyDescent="0.25">
      <c r="B117" t="s">
        <v>514</v>
      </c>
      <c r="C117" s="40">
        <v>45021</v>
      </c>
      <c r="D117" s="40"/>
      <c r="L117" t="s">
        <v>1123</v>
      </c>
      <c r="M117" s="103">
        <v>1</v>
      </c>
      <c r="N117" s="103">
        <v>1</v>
      </c>
    </row>
    <row r="118" spans="2:14" x14ac:dyDescent="0.25">
      <c r="B118" t="s">
        <v>837</v>
      </c>
      <c r="C118" s="40">
        <v>45023</v>
      </c>
      <c r="D118" s="40"/>
      <c r="L118" t="s">
        <v>1126</v>
      </c>
      <c r="M118" s="103">
        <v>1</v>
      </c>
      <c r="N118" s="103">
        <v>1</v>
      </c>
    </row>
    <row r="119" spans="2:14" x14ac:dyDescent="0.25">
      <c r="B119" t="s">
        <v>821</v>
      </c>
      <c r="C119" s="40">
        <v>45026</v>
      </c>
      <c r="D119" s="40"/>
      <c r="L119" t="s">
        <v>1132</v>
      </c>
      <c r="M119" s="103">
        <v>1</v>
      </c>
      <c r="N119" s="103">
        <v>1</v>
      </c>
    </row>
    <row r="120" spans="2:14" x14ac:dyDescent="0.25">
      <c r="B120" t="s">
        <v>1864</v>
      </c>
      <c r="C120" s="40">
        <v>45027</v>
      </c>
      <c r="D120" s="40"/>
      <c r="L120" t="s">
        <v>1159</v>
      </c>
      <c r="M120" s="103">
        <v>1</v>
      </c>
      <c r="N120" s="103">
        <v>1</v>
      </c>
    </row>
    <row r="121" spans="2:14" x14ac:dyDescent="0.25">
      <c r="B121" t="s">
        <v>215</v>
      </c>
      <c r="C121" s="40">
        <v>45028</v>
      </c>
      <c r="D121" s="40"/>
      <c r="L121" t="s">
        <v>1161</v>
      </c>
      <c r="M121" s="103">
        <v>11</v>
      </c>
      <c r="N121" s="103">
        <v>11</v>
      </c>
    </row>
    <row r="122" spans="2:14" x14ac:dyDescent="0.25">
      <c r="B122" t="s">
        <v>1160</v>
      </c>
      <c r="C122" s="40">
        <v>45028</v>
      </c>
      <c r="D122" s="40"/>
      <c r="L122" t="s">
        <v>1167</v>
      </c>
      <c r="M122" s="103">
        <v>1</v>
      </c>
      <c r="N122" s="103">
        <v>1</v>
      </c>
    </row>
    <row r="123" spans="2:14" x14ac:dyDescent="0.25">
      <c r="B123" t="s">
        <v>2549</v>
      </c>
      <c r="C123" s="40">
        <v>45028</v>
      </c>
      <c r="D123" s="40"/>
      <c r="L123" t="s">
        <v>1171</v>
      </c>
      <c r="M123" s="103">
        <v>1</v>
      </c>
      <c r="N123" s="103">
        <v>1</v>
      </c>
    </row>
    <row r="124" spans="2:14" x14ac:dyDescent="0.25">
      <c r="B124" t="s">
        <v>1337</v>
      </c>
      <c r="C124" s="40">
        <v>45029</v>
      </c>
      <c r="D124" s="40"/>
      <c r="L124" t="s">
        <v>1183</v>
      </c>
      <c r="M124" s="103">
        <v>1</v>
      </c>
      <c r="N124" s="103">
        <v>1</v>
      </c>
    </row>
    <row r="125" spans="2:14" x14ac:dyDescent="0.25">
      <c r="B125" t="s">
        <v>2056</v>
      </c>
      <c r="C125" s="40">
        <v>45029</v>
      </c>
      <c r="D125" s="40"/>
      <c r="L125" t="s">
        <v>1196</v>
      </c>
      <c r="M125" s="103">
        <v>1</v>
      </c>
      <c r="N125" s="103">
        <v>1</v>
      </c>
    </row>
    <row r="126" spans="2:14" x14ac:dyDescent="0.25">
      <c r="B126" t="s">
        <v>2282</v>
      </c>
      <c r="C126" s="40">
        <v>45029</v>
      </c>
      <c r="D126" s="40"/>
      <c r="L126" t="s">
        <v>1209</v>
      </c>
      <c r="M126" s="103">
        <v>2</v>
      </c>
      <c r="N126" s="103">
        <v>2</v>
      </c>
    </row>
    <row r="127" spans="2:14" x14ac:dyDescent="0.25">
      <c r="B127" t="s">
        <v>686</v>
      </c>
      <c r="C127" s="40">
        <v>45030</v>
      </c>
      <c r="D127" s="40"/>
      <c r="L127" t="s">
        <v>1215</v>
      </c>
      <c r="M127" s="103">
        <v>2</v>
      </c>
      <c r="N127" s="103">
        <v>2</v>
      </c>
    </row>
    <row r="128" spans="2:14" x14ac:dyDescent="0.25">
      <c r="B128" t="s">
        <v>1290</v>
      </c>
      <c r="C128" s="40">
        <v>45030</v>
      </c>
      <c r="D128" s="40"/>
      <c r="L128" t="s">
        <v>1223</v>
      </c>
      <c r="M128" s="103">
        <v>1</v>
      </c>
      <c r="N128" s="103">
        <v>1</v>
      </c>
    </row>
    <row r="129" spans="2:14" x14ac:dyDescent="0.25">
      <c r="B129" t="s">
        <v>1292</v>
      </c>
      <c r="C129" s="40">
        <v>45031</v>
      </c>
      <c r="D129" s="40"/>
      <c r="L129" t="s">
        <v>1251</v>
      </c>
      <c r="M129" s="103">
        <v>2</v>
      </c>
      <c r="N129" s="103">
        <v>2</v>
      </c>
    </row>
    <row r="130" spans="2:14" x14ac:dyDescent="0.25">
      <c r="B130" t="s">
        <v>2415</v>
      </c>
      <c r="C130" s="40">
        <v>45031</v>
      </c>
      <c r="D130" s="40"/>
      <c r="L130" t="s">
        <v>1258</v>
      </c>
      <c r="M130" s="103">
        <v>1</v>
      </c>
      <c r="N130" s="103">
        <v>1</v>
      </c>
    </row>
    <row r="131" spans="2:14" x14ac:dyDescent="0.25">
      <c r="B131" t="s">
        <v>60</v>
      </c>
      <c r="C131" s="40">
        <v>45035</v>
      </c>
      <c r="D131" s="40"/>
      <c r="L131" t="s">
        <v>1287</v>
      </c>
      <c r="M131" s="103">
        <v>1</v>
      </c>
      <c r="N131" s="103">
        <v>1</v>
      </c>
    </row>
    <row r="132" spans="2:14" x14ac:dyDescent="0.25">
      <c r="B132" t="s">
        <v>99</v>
      </c>
      <c r="C132" s="40">
        <v>45035</v>
      </c>
      <c r="D132" s="40"/>
      <c r="L132" t="s">
        <v>1298</v>
      </c>
      <c r="M132" s="103">
        <v>1</v>
      </c>
      <c r="N132" s="103">
        <v>1</v>
      </c>
    </row>
    <row r="133" spans="2:14" x14ac:dyDescent="0.25">
      <c r="B133" t="s">
        <v>879</v>
      </c>
      <c r="C133" s="40">
        <v>45036</v>
      </c>
      <c r="D133" s="40"/>
      <c r="L133" t="s">
        <v>1309</v>
      </c>
      <c r="M133" s="103">
        <v>1</v>
      </c>
      <c r="N133" s="103">
        <v>1</v>
      </c>
    </row>
    <row r="134" spans="2:14" x14ac:dyDescent="0.25">
      <c r="B134" t="s">
        <v>1440</v>
      </c>
      <c r="C134" s="40">
        <v>45036</v>
      </c>
      <c r="D134" s="40"/>
      <c r="L134" t="s">
        <v>1310</v>
      </c>
      <c r="M134" s="103">
        <v>1</v>
      </c>
      <c r="N134" s="103">
        <v>1</v>
      </c>
    </row>
    <row r="135" spans="2:14" x14ac:dyDescent="0.25">
      <c r="B135" t="s">
        <v>2133</v>
      </c>
      <c r="C135" s="40">
        <v>45036</v>
      </c>
      <c r="D135" s="40"/>
      <c r="L135" t="s">
        <v>1324</v>
      </c>
      <c r="M135" s="103">
        <v>1</v>
      </c>
      <c r="N135" s="103">
        <v>1</v>
      </c>
    </row>
    <row r="136" spans="2:14" x14ac:dyDescent="0.25">
      <c r="B136" t="s">
        <v>1445</v>
      </c>
      <c r="C136" s="40">
        <v>45038</v>
      </c>
      <c r="D136" s="40"/>
      <c r="L136" t="s">
        <v>1347</v>
      </c>
      <c r="M136" s="103">
        <v>2</v>
      </c>
      <c r="N136" s="103">
        <v>2</v>
      </c>
    </row>
    <row r="137" spans="2:14" x14ac:dyDescent="0.25">
      <c r="B137" t="s">
        <v>2420</v>
      </c>
      <c r="C137" s="40">
        <v>45039</v>
      </c>
      <c r="D137" s="40"/>
      <c r="L137" t="s">
        <v>1349</v>
      </c>
      <c r="M137" s="103">
        <v>1</v>
      </c>
      <c r="N137" s="103">
        <v>1</v>
      </c>
    </row>
    <row r="138" spans="2:14" x14ac:dyDescent="0.25">
      <c r="B138" t="s">
        <v>413</v>
      </c>
      <c r="C138" s="40">
        <v>45040</v>
      </c>
      <c r="D138" s="40"/>
      <c r="L138" t="s">
        <v>1379</v>
      </c>
      <c r="M138" s="103">
        <v>1</v>
      </c>
      <c r="N138" s="103">
        <v>1</v>
      </c>
    </row>
    <row r="139" spans="2:14" x14ac:dyDescent="0.25">
      <c r="B139" t="s">
        <v>240</v>
      </c>
      <c r="C139" s="40">
        <v>45040</v>
      </c>
      <c r="D139" s="40"/>
      <c r="L139" t="s">
        <v>1390</v>
      </c>
      <c r="M139" s="103">
        <v>1</v>
      </c>
      <c r="N139" s="103">
        <v>1</v>
      </c>
    </row>
    <row r="140" spans="2:14" x14ac:dyDescent="0.25">
      <c r="B140" t="s">
        <v>972</v>
      </c>
      <c r="C140" s="40">
        <v>45040</v>
      </c>
      <c r="D140" s="40"/>
      <c r="L140" t="s">
        <v>1398</v>
      </c>
      <c r="M140" s="103">
        <v>1</v>
      </c>
      <c r="N140" s="103">
        <v>1</v>
      </c>
    </row>
    <row r="141" spans="2:14" x14ac:dyDescent="0.25">
      <c r="B141" t="s">
        <v>2522</v>
      </c>
      <c r="C141" s="40">
        <v>45040</v>
      </c>
      <c r="D141" s="40"/>
      <c r="L141" t="s">
        <v>1401</v>
      </c>
      <c r="M141" s="103">
        <v>1</v>
      </c>
      <c r="N141" s="103">
        <v>1</v>
      </c>
    </row>
    <row r="142" spans="2:14" x14ac:dyDescent="0.25">
      <c r="B142" t="s">
        <v>1069</v>
      </c>
      <c r="C142" s="40">
        <v>45041</v>
      </c>
      <c r="D142" s="40"/>
      <c r="L142" t="s">
        <v>1403</v>
      </c>
      <c r="M142" s="103">
        <v>1</v>
      </c>
      <c r="N142" s="103">
        <v>1</v>
      </c>
    </row>
    <row r="143" spans="2:14" x14ac:dyDescent="0.25">
      <c r="B143" t="s">
        <v>388</v>
      </c>
      <c r="C143" s="40">
        <v>45042</v>
      </c>
      <c r="D143" s="40"/>
      <c r="L143" t="s">
        <v>1404</v>
      </c>
      <c r="M143" s="103">
        <v>1</v>
      </c>
      <c r="N143" s="103">
        <v>1</v>
      </c>
    </row>
    <row r="144" spans="2:14" x14ac:dyDescent="0.25">
      <c r="B144" t="s">
        <v>311</v>
      </c>
      <c r="C144" s="40">
        <v>45042</v>
      </c>
      <c r="D144" s="40"/>
      <c r="L144" t="s">
        <v>1412</v>
      </c>
      <c r="M144" s="103">
        <v>1</v>
      </c>
      <c r="N144" s="103">
        <v>1</v>
      </c>
    </row>
    <row r="145" spans="2:14" x14ac:dyDescent="0.25">
      <c r="B145" t="s">
        <v>610</v>
      </c>
      <c r="C145" s="40">
        <v>45042</v>
      </c>
      <c r="D145" s="40"/>
      <c r="L145" t="s">
        <v>1416</v>
      </c>
      <c r="M145" s="103">
        <v>1</v>
      </c>
      <c r="N145" s="103">
        <v>1</v>
      </c>
    </row>
    <row r="146" spans="2:14" x14ac:dyDescent="0.25">
      <c r="B146" t="s">
        <v>547</v>
      </c>
      <c r="C146" s="40">
        <v>45043</v>
      </c>
      <c r="D146" s="40"/>
      <c r="L146" t="s">
        <v>1421</v>
      </c>
      <c r="M146" s="103">
        <v>2</v>
      </c>
      <c r="N146" s="103">
        <v>2</v>
      </c>
    </row>
    <row r="147" spans="2:14" x14ac:dyDescent="0.25">
      <c r="B147" t="s">
        <v>2476</v>
      </c>
      <c r="C147" s="40">
        <v>45043</v>
      </c>
      <c r="D147" s="40"/>
      <c r="L147" t="s">
        <v>1423</v>
      </c>
      <c r="M147" s="103">
        <v>1</v>
      </c>
      <c r="N147" s="103">
        <v>1</v>
      </c>
    </row>
    <row r="148" spans="2:14" x14ac:dyDescent="0.25">
      <c r="B148" t="s">
        <v>1514</v>
      </c>
      <c r="C148" s="40">
        <v>45044</v>
      </c>
      <c r="D148" s="40"/>
      <c r="L148" t="s">
        <v>1428</v>
      </c>
      <c r="M148" s="103">
        <v>1</v>
      </c>
      <c r="N148" s="103">
        <v>1</v>
      </c>
    </row>
    <row r="149" spans="2:14" x14ac:dyDescent="0.25">
      <c r="B149" t="s">
        <v>1357</v>
      </c>
      <c r="C149" s="40">
        <v>45046</v>
      </c>
      <c r="D149" s="40"/>
      <c r="L149" t="s">
        <v>1429</v>
      </c>
      <c r="M149" s="103">
        <v>1</v>
      </c>
      <c r="N149" s="103">
        <v>1</v>
      </c>
    </row>
    <row r="150" spans="2:14" x14ac:dyDescent="0.25">
      <c r="B150" t="s">
        <v>1547</v>
      </c>
      <c r="C150" s="40">
        <v>45046</v>
      </c>
      <c r="D150" s="40"/>
      <c r="L150" t="s">
        <v>1430</v>
      </c>
      <c r="M150" s="103">
        <v>3</v>
      </c>
      <c r="N150" s="103">
        <v>3</v>
      </c>
    </row>
    <row r="151" spans="2:14" x14ac:dyDescent="0.25">
      <c r="B151" t="s">
        <v>1973</v>
      </c>
      <c r="C151" s="40">
        <v>45047</v>
      </c>
      <c r="D151" s="40"/>
      <c r="L151" t="s">
        <v>1433</v>
      </c>
      <c r="M151" s="103">
        <v>1</v>
      </c>
      <c r="N151" s="103">
        <v>1</v>
      </c>
    </row>
    <row r="152" spans="2:14" x14ac:dyDescent="0.25">
      <c r="B152" t="s">
        <v>2396</v>
      </c>
      <c r="C152" s="40">
        <v>45048</v>
      </c>
      <c r="D152" s="40"/>
      <c r="L152" t="s">
        <v>1434</v>
      </c>
      <c r="M152" s="103">
        <v>1</v>
      </c>
      <c r="N152" s="103">
        <v>1</v>
      </c>
    </row>
    <row r="153" spans="2:14" x14ac:dyDescent="0.25">
      <c r="B153" t="s">
        <v>2508</v>
      </c>
      <c r="C153" s="40">
        <v>45048</v>
      </c>
      <c r="D153" s="40"/>
      <c r="L153" t="s">
        <v>1442</v>
      </c>
      <c r="M153" s="103">
        <v>1</v>
      </c>
      <c r="N153" s="103">
        <v>1</v>
      </c>
    </row>
    <row r="154" spans="2:14" x14ac:dyDescent="0.25">
      <c r="B154" t="s">
        <v>220</v>
      </c>
      <c r="C154" s="40">
        <v>45049</v>
      </c>
      <c r="D154" s="40"/>
      <c r="L154" t="s">
        <v>1446</v>
      </c>
      <c r="M154" s="103">
        <v>1</v>
      </c>
      <c r="N154" s="103">
        <v>1</v>
      </c>
    </row>
    <row r="155" spans="2:14" x14ac:dyDescent="0.25">
      <c r="B155" t="s">
        <v>1940</v>
      </c>
      <c r="C155" s="40">
        <v>45049</v>
      </c>
      <c r="D155" s="40"/>
      <c r="L155" t="s">
        <v>1454</v>
      </c>
      <c r="M155" s="103">
        <v>1</v>
      </c>
      <c r="N155" s="103">
        <v>1</v>
      </c>
    </row>
    <row r="156" spans="2:14" x14ac:dyDescent="0.25">
      <c r="B156" t="s">
        <v>2523</v>
      </c>
      <c r="C156" s="40">
        <v>45049</v>
      </c>
      <c r="D156" s="40"/>
      <c r="L156" t="s">
        <v>1474</v>
      </c>
      <c r="M156" s="103">
        <v>1</v>
      </c>
      <c r="N156" s="103">
        <v>1</v>
      </c>
    </row>
    <row r="157" spans="2:14" x14ac:dyDescent="0.25">
      <c r="B157" t="s">
        <v>2250</v>
      </c>
      <c r="C157" s="40">
        <v>45049</v>
      </c>
      <c r="D157" s="40"/>
      <c r="L157" t="s">
        <v>1501</v>
      </c>
      <c r="M157" s="103">
        <v>1</v>
      </c>
      <c r="N157" s="103">
        <v>1</v>
      </c>
    </row>
    <row r="158" spans="2:14" x14ac:dyDescent="0.25">
      <c r="B158" t="s">
        <v>1715</v>
      </c>
      <c r="C158" s="40">
        <v>45050</v>
      </c>
      <c r="D158" s="40"/>
      <c r="L158" t="s">
        <v>1510</v>
      </c>
      <c r="M158" s="103">
        <v>1</v>
      </c>
      <c r="N158" s="103">
        <v>1</v>
      </c>
    </row>
    <row r="159" spans="2:14" x14ac:dyDescent="0.25">
      <c r="B159" t="s">
        <v>2456</v>
      </c>
      <c r="C159" s="40">
        <v>45050</v>
      </c>
      <c r="D159" s="40"/>
      <c r="L159" t="s">
        <v>1525</v>
      </c>
      <c r="M159" s="103">
        <v>2</v>
      </c>
      <c r="N159" s="103">
        <v>2</v>
      </c>
    </row>
    <row r="160" spans="2:14" x14ac:dyDescent="0.25">
      <c r="B160" t="s">
        <v>1268</v>
      </c>
      <c r="C160" s="40">
        <v>45051</v>
      </c>
      <c r="D160" s="40"/>
      <c r="L160" t="s">
        <v>1533</v>
      </c>
      <c r="M160" s="103">
        <v>1</v>
      </c>
      <c r="N160" s="103">
        <v>1</v>
      </c>
    </row>
    <row r="161" spans="2:14" x14ac:dyDescent="0.25">
      <c r="B161" t="s">
        <v>2146</v>
      </c>
      <c r="C161" s="40">
        <v>45053</v>
      </c>
      <c r="D161" s="40"/>
      <c r="L161" t="s">
        <v>1537</v>
      </c>
      <c r="M161" s="103">
        <v>1</v>
      </c>
      <c r="N161" s="103">
        <v>1</v>
      </c>
    </row>
    <row r="162" spans="2:14" x14ac:dyDescent="0.25">
      <c r="B162" t="s">
        <v>1051</v>
      </c>
      <c r="C162" s="40">
        <v>45055</v>
      </c>
      <c r="D162" s="40"/>
      <c r="L162" t="s">
        <v>1538</v>
      </c>
      <c r="M162" s="103">
        <v>1</v>
      </c>
      <c r="N162" s="103">
        <v>1</v>
      </c>
    </row>
    <row r="163" spans="2:14" x14ac:dyDescent="0.25">
      <c r="B163" t="s">
        <v>1267</v>
      </c>
      <c r="C163" s="40">
        <v>45056</v>
      </c>
      <c r="D163" s="40"/>
      <c r="L163" t="s">
        <v>1541</v>
      </c>
      <c r="M163" s="103">
        <v>2</v>
      </c>
      <c r="N163" s="103">
        <v>2</v>
      </c>
    </row>
    <row r="164" spans="2:14" x14ac:dyDescent="0.25">
      <c r="B164" t="s">
        <v>1029</v>
      </c>
      <c r="C164" s="40">
        <v>45056</v>
      </c>
      <c r="D164" s="40"/>
      <c r="L164" t="s">
        <v>1542</v>
      </c>
      <c r="M164" s="103">
        <v>1</v>
      </c>
      <c r="N164" s="103">
        <v>1</v>
      </c>
    </row>
    <row r="165" spans="2:14" x14ac:dyDescent="0.25">
      <c r="B165" t="s">
        <v>675</v>
      </c>
      <c r="C165" s="40">
        <v>45058</v>
      </c>
      <c r="D165" s="40"/>
      <c r="L165" t="s">
        <v>1544</v>
      </c>
      <c r="M165" s="103">
        <v>20</v>
      </c>
      <c r="N165" s="103">
        <v>20</v>
      </c>
    </row>
    <row r="166" spans="2:14" x14ac:dyDescent="0.25">
      <c r="B166" t="s">
        <v>522</v>
      </c>
      <c r="C166" s="40">
        <v>45059</v>
      </c>
      <c r="D166" s="40"/>
      <c r="L166" t="s">
        <v>1545</v>
      </c>
      <c r="M166" s="103">
        <v>1</v>
      </c>
      <c r="N166" s="103">
        <v>1</v>
      </c>
    </row>
    <row r="167" spans="2:14" x14ac:dyDescent="0.25">
      <c r="B167" t="s">
        <v>1036</v>
      </c>
      <c r="C167" s="40">
        <v>45059</v>
      </c>
      <c r="D167" s="40"/>
      <c r="L167" t="s">
        <v>1551</v>
      </c>
      <c r="M167" s="103">
        <v>1</v>
      </c>
      <c r="N167" s="103">
        <v>1</v>
      </c>
    </row>
    <row r="168" spans="2:14" x14ac:dyDescent="0.25">
      <c r="B168" t="s">
        <v>383</v>
      </c>
      <c r="C168" s="40">
        <v>45060</v>
      </c>
      <c r="D168" s="40"/>
      <c r="L168" t="s">
        <v>1555</v>
      </c>
      <c r="M168" s="103">
        <v>5</v>
      </c>
      <c r="N168" s="103">
        <v>5</v>
      </c>
    </row>
    <row r="169" spans="2:14" x14ac:dyDescent="0.25">
      <c r="B169" t="s">
        <v>1141</v>
      </c>
      <c r="C169" s="40">
        <v>45061</v>
      </c>
      <c r="D169" s="40"/>
      <c r="L169" t="s">
        <v>1565</v>
      </c>
      <c r="M169" s="103">
        <v>1</v>
      </c>
      <c r="N169" s="103">
        <v>1</v>
      </c>
    </row>
    <row r="170" spans="2:14" x14ac:dyDescent="0.25">
      <c r="B170" t="s">
        <v>2068</v>
      </c>
      <c r="C170" s="40">
        <v>45064</v>
      </c>
      <c r="D170" s="40"/>
      <c r="L170" t="s">
        <v>1596</v>
      </c>
      <c r="M170" s="103">
        <v>1</v>
      </c>
      <c r="N170" s="103">
        <v>1</v>
      </c>
    </row>
    <row r="171" spans="2:14" x14ac:dyDescent="0.25">
      <c r="B171" t="s">
        <v>940</v>
      </c>
      <c r="C171" s="40">
        <v>45066</v>
      </c>
      <c r="D171" s="40"/>
      <c r="L171" t="s">
        <v>1598</v>
      </c>
      <c r="M171" s="103">
        <v>1</v>
      </c>
      <c r="N171" s="103">
        <v>1</v>
      </c>
    </row>
    <row r="172" spans="2:14" x14ac:dyDescent="0.25">
      <c r="B172" t="s">
        <v>759</v>
      </c>
      <c r="C172" s="40">
        <v>45068</v>
      </c>
      <c r="D172" s="40"/>
      <c r="L172" t="s">
        <v>1602</v>
      </c>
      <c r="M172" s="103">
        <v>1</v>
      </c>
      <c r="N172" s="103">
        <v>1</v>
      </c>
    </row>
    <row r="173" spans="2:14" x14ac:dyDescent="0.25">
      <c r="B173" t="s">
        <v>2302</v>
      </c>
      <c r="C173" s="40">
        <v>45068</v>
      </c>
      <c r="D173" s="40"/>
      <c r="L173" t="s">
        <v>1610</v>
      </c>
      <c r="M173" s="103">
        <v>1</v>
      </c>
      <c r="N173" s="103">
        <v>1</v>
      </c>
    </row>
    <row r="174" spans="2:14" x14ac:dyDescent="0.25">
      <c r="B174" t="s">
        <v>445</v>
      </c>
      <c r="C174" s="40">
        <v>45069</v>
      </c>
      <c r="D174" s="40"/>
      <c r="L174" t="s">
        <v>1611</v>
      </c>
      <c r="M174" s="103">
        <v>1</v>
      </c>
      <c r="N174" s="103">
        <v>1</v>
      </c>
    </row>
    <row r="175" spans="2:14" x14ac:dyDescent="0.25">
      <c r="B175" t="s">
        <v>1061</v>
      </c>
      <c r="C175" s="40">
        <v>45070</v>
      </c>
      <c r="D175" s="40"/>
      <c r="L175" t="s">
        <v>1615</v>
      </c>
      <c r="M175" s="103">
        <v>1</v>
      </c>
      <c r="N175" s="103">
        <v>1</v>
      </c>
    </row>
    <row r="176" spans="2:14" x14ac:dyDescent="0.25">
      <c r="B176" t="s">
        <v>1771</v>
      </c>
      <c r="C176" s="40">
        <v>45070</v>
      </c>
      <c r="D176" s="40"/>
      <c r="L176" t="s">
        <v>1617</v>
      </c>
      <c r="M176" s="103">
        <v>1</v>
      </c>
      <c r="N176" s="103">
        <v>1</v>
      </c>
    </row>
    <row r="177" spans="2:14" x14ac:dyDescent="0.25">
      <c r="B177" t="s">
        <v>2380</v>
      </c>
      <c r="C177" s="40">
        <v>45072</v>
      </c>
      <c r="D177" s="40"/>
      <c r="L177" t="s">
        <v>1622</v>
      </c>
      <c r="M177" s="103">
        <v>1</v>
      </c>
      <c r="N177" s="103">
        <v>1</v>
      </c>
    </row>
    <row r="178" spans="2:14" x14ac:dyDescent="0.25">
      <c r="B178" t="s">
        <v>85</v>
      </c>
      <c r="C178" s="40">
        <v>45073</v>
      </c>
      <c r="D178" s="40"/>
      <c r="L178" t="s">
        <v>1633</v>
      </c>
      <c r="M178" s="103">
        <v>1</v>
      </c>
      <c r="N178" s="103">
        <v>1</v>
      </c>
    </row>
    <row r="179" spans="2:14" x14ac:dyDescent="0.25">
      <c r="B179" t="s">
        <v>901</v>
      </c>
      <c r="C179" s="40">
        <v>45074</v>
      </c>
      <c r="D179" s="40"/>
      <c r="L179" t="s">
        <v>1657</v>
      </c>
      <c r="M179" s="103">
        <v>2</v>
      </c>
      <c r="N179" s="103">
        <v>2</v>
      </c>
    </row>
    <row r="180" spans="2:14" x14ac:dyDescent="0.25">
      <c r="B180" t="s">
        <v>1007</v>
      </c>
      <c r="C180" s="40">
        <v>45074</v>
      </c>
      <c r="D180" s="40"/>
      <c r="L180" t="s">
        <v>1668</v>
      </c>
      <c r="M180" s="103">
        <v>1</v>
      </c>
      <c r="N180" s="103">
        <v>1</v>
      </c>
    </row>
    <row r="181" spans="2:14" x14ac:dyDescent="0.25">
      <c r="B181" t="s">
        <v>1983</v>
      </c>
      <c r="C181" s="40">
        <v>45074</v>
      </c>
      <c r="D181" s="40"/>
      <c r="L181" t="s">
        <v>1690</v>
      </c>
      <c r="M181" s="103">
        <v>1</v>
      </c>
      <c r="N181" s="103">
        <v>1</v>
      </c>
    </row>
    <row r="182" spans="2:14" x14ac:dyDescent="0.25">
      <c r="B182" t="s">
        <v>1142</v>
      </c>
      <c r="C182" s="40">
        <v>45075</v>
      </c>
      <c r="D182" s="40"/>
      <c r="L182" t="s">
        <v>1693</v>
      </c>
      <c r="M182" s="103">
        <v>4</v>
      </c>
      <c r="N182" s="103">
        <v>4</v>
      </c>
    </row>
    <row r="183" spans="2:14" x14ac:dyDescent="0.25">
      <c r="B183" t="s">
        <v>983</v>
      </c>
      <c r="C183" s="40">
        <v>45075</v>
      </c>
      <c r="D183" s="40"/>
      <c r="L183" t="s">
        <v>1699</v>
      </c>
      <c r="M183" s="103">
        <v>1</v>
      </c>
      <c r="N183" s="103">
        <v>1</v>
      </c>
    </row>
    <row r="184" spans="2:14" x14ac:dyDescent="0.25">
      <c r="B184" t="s">
        <v>1128</v>
      </c>
      <c r="C184" s="40">
        <v>45077</v>
      </c>
      <c r="D184" s="40"/>
      <c r="L184" t="s">
        <v>1706</v>
      </c>
      <c r="M184" s="103">
        <v>1</v>
      </c>
      <c r="N184" s="103">
        <v>1</v>
      </c>
    </row>
    <row r="185" spans="2:14" x14ac:dyDescent="0.25">
      <c r="B185" t="s">
        <v>1355</v>
      </c>
      <c r="C185" s="40">
        <v>45078</v>
      </c>
      <c r="D185" s="40"/>
      <c r="L185" t="s">
        <v>1712</v>
      </c>
      <c r="M185" s="103">
        <v>1</v>
      </c>
      <c r="N185" s="103">
        <v>1</v>
      </c>
    </row>
    <row r="186" spans="2:14" x14ac:dyDescent="0.25">
      <c r="B186" t="s">
        <v>544</v>
      </c>
      <c r="C186" s="40">
        <v>45082</v>
      </c>
      <c r="D186" s="40"/>
      <c r="L186" t="s">
        <v>1719</v>
      </c>
      <c r="M186" s="103">
        <v>1</v>
      </c>
      <c r="N186" s="103">
        <v>1</v>
      </c>
    </row>
    <row r="187" spans="2:14" x14ac:dyDescent="0.25">
      <c r="B187" t="s">
        <v>1086</v>
      </c>
      <c r="C187" s="40">
        <v>45082</v>
      </c>
      <c r="D187" s="40"/>
      <c r="L187" t="s">
        <v>1721</v>
      </c>
      <c r="M187" s="103">
        <v>2</v>
      </c>
      <c r="N187" s="103">
        <v>2</v>
      </c>
    </row>
    <row r="188" spans="2:14" x14ac:dyDescent="0.25">
      <c r="B188" t="s">
        <v>2530</v>
      </c>
      <c r="C188" s="40">
        <v>45082</v>
      </c>
      <c r="D188" s="40"/>
      <c r="L188" t="s">
        <v>1750</v>
      </c>
      <c r="M188" s="103">
        <v>1</v>
      </c>
      <c r="N188" s="103">
        <v>1</v>
      </c>
    </row>
    <row r="189" spans="2:14" x14ac:dyDescent="0.25">
      <c r="B189" t="s">
        <v>497</v>
      </c>
      <c r="C189" s="40">
        <v>45083</v>
      </c>
      <c r="D189" s="40"/>
      <c r="L189" t="s">
        <v>1754</v>
      </c>
      <c r="M189" s="103">
        <v>1</v>
      </c>
      <c r="N189" s="103">
        <v>1</v>
      </c>
    </row>
    <row r="190" spans="2:14" x14ac:dyDescent="0.25">
      <c r="B190" t="s">
        <v>2606</v>
      </c>
      <c r="C190" s="40">
        <v>45084</v>
      </c>
      <c r="D190" s="40"/>
      <c r="L190" t="s">
        <v>1791</v>
      </c>
      <c r="M190" s="103">
        <v>1</v>
      </c>
      <c r="N190" s="103">
        <v>1</v>
      </c>
    </row>
    <row r="191" spans="2:14" x14ac:dyDescent="0.25">
      <c r="B191" t="s">
        <v>1158</v>
      </c>
      <c r="C191" s="40">
        <v>45085</v>
      </c>
      <c r="D191" s="40"/>
      <c r="L191" t="s">
        <v>1792</v>
      </c>
      <c r="M191" s="103">
        <v>2</v>
      </c>
      <c r="N191" s="103">
        <v>2</v>
      </c>
    </row>
    <row r="192" spans="2:14" x14ac:dyDescent="0.25">
      <c r="B192" t="s">
        <v>1683</v>
      </c>
      <c r="C192" s="40">
        <v>45085</v>
      </c>
      <c r="D192" s="40"/>
      <c r="L192" t="s">
        <v>1794</v>
      </c>
      <c r="M192" s="103">
        <v>3</v>
      </c>
      <c r="N192" s="103">
        <v>3</v>
      </c>
    </row>
    <row r="193" spans="2:14" x14ac:dyDescent="0.25">
      <c r="B193" t="s">
        <v>2202</v>
      </c>
      <c r="C193" s="40">
        <v>45085</v>
      </c>
      <c r="D193" s="40"/>
      <c r="L193" t="s">
        <v>1797</v>
      </c>
      <c r="M193" s="103">
        <v>23</v>
      </c>
      <c r="N193" s="103">
        <v>23</v>
      </c>
    </row>
    <row r="194" spans="2:14" x14ac:dyDescent="0.25">
      <c r="B194" t="s">
        <v>2576</v>
      </c>
      <c r="C194" s="40">
        <v>45085</v>
      </c>
      <c r="D194" s="40"/>
      <c r="L194" t="s">
        <v>1798</v>
      </c>
      <c r="M194" s="103">
        <v>2</v>
      </c>
      <c r="N194" s="103">
        <v>2</v>
      </c>
    </row>
    <row r="195" spans="2:14" x14ac:dyDescent="0.25">
      <c r="B195" t="s">
        <v>2214</v>
      </c>
      <c r="C195" s="40">
        <v>45086</v>
      </c>
      <c r="D195" s="40"/>
      <c r="L195" t="s">
        <v>1802</v>
      </c>
      <c r="M195" s="103">
        <v>1</v>
      </c>
      <c r="N195" s="103">
        <v>1</v>
      </c>
    </row>
    <row r="196" spans="2:14" x14ac:dyDescent="0.25">
      <c r="B196" t="s">
        <v>131</v>
      </c>
      <c r="C196" s="40">
        <v>45087</v>
      </c>
      <c r="D196" s="40"/>
      <c r="L196" t="s">
        <v>1813</v>
      </c>
      <c r="M196" s="103">
        <v>1</v>
      </c>
      <c r="N196" s="103">
        <v>1</v>
      </c>
    </row>
    <row r="197" spans="2:14" x14ac:dyDescent="0.25">
      <c r="B197" t="s">
        <v>933</v>
      </c>
      <c r="C197" s="40">
        <v>45087</v>
      </c>
      <c r="D197" s="40"/>
      <c r="L197" t="s">
        <v>1814</v>
      </c>
      <c r="M197" s="103">
        <v>1</v>
      </c>
      <c r="N197" s="103">
        <v>1</v>
      </c>
    </row>
    <row r="198" spans="2:14" x14ac:dyDescent="0.25">
      <c r="B198" t="s">
        <v>2577</v>
      </c>
      <c r="C198" s="40">
        <v>45087</v>
      </c>
      <c r="D198" s="40"/>
      <c r="L198" t="s">
        <v>1816</v>
      </c>
      <c r="M198" s="103">
        <v>1</v>
      </c>
      <c r="N198" s="103">
        <v>1</v>
      </c>
    </row>
    <row r="199" spans="2:14" x14ac:dyDescent="0.25">
      <c r="B199" t="s">
        <v>133</v>
      </c>
      <c r="C199" s="40">
        <v>45088</v>
      </c>
      <c r="D199" s="40"/>
      <c r="L199" t="s">
        <v>1835</v>
      </c>
      <c r="M199" s="103">
        <v>1</v>
      </c>
      <c r="N199" s="103">
        <v>1</v>
      </c>
    </row>
    <row r="200" spans="2:14" x14ac:dyDescent="0.25">
      <c r="B200" t="s">
        <v>1468</v>
      </c>
      <c r="C200" s="40">
        <v>45088</v>
      </c>
      <c r="D200" s="40"/>
      <c r="L200" t="s">
        <v>1842</v>
      </c>
      <c r="M200" s="103">
        <v>1</v>
      </c>
      <c r="N200" s="103">
        <v>1</v>
      </c>
    </row>
    <row r="201" spans="2:14" x14ac:dyDescent="0.25">
      <c r="B201" t="s">
        <v>518</v>
      </c>
      <c r="C201" s="40">
        <v>45089</v>
      </c>
      <c r="D201" s="40"/>
      <c r="L201" t="s">
        <v>1846</v>
      </c>
      <c r="M201" s="103">
        <v>1</v>
      </c>
      <c r="N201" s="103">
        <v>1</v>
      </c>
    </row>
    <row r="202" spans="2:14" x14ac:dyDescent="0.25">
      <c r="B202" t="s">
        <v>208</v>
      </c>
      <c r="C202" s="40">
        <v>45091</v>
      </c>
      <c r="D202" s="40"/>
      <c r="L202" t="s">
        <v>1870</v>
      </c>
      <c r="M202" s="103">
        <v>1</v>
      </c>
      <c r="N202" s="103">
        <v>1</v>
      </c>
    </row>
    <row r="203" spans="2:14" x14ac:dyDescent="0.25">
      <c r="B203" t="s">
        <v>535</v>
      </c>
      <c r="C203" s="40">
        <v>45091</v>
      </c>
      <c r="D203" s="40"/>
      <c r="L203" t="s">
        <v>1896</v>
      </c>
      <c r="M203" s="103">
        <v>1</v>
      </c>
      <c r="N203" s="103">
        <v>1</v>
      </c>
    </row>
    <row r="204" spans="2:14" x14ac:dyDescent="0.25">
      <c r="B204" t="s">
        <v>1482</v>
      </c>
      <c r="C204" s="40">
        <v>45091</v>
      </c>
      <c r="D204" s="40"/>
      <c r="L204" t="s">
        <v>1937</v>
      </c>
      <c r="M204" s="103">
        <v>1</v>
      </c>
      <c r="N204" s="103">
        <v>1</v>
      </c>
    </row>
    <row r="205" spans="2:14" x14ac:dyDescent="0.25">
      <c r="B205" t="s">
        <v>1091</v>
      </c>
      <c r="C205" s="40">
        <v>45092</v>
      </c>
      <c r="D205" s="40"/>
      <c r="L205" t="s">
        <v>1957</v>
      </c>
      <c r="M205" s="103">
        <v>1</v>
      </c>
      <c r="N205" s="103">
        <v>1</v>
      </c>
    </row>
    <row r="206" spans="2:14" x14ac:dyDescent="0.25">
      <c r="B206" t="s">
        <v>141</v>
      </c>
      <c r="C206" s="40">
        <v>45093</v>
      </c>
      <c r="D206" s="40"/>
      <c r="L206" t="s">
        <v>1978</v>
      </c>
      <c r="M206" s="103">
        <v>1</v>
      </c>
      <c r="N206" s="103">
        <v>1</v>
      </c>
    </row>
    <row r="207" spans="2:14" x14ac:dyDescent="0.25">
      <c r="B207" t="s">
        <v>2575</v>
      </c>
      <c r="C207" s="40">
        <v>45093</v>
      </c>
      <c r="D207" s="40"/>
      <c r="L207" t="s">
        <v>1996</v>
      </c>
      <c r="M207" s="103">
        <v>1</v>
      </c>
      <c r="N207" s="103">
        <v>1</v>
      </c>
    </row>
    <row r="208" spans="2:14" x14ac:dyDescent="0.25">
      <c r="B208" t="s">
        <v>2224</v>
      </c>
      <c r="C208" s="40">
        <v>45093</v>
      </c>
      <c r="D208" s="40"/>
      <c r="L208" t="s">
        <v>2004</v>
      </c>
      <c r="M208" s="103">
        <v>1</v>
      </c>
      <c r="N208" s="103">
        <v>1</v>
      </c>
    </row>
    <row r="209" spans="2:14" x14ac:dyDescent="0.25">
      <c r="B209" t="s">
        <v>1930</v>
      </c>
      <c r="C209" s="40">
        <v>45094</v>
      </c>
      <c r="D209" s="40"/>
      <c r="L209" t="s">
        <v>2024</v>
      </c>
      <c r="M209" s="103">
        <v>7</v>
      </c>
      <c r="N209" s="103">
        <v>7</v>
      </c>
    </row>
    <row r="210" spans="2:14" x14ac:dyDescent="0.25">
      <c r="B210" t="s">
        <v>185</v>
      </c>
      <c r="C210" s="40">
        <v>45095</v>
      </c>
      <c r="D210" s="40"/>
      <c r="L210" t="s">
        <v>2030</v>
      </c>
      <c r="M210" s="103">
        <v>1</v>
      </c>
      <c r="N210" s="103">
        <v>1</v>
      </c>
    </row>
    <row r="211" spans="2:14" x14ac:dyDescent="0.25">
      <c r="B211" t="s">
        <v>977</v>
      </c>
      <c r="C211" s="40">
        <v>45095</v>
      </c>
      <c r="D211" s="40"/>
      <c r="L211" t="s">
        <v>2036</v>
      </c>
      <c r="M211" s="103">
        <v>1</v>
      </c>
      <c r="N211" s="103">
        <v>1</v>
      </c>
    </row>
    <row r="212" spans="2:14" x14ac:dyDescent="0.25">
      <c r="B212" t="s">
        <v>785</v>
      </c>
      <c r="C212" s="40">
        <v>45095</v>
      </c>
      <c r="D212" s="40"/>
      <c r="L212" t="s">
        <v>2045</v>
      </c>
      <c r="M212" s="103">
        <v>1</v>
      </c>
      <c r="N212" s="103">
        <v>1</v>
      </c>
    </row>
    <row r="213" spans="2:14" x14ac:dyDescent="0.25">
      <c r="B213" t="s">
        <v>2481</v>
      </c>
      <c r="C213" s="40">
        <v>45096</v>
      </c>
      <c r="D213" s="40"/>
      <c r="L213" t="s">
        <v>2046</v>
      </c>
      <c r="M213" s="103">
        <v>1</v>
      </c>
      <c r="N213" s="103">
        <v>1</v>
      </c>
    </row>
    <row r="214" spans="2:14" x14ac:dyDescent="0.25">
      <c r="B214" t="s">
        <v>1164</v>
      </c>
      <c r="C214" s="40">
        <v>45097</v>
      </c>
      <c r="D214" s="40"/>
      <c r="L214" t="s">
        <v>2057</v>
      </c>
      <c r="M214" s="103">
        <v>1</v>
      </c>
      <c r="N214" s="103">
        <v>1</v>
      </c>
    </row>
    <row r="215" spans="2:14" x14ac:dyDescent="0.25">
      <c r="B215" t="s">
        <v>2666</v>
      </c>
      <c r="C215" s="40">
        <v>45097</v>
      </c>
      <c r="D215" s="40"/>
      <c r="L215" t="s">
        <v>2058</v>
      </c>
      <c r="M215" s="103">
        <v>1</v>
      </c>
      <c r="N215" s="103">
        <v>1</v>
      </c>
    </row>
    <row r="216" spans="2:14" x14ac:dyDescent="0.25">
      <c r="B216" t="s">
        <v>1076</v>
      </c>
      <c r="C216" s="40">
        <v>45098</v>
      </c>
      <c r="D216" s="40"/>
      <c r="L216" t="s">
        <v>2063</v>
      </c>
      <c r="M216" s="103">
        <v>1</v>
      </c>
      <c r="N216" s="103">
        <v>1</v>
      </c>
    </row>
    <row r="217" spans="2:14" x14ac:dyDescent="0.25">
      <c r="B217" t="s">
        <v>1502</v>
      </c>
      <c r="C217" s="40">
        <v>45099</v>
      </c>
      <c r="D217" s="40"/>
      <c r="L217" t="s">
        <v>2077</v>
      </c>
      <c r="M217" s="103">
        <v>1</v>
      </c>
      <c r="N217" s="103">
        <v>1</v>
      </c>
    </row>
    <row r="218" spans="2:14" x14ac:dyDescent="0.25">
      <c r="B218" t="s">
        <v>312</v>
      </c>
      <c r="C218" s="40">
        <v>45100</v>
      </c>
      <c r="D218" s="40"/>
      <c r="L218" t="s">
        <v>2083</v>
      </c>
      <c r="M218" s="103">
        <v>1</v>
      </c>
      <c r="N218" s="103">
        <v>1</v>
      </c>
    </row>
    <row r="219" spans="2:14" x14ac:dyDescent="0.25">
      <c r="B219" t="s">
        <v>1378</v>
      </c>
      <c r="C219" s="40">
        <v>45100</v>
      </c>
      <c r="D219" s="40"/>
      <c r="L219" t="s">
        <v>2111</v>
      </c>
      <c r="M219" s="103">
        <v>1</v>
      </c>
      <c r="N219" s="103">
        <v>1</v>
      </c>
    </row>
    <row r="220" spans="2:14" x14ac:dyDescent="0.25">
      <c r="B220" t="s">
        <v>1980</v>
      </c>
      <c r="C220" s="40">
        <v>45101</v>
      </c>
      <c r="D220" s="40"/>
      <c r="L220" t="s">
        <v>2114</v>
      </c>
      <c r="M220" s="103">
        <v>1</v>
      </c>
      <c r="N220" s="103">
        <v>1</v>
      </c>
    </row>
    <row r="221" spans="2:14" x14ac:dyDescent="0.25">
      <c r="B221" t="s">
        <v>2555</v>
      </c>
      <c r="C221" s="40">
        <v>45102</v>
      </c>
      <c r="D221" s="40"/>
      <c r="L221" t="s">
        <v>2117</v>
      </c>
      <c r="M221" s="103">
        <v>1</v>
      </c>
      <c r="N221" s="103">
        <v>1</v>
      </c>
    </row>
    <row r="222" spans="2:14" x14ac:dyDescent="0.25">
      <c r="B222" t="s">
        <v>828</v>
      </c>
      <c r="C222" s="40">
        <v>45103</v>
      </c>
      <c r="D222" s="40"/>
      <c r="L222" t="s">
        <v>2122</v>
      </c>
      <c r="M222" s="103">
        <v>1</v>
      </c>
      <c r="N222" s="103">
        <v>1</v>
      </c>
    </row>
    <row r="223" spans="2:14" x14ac:dyDescent="0.25">
      <c r="B223" t="s">
        <v>1424</v>
      </c>
      <c r="C223" s="40">
        <v>45104</v>
      </c>
      <c r="D223" s="40"/>
      <c r="L223" t="s">
        <v>2138</v>
      </c>
      <c r="M223" s="103">
        <v>1</v>
      </c>
      <c r="N223" s="103">
        <v>1</v>
      </c>
    </row>
    <row r="224" spans="2:14" x14ac:dyDescent="0.25">
      <c r="B224" t="s">
        <v>411</v>
      </c>
      <c r="C224" s="40">
        <v>45105</v>
      </c>
      <c r="D224" s="40"/>
      <c r="L224" t="s">
        <v>2145</v>
      </c>
      <c r="M224" s="103">
        <v>1</v>
      </c>
      <c r="N224" s="103">
        <v>1</v>
      </c>
    </row>
    <row r="225" spans="2:14" x14ac:dyDescent="0.25">
      <c r="B225" t="s">
        <v>1972</v>
      </c>
      <c r="C225" s="40">
        <v>45105</v>
      </c>
      <c r="D225" s="40"/>
      <c r="L225" t="s">
        <v>2153</v>
      </c>
      <c r="M225" s="103">
        <v>1</v>
      </c>
      <c r="N225" s="103">
        <v>1</v>
      </c>
    </row>
    <row r="226" spans="2:14" x14ac:dyDescent="0.25">
      <c r="B226" t="s">
        <v>1859</v>
      </c>
      <c r="C226" s="40">
        <v>45106</v>
      </c>
      <c r="D226" s="40"/>
      <c r="L226" t="s">
        <v>2154</v>
      </c>
      <c r="M226" s="103">
        <v>2</v>
      </c>
      <c r="N226" s="103">
        <v>2</v>
      </c>
    </row>
    <row r="227" spans="2:14" x14ac:dyDescent="0.25">
      <c r="B227" t="s">
        <v>1278</v>
      </c>
      <c r="C227" s="40">
        <v>45107</v>
      </c>
      <c r="D227" s="40"/>
      <c r="L227" t="s">
        <v>2167</v>
      </c>
      <c r="M227" s="103">
        <v>1</v>
      </c>
      <c r="N227" s="103">
        <v>1</v>
      </c>
    </row>
    <row r="228" spans="2:14" x14ac:dyDescent="0.25">
      <c r="B228" t="s">
        <v>119</v>
      </c>
      <c r="C228" s="40">
        <v>45108</v>
      </c>
      <c r="D228" s="40"/>
      <c r="L228" t="s">
        <v>2169</v>
      </c>
      <c r="M228" s="103">
        <v>1</v>
      </c>
      <c r="N228" s="103">
        <v>1</v>
      </c>
    </row>
    <row r="229" spans="2:14" x14ac:dyDescent="0.25">
      <c r="B229" t="s">
        <v>1567</v>
      </c>
      <c r="C229" s="40">
        <v>45108</v>
      </c>
      <c r="D229" s="40"/>
      <c r="L229" t="s">
        <v>2189</v>
      </c>
      <c r="M229" s="103">
        <v>1</v>
      </c>
      <c r="N229" s="103">
        <v>1</v>
      </c>
    </row>
    <row r="230" spans="2:14" x14ac:dyDescent="0.25">
      <c r="B230" t="s">
        <v>1422</v>
      </c>
      <c r="C230" s="40">
        <v>45108</v>
      </c>
      <c r="D230" s="40"/>
      <c r="L230" t="s">
        <v>2197</v>
      </c>
      <c r="M230" s="103">
        <v>1</v>
      </c>
      <c r="N230" s="103">
        <v>1</v>
      </c>
    </row>
    <row r="231" spans="2:14" x14ac:dyDescent="0.25">
      <c r="B231" t="s">
        <v>273</v>
      </c>
      <c r="C231" s="40">
        <v>45109</v>
      </c>
      <c r="D231" s="40"/>
      <c r="L231" t="s">
        <v>2208</v>
      </c>
      <c r="M231" s="103">
        <v>1</v>
      </c>
      <c r="N231" s="103">
        <v>1</v>
      </c>
    </row>
    <row r="232" spans="2:14" x14ac:dyDescent="0.25">
      <c r="B232" t="s">
        <v>2472</v>
      </c>
      <c r="C232" s="40">
        <v>45110</v>
      </c>
      <c r="D232" s="40"/>
      <c r="L232" t="s">
        <v>2248</v>
      </c>
      <c r="M232" s="103">
        <v>3</v>
      </c>
      <c r="N232" s="103">
        <v>3</v>
      </c>
    </row>
    <row r="233" spans="2:14" x14ac:dyDescent="0.25">
      <c r="B233" t="s">
        <v>345</v>
      </c>
      <c r="C233" s="40">
        <v>45111</v>
      </c>
      <c r="D233" s="40"/>
      <c r="L233" t="s">
        <v>2263</v>
      </c>
      <c r="M233" s="103">
        <v>1</v>
      </c>
      <c r="N233" s="103">
        <v>1</v>
      </c>
    </row>
    <row r="234" spans="2:14" x14ac:dyDescent="0.25">
      <c r="B234" t="s">
        <v>2124</v>
      </c>
      <c r="C234" s="40">
        <v>45111</v>
      </c>
      <c r="D234" s="40"/>
      <c r="L234" t="s">
        <v>2272</v>
      </c>
      <c r="M234" s="103">
        <v>2</v>
      </c>
      <c r="N234" s="103">
        <v>2</v>
      </c>
    </row>
    <row r="235" spans="2:14" x14ac:dyDescent="0.25">
      <c r="B235" t="s">
        <v>2490</v>
      </c>
      <c r="C235" s="40">
        <v>45111</v>
      </c>
      <c r="D235" s="40"/>
      <c r="L235" t="s">
        <v>2285</v>
      </c>
      <c r="M235" s="103">
        <v>1</v>
      </c>
      <c r="N235" s="103">
        <v>1</v>
      </c>
    </row>
    <row r="236" spans="2:14" x14ac:dyDescent="0.25">
      <c r="B236" t="s">
        <v>1222</v>
      </c>
      <c r="C236" s="40">
        <v>45112</v>
      </c>
      <c r="D236" s="40"/>
      <c r="L236" t="s">
        <v>2290</v>
      </c>
      <c r="M236" s="103">
        <v>2</v>
      </c>
      <c r="N236" s="103">
        <v>2</v>
      </c>
    </row>
    <row r="237" spans="2:14" x14ac:dyDescent="0.25">
      <c r="B237" t="s">
        <v>2163</v>
      </c>
      <c r="C237" s="40">
        <v>45113</v>
      </c>
      <c r="D237" s="40"/>
      <c r="L237" t="s">
        <v>2308</v>
      </c>
      <c r="M237" s="103">
        <v>7</v>
      </c>
      <c r="N237" s="103">
        <v>7</v>
      </c>
    </row>
    <row r="238" spans="2:14" x14ac:dyDescent="0.25">
      <c r="B238" t="s">
        <v>2017</v>
      </c>
      <c r="C238" s="40">
        <v>45116</v>
      </c>
      <c r="D238" s="40"/>
      <c r="L238" t="s">
        <v>2311</v>
      </c>
      <c r="M238" s="103">
        <v>6</v>
      </c>
      <c r="N238" s="103">
        <v>6</v>
      </c>
    </row>
    <row r="239" spans="2:14" x14ac:dyDescent="0.25">
      <c r="B239" t="s">
        <v>222</v>
      </c>
      <c r="C239" s="40">
        <v>45118</v>
      </c>
      <c r="D239" s="40"/>
      <c r="L239" t="s">
        <v>2326</v>
      </c>
      <c r="M239" s="103">
        <v>2</v>
      </c>
      <c r="N239" s="103">
        <v>2</v>
      </c>
    </row>
    <row r="240" spans="2:14" x14ac:dyDescent="0.25">
      <c r="B240" t="s">
        <v>1307</v>
      </c>
      <c r="C240" s="40">
        <v>45118</v>
      </c>
      <c r="D240" s="40"/>
      <c r="L240" t="s">
        <v>2352</v>
      </c>
      <c r="M240" s="103">
        <v>1</v>
      </c>
      <c r="N240" s="103">
        <v>1</v>
      </c>
    </row>
    <row r="241" spans="2:14" x14ac:dyDescent="0.25">
      <c r="B241" t="s">
        <v>1214</v>
      </c>
      <c r="C241" s="40">
        <v>45118</v>
      </c>
      <c r="D241" s="40"/>
      <c r="L241" t="s">
        <v>2367</v>
      </c>
      <c r="M241" s="103">
        <v>1</v>
      </c>
      <c r="N241" s="103">
        <v>1</v>
      </c>
    </row>
    <row r="242" spans="2:14" x14ac:dyDescent="0.25">
      <c r="B242" t="s">
        <v>902</v>
      </c>
      <c r="C242" s="40">
        <v>45118</v>
      </c>
      <c r="D242" s="40"/>
      <c r="L242" t="s">
        <v>2369</v>
      </c>
      <c r="M242" s="103">
        <v>1</v>
      </c>
      <c r="N242" s="103">
        <v>1</v>
      </c>
    </row>
    <row r="243" spans="2:14" x14ac:dyDescent="0.25">
      <c r="B243" t="s">
        <v>1670</v>
      </c>
      <c r="C243" s="40">
        <v>45119</v>
      </c>
      <c r="D243" s="40"/>
      <c r="L243" t="s">
        <v>2389</v>
      </c>
      <c r="M243" s="103">
        <v>1</v>
      </c>
      <c r="N243" s="103">
        <v>1</v>
      </c>
    </row>
    <row r="244" spans="2:14" x14ac:dyDescent="0.25">
      <c r="B244" t="s">
        <v>967</v>
      </c>
      <c r="C244" s="40">
        <v>45121</v>
      </c>
      <c r="D244" s="40"/>
      <c r="L244" t="s">
        <v>2404</v>
      </c>
      <c r="M244" s="103">
        <v>1</v>
      </c>
      <c r="N244" s="103">
        <v>1</v>
      </c>
    </row>
    <row r="245" spans="2:14" x14ac:dyDescent="0.25">
      <c r="B245" t="s">
        <v>2405</v>
      </c>
      <c r="C245" s="40">
        <v>45121</v>
      </c>
      <c r="D245" s="40"/>
      <c r="L245" t="s">
        <v>2406</v>
      </c>
      <c r="M245" s="103">
        <v>1</v>
      </c>
      <c r="N245" s="103">
        <v>1</v>
      </c>
    </row>
    <row r="246" spans="2:14" x14ac:dyDescent="0.25">
      <c r="B246" t="s">
        <v>2483</v>
      </c>
      <c r="C246" s="40">
        <v>45121</v>
      </c>
      <c r="D246" s="40"/>
      <c r="L246" t="s">
        <v>2419</v>
      </c>
      <c r="M246" s="103">
        <v>1</v>
      </c>
      <c r="N246" s="103">
        <v>1</v>
      </c>
    </row>
    <row r="247" spans="2:14" x14ac:dyDescent="0.25">
      <c r="B247" t="s">
        <v>1187</v>
      </c>
      <c r="C247" s="40">
        <v>45122</v>
      </c>
      <c r="D247" s="40"/>
      <c r="L247" t="s">
        <v>2429</v>
      </c>
      <c r="M247" s="103">
        <v>2</v>
      </c>
      <c r="N247" s="103">
        <v>2</v>
      </c>
    </row>
    <row r="248" spans="2:14" x14ac:dyDescent="0.25">
      <c r="B248" t="s">
        <v>1058</v>
      </c>
      <c r="C248" s="40">
        <v>45122</v>
      </c>
      <c r="D248" s="40"/>
      <c r="L248" t="s">
        <v>2431</v>
      </c>
      <c r="M248" s="103">
        <v>1</v>
      </c>
      <c r="N248" s="103">
        <v>1</v>
      </c>
    </row>
    <row r="249" spans="2:14" x14ac:dyDescent="0.25">
      <c r="B249" t="s">
        <v>740</v>
      </c>
      <c r="C249" s="40">
        <v>45122</v>
      </c>
      <c r="D249" s="40"/>
      <c r="L249" t="s">
        <v>2437</v>
      </c>
      <c r="M249" s="103">
        <v>2</v>
      </c>
      <c r="N249" s="103">
        <v>2</v>
      </c>
    </row>
    <row r="250" spans="2:14" x14ac:dyDescent="0.25">
      <c r="B250" t="s">
        <v>728</v>
      </c>
      <c r="C250" s="40">
        <v>45122</v>
      </c>
      <c r="D250" s="40"/>
      <c r="L250" t="s">
        <v>2449</v>
      </c>
      <c r="M250" s="103">
        <v>1</v>
      </c>
      <c r="N250" s="103">
        <v>1</v>
      </c>
    </row>
    <row r="251" spans="2:14" x14ac:dyDescent="0.25">
      <c r="B251" t="s">
        <v>343</v>
      </c>
      <c r="C251" s="40">
        <v>45125</v>
      </c>
      <c r="D251" s="40"/>
      <c r="L251" t="s">
        <v>2457</v>
      </c>
      <c r="M251" s="103">
        <v>1</v>
      </c>
      <c r="N251" s="103">
        <v>1</v>
      </c>
    </row>
    <row r="252" spans="2:14" x14ac:dyDescent="0.25">
      <c r="B252" t="s">
        <v>2633</v>
      </c>
      <c r="C252" s="40">
        <v>45125</v>
      </c>
      <c r="D252" s="40"/>
      <c r="L252" t="s">
        <v>2460</v>
      </c>
      <c r="M252" s="103">
        <v>1</v>
      </c>
      <c r="N252" s="103">
        <v>1</v>
      </c>
    </row>
    <row r="253" spans="2:14" x14ac:dyDescent="0.25">
      <c r="B253" t="s">
        <v>991</v>
      </c>
      <c r="C253" s="40">
        <v>45127</v>
      </c>
      <c r="D253" s="40"/>
      <c r="L253" t="s">
        <v>2466</v>
      </c>
      <c r="M253" s="103">
        <v>1</v>
      </c>
      <c r="N253" s="103">
        <v>1</v>
      </c>
    </row>
    <row r="254" spans="2:14" x14ac:dyDescent="0.25">
      <c r="B254" t="s">
        <v>2334</v>
      </c>
      <c r="C254" s="40">
        <v>45128</v>
      </c>
      <c r="D254" s="40"/>
      <c r="L254" t="s">
        <v>2467</v>
      </c>
      <c r="M254" s="103">
        <v>1</v>
      </c>
      <c r="N254" s="103">
        <v>1</v>
      </c>
    </row>
    <row r="255" spans="2:14" x14ac:dyDescent="0.25">
      <c r="B255" t="s">
        <v>884</v>
      </c>
      <c r="C255" s="40">
        <v>45129</v>
      </c>
      <c r="D255" s="40"/>
      <c r="L255" t="s">
        <v>2474</v>
      </c>
      <c r="M255" s="103">
        <v>1</v>
      </c>
      <c r="N255" s="103">
        <v>1</v>
      </c>
    </row>
    <row r="256" spans="2:14" x14ac:dyDescent="0.25">
      <c r="B256" t="s">
        <v>2237</v>
      </c>
      <c r="C256" s="40">
        <v>45130</v>
      </c>
      <c r="D256" s="40"/>
      <c r="L256" t="s">
        <v>2492</v>
      </c>
      <c r="M256" s="103">
        <v>1</v>
      </c>
      <c r="N256" s="103">
        <v>1</v>
      </c>
    </row>
    <row r="257" spans="2:14" x14ac:dyDescent="0.25">
      <c r="B257" t="s">
        <v>2085</v>
      </c>
      <c r="C257" s="40">
        <v>45131</v>
      </c>
      <c r="D257" s="40"/>
      <c r="L257" t="s">
        <v>2503</v>
      </c>
      <c r="M257" s="103">
        <v>1</v>
      </c>
      <c r="N257" s="103">
        <v>1</v>
      </c>
    </row>
    <row r="258" spans="2:14" x14ac:dyDescent="0.25">
      <c r="B258" t="s">
        <v>2368</v>
      </c>
      <c r="C258" s="40">
        <v>45131</v>
      </c>
      <c r="D258" s="40"/>
      <c r="L258" t="s">
        <v>2504</v>
      </c>
      <c r="M258" s="103">
        <v>1</v>
      </c>
      <c r="N258" s="103">
        <v>1</v>
      </c>
    </row>
    <row r="259" spans="2:14" x14ac:dyDescent="0.25">
      <c r="B259" t="s">
        <v>2052</v>
      </c>
      <c r="C259" s="40">
        <v>45131</v>
      </c>
      <c r="D259" s="40"/>
      <c r="L259" t="s">
        <v>2520</v>
      </c>
      <c r="M259" s="103">
        <v>1</v>
      </c>
      <c r="N259" s="103">
        <v>1</v>
      </c>
    </row>
    <row r="260" spans="2:14" x14ac:dyDescent="0.25">
      <c r="B260" t="s">
        <v>300</v>
      </c>
      <c r="C260" s="40">
        <v>45132</v>
      </c>
      <c r="D260" s="40"/>
      <c r="L260" t="s">
        <v>2532</v>
      </c>
      <c r="M260" s="103">
        <v>1</v>
      </c>
      <c r="N260" s="103">
        <v>1</v>
      </c>
    </row>
    <row r="261" spans="2:14" x14ac:dyDescent="0.25">
      <c r="B261" t="s">
        <v>2165</v>
      </c>
      <c r="C261" s="40">
        <v>45132</v>
      </c>
      <c r="D261" s="40"/>
      <c r="L261" t="s">
        <v>2579</v>
      </c>
      <c r="M261" s="103">
        <v>1</v>
      </c>
      <c r="N261" s="103">
        <v>1</v>
      </c>
    </row>
    <row r="262" spans="2:14" x14ac:dyDescent="0.25">
      <c r="B262" t="s">
        <v>1650</v>
      </c>
      <c r="C262" s="40">
        <v>45134</v>
      </c>
      <c r="D262" s="40"/>
      <c r="L262" t="s">
        <v>2580</v>
      </c>
      <c r="M262" s="103">
        <v>1</v>
      </c>
      <c r="N262" s="103">
        <v>1</v>
      </c>
    </row>
    <row r="263" spans="2:14" x14ac:dyDescent="0.25">
      <c r="B263" t="s">
        <v>168</v>
      </c>
      <c r="C263" s="40">
        <v>45135</v>
      </c>
      <c r="D263" s="40"/>
      <c r="L263" t="s">
        <v>2592</v>
      </c>
      <c r="M263" s="103">
        <v>1</v>
      </c>
      <c r="N263" s="103">
        <v>1</v>
      </c>
    </row>
    <row r="264" spans="2:14" x14ac:dyDescent="0.25">
      <c r="B264" t="s">
        <v>1280</v>
      </c>
      <c r="C264" s="40">
        <v>45135</v>
      </c>
      <c r="D264" s="40"/>
      <c r="L264" t="s">
        <v>2594</v>
      </c>
      <c r="M264" s="103">
        <v>1</v>
      </c>
      <c r="N264" s="103">
        <v>1</v>
      </c>
    </row>
    <row r="265" spans="2:14" x14ac:dyDescent="0.25">
      <c r="B265" t="s">
        <v>2070</v>
      </c>
      <c r="C265" s="40">
        <v>45136</v>
      </c>
      <c r="D265" s="40"/>
      <c r="L265" t="s">
        <v>2601</v>
      </c>
      <c r="M265" s="103">
        <v>1</v>
      </c>
      <c r="N265" s="103">
        <v>1</v>
      </c>
    </row>
    <row r="266" spans="2:14" x14ac:dyDescent="0.25">
      <c r="B266" t="s">
        <v>453</v>
      </c>
      <c r="C266" s="40">
        <v>45137</v>
      </c>
      <c r="D266" s="40"/>
      <c r="L266" t="s">
        <v>2610</v>
      </c>
      <c r="M266" s="103">
        <v>1</v>
      </c>
      <c r="N266" s="103">
        <v>1</v>
      </c>
    </row>
    <row r="267" spans="2:14" x14ac:dyDescent="0.25">
      <c r="B267" t="s">
        <v>2391</v>
      </c>
      <c r="C267" s="40">
        <v>45138</v>
      </c>
      <c r="D267" s="40"/>
      <c r="L267" t="s">
        <v>2625</v>
      </c>
      <c r="M267" s="103">
        <v>1</v>
      </c>
      <c r="N267" s="103">
        <v>1</v>
      </c>
    </row>
    <row r="268" spans="2:14" x14ac:dyDescent="0.25">
      <c r="B268" t="s">
        <v>928</v>
      </c>
      <c r="C268" s="40">
        <v>45139</v>
      </c>
      <c r="D268" s="40"/>
      <c r="L268" t="s">
        <v>2627</v>
      </c>
      <c r="M268" s="103">
        <v>1</v>
      </c>
      <c r="N268" s="103">
        <v>1</v>
      </c>
    </row>
    <row r="269" spans="2:14" x14ac:dyDescent="0.25">
      <c r="B269" t="s">
        <v>1636</v>
      </c>
      <c r="C269" s="40">
        <v>45139</v>
      </c>
      <c r="D269" s="40"/>
      <c r="L269" t="s">
        <v>2635</v>
      </c>
      <c r="M269" s="103">
        <v>1</v>
      </c>
      <c r="N269" s="103">
        <v>1</v>
      </c>
    </row>
    <row r="270" spans="2:14" x14ac:dyDescent="0.25">
      <c r="B270" t="s">
        <v>1909</v>
      </c>
      <c r="C270" s="40">
        <v>45139</v>
      </c>
      <c r="D270" s="40"/>
      <c r="L270" t="s">
        <v>2643</v>
      </c>
      <c r="M270" s="103">
        <v>2</v>
      </c>
      <c r="N270" s="103">
        <v>2</v>
      </c>
    </row>
    <row r="271" spans="2:14" x14ac:dyDescent="0.25">
      <c r="B271" t="s">
        <v>1645</v>
      </c>
      <c r="C271" s="40">
        <v>45140</v>
      </c>
      <c r="D271" s="40"/>
      <c r="L271" t="s">
        <v>2651</v>
      </c>
      <c r="M271" s="103">
        <v>1</v>
      </c>
      <c r="N271" s="103">
        <v>1</v>
      </c>
    </row>
    <row r="272" spans="2:14" x14ac:dyDescent="0.25">
      <c r="B272" t="s">
        <v>922</v>
      </c>
      <c r="C272" s="40">
        <v>45141</v>
      </c>
      <c r="D272" s="40"/>
      <c r="L272" t="s">
        <v>2652</v>
      </c>
      <c r="M272" s="103">
        <v>1</v>
      </c>
      <c r="N272" s="103">
        <v>1</v>
      </c>
    </row>
    <row r="273" spans="2:14" x14ac:dyDescent="0.25">
      <c r="B273" t="s">
        <v>1273</v>
      </c>
      <c r="C273" s="40">
        <v>45141</v>
      </c>
      <c r="D273" s="40"/>
      <c r="L273" t="s">
        <v>2660</v>
      </c>
      <c r="M273" s="103">
        <v>1</v>
      </c>
      <c r="N273" s="103">
        <v>1</v>
      </c>
    </row>
    <row r="274" spans="2:14" x14ac:dyDescent="0.25">
      <c r="B274" t="s">
        <v>2201</v>
      </c>
      <c r="C274" s="40">
        <v>45141</v>
      </c>
      <c r="D274" s="40"/>
    </row>
    <row r="275" spans="2:14" x14ac:dyDescent="0.25">
      <c r="B275" t="s">
        <v>858</v>
      </c>
      <c r="C275" s="40">
        <v>45142</v>
      </c>
      <c r="D275" s="40"/>
    </row>
    <row r="276" spans="2:14" x14ac:dyDescent="0.25">
      <c r="B276" t="s">
        <v>2019</v>
      </c>
      <c r="C276" s="40">
        <v>45143</v>
      </c>
      <c r="D276" s="40"/>
    </row>
    <row r="277" spans="2:14" x14ac:dyDescent="0.25">
      <c r="B277" t="s">
        <v>1367</v>
      </c>
      <c r="C277" s="40">
        <v>45144</v>
      </c>
      <c r="D277" s="40"/>
    </row>
    <row r="278" spans="2:14" x14ac:dyDescent="0.25">
      <c r="B278" t="s">
        <v>177</v>
      </c>
      <c r="C278" s="40">
        <v>45145</v>
      </c>
      <c r="D278" s="40"/>
    </row>
    <row r="279" spans="2:14" x14ac:dyDescent="0.25">
      <c r="B279" t="s">
        <v>1484</v>
      </c>
      <c r="C279" s="40">
        <v>45145</v>
      </c>
      <c r="D279" s="40"/>
    </row>
    <row r="280" spans="2:14" x14ac:dyDescent="0.25">
      <c r="B280" t="s">
        <v>1667</v>
      </c>
      <c r="C280" s="40">
        <v>45145</v>
      </c>
      <c r="D280" s="40"/>
    </row>
    <row r="281" spans="2:14" x14ac:dyDescent="0.25">
      <c r="B281" t="s">
        <v>2669</v>
      </c>
      <c r="C281" s="40">
        <v>45146</v>
      </c>
      <c r="D281" s="40"/>
    </row>
    <row r="282" spans="2:14" x14ac:dyDescent="0.25">
      <c r="B282" t="s">
        <v>125</v>
      </c>
      <c r="C282" s="40">
        <v>45147</v>
      </c>
      <c r="D282" s="40"/>
    </row>
    <row r="283" spans="2:14" x14ac:dyDescent="0.25">
      <c r="B283" t="s">
        <v>536</v>
      </c>
      <c r="C283" s="40">
        <v>45148</v>
      </c>
      <c r="D283" s="40"/>
    </row>
    <row r="284" spans="2:14" x14ac:dyDescent="0.25">
      <c r="B284" t="s">
        <v>376</v>
      </c>
      <c r="C284" s="40">
        <v>45148</v>
      </c>
      <c r="D284" s="40"/>
    </row>
    <row r="285" spans="2:14" x14ac:dyDescent="0.25">
      <c r="B285" t="s">
        <v>127</v>
      </c>
      <c r="C285" s="40">
        <v>45148</v>
      </c>
      <c r="D285" s="40"/>
    </row>
    <row r="286" spans="2:14" x14ac:dyDescent="0.25">
      <c r="B286" t="s">
        <v>1245</v>
      </c>
      <c r="C286" s="40">
        <v>45150</v>
      </c>
      <c r="D286" s="40"/>
    </row>
    <row r="287" spans="2:14" x14ac:dyDescent="0.25">
      <c r="B287" t="s">
        <v>1935</v>
      </c>
      <c r="C287" s="40">
        <v>45151</v>
      </c>
      <c r="D287" s="40"/>
    </row>
    <row r="288" spans="2:14" x14ac:dyDescent="0.25">
      <c r="B288" t="s">
        <v>2160</v>
      </c>
      <c r="C288" s="40">
        <v>45153</v>
      </c>
      <c r="D288" s="40"/>
    </row>
    <row r="289" spans="2:4" x14ac:dyDescent="0.25">
      <c r="B289" t="s">
        <v>787</v>
      </c>
      <c r="C289" s="40">
        <v>45155</v>
      </c>
      <c r="D289" s="40"/>
    </row>
    <row r="290" spans="2:4" x14ac:dyDescent="0.25">
      <c r="B290" t="s">
        <v>1577</v>
      </c>
      <c r="C290" s="40">
        <v>45155</v>
      </c>
      <c r="D290" s="40"/>
    </row>
    <row r="291" spans="2:4" x14ac:dyDescent="0.25">
      <c r="B291" t="s">
        <v>2647</v>
      </c>
      <c r="C291" s="40">
        <v>45155</v>
      </c>
      <c r="D291" s="40"/>
    </row>
    <row r="292" spans="2:4" x14ac:dyDescent="0.25">
      <c r="B292" t="s">
        <v>2399</v>
      </c>
      <c r="C292" s="40">
        <v>45155</v>
      </c>
      <c r="D292" s="40"/>
    </row>
    <row r="293" spans="2:4" x14ac:dyDescent="0.25">
      <c r="B293" t="s">
        <v>616</v>
      </c>
      <c r="C293" s="40">
        <v>45156</v>
      </c>
      <c r="D293" s="40"/>
    </row>
    <row r="294" spans="2:4" x14ac:dyDescent="0.25">
      <c r="B294" t="s">
        <v>387</v>
      </c>
      <c r="C294" s="40">
        <v>45157</v>
      </c>
      <c r="D294" s="40"/>
    </row>
    <row r="295" spans="2:4" x14ac:dyDescent="0.25">
      <c r="B295" t="s">
        <v>1496</v>
      </c>
      <c r="C295" s="40">
        <v>45158</v>
      </c>
      <c r="D295" s="40"/>
    </row>
    <row r="296" spans="2:4" x14ac:dyDescent="0.25">
      <c r="B296" t="s">
        <v>1046</v>
      </c>
      <c r="C296" s="40">
        <v>45159</v>
      </c>
      <c r="D296" s="40"/>
    </row>
    <row r="297" spans="2:4" x14ac:dyDescent="0.25">
      <c r="B297" t="s">
        <v>775</v>
      </c>
      <c r="C297" s="40">
        <v>45160</v>
      </c>
      <c r="D297" s="40"/>
    </row>
    <row r="298" spans="2:4" x14ac:dyDescent="0.25">
      <c r="B298" t="s">
        <v>1694</v>
      </c>
      <c r="C298" s="40">
        <v>45161</v>
      </c>
      <c r="D298" s="40"/>
    </row>
    <row r="299" spans="2:4" x14ac:dyDescent="0.25">
      <c r="B299" t="s">
        <v>2190</v>
      </c>
      <c r="C299" s="40">
        <v>45161</v>
      </c>
      <c r="D299" s="40"/>
    </row>
    <row r="300" spans="2:4" x14ac:dyDescent="0.25">
      <c r="B300" t="s">
        <v>1138</v>
      </c>
      <c r="C300" s="40">
        <v>45163</v>
      </c>
      <c r="D300" s="40"/>
    </row>
    <row r="301" spans="2:4" x14ac:dyDescent="0.25">
      <c r="B301" t="s">
        <v>1297</v>
      </c>
      <c r="C301" s="40">
        <v>45164</v>
      </c>
      <c r="D301" s="40"/>
    </row>
    <row r="302" spans="2:4" x14ac:dyDescent="0.25">
      <c r="B302" t="s">
        <v>2099</v>
      </c>
      <c r="C302" s="40">
        <v>45165</v>
      </c>
      <c r="D302" s="40"/>
    </row>
    <row r="303" spans="2:4" x14ac:dyDescent="0.25">
      <c r="B303" t="s">
        <v>156</v>
      </c>
      <c r="C303" s="40">
        <v>45166</v>
      </c>
      <c r="D303" s="40"/>
    </row>
    <row r="304" spans="2:4" x14ac:dyDescent="0.25">
      <c r="B304" t="s">
        <v>836</v>
      </c>
      <c r="C304" s="40">
        <v>45167</v>
      </c>
      <c r="D304" s="40"/>
    </row>
    <row r="305" spans="2:4" x14ac:dyDescent="0.25">
      <c r="B305" t="s">
        <v>2281</v>
      </c>
      <c r="C305" s="40">
        <v>45167</v>
      </c>
      <c r="D305" s="40"/>
    </row>
    <row r="306" spans="2:4" x14ac:dyDescent="0.25">
      <c r="B306" t="s">
        <v>473</v>
      </c>
      <c r="C306" s="40">
        <v>45169</v>
      </c>
      <c r="D306" s="40"/>
    </row>
    <row r="307" spans="2:4" x14ac:dyDescent="0.25">
      <c r="B307" t="s">
        <v>980</v>
      </c>
      <c r="C307" s="40">
        <v>45169</v>
      </c>
      <c r="D307" s="40"/>
    </row>
    <row r="308" spans="2:4" x14ac:dyDescent="0.25">
      <c r="B308" t="s">
        <v>1330</v>
      </c>
      <c r="C308" s="40">
        <v>45169</v>
      </c>
      <c r="D308" s="40"/>
    </row>
    <row r="309" spans="2:4" x14ac:dyDescent="0.25">
      <c r="B309" t="s">
        <v>1647</v>
      </c>
      <c r="C309" s="40">
        <v>45169</v>
      </c>
      <c r="D309" s="40"/>
    </row>
    <row r="310" spans="2:4" x14ac:dyDescent="0.25">
      <c r="B310" t="s">
        <v>1919</v>
      </c>
      <c r="C310" s="40">
        <v>45170</v>
      </c>
      <c r="D310" s="40"/>
    </row>
    <row r="311" spans="2:4" x14ac:dyDescent="0.25">
      <c r="B311" t="s">
        <v>1328</v>
      </c>
      <c r="C311" s="40">
        <v>45171</v>
      </c>
      <c r="D311" s="40"/>
    </row>
    <row r="312" spans="2:4" x14ac:dyDescent="0.25">
      <c r="B312" t="s">
        <v>2080</v>
      </c>
      <c r="C312" s="40">
        <v>45171</v>
      </c>
      <c r="D312" s="40"/>
    </row>
    <row r="313" spans="2:4" x14ac:dyDescent="0.25">
      <c r="B313" t="s">
        <v>430</v>
      </c>
      <c r="C313" s="40">
        <v>45172</v>
      </c>
      <c r="D313" s="40"/>
    </row>
    <row r="314" spans="2:4" x14ac:dyDescent="0.25">
      <c r="B314" t="s">
        <v>1741</v>
      </c>
      <c r="C314" s="40">
        <v>45172</v>
      </c>
      <c r="D314" s="40"/>
    </row>
    <row r="315" spans="2:4" x14ac:dyDescent="0.25">
      <c r="B315" t="s">
        <v>228</v>
      </c>
      <c r="C315" s="40">
        <v>45173</v>
      </c>
      <c r="D315" s="40"/>
    </row>
    <row r="316" spans="2:4" x14ac:dyDescent="0.25">
      <c r="B316" t="s">
        <v>498</v>
      </c>
      <c r="C316" s="40">
        <v>45173</v>
      </c>
      <c r="D316" s="40"/>
    </row>
    <row r="317" spans="2:4" x14ac:dyDescent="0.25">
      <c r="B317" t="s">
        <v>509</v>
      </c>
      <c r="C317" s="40">
        <v>45173</v>
      </c>
      <c r="D317" s="40"/>
    </row>
    <row r="318" spans="2:4" x14ac:dyDescent="0.25">
      <c r="B318" t="s">
        <v>1261</v>
      </c>
      <c r="C318" s="40">
        <v>45173</v>
      </c>
      <c r="D318" s="40"/>
    </row>
    <row r="319" spans="2:4" x14ac:dyDescent="0.25">
      <c r="B319" t="s">
        <v>855</v>
      </c>
      <c r="C319" s="40">
        <v>45174</v>
      </c>
      <c r="D319" s="40"/>
    </row>
    <row r="320" spans="2:4" x14ac:dyDescent="0.25">
      <c r="B320" t="s">
        <v>1560</v>
      </c>
      <c r="C320" s="40">
        <v>45174</v>
      </c>
      <c r="D320" s="40"/>
    </row>
    <row r="321" spans="2:4" x14ac:dyDescent="0.25">
      <c r="B321" t="s">
        <v>2078</v>
      </c>
      <c r="C321" s="40">
        <v>45175</v>
      </c>
      <c r="D321" s="40"/>
    </row>
    <row r="322" spans="2:4" x14ac:dyDescent="0.25">
      <c r="B322" t="s">
        <v>2355</v>
      </c>
      <c r="C322" s="40">
        <v>45176</v>
      </c>
      <c r="D322" s="40"/>
    </row>
    <row r="323" spans="2:4" x14ac:dyDescent="0.25">
      <c r="B323" t="s">
        <v>1227</v>
      </c>
      <c r="C323" s="40">
        <v>45177</v>
      </c>
      <c r="D323" s="40"/>
    </row>
    <row r="324" spans="2:4" x14ac:dyDescent="0.25">
      <c r="B324" t="s">
        <v>1705</v>
      </c>
      <c r="C324" s="40">
        <v>45178</v>
      </c>
      <c r="D324" s="40"/>
    </row>
    <row r="325" spans="2:4" x14ac:dyDescent="0.25">
      <c r="B325" t="s">
        <v>276</v>
      </c>
      <c r="C325" s="40">
        <v>45179</v>
      </c>
      <c r="D325" s="40"/>
    </row>
    <row r="326" spans="2:4" x14ac:dyDescent="0.25">
      <c r="B326" t="s">
        <v>1097</v>
      </c>
      <c r="C326" s="40">
        <v>45179</v>
      </c>
      <c r="D326" s="40"/>
    </row>
    <row r="327" spans="2:4" x14ac:dyDescent="0.25">
      <c r="B327" t="s">
        <v>2029</v>
      </c>
      <c r="C327" s="40">
        <v>45179</v>
      </c>
      <c r="D327" s="40"/>
    </row>
    <row r="328" spans="2:4" x14ac:dyDescent="0.25">
      <c r="B328" t="s">
        <v>2215</v>
      </c>
      <c r="C328" s="40">
        <v>45180</v>
      </c>
      <c r="D328" s="40"/>
    </row>
    <row r="329" spans="2:4" x14ac:dyDescent="0.25">
      <c r="B329" t="s">
        <v>2141</v>
      </c>
      <c r="C329" s="40">
        <v>45180</v>
      </c>
      <c r="D329" s="40"/>
    </row>
    <row r="330" spans="2:4" x14ac:dyDescent="0.25">
      <c r="B330" t="s">
        <v>255</v>
      </c>
      <c r="C330" s="40">
        <v>45182</v>
      </c>
      <c r="D330" s="40"/>
    </row>
    <row r="331" spans="2:4" x14ac:dyDescent="0.25">
      <c r="B331" t="s">
        <v>689</v>
      </c>
      <c r="C331" s="40">
        <v>45182</v>
      </c>
      <c r="D331" s="40"/>
    </row>
    <row r="332" spans="2:4" x14ac:dyDescent="0.25">
      <c r="B332" t="s">
        <v>67</v>
      </c>
      <c r="C332" s="40">
        <v>45182</v>
      </c>
      <c r="D332" s="40"/>
    </row>
    <row r="333" spans="2:4" x14ac:dyDescent="0.25">
      <c r="B333" t="s">
        <v>1264</v>
      </c>
      <c r="C333" s="40">
        <v>45182</v>
      </c>
      <c r="D333" s="40"/>
    </row>
    <row r="334" spans="2:4" x14ac:dyDescent="0.25">
      <c r="B334" t="s">
        <v>2072</v>
      </c>
      <c r="C334" s="40">
        <v>45182</v>
      </c>
      <c r="D334" s="40"/>
    </row>
    <row r="335" spans="2:4" x14ac:dyDescent="0.25">
      <c r="B335" t="s">
        <v>668</v>
      </c>
      <c r="C335" s="40">
        <v>45183</v>
      </c>
      <c r="D335" s="40"/>
    </row>
    <row r="336" spans="2:4" x14ac:dyDescent="0.25">
      <c r="B336" t="s">
        <v>1910</v>
      </c>
      <c r="C336" s="40">
        <v>45183</v>
      </c>
      <c r="D336" s="40"/>
    </row>
    <row r="337" spans="2:4" x14ac:dyDescent="0.25">
      <c r="B337" t="s">
        <v>1503</v>
      </c>
      <c r="C337" s="40">
        <v>45184</v>
      </c>
      <c r="D337" s="40"/>
    </row>
    <row r="338" spans="2:4" x14ac:dyDescent="0.25">
      <c r="B338" t="s">
        <v>1931</v>
      </c>
      <c r="C338" s="40">
        <v>45184</v>
      </c>
      <c r="D338" s="40"/>
    </row>
    <row r="339" spans="2:4" x14ac:dyDescent="0.25">
      <c r="B339" t="s">
        <v>2206</v>
      </c>
      <c r="C339" s="40">
        <v>45184</v>
      </c>
      <c r="D339" s="40"/>
    </row>
    <row r="340" spans="2:4" x14ac:dyDescent="0.25">
      <c r="B340" t="s">
        <v>2255</v>
      </c>
      <c r="C340" s="40">
        <v>45184</v>
      </c>
      <c r="D340" s="40"/>
    </row>
    <row r="341" spans="2:4" x14ac:dyDescent="0.25">
      <c r="B341" t="s">
        <v>238</v>
      </c>
      <c r="C341" s="40">
        <v>45185</v>
      </c>
      <c r="D341" s="40"/>
    </row>
    <row r="342" spans="2:4" x14ac:dyDescent="0.25">
      <c r="B342" t="s">
        <v>840</v>
      </c>
      <c r="C342" s="40">
        <v>45185</v>
      </c>
      <c r="D342" s="40"/>
    </row>
    <row r="343" spans="2:4" x14ac:dyDescent="0.25">
      <c r="B343" t="s">
        <v>2533</v>
      </c>
      <c r="C343" s="40">
        <v>45185</v>
      </c>
      <c r="D343" s="40"/>
    </row>
    <row r="344" spans="2:4" x14ac:dyDescent="0.25">
      <c r="B344" t="s">
        <v>1618</v>
      </c>
      <c r="C344" s="40">
        <v>45186</v>
      </c>
      <c r="D344" s="40"/>
    </row>
    <row r="345" spans="2:4" x14ac:dyDescent="0.25">
      <c r="B345" t="s">
        <v>1970</v>
      </c>
      <c r="C345" s="40">
        <v>45187</v>
      </c>
      <c r="D345" s="40"/>
    </row>
    <row r="346" spans="2:4" x14ac:dyDescent="0.25">
      <c r="B346" t="s">
        <v>623</v>
      </c>
      <c r="C346" s="40">
        <v>45189</v>
      </c>
      <c r="D346" s="40"/>
    </row>
    <row r="347" spans="2:4" x14ac:dyDescent="0.25">
      <c r="B347" t="s">
        <v>1916</v>
      </c>
      <c r="C347" s="40">
        <v>45189</v>
      </c>
      <c r="D347" s="40"/>
    </row>
    <row r="348" spans="2:4" x14ac:dyDescent="0.25">
      <c r="B348" t="s">
        <v>124</v>
      </c>
      <c r="C348" s="40">
        <v>45190</v>
      </c>
      <c r="D348" s="40"/>
    </row>
    <row r="349" spans="2:4" x14ac:dyDescent="0.25">
      <c r="B349" t="s">
        <v>333</v>
      </c>
      <c r="C349" s="40">
        <v>45192</v>
      </c>
      <c r="D349" s="40"/>
    </row>
    <row r="350" spans="2:4" x14ac:dyDescent="0.25">
      <c r="B350" t="s">
        <v>437</v>
      </c>
      <c r="C350" s="40">
        <v>45192</v>
      </c>
      <c r="D350" s="40"/>
    </row>
    <row r="351" spans="2:4" x14ac:dyDescent="0.25">
      <c r="B351" t="s">
        <v>708</v>
      </c>
      <c r="C351" s="40">
        <v>45192</v>
      </c>
      <c r="D351" s="40"/>
    </row>
    <row r="352" spans="2:4" x14ac:dyDescent="0.25">
      <c r="B352" t="s">
        <v>132</v>
      </c>
      <c r="C352" s="40">
        <v>45193</v>
      </c>
      <c r="D352" s="40"/>
    </row>
    <row r="353" spans="2:4" x14ac:dyDescent="0.25">
      <c r="B353" t="s">
        <v>2537</v>
      </c>
      <c r="C353" s="40">
        <v>45193</v>
      </c>
      <c r="D353" s="40"/>
    </row>
    <row r="354" spans="2:4" x14ac:dyDescent="0.25">
      <c r="B354" t="s">
        <v>2174</v>
      </c>
      <c r="C354" s="40">
        <v>45194</v>
      </c>
      <c r="D354" s="40"/>
    </row>
    <row r="355" spans="2:4" x14ac:dyDescent="0.25">
      <c r="B355" t="s">
        <v>1175</v>
      </c>
      <c r="C355" s="40">
        <v>45195</v>
      </c>
      <c r="D355" s="40"/>
    </row>
    <row r="356" spans="2:4" x14ac:dyDescent="0.25">
      <c r="B356" t="s">
        <v>700</v>
      </c>
      <c r="C356" s="40">
        <v>45196</v>
      </c>
      <c r="D356" s="40"/>
    </row>
    <row r="357" spans="2:4" x14ac:dyDescent="0.25">
      <c r="B357" t="s">
        <v>2516</v>
      </c>
      <c r="C357" s="40">
        <v>45196</v>
      </c>
      <c r="D357" s="40"/>
    </row>
    <row r="358" spans="2:4" x14ac:dyDescent="0.25">
      <c r="B358" t="s">
        <v>2554</v>
      </c>
      <c r="C358" s="40">
        <v>45196</v>
      </c>
      <c r="D358" s="40"/>
    </row>
    <row r="359" spans="2:4" x14ac:dyDescent="0.25">
      <c r="B359" t="s">
        <v>2291</v>
      </c>
      <c r="C359" s="40">
        <v>45196</v>
      </c>
      <c r="D359" s="40"/>
    </row>
    <row r="360" spans="2:4" x14ac:dyDescent="0.25">
      <c r="B360" t="s">
        <v>682</v>
      </c>
      <c r="C360" s="40">
        <v>45197</v>
      </c>
      <c r="D360" s="40"/>
    </row>
    <row r="361" spans="2:4" x14ac:dyDescent="0.25">
      <c r="B361" t="s">
        <v>2349</v>
      </c>
      <c r="C361" s="40">
        <v>45197</v>
      </c>
      <c r="D361" s="40"/>
    </row>
    <row r="362" spans="2:4" x14ac:dyDescent="0.25">
      <c r="B362" t="s">
        <v>2343</v>
      </c>
      <c r="C362" s="40">
        <v>45197</v>
      </c>
      <c r="D362" s="40"/>
    </row>
    <row r="363" spans="2:4" x14ac:dyDescent="0.25">
      <c r="B363" t="s">
        <v>197</v>
      </c>
      <c r="C363" s="40">
        <v>45198</v>
      </c>
      <c r="D363" s="40"/>
    </row>
    <row r="364" spans="2:4" x14ac:dyDescent="0.25">
      <c r="B364" t="s">
        <v>1237</v>
      </c>
      <c r="C364" s="40">
        <v>45198</v>
      </c>
      <c r="D364" s="40"/>
    </row>
    <row r="365" spans="2:4" x14ac:dyDescent="0.25">
      <c r="B365" t="s">
        <v>924</v>
      </c>
      <c r="C365" s="40">
        <v>45198</v>
      </c>
      <c r="D365" s="40"/>
    </row>
    <row r="366" spans="2:4" x14ac:dyDescent="0.25">
      <c r="B366" t="s">
        <v>459</v>
      </c>
      <c r="C366" s="40">
        <v>45199</v>
      </c>
      <c r="D366" s="40"/>
    </row>
    <row r="367" spans="2:4" x14ac:dyDescent="0.25">
      <c r="B367" t="s">
        <v>321</v>
      </c>
      <c r="C367" s="40">
        <v>45199</v>
      </c>
      <c r="D367" s="40"/>
    </row>
    <row r="368" spans="2:4" x14ac:dyDescent="0.25">
      <c r="B368" t="s">
        <v>2378</v>
      </c>
      <c r="C368" s="40">
        <v>45200</v>
      </c>
      <c r="D368" s="40"/>
    </row>
    <row r="369" spans="2:4" x14ac:dyDescent="0.25">
      <c r="B369" t="s">
        <v>986</v>
      </c>
      <c r="C369" s="40">
        <v>45201</v>
      </c>
      <c r="D369" s="40"/>
    </row>
    <row r="370" spans="2:4" x14ac:dyDescent="0.25">
      <c r="B370" t="s">
        <v>1083</v>
      </c>
      <c r="C370" s="40">
        <v>45201</v>
      </c>
      <c r="D370" s="40"/>
    </row>
    <row r="371" spans="2:4" x14ac:dyDescent="0.25">
      <c r="B371" t="s">
        <v>1327</v>
      </c>
      <c r="C371" s="40">
        <v>45202</v>
      </c>
      <c r="D371" s="40"/>
    </row>
    <row r="372" spans="2:4" x14ac:dyDescent="0.25">
      <c r="B372" t="s">
        <v>1375</v>
      </c>
      <c r="C372" s="40">
        <v>45202</v>
      </c>
      <c r="D372" s="40"/>
    </row>
    <row r="373" spans="2:4" x14ac:dyDescent="0.25">
      <c r="B373" t="s">
        <v>1006</v>
      </c>
      <c r="C373" s="40">
        <v>45203</v>
      </c>
      <c r="D373" s="40"/>
    </row>
    <row r="374" spans="2:4" x14ac:dyDescent="0.25">
      <c r="B374" t="s">
        <v>1943</v>
      </c>
      <c r="C374" s="40">
        <v>45203</v>
      </c>
      <c r="D374" s="40"/>
    </row>
    <row r="375" spans="2:4" x14ac:dyDescent="0.25">
      <c r="B375" t="s">
        <v>1853</v>
      </c>
      <c r="C375" s="40">
        <v>45204</v>
      </c>
      <c r="D375" s="40"/>
    </row>
    <row r="376" spans="2:4" x14ac:dyDescent="0.25">
      <c r="B376" t="s">
        <v>761</v>
      </c>
      <c r="C376" s="40">
        <v>45205</v>
      </c>
      <c r="D376" s="40"/>
    </row>
    <row r="377" spans="2:4" x14ac:dyDescent="0.25">
      <c r="B377" t="s">
        <v>1731</v>
      </c>
      <c r="C377" s="40">
        <v>45206</v>
      </c>
      <c r="D377" s="40"/>
    </row>
    <row r="378" spans="2:4" x14ac:dyDescent="0.25">
      <c r="B378" t="s">
        <v>2200</v>
      </c>
      <c r="C378" s="40">
        <v>45206</v>
      </c>
      <c r="D378" s="40"/>
    </row>
    <row r="379" spans="2:4" x14ac:dyDescent="0.25">
      <c r="B379" t="s">
        <v>2529</v>
      </c>
      <c r="C379" s="40">
        <v>45206</v>
      </c>
      <c r="D379" s="40"/>
    </row>
    <row r="380" spans="2:4" x14ac:dyDescent="0.25">
      <c r="B380" t="s">
        <v>2110</v>
      </c>
      <c r="C380" s="40">
        <v>45208</v>
      </c>
      <c r="D380" s="40"/>
    </row>
    <row r="381" spans="2:4" x14ac:dyDescent="0.25">
      <c r="B381" t="s">
        <v>2041</v>
      </c>
      <c r="C381" s="40">
        <v>45208</v>
      </c>
      <c r="D381" s="40"/>
    </row>
    <row r="382" spans="2:4" x14ac:dyDescent="0.25">
      <c r="B382" t="s">
        <v>648</v>
      </c>
      <c r="C382" s="40">
        <v>45210</v>
      </c>
      <c r="D382" s="40"/>
    </row>
    <row r="383" spans="2:4" x14ac:dyDescent="0.25">
      <c r="B383" t="s">
        <v>1639</v>
      </c>
      <c r="C383" s="40">
        <v>45210</v>
      </c>
      <c r="D383" s="40"/>
    </row>
    <row r="384" spans="2:4" x14ac:dyDescent="0.25">
      <c r="B384" t="s">
        <v>1483</v>
      </c>
      <c r="C384" s="40">
        <v>45210</v>
      </c>
      <c r="D384" s="40"/>
    </row>
    <row r="385" spans="2:4" x14ac:dyDescent="0.25">
      <c r="B385" t="s">
        <v>2227</v>
      </c>
      <c r="C385" s="40">
        <v>45210</v>
      </c>
      <c r="D385" s="40"/>
    </row>
    <row r="386" spans="2:4" x14ac:dyDescent="0.25">
      <c r="B386" t="s">
        <v>831</v>
      </c>
      <c r="C386" s="40">
        <v>45211</v>
      </c>
      <c r="D386" s="40"/>
    </row>
    <row r="387" spans="2:4" x14ac:dyDescent="0.25">
      <c r="B387" t="s">
        <v>1963</v>
      </c>
      <c r="C387" s="40">
        <v>45211</v>
      </c>
      <c r="D387" s="40"/>
    </row>
    <row r="388" spans="2:4" x14ac:dyDescent="0.25">
      <c r="B388" t="s">
        <v>2212</v>
      </c>
      <c r="C388" s="40">
        <v>45211</v>
      </c>
      <c r="D388" s="40"/>
    </row>
    <row r="389" spans="2:4" x14ac:dyDescent="0.25">
      <c r="B389" t="s">
        <v>1644</v>
      </c>
      <c r="C389" s="40">
        <v>45212</v>
      </c>
      <c r="D389" s="40"/>
    </row>
    <row r="390" spans="2:4" x14ac:dyDescent="0.25">
      <c r="B390" t="s">
        <v>1486</v>
      </c>
      <c r="C390" s="40">
        <v>45213</v>
      </c>
      <c r="D390" s="40"/>
    </row>
    <row r="391" spans="2:4" x14ac:dyDescent="0.25">
      <c r="B391" t="s">
        <v>1711</v>
      </c>
      <c r="C391" s="40">
        <v>45216</v>
      </c>
      <c r="D391" s="40"/>
    </row>
    <row r="392" spans="2:4" x14ac:dyDescent="0.25">
      <c r="B392" t="s">
        <v>2433</v>
      </c>
      <c r="C392" s="40">
        <v>45216</v>
      </c>
      <c r="D392" s="40"/>
    </row>
    <row r="393" spans="2:4" x14ac:dyDescent="0.25">
      <c r="B393" t="s">
        <v>1351</v>
      </c>
      <c r="C393" s="40">
        <v>45218</v>
      </c>
      <c r="D393" s="40"/>
    </row>
    <row r="394" spans="2:4" x14ac:dyDescent="0.25">
      <c r="B394" t="s">
        <v>1984</v>
      </c>
      <c r="C394" s="40">
        <v>45218</v>
      </c>
      <c r="D394" s="40"/>
    </row>
    <row r="395" spans="2:4" x14ac:dyDescent="0.25">
      <c r="B395" t="s">
        <v>512</v>
      </c>
      <c r="C395" s="40">
        <v>45219</v>
      </c>
      <c r="D395" s="40"/>
    </row>
    <row r="396" spans="2:4" x14ac:dyDescent="0.25">
      <c r="B396" t="s">
        <v>2192</v>
      </c>
      <c r="C396" s="40">
        <v>45219</v>
      </c>
      <c r="D396" s="40"/>
    </row>
    <row r="397" spans="2:4" x14ac:dyDescent="0.25">
      <c r="B397" t="s">
        <v>1465</v>
      </c>
      <c r="C397" s="40">
        <v>45220</v>
      </c>
      <c r="D397" s="40"/>
    </row>
    <row r="398" spans="2:4" x14ac:dyDescent="0.25">
      <c r="B398" t="s">
        <v>167</v>
      </c>
      <c r="C398" s="40">
        <v>45221</v>
      </c>
      <c r="D398" s="40"/>
    </row>
    <row r="399" spans="2:4" x14ac:dyDescent="0.25">
      <c r="B399" t="s">
        <v>1676</v>
      </c>
      <c r="C399" s="40">
        <v>45222</v>
      </c>
      <c r="D399" s="40"/>
    </row>
    <row r="400" spans="2:4" x14ac:dyDescent="0.25">
      <c r="B400" t="s">
        <v>2196</v>
      </c>
      <c r="C400" s="40">
        <v>45223</v>
      </c>
      <c r="D400" s="40"/>
    </row>
    <row r="401" spans="2:4" x14ac:dyDescent="0.25">
      <c r="B401" t="s">
        <v>2636</v>
      </c>
      <c r="C401" s="40">
        <v>45223</v>
      </c>
      <c r="D401" s="40"/>
    </row>
    <row r="402" spans="2:4" x14ac:dyDescent="0.25">
      <c r="B402" t="s">
        <v>2184</v>
      </c>
      <c r="C402" s="40">
        <v>45224</v>
      </c>
      <c r="D402" s="40"/>
    </row>
    <row r="403" spans="2:4" x14ac:dyDescent="0.25">
      <c r="B403" t="s">
        <v>2171</v>
      </c>
      <c r="C403" s="40">
        <v>45224</v>
      </c>
      <c r="D403" s="40"/>
    </row>
    <row r="404" spans="2:4" x14ac:dyDescent="0.25">
      <c r="B404" t="s">
        <v>2629</v>
      </c>
      <c r="C404" s="40">
        <v>45225</v>
      </c>
      <c r="D404" s="40"/>
    </row>
    <row r="405" spans="2:4" x14ac:dyDescent="0.25">
      <c r="B405" t="s">
        <v>416</v>
      </c>
      <c r="C405" s="40">
        <v>45226</v>
      </c>
      <c r="D405" s="40"/>
    </row>
    <row r="406" spans="2:4" x14ac:dyDescent="0.25">
      <c r="B406" t="s">
        <v>1427</v>
      </c>
      <c r="C406" s="40">
        <v>45226</v>
      </c>
      <c r="D406" s="40"/>
    </row>
    <row r="407" spans="2:4" x14ac:dyDescent="0.25">
      <c r="B407" t="s">
        <v>1205</v>
      </c>
      <c r="C407" s="40">
        <v>45227</v>
      </c>
      <c r="D407" s="40"/>
    </row>
    <row r="408" spans="2:4" x14ac:dyDescent="0.25">
      <c r="B408" t="s">
        <v>558</v>
      </c>
      <c r="C408" s="40">
        <v>45229</v>
      </c>
      <c r="D408" s="40"/>
    </row>
    <row r="409" spans="2:4" x14ac:dyDescent="0.25">
      <c r="B409" t="s">
        <v>1112</v>
      </c>
      <c r="C409" s="40">
        <v>45230</v>
      </c>
      <c r="D409" s="40"/>
    </row>
    <row r="410" spans="2:4" x14ac:dyDescent="0.25">
      <c r="B410" t="s">
        <v>1203</v>
      </c>
      <c r="C410" s="40">
        <v>45231</v>
      </c>
      <c r="D410" s="40"/>
    </row>
    <row r="411" spans="2:4" x14ac:dyDescent="0.25">
      <c r="B411" t="s">
        <v>811</v>
      </c>
      <c r="C411" s="40">
        <v>45231</v>
      </c>
      <c r="D411" s="40"/>
    </row>
    <row r="412" spans="2:4" x14ac:dyDescent="0.25">
      <c r="B412" t="s">
        <v>1726</v>
      </c>
      <c r="C412" s="40">
        <v>45231</v>
      </c>
      <c r="D412" s="40"/>
    </row>
    <row r="413" spans="2:4" x14ac:dyDescent="0.25">
      <c r="B413" t="s">
        <v>635</v>
      </c>
      <c r="C413" s="40">
        <v>45232</v>
      </c>
      <c r="D413" s="40"/>
    </row>
    <row r="414" spans="2:4" x14ac:dyDescent="0.25">
      <c r="B414" t="s">
        <v>193</v>
      </c>
      <c r="C414" s="40">
        <v>45234</v>
      </c>
      <c r="D414" s="40"/>
    </row>
    <row r="415" spans="2:4" x14ac:dyDescent="0.25">
      <c r="B415" t="s">
        <v>2480</v>
      </c>
      <c r="C415" s="40">
        <v>45234</v>
      </c>
      <c r="D415" s="40"/>
    </row>
    <row r="416" spans="2:4" x14ac:dyDescent="0.25">
      <c r="B416" t="s">
        <v>1941</v>
      </c>
      <c r="C416" s="40">
        <v>45235</v>
      </c>
      <c r="D416" s="40"/>
    </row>
    <row r="417" spans="2:4" x14ac:dyDescent="0.25">
      <c r="B417" t="s">
        <v>2244</v>
      </c>
      <c r="C417" s="40">
        <v>45235</v>
      </c>
      <c r="D417" s="40"/>
    </row>
    <row r="418" spans="2:4" x14ac:dyDescent="0.25">
      <c r="B418" t="s">
        <v>356</v>
      </c>
      <c r="C418" s="40">
        <v>45237</v>
      </c>
      <c r="D418" s="40"/>
    </row>
    <row r="419" spans="2:4" x14ac:dyDescent="0.25">
      <c r="B419" t="s">
        <v>1003</v>
      </c>
      <c r="C419" s="40">
        <v>45237</v>
      </c>
      <c r="D419" s="40"/>
    </row>
    <row r="420" spans="2:4" x14ac:dyDescent="0.25">
      <c r="B420" t="s">
        <v>1384</v>
      </c>
      <c r="C420" s="40">
        <v>45238</v>
      </c>
      <c r="D420" s="40"/>
    </row>
    <row r="421" spans="2:4" x14ac:dyDescent="0.25">
      <c r="B421" t="s">
        <v>2362</v>
      </c>
      <c r="C421" s="40">
        <v>45238</v>
      </c>
      <c r="D421" s="40"/>
    </row>
    <row r="422" spans="2:4" x14ac:dyDescent="0.25">
      <c r="B422" t="s">
        <v>1147</v>
      </c>
      <c r="C422" s="40">
        <v>45239</v>
      </c>
      <c r="D422" s="40"/>
    </row>
    <row r="423" spans="2:4" x14ac:dyDescent="0.25">
      <c r="B423" t="s">
        <v>309</v>
      </c>
      <c r="C423" s="40">
        <v>45240</v>
      </c>
      <c r="D423" s="40"/>
    </row>
    <row r="424" spans="2:4" x14ac:dyDescent="0.25">
      <c r="B424" t="s">
        <v>1936</v>
      </c>
      <c r="C424" s="40">
        <v>45240</v>
      </c>
      <c r="D424" s="40"/>
    </row>
    <row r="425" spans="2:4" x14ac:dyDescent="0.25">
      <c r="B425" t="s">
        <v>777</v>
      </c>
      <c r="C425" s="40">
        <v>45241</v>
      </c>
      <c r="D425" s="40"/>
    </row>
    <row r="426" spans="2:4" x14ac:dyDescent="0.25">
      <c r="B426" t="s">
        <v>2617</v>
      </c>
      <c r="C426" s="40">
        <v>45242</v>
      </c>
      <c r="D426" s="40"/>
    </row>
    <row r="427" spans="2:4" x14ac:dyDescent="0.25">
      <c r="B427" t="s">
        <v>153</v>
      </c>
      <c r="C427" s="40">
        <v>45243</v>
      </c>
      <c r="D427" s="40"/>
    </row>
    <row r="428" spans="2:4" x14ac:dyDescent="0.25">
      <c r="B428" t="s">
        <v>2038</v>
      </c>
      <c r="C428" s="40">
        <v>45243</v>
      </c>
      <c r="D428" s="40"/>
    </row>
    <row r="429" spans="2:4" x14ac:dyDescent="0.25">
      <c r="B429" t="s">
        <v>883</v>
      </c>
      <c r="C429" s="40">
        <v>45244</v>
      </c>
      <c r="D429" s="40"/>
    </row>
    <row r="430" spans="2:4" x14ac:dyDescent="0.25">
      <c r="B430" t="s">
        <v>1944</v>
      </c>
      <c r="C430" s="40">
        <v>45244</v>
      </c>
      <c r="D430" s="40"/>
    </row>
    <row r="431" spans="2:4" x14ac:dyDescent="0.25">
      <c r="B431" t="s">
        <v>1348</v>
      </c>
      <c r="C431" s="40">
        <v>45245</v>
      </c>
      <c r="D431" s="40"/>
    </row>
    <row r="432" spans="2:4" x14ac:dyDescent="0.25">
      <c r="B432" t="s">
        <v>1947</v>
      </c>
      <c r="C432" s="40">
        <v>45245</v>
      </c>
      <c r="D432" s="40"/>
    </row>
    <row r="433" spans="2:4" x14ac:dyDescent="0.25">
      <c r="B433" t="s">
        <v>1115</v>
      </c>
      <c r="C433" s="40">
        <v>45247</v>
      </c>
      <c r="D433" s="40"/>
    </row>
    <row r="434" spans="2:4" x14ac:dyDescent="0.25">
      <c r="B434" t="s">
        <v>829</v>
      </c>
      <c r="C434" s="40">
        <v>45247</v>
      </c>
      <c r="D434" s="40"/>
    </row>
    <row r="435" spans="2:4" x14ac:dyDescent="0.25">
      <c r="B435" t="s">
        <v>944</v>
      </c>
      <c r="C435" s="40">
        <v>45247</v>
      </c>
      <c r="D435" s="40"/>
    </row>
    <row r="436" spans="2:4" x14ac:dyDescent="0.25">
      <c r="B436" t="s">
        <v>1635</v>
      </c>
      <c r="C436" s="40">
        <v>45247</v>
      </c>
      <c r="D436" s="40"/>
    </row>
    <row r="437" spans="2:4" x14ac:dyDescent="0.25">
      <c r="B437" t="s">
        <v>1824</v>
      </c>
      <c r="C437" s="40">
        <v>45248</v>
      </c>
      <c r="D437" s="40"/>
    </row>
    <row r="438" spans="2:4" x14ac:dyDescent="0.25">
      <c r="B438" t="s">
        <v>2158</v>
      </c>
      <c r="C438" s="40">
        <v>45248</v>
      </c>
      <c r="D438" s="40"/>
    </row>
    <row r="439" spans="2:4" x14ac:dyDescent="0.25">
      <c r="B439" t="s">
        <v>1332</v>
      </c>
      <c r="C439" s="40">
        <v>45249</v>
      </c>
      <c r="D439" s="40"/>
    </row>
    <row r="440" spans="2:4" x14ac:dyDescent="0.25">
      <c r="B440" t="s">
        <v>2195</v>
      </c>
      <c r="C440" s="40">
        <v>45251</v>
      </c>
      <c r="D440" s="40"/>
    </row>
    <row r="441" spans="2:4" x14ac:dyDescent="0.25">
      <c r="B441" t="s">
        <v>2475</v>
      </c>
      <c r="C441" s="40">
        <v>45251</v>
      </c>
      <c r="D441" s="40"/>
    </row>
    <row r="442" spans="2:4" x14ac:dyDescent="0.25">
      <c r="B442" t="s">
        <v>2185</v>
      </c>
      <c r="C442" s="40">
        <v>45251</v>
      </c>
      <c r="D442" s="40"/>
    </row>
    <row r="443" spans="2:4" x14ac:dyDescent="0.25">
      <c r="B443" t="s">
        <v>2630</v>
      </c>
      <c r="C443" s="40">
        <v>45253</v>
      </c>
      <c r="D443" s="40"/>
    </row>
    <row r="444" spans="2:4" x14ac:dyDescent="0.25">
      <c r="B444" t="s">
        <v>2487</v>
      </c>
      <c r="C444" s="40">
        <v>45253</v>
      </c>
      <c r="D444" s="40"/>
    </row>
    <row r="445" spans="2:4" x14ac:dyDescent="0.25">
      <c r="B445" t="s">
        <v>189</v>
      </c>
      <c r="C445" s="40">
        <v>45255</v>
      </c>
      <c r="D445" s="40"/>
    </row>
    <row r="446" spans="2:4" x14ac:dyDescent="0.25">
      <c r="B446" t="s">
        <v>572</v>
      </c>
      <c r="C446" s="40">
        <v>45257</v>
      </c>
      <c r="D446" s="40"/>
    </row>
    <row r="447" spans="2:4" x14ac:dyDescent="0.25">
      <c r="B447" t="s">
        <v>593</v>
      </c>
      <c r="C447" s="40">
        <v>45257</v>
      </c>
      <c r="D447" s="40"/>
    </row>
    <row r="448" spans="2:4" x14ac:dyDescent="0.25">
      <c r="B448" t="s">
        <v>2256</v>
      </c>
      <c r="C448" s="40">
        <v>45257</v>
      </c>
      <c r="D448" s="40"/>
    </row>
    <row r="449" spans="2:4" x14ac:dyDescent="0.25">
      <c r="B449" t="s">
        <v>979</v>
      </c>
      <c r="C449" s="40">
        <v>45258</v>
      </c>
      <c r="D449" s="40"/>
    </row>
    <row r="450" spans="2:4" x14ac:dyDescent="0.25">
      <c r="B450" t="s">
        <v>1912</v>
      </c>
      <c r="C450" s="40">
        <v>45258</v>
      </c>
      <c r="D450" s="40"/>
    </row>
    <row r="451" spans="2:4" x14ac:dyDescent="0.25">
      <c r="B451" t="s">
        <v>2497</v>
      </c>
      <c r="C451" s="40">
        <v>45258</v>
      </c>
      <c r="D451" s="40"/>
    </row>
    <row r="452" spans="2:4" x14ac:dyDescent="0.25">
      <c r="B452" t="s">
        <v>403</v>
      </c>
      <c r="C452" s="40">
        <v>45259</v>
      </c>
      <c r="D452" s="40"/>
    </row>
    <row r="453" spans="2:4" x14ac:dyDescent="0.25">
      <c r="B453" t="s">
        <v>2342</v>
      </c>
      <c r="C453" s="40">
        <v>45259</v>
      </c>
      <c r="D453" s="40"/>
    </row>
    <row r="454" spans="2:4" x14ac:dyDescent="0.25">
      <c r="B454" t="s">
        <v>2307</v>
      </c>
      <c r="C454" s="40">
        <v>45259</v>
      </c>
      <c r="D454" s="40"/>
    </row>
    <row r="455" spans="2:4" x14ac:dyDescent="0.25">
      <c r="B455" t="s">
        <v>2048</v>
      </c>
      <c r="C455" s="40">
        <v>45259</v>
      </c>
      <c r="D455" s="40"/>
    </row>
    <row r="456" spans="2:4" x14ac:dyDescent="0.25">
      <c r="B456" t="s">
        <v>1760</v>
      </c>
      <c r="C456" s="40">
        <v>45260</v>
      </c>
      <c r="D456" s="40"/>
    </row>
    <row r="457" spans="2:4" x14ac:dyDescent="0.25">
      <c r="B457" t="s">
        <v>1125</v>
      </c>
      <c r="C457" s="40">
        <v>45261</v>
      </c>
      <c r="D457" s="40"/>
    </row>
    <row r="458" spans="2:4" x14ac:dyDescent="0.25">
      <c r="B458" t="s">
        <v>2403</v>
      </c>
      <c r="C458" s="40">
        <v>45262</v>
      </c>
      <c r="D458" s="40"/>
    </row>
    <row r="459" spans="2:4" x14ac:dyDescent="0.25">
      <c r="B459" t="s">
        <v>1173</v>
      </c>
      <c r="C459" s="40">
        <v>45263</v>
      </c>
      <c r="D459" s="40"/>
    </row>
    <row r="460" spans="2:4" x14ac:dyDescent="0.25">
      <c r="B460" t="s">
        <v>406</v>
      </c>
      <c r="C460" s="40">
        <v>45264</v>
      </c>
      <c r="D460" s="40"/>
    </row>
    <row r="461" spans="2:4" x14ac:dyDescent="0.25">
      <c r="B461" t="s">
        <v>721</v>
      </c>
      <c r="C461" s="40">
        <v>45264</v>
      </c>
      <c r="D461" s="40"/>
    </row>
    <row r="462" spans="2:4" x14ac:dyDescent="0.25">
      <c r="B462" t="s">
        <v>1248</v>
      </c>
      <c r="C462" s="40">
        <v>45265</v>
      </c>
      <c r="D462" s="40"/>
    </row>
    <row r="463" spans="2:4" x14ac:dyDescent="0.25">
      <c r="B463" t="s">
        <v>1734</v>
      </c>
      <c r="C463" s="40">
        <v>45266</v>
      </c>
      <c r="D463" s="40"/>
    </row>
    <row r="464" spans="2:4" x14ac:dyDescent="0.25">
      <c r="B464" t="s">
        <v>792</v>
      </c>
      <c r="C464" s="40">
        <v>45267</v>
      </c>
      <c r="D464" s="40"/>
    </row>
    <row r="465" spans="2:4" x14ac:dyDescent="0.25">
      <c r="B465" t="s">
        <v>1934</v>
      </c>
      <c r="C465" s="40">
        <v>45267</v>
      </c>
      <c r="D465" s="40"/>
    </row>
    <row r="466" spans="2:4" x14ac:dyDescent="0.25">
      <c r="B466" t="s">
        <v>943</v>
      </c>
      <c r="C466" s="40">
        <v>45268</v>
      </c>
      <c r="D466" s="40"/>
    </row>
    <row r="467" spans="2:4" x14ac:dyDescent="0.25">
      <c r="B467" t="s">
        <v>779</v>
      </c>
      <c r="C467" s="40">
        <v>45268</v>
      </c>
      <c r="D467" s="40"/>
    </row>
    <row r="468" spans="2:4" x14ac:dyDescent="0.25">
      <c r="B468" t="s">
        <v>1169</v>
      </c>
      <c r="C468" s="40">
        <v>45270</v>
      </c>
      <c r="D468" s="40"/>
    </row>
    <row r="469" spans="2:4" x14ac:dyDescent="0.25">
      <c r="B469" t="s">
        <v>2259</v>
      </c>
      <c r="C469" s="40">
        <v>45270</v>
      </c>
      <c r="D469" s="40"/>
    </row>
    <row r="470" spans="2:4" x14ac:dyDescent="0.25">
      <c r="B470" t="s">
        <v>641</v>
      </c>
      <c r="C470" s="40">
        <v>45273</v>
      </c>
      <c r="D470" s="40"/>
    </row>
    <row r="471" spans="2:4" x14ac:dyDescent="0.25">
      <c r="B471" t="s">
        <v>954</v>
      </c>
      <c r="C471" s="40">
        <v>45274</v>
      </c>
      <c r="D471" s="40"/>
    </row>
    <row r="472" spans="2:4" x14ac:dyDescent="0.25">
      <c r="B472" t="s">
        <v>1843</v>
      </c>
      <c r="C472" s="40">
        <v>45274</v>
      </c>
      <c r="D472" s="40"/>
    </row>
    <row r="473" spans="2:4" x14ac:dyDescent="0.25">
      <c r="B473" t="s">
        <v>2089</v>
      </c>
      <c r="C473" s="40">
        <v>45274</v>
      </c>
      <c r="D473" s="40"/>
    </row>
    <row r="474" spans="2:4" x14ac:dyDescent="0.25">
      <c r="B474" t="s">
        <v>770</v>
      </c>
      <c r="C474" s="40">
        <v>45275</v>
      </c>
      <c r="D474" s="40"/>
    </row>
    <row r="475" spans="2:4" x14ac:dyDescent="0.25">
      <c r="B475" t="s">
        <v>178</v>
      </c>
      <c r="C475" s="40">
        <v>45277</v>
      </c>
      <c r="D475" s="40"/>
    </row>
    <row r="476" spans="2:4" x14ac:dyDescent="0.25">
      <c r="B476" t="s">
        <v>1301</v>
      </c>
      <c r="C476" s="40">
        <v>45277</v>
      </c>
      <c r="D476" s="40"/>
    </row>
    <row r="477" spans="2:4" x14ac:dyDescent="0.25">
      <c r="B477" t="s">
        <v>706</v>
      </c>
      <c r="C477" s="40">
        <v>45277</v>
      </c>
      <c r="D477" s="40"/>
    </row>
    <row r="478" spans="2:4" x14ac:dyDescent="0.25">
      <c r="B478" t="s">
        <v>995</v>
      </c>
      <c r="C478" s="40">
        <v>45277</v>
      </c>
      <c r="D478" s="40"/>
    </row>
    <row r="479" spans="2:4" x14ac:dyDescent="0.25">
      <c r="B479" t="s">
        <v>778</v>
      </c>
      <c r="C479" s="40">
        <v>45278</v>
      </c>
      <c r="D479" s="40"/>
    </row>
    <row r="480" spans="2:4" x14ac:dyDescent="0.25">
      <c r="B480" t="s">
        <v>2370</v>
      </c>
      <c r="C480" s="40">
        <v>45278</v>
      </c>
      <c r="D480" s="40"/>
    </row>
    <row r="481" spans="2:4" x14ac:dyDescent="0.25">
      <c r="B481" t="s">
        <v>2051</v>
      </c>
      <c r="C481" s="40">
        <v>45279</v>
      </c>
      <c r="D481" s="40"/>
    </row>
    <row r="482" spans="2:4" x14ac:dyDescent="0.25">
      <c r="B482" t="s">
        <v>1017</v>
      </c>
      <c r="C482" s="40">
        <v>45280</v>
      </c>
      <c r="D482" s="40"/>
    </row>
    <row r="483" spans="2:4" x14ac:dyDescent="0.25">
      <c r="B483" t="s">
        <v>1748</v>
      </c>
      <c r="C483" s="40">
        <v>45280</v>
      </c>
      <c r="D483" s="40"/>
    </row>
    <row r="484" spans="2:4" x14ac:dyDescent="0.25">
      <c r="B484" t="s">
        <v>1380</v>
      </c>
      <c r="C484" s="40">
        <v>45281</v>
      </c>
      <c r="D484" s="40"/>
    </row>
    <row r="485" spans="2:4" x14ac:dyDescent="0.25">
      <c r="B485" t="s">
        <v>1435</v>
      </c>
      <c r="C485" s="40">
        <v>45281</v>
      </c>
      <c r="D485" s="40"/>
    </row>
    <row r="486" spans="2:4" x14ac:dyDescent="0.25">
      <c r="B486" t="s">
        <v>926</v>
      </c>
      <c r="C486" s="40">
        <v>45282</v>
      </c>
      <c r="D486" s="40"/>
    </row>
    <row r="487" spans="2:4" x14ac:dyDescent="0.25">
      <c r="B487" t="s">
        <v>1409</v>
      </c>
      <c r="C487" s="40">
        <v>45282</v>
      </c>
      <c r="D487" s="40"/>
    </row>
    <row r="488" spans="2:4" x14ac:dyDescent="0.25">
      <c r="B488" t="s">
        <v>2262</v>
      </c>
      <c r="C488" s="40">
        <v>45282</v>
      </c>
      <c r="D488" s="40"/>
    </row>
    <row r="489" spans="2:4" x14ac:dyDescent="0.25">
      <c r="B489" t="s">
        <v>1620</v>
      </c>
      <c r="C489" s="40">
        <v>45283</v>
      </c>
      <c r="D489" s="40"/>
    </row>
    <row r="490" spans="2:4" x14ac:dyDescent="0.25">
      <c r="B490" t="s">
        <v>385</v>
      </c>
      <c r="C490" s="40">
        <v>45284</v>
      </c>
      <c r="D490" s="40"/>
    </row>
    <row r="491" spans="2:4" x14ac:dyDescent="0.25">
      <c r="B491" t="s">
        <v>248</v>
      </c>
      <c r="C491" s="40">
        <v>45284</v>
      </c>
      <c r="D491" s="40"/>
    </row>
    <row r="492" spans="2:4" x14ac:dyDescent="0.25">
      <c r="B492" t="s">
        <v>745</v>
      </c>
      <c r="C492" s="40">
        <v>45284</v>
      </c>
      <c r="D492" s="40"/>
    </row>
    <row r="493" spans="2:4" x14ac:dyDescent="0.25">
      <c r="B493" t="s">
        <v>996</v>
      </c>
      <c r="C493" s="40">
        <v>45284</v>
      </c>
      <c r="D493" s="40"/>
    </row>
    <row r="494" spans="2:4" x14ac:dyDescent="0.25">
      <c r="B494" t="s">
        <v>1714</v>
      </c>
      <c r="C494" s="40">
        <v>45284</v>
      </c>
      <c r="D494" s="40"/>
    </row>
    <row r="495" spans="2:4" x14ac:dyDescent="0.25">
      <c r="B495" t="s">
        <v>694</v>
      </c>
      <c r="C495" s="40">
        <v>45286</v>
      </c>
      <c r="D495" s="40"/>
    </row>
    <row r="496" spans="2:4" x14ac:dyDescent="0.25">
      <c r="B496" t="s">
        <v>846</v>
      </c>
      <c r="C496" s="40">
        <v>45288</v>
      </c>
      <c r="D496" s="40"/>
    </row>
    <row r="497" spans="2:4" x14ac:dyDescent="0.25">
      <c r="B497" t="s">
        <v>148</v>
      </c>
      <c r="C497" s="40">
        <v>45289</v>
      </c>
      <c r="D497" s="40"/>
    </row>
    <row r="498" spans="2:4" x14ac:dyDescent="0.25">
      <c r="B498" t="s">
        <v>588</v>
      </c>
      <c r="C498" s="40">
        <v>45290</v>
      </c>
      <c r="D498" s="40"/>
    </row>
    <row r="499" spans="2:4" x14ac:dyDescent="0.25">
      <c r="B499" t="s">
        <v>100</v>
      </c>
      <c r="C499" s="40">
        <v>45293</v>
      </c>
      <c r="D499" s="40"/>
    </row>
    <row r="500" spans="2:4" x14ac:dyDescent="0.25">
      <c r="B500" t="s">
        <v>1312</v>
      </c>
      <c r="C500" s="40">
        <v>45293</v>
      </c>
      <c r="D500" s="40"/>
    </row>
    <row r="501" spans="2:4" x14ac:dyDescent="0.25">
      <c r="B501" t="s">
        <v>1275</v>
      </c>
      <c r="C501" s="40">
        <v>45293</v>
      </c>
      <c r="D501" s="40"/>
    </row>
    <row r="502" spans="2:4" x14ac:dyDescent="0.25">
      <c r="B502" t="s">
        <v>2023</v>
      </c>
      <c r="C502" s="40">
        <v>45293</v>
      </c>
      <c r="D502" s="40"/>
    </row>
    <row r="503" spans="2:4" x14ac:dyDescent="0.25">
      <c r="B503" t="s">
        <v>2199</v>
      </c>
      <c r="C503" s="40">
        <v>45293</v>
      </c>
      <c r="D503" s="40"/>
    </row>
    <row r="504" spans="2:4" x14ac:dyDescent="0.25">
      <c r="B504" t="s">
        <v>2060</v>
      </c>
      <c r="C504" s="40">
        <v>45296</v>
      </c>
      <c r="D504" s="40"/>
    </row>
    <row r="505" spans="2:4" x14ac:dyDescent="0.25">
      <c r="B505" t="s">
        <v>2586</v>
      </c>
      <c r="C505" s="40">
        <v>45296</v>
      </c>
      <c r="D505" s="40"/>
    </row>
    <row r="506" spans="2:4" x14ac:dyDescent="0.25">
      <c r="B506" t="s">
        <v>1274</v>
      </c>
      <c r="C506" s="40">
        <v>45298</v>
      </c>
      <c r="D506" s="40"/>
    </row>
    <row r="507" spans="2:4" x14ac:dyDescent="0.25">
      <c r="B507" t="s">
        <v>1576</v>
      </c>
      <c r="C507" s="40">
        <v>45298</v>
      </c>
      <c r="D507" s="40"/>
    </row>
    <row r="508" spans="2:4" x14ac:dyDescent="0.25">
      <c r="B508" t="s">
        <v>2055</v>
      </c>
      <c r="C508" s="40">
        <v>45298</v>
      </c>
      <c r="D508" s="40"/>
    </row>
    <row r="509" spans="2:4" x14ac:dyDescent="0.25">
      <c r="B509" t="s">
        <v>204</v>
      </c>
      <c r="C509" s="40">
        <v>45299</v>
      </c>
      <c r="D509" s="40"/>
    </row>
    <row r="510" spans="2:4" x14ac:dyDescent="0.25">
      <c r="B510" t="s">
        <v>2079</v>
      </c>
      <c r="C510" s="40">
        <v>45300</v>
      </c>
      <c r="D510" s="40"/>
    </row>
    <row r="511" spans="2:4" x14ac:dyDescent="0.25">
      <c r="B511" t="s">
        <v>1101</v>
      </c>
      <c r="C511" s="40">
        <v>45301</v>
      </c>
      <c r="D511" s="40"/>
    </row>
    <row r="512" spans="2:4" x14ac:dyDescent="0.25">
      <c r="B512" t="s">
        <v>1338</v>
      </c>
      <c r="C512" s="40">
        <v>45301</v>
      </c>
      <c r="D512" s="40"/>
    </row>
    <row r="513" spans="2:4" x14ac:dyDescent="0.25">
      <c r="B513" t="s">
        <v>1023</v>
      </c>
      <c r="C513" s="40">
        <v>45302</v>
      </c>
      <c r="D513" s="40"/>
    </row>
    <row r="514" spans="2:4" x14ac:dyDescent="0.25">
      <c r="B514" t="s">
        <v>502</v>
      </c>
      <c r="C514" s="40">
        <v>45303</v>
      </c>
      <c r="D514" s="40"/>
    </row>
    <row r="515" spans="2:4" x14ac:dyDescent="0.25">
      <c r="B515" t="s">
        <v>1030</v>
      </c>
      <c r="C515" s="40">
        <v>45303</v>
      </c>
      <c r="D515" s="40"/>
    </row>
    <row r="516" spans="2:4" x14ac:dyDescent="0.25">
      <c r="B516" t="s">
        <v>810</v>
      </c>
      <c r="C516" s="40">
        <v>45303</v>
      </c>
      <c r="D516" s="40"/>
    </row>
    <row r="517" spans="2:4" x14ac:dyDescent="0.25">
      <c r="B517" t="s">
        <v>199</v>
      </c>
      <c r="C517" s="40">
        <v>45304</v>
      </c>
      <c r="D517" s="40"/>
    </row>
    <row r="518" spans="2:4" x14ac:dyDescent="0.25">
      <c r="B518" t="s">
        <v>877</v>
      </c>
      <c r="C518" s="40">
        <v>45304</v>
      </c>
      <c r="D518" s="40"/>
    </row>
    <row r="519" spans="2:4" x14ac:dyDescent="0.25">
      <c r="B519" t="s">
        <v>175</v>
      </c>
      <c r="C519" s="40">
        <v>45306</v>
      </c>
      <c r="D519" s="40"/>
    </row>
    <row r="520" spans="2:4" x14ac:dyDescent="0.25">
      <c r="B520" t="s">
        <v>1819</v>
      </c>
      <c r="C520" s="40">
        <v>45306</v>
      </c>
      <c r="D520" s="40"/>
    </row>
    <row r="521" spans="2:4" x14ac:dyDescent="0.25">
      <c r="B521" t="s">
        <v>2180</v>
      </c>
      <c r="C521" s="40">
        <v>45306</v>
      </c>
      <c r="D521" s="40"/>
    </row>
    <row r="522" spans="2:4" x14ac:dyDescent="0.25">
      <c r="B522" t="s">
        <v>2574</v>
      </c>
      <c r="C522" s="40">
        <v>45306</v>
      </c>
      <c r="D522" s="40"/>
    </row>
    <row r="523" spans="2:4" x14ac:dyDescent="0.25">
      <c r="B523" t="s">
        <v>194</v>
      </c>
      <c r="C523" s="40">
        <v>45307</v>
      </c>
      <c r="D523" s="40"/>
    </row>
    <row r="524" spans="2:4" x14ac:dyDescent="0.25">
      <c r="B524" t="s">
        <v>1296</v>
      </c>
      <c r="C524" s="40">
        <v>45307</v>
      </c>
      <c r="D524" s="40"/>
    </row>
    <row r="525" spans="2:4" x14ac:dyDescent="0.25">
      <c r="B525" t="s">
        <v>1834</v>
      </c>
      <c r="C525" s="40">
        <v>45307</v>
      </c>
      <c r="D525" s="40"/>
    </row>
    <row r="526" spans="2:4" x14ac:dyDescent="0.25">
      <c r="B526" t="s">
        <v>1124</v>
      </c>
      <c r="C526" s="40">
        <v>45308</v>
      </c>
      <c r="D526" s="40"/>
    </row>
    <row r="527" spans="2:4" x14ac:dyDescent="0.25">
      <c r="B527" t="s">
        <v>2040</v>
      </c>
      <c r="C527" s="40">
        <v>45308</v>
      </c>
      <c r="D527" s="40"/>
    </row>
    <row r="528" spans="2:4" x14ac:dyDescent="0.25">
      <c r="B528" t="s">
        <v>533</v>
      </c>
      <c r="C528" s="40">
        <v>45309</v>
      </c>
      <c r="D528" s="40"/>
    </row>
    <row r="529" spans="2:4" x14ac:dyDescent="0.25">
      <c r="B529" t="s">
        <v>1838</v>
      </c>
      <c r="C529" s="40">
        <v>45309</v>
      </c>
      <c r="D529" s="40"/>
    </row>
    <row r="530" spans="2:4" x14ac:dyDescent="0.25">
      <c r="B530" t="s">
        <v>135</v>
      </c>
      <c r="C530" s="40">
        <v>45311</v>
      </c>
      <c r="D530" s="40"/>
    </row>
    <row r="531" spans="2:4" x14ac:dyDescent="0.25">
      <c r="B531" t="s">
        <v>1356</v>
      </c>
      <c r="C531" s="40">
        <v>45312</v>
      </c>
      <c r="D531" s="40"/>
    </row>
    <row r="532" spans="2:4" x14ac:dyDescent="0.25">
      <c r="B532" t="s">
        <v>865</v>
      </c>
      <c r="C532" s="40">
        <v>45312</v>
      </c>
      <c r="D532" s="40"/>
    </row>
    <row r="533" spans="2:4" x14ac:dyDescent="0.25">
      <c r="B533" t="s">
        <v>1595</v>
      </c>
      <c r="C533" s="40">
        <v>45313</v>
      </c>
      <c r="D533" s="40"/>
    </row>
    <row r="534" spans="2:4" x14ac:dyDescent="0.25">
      <c r="B534" t="s">
        <v>1564</v>
      </c>
      <c r="C534" s="40">
        <v>45313</v>
      </c>
      <c r="D534" s="40"/>
    </row>
    <row r="535" spans="2:4" x14ac:dyDescent="0.25">
      <c r="B535" t="s">
        <v>2059</v>
      </c>
      <c r="C535" s="40">
        <v>45313</v>
      </c>
      <c r="D535" s="40"/>
    </row>
    <row r="536" spans="2:4" x14ac:dyDescent="0.25">
      <c r="B536" t="s">
        <v>150</v>
      </c>
      <c r="C536" s="40">
        <v>45314</v>
      </c>
      <c r="D536" s="40"/>
    </row>
    <row r="537" spans="2:4" x14ac:dyDescent="0.25">
      <c r="B537" t="s">
        <v>71</v>
      </c>
      <c r="C537" s="40">
        <v>45314</v>
      </c>
      <c r="D537" s="40"/>
    </row>
    <row r="538" spans="2:4" x14ac:dyDescent="0.25">
      <c r="B538" t="s">
        <v>1817</v>
      </c>
      <c r="C538" s="40">
        <v>45314</v>
      </c>
      <c r="D538" s="40"/>
    </row>
    <row r="539" spans="2:4" x14ac:dyDescent="0.25">
      <c r="B539" t="s">
        <v>425</v>
      </c>
      <c r="C539" s="40">
        <v>45315</v>
      </c>
      <c r="D539" s="40"/>
    </row>
    <row r="540" spans="2:4" x14ac:dyDescent="0.25">
      <c r="B540" t="s">
        <v>1808</v>
      </c>
      <c r="C540" s="40">
        <v>45315</v>
      </c>
      <c r="D540" s="40"/>
    </row>
    <row r="541" spans="2:4" x14ac:dyDescent="0.25">
      <c r="B541" t="s">
        <v>2252</v>
      </c>
      <c r="C541" s="40">
        <v>45316</v>
      </c>
      <c r="D541" s="40"/>
    </row>
    <row r="542" spans="2:4" x14ac:dyDescent="0.25">
      <c r="B542" t="s">
        <v>848</v>
      </c>
      <c r="C542" s="40">
        <v>45317</v>
      </c>
      <c r="D542" s="40"/>
    </row>
    <row r="543" spans="2:4" x14ac:dyDescent="0.25">
      <c r="B543" t="s">
        <v>1594</v>
      </c>
      <c r="C543" s="40">
        <v>45317</v>
      </c>
      <c r="D543" s="40"/>
    </row>
    <row r="544" spans="2:4" x14ac:dyDescent="0.25">
      <c r="B544" t="s">
        <v>711</v>
      </c>
      <c r="C544" s="40">
        <v>45318</v>
      </c>
      <c r="D544" s="40"/>
    </row>
    <row r="545" spans="2:4" x14ac:dyDescent="0.25">
      <c r="B545" t="s">
        <v>1394</v>
      </c>
      <c r="C545" s="40">
        <v>45318</v>
      </c>
      <c r="D545" s="40"/>
    </row>
    <row r="546" spans="2:4" x14ac:dyDescent="0.25">
      <c r="B546" t="s">
        <v>1691</v>
      </c>
      <c r="C546" s="40">
        <v>45319</v>
      </c>
      <c r="D546" s="40"/>
    </row>
    <row r="547" spans="2:4" x14ac:dyDescent="0.25">
      <c r="B547" t="s">
        <v>382</v>
      </c>
      <c r="C547" s="40">
        <v>45320</v>
      </c>
      <c r="D547" s="40"/>
    </row>
    <row r="548" spans="2:4" x14ac:dyDescent="0.25">
      <c r="B548" t="s">
        <v>1659</v>
      </c>
      <c r="C548" s="40">
        <v>45320</v>
      </c>
      <c r="D548" s="40"/>
    </row>
    <row r="549" spans="2:4" x14ac:dyDescent="0.25">
      <c r="B549" t="s">
        <v>1232</v>
      </c>
      <c r="C549" s="40">
        <v>45321</v>
      </c>
      <c r="D549" s="40"/>
    </row>
    <row r="550" spans="2:4" x14ac:dyDescent="0.25">
      <c r="B550" t="s">
        <v>1882</v>
      </c>
      <c r="C550" s="40">
        <v>45321</v>
      </c>
      <c r="D550" s="40"/>
    </row>
    <row r="551" spans="2:4" x14ac:dyDescent="0.25">
      <c r="B551" t="s">
        <v>1550</v>
      </c>
      <c r="C551" s="40">
        <v>45321</v>
      </c>
      <c r="D551" s="40"/>
    </row>
    <row r="552" spans="2:4" x14ac:dyDescent="0.25">
      <c r="B552" t="s">
        <v>2448</v>
      </c>
      <c r="C552" s="40">
        <v>45322</v>
      </c>
      <c r="D552" s="40"/>
    </row>
    <row r="553" spans="2:4" x14ac:dyDescent="0.25">
      <c r="B553" t="s">
        <v>2333</v>
      </c>
      <c r="C553" s="40">
        <v>45322</v>
      </c>
      <c r="D553" s="40"/>
    </row>
    <row r="554" spans="2:4" x14ac:dyDescent="0.25">
      <c r="B554" t="s">
        <v>1024</v>
      </c>
      <c r="C554" s="40">
        <v>45323</v>
      </c>
      <c r="D554" s="40"/>
    </row>
    <row r="555" spans="2:4" x14ac:dyDescent="0.25">
      <c r="B555" t="s">
        <v>808</v>
      </c>
      <c r="C555" s="40">
        <v>45323</v>
      </c>
      <c r="D555" s="40"/>
    </row>
    <row r="556" spans="2:4" x14ac:dyDescent="0.25">
      <c r="B556" t="s">
        <v>1331</v>
      </c>
      <c r="C556" s="40">
        <v>45323</v>
      </c>
      <c r="D556" s="40"/>
    </row>
    <row r="557" spans="2:4" x14ac:dyDescent="0.25">
      <c r="B557" t="s">
        <v>1265</v>
      </c>
      <c r="C557" s="40">
        <v>45323</v>
      </c>
      <c r="D557" s="40"/>
    </row>
    <row r="558" spans="2:4" x14ac:dyDescent="0.25">
      <c r="B558" t="s">
        <v>419</v>
      </c>
      <c r="C558" s="40">
        <v>45324</v>
      </c>
      <c r="D558" s="40"/>
    </row>
    <row r="559" spans="2:4" x14ac:dyDescent="0.25">
      <c r="B559" t="s">
        <v>687</v>
      </c>
      <c r="C559" s="40">
        <v>45325</v>
      </c>
      <c r="D559" s="40"/>
    </row>
    <row r="560" spans="2:4" x14ac:dyDescent="0.25">
      <c r="B560" t="s">
        <v>230</v>
      </c>
      <c r="C560" s="40">
        <v>45325</v>
      </c>
      <c r="D560" s="40"/>
    </row>
    <row r="561" spans="2:4" x14ac:dyDescent="0.25">
      <c r="B561" t="s">
        <v>1619</v>
      </c>
      <c r="C561" s="40">
        <v>45325</v>
      </c>
      <c r="D561" s="40"/>
    </row>
    <row r="562" spans="2:4" x14ac:dyDescent="0.25">
      <c r="B562" t="s">
        <v>582</v>
      </c>
      <c r="C562" s="40">
        <v>45326</v>
      </c>
      <c r="D562" s="40"/>
    </row>
    <row r="563" spans="2:4" x14ac:dyDescent="0.25">
      <c r="B563" t="s">
        <v>1860</v>
      </c>
      <c r="C563" s="40">
        <v>45326</v>
      </c>
      <c r="D563" s="40"/>
    </row>
    <row r="564" spans="2:4" x14ac:dyDescent="0.25">
      <c r="B564" t="s">
        <v>1658</v>
      </c>
      <c r="C564" s="40">
        <v>45327</v>
      </c>
      <c r="D564" s="40"/>
    </row>
    <row r="565" spans="2:4" x14ac:dyDescent="0.25">
      <c r="B565" t="s">
        <v>2612</v>
      </c>
      <c r="C565" s="40">
        <v>45327</v>
      </c>
      <c r="D565" s="40"/>
    </row>
    <row r="566" spans="2:4" x14ac:dyDescent="0.25">
      <c r="B566" t="s">
        <v>359</v>
      </c>
      <c r="C566" s="40">
        <v>45329</v>
      </c>
      <c r="D566" s="40"/>
    </row>
    <row r="567" spans="2:4" x14ac:dyDescent="0.25">
      <c r="B567" t="s">
        <v>825</v>
      </c>
      <c r="C567" s="40">
        <v>45329</v>
      </c>
      <c r="D567" s="40"/>
    </row>
    <row r="568" spans="2:4" x14ac:dyDescent="0.25">
      <c r="B568" t="s">
        <v>1443</v>
      </c>
      <c r="C568" s="40">
        <v>45329</v>
      </c>
      <c r="D568" s="40"/>
    </row>
    <row r="569" spans="2:4" x14ac:dyDescent="0.25">
      <c r="B569" t="s">
        <v>876</v>
      </c>
      <c r="C569" s="40">
        <v>45330</v>
      </c>
      <c r="D569" s="40"/>
    </row>
    <row r="570" spans="2:4" x14ac:dyDescent="0.25">
      <c r="B570" t="s">
        <v>1480</v>
      </c>
      <c r="C570" s="40">
        <v>45330</v>
      </c>
      <c r="D570" s="40"/>
    </row>
    <row r="571" spans="2:4" x14ac:dyDescent="0.25">
      <c r="B571" t="s">
        <v>78</v>
      </c>
      <c r="C571" s="40">
        <v>45331</v>
      </c>
      <c r="D571" s="40"/>
    </row>
    <row r="572" spans="2:4" x14ac:dyDescent="0.25">
      <c r="B572" t="s">
        <v>661</v>
      </c>
      <c r="C572" s="40">
        <v>45332</v>
      </c>
      <c r="D572" s="40"/>
    </row>
    <row r="573" spans="2:4" x14ac:dyDescent="0.25">
      <c r="B573" t="s">
        <v>885</v>
      </c>
      <c r="C573" s="40">
        <v>45332</v>
      </c>
      <c r="D573" s="40"/>
    </row>
    <row r="574" spans="2:4" x14ac:dyDescent="0.25">
      <c r="B574" t="s">
        <v>2104</v>
      </c>
      <c r="C574" s="40">
        <v>45332</v>
      </c>
      <c r="D574" s="40"/>
    </row>
    <row r="575" spans="2:4" x14ac:dyDescent="0.25">
      <c r="B575" t="s">
        <v>899</v>
      </c>
      <c r="C575" s="40">
        <v>45334</v>
      </c>
      <c r="D575" s="40"/>
    </row>
    <row r="576" spans="2:4" x14ac:dyDescent="0.25">
      <c r="B576" t="s">
        <v>2035</v>
      </c>
      <c r="C576" s="40">
        <v>45334</v>
      </c>
      <c r="D576" s="40"/>
    </row>
    <row r="577" spans="2:4" x14ac:dyDescent="0.25">
      <c r="B577" t="s">
        <v>164</v>
      </c>
      <c r="C577" s="40">
        <v>45335</v>
      </c>
      <c r="D577" s="40"/>
    </row>
    <row r="578" spans="2:4" x14ac:dyDescent="0.25">
      <c r="B578" t="s">
        <v>1720</v>
      </c>
      <c r="C578" s="40">
        <v>45335</v>
      </c>
      <c r="D578" s="40"/>
    </row>
    <row r="579" spans="2:4" x14ac:dyDescent="0.25">
      <c r="B579" t="s">
        <v>1621</v>
      </c>
      <c r="C579" s="40">
        <v>45335</v>
      </c>
      <c r="D579" s="40"/>
    </row>
    <row r="580" spans="2:4" x14ac:dyDescent="0.25">
      <c r="B580" t="s">
        <v>968</v>
      </c>
      <c r="C580" s="40">
        <v>45337</v>
      </c>
      <c r="D580" s="40"/>
    </row>
    <row r="581" spans="2:4" x14ac:dyDescent="0.25">
      <c r="B581" t="s">
        <v>1067</v>
      </c>
      <c r="C581" s="40">
        <v>45338</v>
      </c>
      <c r="D581" s="40"/>
    </row>
    <row r="582" spans="2:4" x14ac:dyDescent="0.25">
      <c r="B582" t="s">
        <v>1276</v>
      </c>
      <c r="C582" s="40">
        <v>45338</v>
      </c>
      <c r="D582" s="40"/>
    </row>
    <row r="583" spans="2:4" x14ac:dyDescent="0.25">
      <c r="B583" t="s">
        <v>1876</v>
      </c>
      <c r="C583" s="40">
        <v>45338</v>
      </c>
      <c r="D583" s="40"/>
    </row>
    <row r="584" spans="2:4" x14ac:dyDescent="0.25">
      <c r="B584" t="s">
        <v>2253</v>
      </c>
      <c r="C584" s="40">
        <v>45338</v>
      </c>
      <c r="D584" s="40"/>
    </row>
    <row r="585" spans="2:4" x14ac:dyDescent="0.25">
      <c r="B585" t="s">
        <v>128</v>
      </c>
      <c r="C585" s="40">
        <v>45339</v>
      </c>
      <c r="D585" s="40"/>
    </row>
    <row r="586" spans="2:4" x14ac:dyDescent="0.25">
      <c r="B586" t="s">
        <v>2043</v>
      </c>
      <c r="C586" s="40">
        <v>45339</v>
      </c>
      <c r="D586" s="40"/>
    </row>
    <row r="587" spans="2:4" x14ac:dyDescent="0.25">
      <c r="B587" t="s">
        <v>557</v>
      </c>
      <c r="C587" s="40">
        <v>45341</v>
      </c>
      <c r="D587" s="40"/>
    </row>
    <row r="588" spans="2:4" x14ac:dyDescent="0.25">
      <c r="B588" t="s">
        <v>927</v>
      </c>
      <c r="C588" s="40">
        <v>45342</v>
      </c>
      <c r="D588" s="40"/>
    </row>
    <row r="589" spans="2:4" x14ac:dyDescent="0.25">
      <c r="B589" t="s">
        <v>1315</v>
      </c>
      <c r="C589" s="40">
        <v>45343</v>
      </c>
      <c r="D589" s="40"/>
    </row>
    <row r="590" spans="2:4" x14ac:dyDescent="0.25">
      <c r="B590" t="s">
        <v>741</v>
      </c>
      <c r="C590" s="40">
        <v>45343</v>
      </c>
      <c r="D590" s="40"/>
    </row>
    <row r="591" spans="2:4" x14ac:dyDescent="0.25">
      <c r="B591" t="s">
        <v>2274</v>
      </c>
      <c r="C591" s="40">
        <v>45343</v>
      </c>
      <c r="D591" s="40"/>
    </row>
    <row r="592" spans="2:4" x14ac:dyDescent="0.25">
      <c r="B592" t="s">
        <v>560</v>
      </c>
      <c r="C592" s="40">
        <v>45346</v>
      </c>
      <c r="D592" s="40"/>
    </row>
    <row r="593" spans="2:4" x14ac:dyDescent="0.25">
      <c r="B593" t="s">
        <v>1704</v>
      </c>
      <c r="C593" s="40">
        <v>45346</v>
      </c>
      <c r="D593" s="40"/>
    </row>
    <row r="594" spans="2:4" x14ac:dyDescent="0.25">
      <c r="B594" t="s">
        <v>373</v>
      </c>
      <c r="C594" s="40">
        <v>45347</v>
      </c>
      <c r="D594" s="40"/>
    </row>
    <row r="595" spans="2:4" x14ac:dyDescent="0.25">
      <c r="B595" t="s">
        <v>1063</v>
      </c>
      <c r="C595" s="40">
        <v>45347</v>
      </c>
      <c r="D595" s="40"/>
    </row>
    <row r="596" spans="2:4" x14ac:dyDescent="0.25">
      <c r="B596" t="s">
        <v>1302</v>
      </c>
      <c r="C596" s="40">
        <v>45347</v>
      </c>
      <c r="D596" s="40"/>
    </row>
    <row r="597" spans="2:4" x14ac:dyDescent="0.25">
      <c r="B597" t="s">
        <v>890</v>
      </c>
      <c r="C597" s="40">
        <v>45347</v>
      </c>
      <c r="D597" s="40"/>
    </row>
    <row r="598" spans="2:4" x14ac:dyDescent="0.25">
      <c r="B598" t="s">
        <v>279</v>
      </c>
      <c r="C598" s="40">
        <v>45348</v>
      </c>
      <c r="D598" s="40"/>
    </row>
    <row r="599" spans="2:4" x14ac:dyDescent="0.25">
      <c r="B599" t="s">
        <v>707</v>
      </c>
      <c r="C599" s="40">
        <v>45349</v>
      </c>
      <c r="D599" s="40"/>
    </row>
    <row r="600" spans="2:4" x14ac:dyDescent="0.25">
      <c r="B600" t="s">
        <v>1665</v>
      </c>
      <c r="C600" s="40">
        <v>45349</v>
      </c>
      <c r="D600" s="40"/>
    </row>
    <row r="601" spans="2:4" x14ac:dyDescent="0.25">
      <c r="B601" t="s">
        <v>2288</v>
      </c>
      <c r="C601" s="40">
        <v>45349</v>
      </c>
      <c r="D601" s="40"/>
    </row>
    <row r="602" spans="2:4" x14ac:dyDescent="0.25">
      <c r="B602" t="s">
        <v>102</v>
      </c>
      <c r="C602" s="40">
        <v>45351</v>
      </c>
      <c r="D602" s="40"/>
    </row>
    <row r="603" spans="2:4" x14ac:dyDescent="0.25">
      <c r="B603" t="s">
        <v>2534</v>
      </c>
      <c r="C603" s="40">
        <v>45351</v>
      </c>
      <c r="D603" s="40"/>
    </row>
    <row r="604" spans="2:4" x14ac:dyDescent="0.25">
      <c r="B604" t="s">
        <v>579</v>
      </c>
      <c r="C604" s="40">
        <v>45352</v>
      </c>
      <c r="D604" s="40"/>
    </row>
    <row r="605" spans="2:4" x14ac:dyDescent="0.25">
      <c r="B605" t="s">
        <v>1539</v>
      </c>
      <c r="C605" s="40">
        <v>45355</v>
      </c>
      <c r="D605" s="40"/>
    </row>
    <row r="606" spans="2:4" x14ac:dyDescent="0.25">
      <c r="B606" t="s">
        <v>1696</v>
      </c>
      <c r="C606" s="40">
        <v>45356</v>
      </c>
      <c r="D606" s="40"/>
    </row>
    <row r="607" spans="2:4" x14ac:dyDescent="0.25">
      <c r="B607" t="s">
        <v>84</v>
      </c>
      <c r="C607" s="40">
        <v>45357</v>
      </c>
      <c r="D607" s="40"/>
    </row>
    <row r="608" spans="2:4" x14ac:dyDescent="0.25">
      <c r="B608" t="s">
        <v>2525</v>
      </c>
      <c r="C608" s="40">
        <v>45357</v>
      </c>
      <c r="D608" s="40"/>
    </row>
    <row r="609" spans="2:4" x14ac:dyDescent="0.25">
      <c r="B609" t="s">
        <v>2502</v>
      </c>
      <c r="C609" s="40">
        <v>45357</v>
      </c>
      <c r="D609" s="40"/>
    </row>
    <row r="610" spans="2:4" x14ac:dyDescent="0.25">
      <c r="B610" t="s">
        <v>272</v>
      </c>
      <c r="C610" s="40">
        <v>45358</v>
      </c>
      <c r="D610" s="40"/>
    </row>
    <row r="611" spans="2:4" x14ac:dyDescent="0.25">
      <c r="B611" t="s">
        <v>780</v>
      </c>
      <c r="C611" s="40">
        <v>45358</v>
      </c>
      <c r="D611" s="40"/>
    </row>
    <row r="612" spans="2:4" x14ac:dyDescent="0.25">
      <c r="B612" t="s">
        <v>2166</v>
      </c>
      <c r="C612" s="40">
        <v>45359</v>
      </c>
      <c r="D612" s="40"/>
    </row>
    <row r="613" spans="2:4" x14ac:dyDescent="0.25">
      <c r="B613" t="s">
        <v>1490</v>
      </c>
      <c r="C613" s="40">
        <v>45360</v>
      </c>
      <c r="D613" s="40"/>
    </row>
    <row r="614" spans="2:4" x14ac:dyDescent="0.25">
      <c r="B614" t="s">
        <v>725</v>
      </c>
      <c r="C614" s="40">
        <v>45361</v>
      </c>
      <c r="D614" s="40"/>
    </row>
    <row r="615" spans="2:4" x14ac:dyDescent="0.25">
      <c r="B615" t="s">
        <v>1154</v>
      </c>
      <c r="C615" s="40">
        <v>45362</v>
      </c>
      <c r="D615" s="40"/>
    </row>
    <row r="616" spans="2:4" x14ac:dyDescent="0.25">
      <c r="B616" t="s">
        <v>1862</v>
      </c>
      <c r="C616" s="40">
        <v>45362</v>
      </c>
      <c r="D616" s="40"/>
    </row>
    <row r="617" spans="2:4" x14ac:dyDescent="0.25">
      <c r="B617" t="s">
        <v>1949</v>
      </c>
      <c r="C617" s="40">
        <v>45362</v>
      </c>
      <c r="D617" s="40"/>
    </row>
    <row r="618" spans="2:4" x14ac:dyDescent="0.25">
      <c r="B618" t="s">
        <v>117</v>
      </c>
      <c r="C618" s="40">
        <v>45363</v>
      </c>
      <c r="D618" s="40"/>
    </row>
    <row r="619" spans="2:4" x14ac:dyDescent="0.25">
      <c r="B619" t="s">
        <v>553</v>
      </c>
      <c r="C619" s="40">
        <v>45365</v>
      </c>
      <c r="D619" s="40"/>
    </row>
    <row r="620" spans="2:4" x14ac:dyDescent="0.25">
      <c r="B620" t="s">
        <v>465</v>
      </c>
      <c r="C620" s="40">
        <v>45366</v>
      </c>
      <c r="D620" s="40"/>
    </row>
    <row r="621" spans="2:4" x14ac:dyDescent="0.25">
      <c r="B621" t="s">
        <v>1485</v>
      </c>
      <c r="C621" s="40">
        <v>45366</v>
      </c>
      <c r="D621" s="40"/>
    </row>
    <row r="622" spans="2:4" x14ac:dyDescent="0.25">
      <c r="B622" t="s">
        <v>663</v>
      </c>
      <c r="C622" s="40">
        <v>45367</v>
      </c>
      <c r="D622" s="40"/>
    </row>
    <row r="623" spans="2:4" x14ac:dyDescent="0.25">
      <c r="B623" t="s">
        <v>1471</v>
      </c>
      <c r="C623" s="40">
        <v>45368</v>
      </c>
      <c r="D623" s="40"/>
    </row>
    <row r="624" spans="2:4" x14ac:dyDescent="0.25">
      <c r="B624" t="s">
        <v>1529</v>
      </c>
      <c r="C624" s="40">
        <v>45368</v>
      </c>
      <c r="D624" s="40"/>
    </row>
    <row r="625" spans="2:4" x14ac:dyDescent="0.25">
      <c r="B625" t="s">
        <v>1653</v>
      </c>
      <c r="C625" s="40">
        <v>45368</v>
      </c>
      <c r="D625" s="40"/>
    </row>
    <row r="626" spans="2:4" x14ac:dyDescent="0.25">
      <c r="B626" t="s">
        <v>1094</v>
      </c>
      <c r="C626" s="40">
        <v>45369</v>
      </c>
      <c r="D626" s="40"/>
    </row>
    <row r="627" spans="2:4" x14ac:dyDescent="0.25">
      <c r="B627" t="s">
        <v>1855</v>
      </c>
      <c r="C627" s="40">
        <v>45369</v>
      </c>
      <c r="D627" s="40"/>
    </row>
    <row r="628" spans="2:4" x14ac:dyDescent="0.25">
      <c r="B628" t="s">
        <v>1751</v>
      </c>
      <c r="C628" s="40">
        <v>45369</v>
      </c>
      <c r="D628" s="40"/>
    </row>
    <row r="629" spans="2:4" x14ac:dyDescent="0.25">
      <c r="B629" t="s">
        <v>1509</v>
      </c>
      <c r="C629" s="40">
        <v>45370</v>
      </c>
      <c r="D629" s="40"/>
    </row>
    <row r="630" spans="2:4" x14ac:dyDescent="0.25">
      <c r="B630" t="s">
        <v>1286</v>
      </c>
      <c r="C630" s="40">
        <v>45372</v>
      </c>
      <c r="D630" s="40"/>
    </row>
    <row r="631" spans="2:4" x14ac:dyDescent="0.25">
      <c r="B631" t="s">
        <v>2377</v>
      </c>
      <c r="C631" s="40">
        <v>45372</v>
      </c>
      <c r="D631" s="40"/>
    </row>
    <row r="632" spans="2:4" x14ac:dyDescent="0.25">
      <c r="B632" t="s">
        <v>1737</v>
      </c>
      <c r="C632" s="40">
        <v>45373</v>
      </c>
      <c r="D632" s="40"/>
    </row>
    <row r="633" spans="2:4" x14ac:dyDescent="0.25">
      <c r="B633" t="s">
        <v>2445</v>
      </c>
      <c r="C633" s="40">
        <v>45373</v>
      </c>
      <c r="D633" s="40"/>
    </row>
    <row r="634" spans="2:4" x14ac:dyDescent="0.25">
      <c r="B634" t="s">
        <v>1279</v>
      </c>
      <c r="C634" s="40">
        <v>45374</v>
      </c>
      <c r="D634" s="40"/>
    </row>
    <row r="635" spans="2:4" x14ac:dyDescent="0.25">
      <c r="B635" t="s">
        <v>1648</v>
      </c>
      <c r="C635" s="40">
        <v>45374</v>
      </c>
      <c r="D635" s="40"/>
    </row>
    <row r="636" spans="2:4" x14ac:dyDescent="0.25">
      <c r="B636" t="s">
        <v>2021</v>
      </c>
      <c r="C636" s="40">
        <v>45374</v>
      </c>
      <c r="D636" s="40"/>
    </row>
    <row r="637" spans="2:4" x14ac:dyDescent="0.25">
      <c r="B637" t="s">
        <v>677</v>
      </c>
      <c r="C637" s="40">
        <v>45375</v>
      </c>
      <c r="D637" s="40"/>
    </row>
    <row r="638" spans="2:4" x14ac:dyDescent="0.25">
      <c r="B638" t="s">
        <v>1806</v>
      </c>
      <c r="C638" s="40">
        <v>45376</v>
      </c>
      <c r="D638" s="40"/>
    </row>
    <row r="639" spans="2:4" x14ac:dyDescent="0.25">
      <c r="B639" t="s">
        <v>243</v>
      </c>
      <c r="C639" s="40">
        <v>45377</v>
      </c>
      <c r="D639" s="40"/>
    </row>
    <row r="640" spans="2:4" x14ac:dyDescent="0.25">
      <c r="B640" t="s">
        <v>1100</v>
      </c>
      <c r="C640" s="40">
        <v>45377</v>
      </c>
      <c r="D640" s="40"/>
    </row>
    <row r="641" spans="2:4" x14ac:dyDescent="0.25">
      <c r="B641" t="s">
        <v>2261</v>
      </c>
      <c r="C641" s="40">
        <v>45377</v>
      </c>
      <c r="D641" s="40"/>
    </row>
    <row r="642" spans="2:4" x14ac:dyDescent="0.25">
      <c r="B642" t="s">
        <v>573</v>
      </c>
      <c r="C642" s="40">
        <v>45378</v>
      </c>
      <c r="D642" s="40"/>
    </row>
    <row r="643" spans="2:4" x14ac:dyDescent="0.25">
      <c r="B643" t="s">
        <v>1500</v>
      </c>
      <c r="C643" s="40">
        <v>45379</v>
      </c>
      <c r="D643" s="40"/>
    </row>
    <row r="644" spans="2:4" x14ac:dyDescent="0.25">
      <c r="B644" t="s">
        <v>2337</v>
      </c>
      <c r="C644" s="40">
        <v>45379</v>
      </c>
      <c r="D644" s="40"/>
    </row>
    <row r="645" spans="2:4" x14ac:dyDescent="0.25">
      <c r="B645" t="s">
        <v>2088</v>
      </c>
      <c r="C645" s="40">
        <v>45380</v>
      </c>
      <c r="D645" s="40"/>
    </row>
    <row r="646" spans="2:4" x14ac:dyDescent="0.25">
      <c r="B646" t="s">
        <v>2657</v>
      </c>
      <c r="C646" s="40">
        <v>45380</v>
      </c>
      <c r="D646" s="40"/>
    </row>
    <row r="647" spans="2:4" x14ac:dyDescent="0.25">
      <c r="B647" t="s">
        <v>1300</v>
      </c>
      <c r="C647" s="40">
        <v>45381</v>
      </c>
      <c r="D647" s="40"/>
    </row>
    <row r="648" spans="2:4" x14ac:dyDescent="0.25">
      <c r="B648" t="s">
        <v>1681</v>
      </c>
      <c r="C648" s="40">
        <v>45381</v>
      </c>
      <c r="D648" s="40"/>
    </row>
    <row r="649" spans="2:4" x14ac:dyDescent="0.25">
      <c r="B649" t="s">
        <v>1631</v>
      </c>
      <c r="C649" s="40">
        <v>45383</v>
      </c>
      <c r="D649" s="40"/>
    </row>
    <row r="650" spans="2:4" x14ac:dyDescent="0.25">
      <c r="B650" t="s">
        <v>959</v>
      </c>
      <c r="C650" s="40">
        <v>45384</v>
      </c>
      <c r="D650" s="40"/>
    </row>
    <row r="651" spans="2:4" x14ac:dyDescent="0.25">
      <c r="B651" t="s">
        <v>958</v>
      </c>
      <c r="C651" s="40">
        <v>45384</v>
      </c>
      <c r="D651" s="40"/>
    </row>
    <row r="652" spans="2:4" x14ac:dyDescent="0.25">
      <c r="B652" t="s">
        <v>1688</v>
      </c>
      <c r="C652" s="40">
        <v>45384</v>
      </c>
      <c r="D652" s="40"/>
    </row>
    <row r="653" spans="2:4" x14ac:dyDescent="0.25">
      <c r="B653" t="s">
        <v>1096</v>
      </c>
      <c r="C653" s="40">
        <v>45385</v>
      </c>
      <c r="D653" s="40"/>
    </row>
    <row r="654" spans="2:4" x14ac:dyDescent="0.25">
      <c r="B654" t="s">
        <v>2644</v>
      </c>
      <c r="C654" s="40">
        <v>45385</v>
      </c>
      <c r="D654" s="40"/>
    </row>
    <row r="655" spans="2:4" x14ac:dyDescent="0.25">
      <c r="B655" t="s">
        <v>394</v>
      </c>
      <c r="C655" s="40">
        <v>45386</v>
      </c>
      <c r="D655" s="40"/>
    </row>
    <row r="656" spans="2:4" x14ac:dyDescent="0.25">
      <c r="B656" t="s">
        <v>802</v>
      </c>
      <c r="C656" s="40">
        <v>45386</v>
      </c>
      <c r="D656" s="40"/>
    </row>
    <row r="657" spans="2:4" x14ac:dyDescent="0.25">
      <c r="B657" t="s">
        <v>613</v>
      </c>
      <c r="C657" s="40">
        <v>45387</v>
      </c>
      <c r="D657" s="40"/>
    </row>
    <row r="658" spans="2:4" x14ac:dyDescent="0.25">
      <c r="B658" t="s">
        <v>1491</v>
      </c>
      <c r="C658" s="40">
        <v>45387</v>
      </c>
      <c r="D658" s="40"/>
    </row>
    <row r="659" spans="2:4" x14ac:dyDescent="0.25">
      <c r="B659" t="s">
        <v>1888</v>
      </c>
      <c r="C659" s="40">
        <v>45387</v>
      </c>
      <c r="D659" s="40"/>
    </row>
    <row r="660" spans="2:4" x14ac:dyDescent="0.25">
      <c r="B660" t="s">
        <v>91</v>
      </c>
      <c r="C660" s="40">
        <v>45388</v>
      </c>
      <c r="D660" s="40"/>
    </row>
    <row r="661" spans="2:4" x14ac:dyDescent="0.25">
      <c r="B661" t="s">
        <v>649</v>
      </c>
      <c r="C661" s="40">
        <v>45388</v>
      </c>
      <c r="D661" s="40"/>
    </row>
    <row r="662" spans="2:4" x14ac:dyDescent="0.25">
      <c r="B662" t="s">
        <v>1840</v>
      </c>
      <c r="C662" s="40">
        <v>45390</v>
      </c>
      <c r="D662" s="40"/>
    </row>
    <row r="663" spans="2:4" x14ac:dyDescent="0.25">
      <c r="B663" t="s">
        <v>1884</v>
      </c>
      <c r="C663" s="40">
        <v>45390</v>
      </c>
      <c r="D663" s="40"/>
    </row>
    <row r="664" spans="2:4" x14ac:dyDescent="0.25">
      <c r="B664" t="s">
        <v>893</v>
      </c>
      <c r="C664" s="40">
        <v>45391</v>
      </c>
      <c r="D664" s="40"/>
    </row>
    <row r="665" spans="2:4" x14ac:dyDescent="0.25">
      <c r="B665" t="s">
        <v>2073</v>
      </c>
      <c r="C665" s="40">
        <v>45392</v>
      </c>
      <c r="D665" s="40"/>
    </row>
    <row r="666" spans="2:4" x14ac:dyDescent="0.25">
      <c r="B666" t="s">
        <v>1191</v>
      </c>
      <c r="C666" s="40">
        <v>45393</v>
      </c>
      <c r="D666" s="40"/>
    </row>
    <row r="667" spans="2:4" x14ac:dyDescent="0.25">
      <c r="B667" t="s">
        <v>774</v>
      </c>
      <c r="C667" s="40">
        <v>45394</v>
      </c>
      <c r="D667" s="40"/>
    </row>
    <row r="668" spans="2:4" x14ac:dyDescent="0.25">
      <c r="B668" t="s">
        <v>1528</v>
      </c>
      <c r="C668" s="40">
        <v>45394</v>
      </c>
      <c r="D668" s="40"/>
    </row>
    <row r="669" spans="2:4" x14ac:dyDescent="0.25">
      <c r="B669" t="s">
        <v>2422</v>
      </c>
      <c r="C669" s="40">
        <v>45394</v>
      </c>
      <c r="D669" s="40"/>
    </row>
    <row r="670" spans="2:4" x14ac:dyDescent="0.25">
      <c r="B670" t="s">
        <v>1939</v>
      </c>
      <c r="C670" s="40">
        <v>45395</v>
      </c>
      <c r="D670" s="40"/>
    </row>
    <row r="671" spans="2:4" x14ac:dyDescent="0.25">
      <c r="B671" t="s">
        <v>2513</v>
      </c>
      <c r="C671" s="40">
        <v>45395</v>
      </c>
      <c r="D671" s="40"/>
    </row>
    <row r="672" spans="2:4" x14ac:dyDescent="0.25">
      <c r="B672" t="s">
        <v>2649</v>
      </c>
      <c r="C672" s="40">
        <v>45395</v>
      </c>
      <c r="D672" s="40"/>
    </row>
    <row r="673" spans="2:4" x14ac:dyDescent="0.25">
      <c r="B673" t="s">
        <v>2066</v>
      </c>
      <c r="C673" s="40">
        <v>45395</v>
      </c>
      <c r="D673" s="40"/>
    </row>
    <row r="674" spans="2:4" x14ac:dyDescent="0.25">
      <c r="B674" t="s">
        <v>314</v>
      </c>
      <c r="C674" s="40">
        <v>45396</v>
      </c>
      <c r="D674" s="40"/>
    </row>
    <row r="675" spans="2:4" x14ac:dyDescent="0.25">
      <c r="B675" t="s">
        <v>1908</v>
      </c>
      <c r="C675" s="40">
        <v>45396</v>
      </c>
      <c r="D675" s="40"/>
    </row>
    <row r="676" spans="2:4" x14ac:dyDescent="0.25">
      <c r="B676" t="s">
        <v>1488</v>
      </c>
      <c r="C676" s="40">
        <v>45396</v>
      </c>
      <c r="D676" s="40"/>
    </row>
    <row r="677" spans="2:4" x14ac:dyDescent="0.25">
      <c r="B677" t="s">
        <v>1090</v>
      </c>
      <c r="C677" s="40">
        <v>45398</v>
      </c>
      <c r="D677" s="40"/>
    </row>
    <row r="678" spans="2:4" x14ac:dyDescent="0.25">
      <c r="B678" t="s">
        <v>2387</v>
      </c>
      <c r="C678" s="40">
        <v>45398</v>
      </c>
      <c r="D678" s="40"/>
    </row>
    <row r="679" spans="2:4" x14ac:dyDescent="0.25">
      <c r="B679" t="s">
        <v>2143</v>
      </c>
      <c r="C679" s="40">
        <v>45398</v>
      </c>
      <c r="D679" s="40"/>
    </row>
    <row r="680" spans="2:4" x14ac:dyDescent="0.25">
      <c r="B680" t="s">
        <v>2648</v>
      </c>
      <c r="C680" s="40">
        <v>45399</v>
      </c>
      <c r="D680" s="40"/>
    </row>
    <row r="681" spans="2:4" x14ac:dyDescent="0.25">
      <c r="B681" t="s">
        <v>1981</v>
      </c>
      <c r="C681" s="40">
        <v>45400</v>
      </c>
      <c r="D681" s="40"/>
    </row>
    <row r="682" spans="2:4" x14ac:dyDescent="0.25">
      <c r="B682" t="s">
        <v>139</v>
      </c>
      <c r="C682" s="40">
        <v>45402</v>
      </c>
      <c r="D682" s="40"/>
    </row>
    <row r="683" spans="2:4" x14ac:dyDescent="0.25">
      <c r="B683" t="s">
        <v>2658</v>
      </c>
      <c r="C683" s="40">
        <v>45402</v>
      </c>
      <c r="D683" s="40"/>
    </row>
    <row r="684" spans="2:4" x14ac:dyDescent="0.25">
      <c r="B684" t="s">
        <v>339</v>
      </c>
      <c r="C684" s="40">
        <v>45403</v>
      </c>
      <c r="D684" s="40"/>
    </row>
    <row r="685" spans="2:4" x14ac:dyDescent="0.25">
      <c r="B685" t="s">
        <v>478</v>
      </c>
      <c r="C685" s="40">
        <v>45403</v>
      </c>
      <c r="D685" s="40"/>
    </row>
    <row r="686" spans="2:4" x14ac:dyDescent="0.25">
      <c r="B686" t="s">
        <v>2347</v>
      </c>
      <c r="C686" s="40">
        <v>45403</v>
      </c>
      <c r="D686" s="40"/>
    </row>
    <row r="687" spans="2:4" x14ac:dyDescent="0.25">
      <c r="B687" t="s">
        <v>2459</v>
      </c>
      <c r="C687" s="40">
        <v>45403</v>
      </c>
      <c r="D687" s="40"/>
    </row>
    <row r="688" spans="2:4" x14ac:dyDescent="0.25">
      <c r="B688" t="s">
        <v>181</v>
      </c>
      <c r="C688" s="40">
        <v>45404</v>
      </c>
      <c r="D688" s="40"/>
    </row>
    <row r="689" spans="2:4" x14ac:dyDescent="0.25">
      <c r="B689" t="s">
        <v>1188</v>
      </c>
      <c r="C689" s="40">
        <v>45404</v>
      </c>
      <c r="D689" s="40"/>
    </row>
    <row r="690" spans="2:4" x14ac:dyDescent="0.25">
      <c r="B690" t="s">
        <v>755</v>
      </c>
      <c r="C690" s="40">
        <v>45404</v>
      </c>
      <c r="D690" s="40"/>
    </row>
    <row r="691" spans="2:4" x14ac:dyDescent="0.25">
      <c r="B691" t="s">
        <v>716</v>
      </c>
      <c r="C691" s="40">
        <v>45404</v>
      </c>
      <c r="D691" s="40"/>
    </row>
    <row r="692" spans="2:4" x14ac:dyDescent="0.25">
      <c r="B692" t="s">
        <v>734</v>
      </c>
      <c r="C692" s="40">
        <v>45404</v>
      </c>
      <c r="D692" s="40"/>
    </row>
    <row r="693" spans="2:4" x14ac:dyDescent="0.25">
      <c r="B693" t="s">
        <v>793</v>
      </c>
      <c r="C693" s="40">
        <v>45404</v>
      </c>
      <c r="D693" s="40"/>
    </row>
    <row r="694" spans="2:4" x14ac:dyDescent="0.25">
      <c r="B694" t="s">
        <v>1408</v>
      </c>
      <c r="C694" s="40">
        <v>45404</v>
      </c>
      <c r="D694" s="40"/>
    </row>
    <row r="695" spans="2:4" x14ac:dyDescent="0.25">
      <c r="B695" t="s">
        <v>1765</v>
      </c>
      <c r="C695" s="40">
        <v>45405</v>
      </c>
      <c r="D695" s="40"/>
    </row>
    <row r="696" spans="2:4" x14ac:dyDescent="0.25">
      <c r="B696" t="s">
        <v>1497</v>
      </c>
      <c r="C696" s="40">
        <v>45407</v>
      </c>
      <c r="D696" s="40"/>
    </row>
    <row r="697" spans="2:4" x14ac:dyDescent="0.25">
      <c r="B697" t="s">
        <v>1517</v>
      </c>
      <c r="C697" s="40">
        <v>45407</v>
      </c>
      <c r="D697" s="40"/>
    </row>
    <row r="698" spans="2:4" x14ac:dyDescent="0.25">
      <c r="B698" t="s">
        <v>2067</v>
      </c>
      <c r="C698" s="40">
        <v>45407</v>
      </c>
      <c r="D698" s="40"/>
    </row>
    <row r="699" spans="2:4" x14ac:dyDescent="0.25">
      <c r="B699" t="s">
        <v>95</v>
      </c>
      <c r="C699" s="40">
        <v>45409</v>
      </c>
      <c r="D699" s="40"/>
    </row>
    <row r="700" spans="2:4" x14ac:dyDescent="0.25">
      <c r="B700" t="s">
        <v>1293</v>
      </c>
      <c r="C700" s="40">
        <v>45409</v>
      </c>
      <c r="D700" s="40"/>
    </row>
    <row r="701" spans="2:4" x14ac:dyDescent="0.25">
      <c r="B701" t="s">
        <v>957</v>
      </c>
      <c r="C701" s="40">
        <v>45409</v>
      </c>
      <c r="D701" s="40"/>
    </row>
    <row r="702" spans="2:4" x14ac:dyDescent="0.25">
      <c r="B702" t="s">
        <v>2605</v>
      </c>
      <c r="C702" s="40">
        <v>45409</v>
      </c>
      <c r="D702" s="40"/>
    </row>
    <row r="703" spans="2:4" x14ac:dyDescent="0.25">
      <c r="B703" t="s">
        <v>475</v>
      </c>
      <c r="C703" s="40">
        <v>45411</v>
      </c>
      <c r="D703" s="40"/>
    </row>
    <row r="704" spans="2:4" x14ac:dyDescent="0.25">
      <c r="B704" t="s">
        <v>1109</v>
      </c>
      <c r="C704" s="40">
        <v>45411</v>
      </c>
      <c r="D704" s="40"/>
    </row>
    <row r="705" spans="2:4" x14ac:dyDescent="0.25">
      <c r="B705" t="s">
        <v>753</v>
      </c>
      <c r="C705" s="40">
        <v>45411</v>
      </c>
      <c r="D705" s="40"/>
    </row>
    <row r="706" spans="2:4" x14ac:dyDescent="0.25">
      <c r="B706" t="s">
        <v>685</v>
      </c>
      <c r="C706" s="40">
        <v>45412</v>
      </c>
      <c r="D706" s="40"/>
    </row>
    <row r="707" spans="2:4" x14ac:dyDescent="0.25">
      <c r="B707" t="s">
        <v>586</v>
      </c>
      <c r="C707" s="40">
        <v>45412</v>
      </c>
      <c r="D707" s="40"/>
    </row>
    <row r="708" spans="2:4" x14ac:dyDescent="0.25">
      <c r="B708" t="s">
        <v>1965</v>
      </c>
      <c r="C708" s="40">
        <v>45412</v>
      </c>
      <c r="D708" s="40"/>
    </row>
    <row r="709" spans="2:4" x14ac:dyDescent="0.25">
      <c r="B709" t="s">
        <v>488</v>
      </c>
      <c r="C709" s="40">
        <v>45415</v>
      </c>
      <c r="D709" s="40"/>
    </row>
    <row r="710" spans="2:4" x14ac:dyDescent="0.25">
      <c r="B710" t="s">
        <v>1811</v>
      </c>
      <c r="C710" s="40">
        <v>45415</v>
      </c>
      <c r="D710" s="40"/>
    </row>
    <row r="711" spans="2:4" x14ac:dyDescent="0.25">
      <c r="B711" t="s">
        <v>2390</v>
      </c>
      <c r="C711" s="40">
        <v>45415</v>
      </c>
      <c r="D711" s="40"/>
    </row>
    <row r="712" spans="2:4" x14ac:dyDescent="0.25">
      <c r="B712" t="s">
        <v>712</v>
      </c>
      <c r="C712" s="40">
        <v>45416</v>
      </c>
      <c r="D712" s="40"/>
    </row>
    <row r="713" spans="2:4" x14ac:dyDescent="0.25">
      <c r="B713" t="s">
        <v>1894</v>
      </c>
      <c r="C713" s="40">
        <v>45416</v>
      </c>
      <c r="D713" s="40"/>
    </row>
    <row r="714" spans="2:4" x14ac:dyDescent="0.25">
      <c r="B714" t="s">
        <v>310</v>
      </c>
      <c r="C714" s="40">
        <v>45417</v>
      </c>
      <c r="D714" s="40"/>
    </row>
    <row r="715" spans="2:4" x14ac:dyDescent="0.25">
      <c r="B715" t="s">
        <v>731</v>
      </c>
      <c r="C715" s="40">
        <v>45418</v>
      </c>
      <c r="D715" s="40"/>
    </row>
    <row r="716" spans="2:4" x14ac:dyDescent="0.25">
      <c r="B716" t="s">
        <v>949</v>
      </c>
      <c r="C716" s="40">
        <v>45419</v>
      </c>
      <c r="D716" s="40"/>
    </row>
    <row r="717" spans="2:4" x14ac:dyDescent="0.25">
      <c r="B717" t="s">
        <v>1861</v>
      </c>
      <c r="C717" s="40">
        <v>45419</v>
      </c>
      <c r="D717" s="40"/>
    </row>
    <row r="718" spans="2:4" x14ac:dyDescent="0.25">
      <c r="B718" t="s">
        <v>2172</v>
      </c>
      <c r="C718" s="40">
        <v>45419</v>
      </c>
      <c r="D718" s="40"/>
    </row>
    <row r="719" spans="2:4" x14ac:dyDescent="0.25">
      <c r="B719" t="s">
        <v>2222</v>
      </c>
      <c r="C719" s="40">
        <v>45420</v>
      </c>
      <c r="D719" s="40"/>
    </row>
    <row r="720" spans="2:4" x14ac:dyDescent="0.25">
      <c r="B720" t="s">
        <v>1586</v>
      </c>
      <c r="C720" s="40">
        <v>45421</v>
      </c>
      <c r="D720" s="40"/>
    </row>
    <row r="721" spans="2:4" x14ac:dyDescent="0.25">
      <c r="B721" t="s">
        <v>1603</v>
      </c>
      <c r="C721" s="40">
        <v>45422</v>
      </c>
      <c r="D721" s="40"/>
    </row>
    <row r="722" spans="2:4" x14ac:dyDescent="0.25">
      <c r="B722" t="s">
        <v>2485</v>
      </c>
      <c r="C722" s="40">
        <v>45422</v>
      </c>
      <c r="D722" s="40"/>
    </row>
    <row r="723" spans="2:4" x14ac:dyDescent="0.25">
      <c r="B723" t="s">
        <v>302</v>
      </c>
      <c r="C723" s="40">
        <v>45423</v>
      </c>
      <c r="D723" s="40"/>
    </row>
    <row r="724" spans="2:4" x14ac:dyDescent="0.25">
      <c r="B724" t="s">
        <v>285</v>
      </c>
      <c r="C724" s="40">
        <v>45424</v>
      </c>
      <c r="D724" s="40"/>
    </row>
    <row r="725" spans="2:4" x14ac:dyDescent="0.25">
      <c r="B725" t="s">
        <v>1438</v>
      </c>
      <c r="C725" s="40">
        <v>45424</v>
      </c>
      <c r="D725" s="40"/>
    </row>
    <row r="726" spans="2:4" x14ac:dyDescent="0.25">
      <c r="B726" t="s">
        <v>1452</v>
      </c>
      <c r="C726" s="40">
        <v>45426</v>
      </c>
      <c r="D726" s="40"/>
    </row>
    <row r="727" spans="2:4" x14ac:dyDescent="0.25">
      <c r="B727" t="s">
        <v>724</v>
      </c>
      <c r="C727" s="40">
        <v>45427</v>
      </c>
      <c r="D727" s="40"/>
    </row>
    <row r="728" spans="2:4" x14ac:dyDescent="0.25">
      <c r="B728" t="s">
        <v>1927</v>
      </c>
      <c r="C728" s="40">
        <v>45427</v>
      </c>
      <c r="D728" s="40"/>
    </row>
    <row r="729" spans="2:4" x14ac:dyDescent="0.25">
      <c r="B729" t="s">
        <v>2053</v>
      </c>
      <c r="C729" s="40">
        <v>45429</v>
      </c>
      <c r="D729" s="40"/>
    </row>
    <row r="730" spans="2:4" x14ac:dyDescent="0.25">
      <c r="B730" t="s">
        <v>1419</v>
      </c>
      <c r="C730" s="40">
        <v>45430</v>
      </c>
      <c r="D730" s="40"/>
    </row>
    <row r="731" spans="2:4" x14ac:dyDescent="0.25">
      <c r="B731" t="s">
        <v>1744</v>
      </c>
      <c r="C731" s="40">
        <v>45432</v>
      </c>
      <c r="D731" s="40"/>
    </row>
    <row r="732" spans="2:4" x14ac:dyDescent="0.25">
      <c r="B732" t="s">
        <v>233</v>
      </c>
      <c r="C732" s="40">
        <v>45433</v>
      </c>
      <c r="D732" s="40"/>
    </row>
    <row r="733" spans="2:4" x14ac:dyDescent="0.25">
      <c r="B733" t="s">
        <v>911</v>
      </c>
      <c r="C733" s="40">
        <v>45433</v>
      </c>
      <c r="D733" s="40"/>
    </row>
    <row r="734" spans="2:4" x14ac:dyDescent="0.25">
      <c r="B734" t="s">
        <v>1475</v>
      </c>
      <c r="C734" s="40">
        <v>45433</v>
      </c>
      <c r="D734" s="40"/>
    </row>
    <row r="735" spans="2:4" x14ac:dyDescent="0.25">
      <c r="B735" t="s">
        <v>2655</v>
      </c>
      <c r="C735" s="40">
        <v>45433</v>
      </c>
      <c r="D735" s="40"/>
    </row>
    <row r="736" spans="2:4" x14ac:dyDescent="0.25">
      <c r="B736" t="s">
        <v>1809</v>
      </c>
      <c r="C736" s="40">
        <v>45434</v>
      </c>
      <c r="D736" s="40"/>
    </row>
    <row r="737" spans="2:4" x14ac:dyDescent="0.25">
      <c r="B737" t="s">
        <v>1269</v>
      </c>
      <c r="C737" s="40">
        <v>45435</v>
      </c>
      <c r="D737" s="40"/>
    </row>
    <row r="738" spans="2:4" x14ac:dyDescent="0.25">
      <c r="B738" t="s">
        <v>2608</v>
      </c>
      <c r="C738" s="40">
        <v>45435</v>
      </c>
      <c r="D738" s="40"/>
    </row>
    <row r="739" spans="2:4" x14ac:dyDescent="0.25">
      <c r="B739" t="s">
        <v>2156</v>
      </c>
      <c r="C739" s="40">
        <v>45435</v>
      </c>
      <c r="D739" s="40"/>
    </row>
    <row r="740" spans="2:4" x14ac:dyDescent="0.25">
      <c r="B740" t="s">
        <v>2557</v>
      </c>
      <c r="C740" s="40">
        <v>45437</v>
      </c>
      <c r="D740" s="40"/>
    </row>
    <row r="741" spans="2:4" x14ac:dyDescent="0.25">
      <c r="B741" t="s">
        <v>1444</v>
      </c>
      <c r="C741" s="40">
        <v>45438</v>
      </c>
      <c r="D741" s="40"/>
    </row>
    <row r="742" spans="2:4" x14ac:dyDescent="0.25">
      <c r="B742" t="s">
        <v>266</v>
      </c>
      <c r="C742" s="40">
        <v>45439</v>
      </c>
      <c r="D742" s="40"/>
    </row>
    <row r="743" spans="2:4" x14ac:dyDescent="0.25">
      <c r="B743" t="s">
        <v>1725</v>
      </c>
      <c r="C743" s="40">
        <v>45439</v>
      </c>
      <c r="D743" s="40"/>
    </row>
    <row r="744" spans="2:4" x14ac:dyDescent="0.25">
      <c r="B744" t="s">
        <v>299</v>
      </c>
      <c r="C744" s="40">
        <v>45440</v>
      </c>
      <c r="D744" s="40"/>
    </row>
    <row r="745" spans="2:4" x14ac:dyDescent="0.25">
      <c r="B745" t="s">
        <v>446</v>
      </c>
      <c r="C745" s="40">
        <v>45441</v>
      </c>
      <c r="D745" s="40"/>
    </row>
    <row r="746" spans="2:4" x14ac:dyDescent="0.25">
      <c r="B746" t="s">
        <v>154</v>
      </c>
      <c r="C746" s="40">
        <v>45442</v>
      </c>
      <c r="D746" s="40"/>
    </row>
    <row r="747" spans="2:4" x14ac:dyDescent="0.25">
      <c r="B747" t="s">
        <v>1836</v>
      </c>
      <c r="C747" s="40">
        <v>45442</v>
      </c>
      <c r="D747" s="40"/>
    </row>
    <row r="748" spans="2:4" x14ac:dyDescent="0.25">
      <c r="B748" t="s">
        <v>2283</v>
      </c>
      <c r="C748" s="40">
        <v>45442</v>
      </c>
      <c r="D748" s="40"/>
    </row>
    <row r="749" spans="2:4" x14ac:dyDescent="0.25">
      <c r="B749" t="s">
        <v>1162</v>
      </c>
      <c r="C749" s="40">
        <v>45444</v>
      </c>
      <c r="D749" s="40"/>
    </row>
    <row r="750" spans="2:4" x14ac:dyDescent="0.25">
      <c r="B750" t="s">
        <v>1867</v>
      </c>
      <c r="C750" s="40">
        <v>45444</v>
      </c>
      <c r="D750" s="40"/>
    </row>
    <row r="751" spans="2:4" x14ac:dyDescent="0.25">
      <c r="B751" t="s">
        <v>2113</v>
      </c>
      <c r="C751" s="40">
        <v>45444</v>
      </c>
      <c r="D751" s="40"/>
    </row>
    <row r="752" spans="2:4" x14ac:dyDescent="0.25">
      <c r="B752" t="s">
        <v>805</v>
      </c>
      <c r="C752" s="40">
        <v>45445</v>
      </c>
      <c r="D752" s="40"/>
    </row>
    <row r="753" spans="2:4" x14ac:dyDescent="0.25">
      <c r="B753" t="s">
        <v>1609</v>
      </c>
      <c r="C753" s="40">
        <v>45449</v>
      </c>
      <c r="D753" s="40"/>
    </row>
    <row r="754" spans="2:4" x14ac:dyDescent="0.25">
      <c r="B754" t="s">
        <v>2204</v>
      </c>
      <c r="C754" s="40">
        <v>45449</v>
      </c>
      <c r="D754" s="40"/>
    </row>
    <row r="755" spans="2:4" x14ac:dyDescent="0.25">
      <c r="B755" t="s">
        <v>2007</v>
      </c>
      <c r="C755" s="40">
        <v>45450</v>
      </c>
      <c r="D755" s="40"/>
    </row>
    <row r="756" spans="2:4" x14ac:dyDescent="0.25">
      <c r="B756" t="s">
        <v>2407</v>
      </c>
      <c r="C756" s="40">
        <v>45450</v>
      </c>
      <c r="D756" s="40"/>
    </row>
    <row r="757" spans="2:4" x14ac:dyDescent="0.25">
      <c r="B757" t="s">
        <v>1418</v>
      </c>
      <c r="C757" s="40">
        <v>45451</v>
      </c>
      <c r="D757" s="40"/>
    </row>
    <row r="758" spans="2:4" x14ac:dyDescent="0.25">
      <c r="B758" t="s">
        <v>72</v>
      </c>
      <c r="C758" s="40">
        <v>45453</v>
      </c>
      <c r="D758" s="40"/>
    </row>
    <row r="759" spans="2:4" x14ac:dyDescent="0.25">
      <c r="B759" t="s">
        <v>2654</v>
      </c>
      <c r="C759" s="40">
        <v>45453</v>
      </c>
      <c r="D759" s="40"/>
    </row>
    <row r="760" spans="2:4" x14ac:dyDescent="0.25">
      <c r="B760" t="s">
        <v>1868</v>
      </c>
      <c r="C760" s="40">
        <v>45454</v>
      </c>
      <c r="D760" s="40"/>
    </row>
    <row r="761" spans="2:4" x14ac:dyDescent="0.25">
      <c r="B761" t="s">
        <v>2409</v>
      </c>
      <c r="C761" s="40">
        <v>45454</v>
      </c>
      <c r="D761" s="40"/>
    </row>
    <row r="762" spans="2:4" x14ac:dyDescent="0.25">
      <c r="B762" t="s">
        <v>2599</v>
      </c>
      <c r="C762" s="40">
        <v>45454</v>
      </c>
      <c r="D762" s="40"/>
    </row>
    <row r="763" spans="2:4" x14ac:dyDescent="0.25">
      <c r="B763" t="s">
        <v>271</v>
      </c>
      <c r="C763" s="40">
        <v>45455</v>
      </c>
      <c r="D763" s="40"/>
    </row>
    <row r="764" spans="2:4" x14ac:dyDescent="0.25">
      <c r="B764" t="s">
        <v>851</v>
      </c>
      <c r="C764" s="40">
        <v>45455</v>
      </c>
      <c r="D764" s="40"/>
    </row>
    <row r="765" spans="2:4" x14ac:dyDescent="0.25">
      <c r="B765" t="s">
        <v>2477</v>
      </c>
      <c r="C765" s="40">
        <v>45455</v>
      </c>
      <c r="D765" s="40"/>
    </row>
    <row r="766" spans="2:4" x14ac:dyDescent="0.25">
      <c r="B766" t="s">
        <v>2418</v>
      </c>
      <c r="C766" s="40">
        <v>45455</v>
      </c>
      <c r="D766" s="40"/>
    </row>
    <row r="767" spans="2:4" x14ac:dyDescent="0.25">
      <c r="B767" t="s">
        <v>2332</v>
      </c>
      <c r="C767" s="40">
        <v>45455</v>
      </c>
      <c r="D767" s="40"/>
    </row>
    <row r="768" spans="2:4" x14ac:dyDescent="0.25">
      <c r="B768" t="s">
        <v>152</v>
      </c>
      <c r="C768" s="40">
        <v>45456</v>
      </c>
      <c r="D768" s="40"/>
    </row>
    <row r="769" spans="2:4" x14ac:dyDescent="0.25">
      <c r="B769" t="s">
        <v>1081</v>
      </c>
      <c r="C769" s="40">
        <v>45458</v>
      </c>
      <c r="D769" s="40"/>
    </row>
    <row r="770" spans="2:4" x14ac:dyDescent="0.25">
      <c r="B770" t="s">
        <v>1810</v>
      </c>
      <c r="C770" s="40">
        <v>45459</v>
      </c>
      <c r="D770" s="40"/>
    </row>
    <row r="771" spans="2:4" x14ac:dyDescent="0.25">
      <c r="B771" t="s">
        <v>1400</v>
      </c>
      <c r="C771" s="40">
        <v>45459</v>
      </c>
      <c r="D771" s="40"/>
    </row>
    <row r="772" spans="2:4" x14ac:dyDescent="0.25">
      <c r="B772" t="s">
        <v>242</v>
      </c>
      <c r="C772" s="40">
        <v>45460</v>
      </c>
      <c r="D772" s="40"/>
    </row>
    <row r="773" spans="2:4" x14ac:dyDescent="0.25">
      <c r="B773" t="s">
        <v>1495</v>
      </c>
      <c r="C773" s="40">
        <v>45460</v>
      </c>
      <c r="D773" s="40"/>
    </row>
    <row r="774" spans="2:4" x14ac:dyDescent="0.25">
      <c r="B774" t="s">
        <v>737</v>
      </c>
      <c r="C774" s="40">
        <v>45461</v>
      </c>
      <c r="D774" s="40"/>
    </row>
    <row r="775" spans="2:4" x14ac:dyDescent="0.25">
      <c r="B775" t="s">
        <v>395</v>
      </c>
      <c r="C775" s="40">
        <v>45463</v>
      </c>
      <c r="D775" s="40"/>
    </row>
    <row r="776" spans="2:4" x14ac:dyDescent="0.25">
      <c r="B776" t="s">
        <v>1210</v>
      </c>
      <c r="C776" s="40">
        <v>45463</v>
      </c>
      <c r="D776" s="40"/>
    </row>
    <row r="777" spans="2:4" x14ac:dyDescent="0.25">
      <c r="B777" t="s">
        <v>2293</v>
      </c>
      <c r="C777" s="40">
        <v>45463</v>
      </c>
      <c r="D777" s="40"/>
    </row>
    <row r="778" spans="2:4" x14ac:dyDescent="0.25">
      <c r="B778" t="s">
        <v>381</v>
      </c>
      <c r="C778" s="40">
        <v>45464</v>
      </c>
      <c r="D778" s="40"/>
    </row>
    <row r="779" spans="2:4" x14ac:dyDescent="0.25">
      <c r="B779" t="s">
        <v>656</v>
      </c>
      <c r="C779" s="40">
        <v>45464</v>
      </c>
      <c r="D779" s="40"/>
    </row>
    <row r="780" spans="2:4" x14ac:dyDescent="0.25">
      <c r="B780" t="s">
        <v>1858</v>
      </c>
      <c r="C780" s="40">
        <v>45464</v>
      </c>
      <c r="D780" s="40"/>
    </row>
    <row r="781" spans="2:4" x14ac:dyDescent="0.25">
      <c r="B781" t="s">
        <v>335</v>
      </c>
      <c r="C781" s="40">
        <v>45465</v>
      </c>
      <c r="D781" s="40"/>
    </row>
    <row r="782" spans="2:4" x14ac:dyDescent="0.25">
      <c r="B782" t="s">
        <v>964</v>
      </c>
      <c r="C782" s="40">
        <v>45465</v>
      </c>
      <c r="D782" s="40"/>
    </row>
    <row r="783" spans="2:4" x14ac:dyDescent="0.25">
      <c r="B783" t="s">
        <v>1145</v>
      </c>
      <c r="C783" s="40">
        <v>45465</v>
      </c>
      <c r="D783" s="40"/>
    </row>
    <row r="784" spans="2:4" x14ac:dyDescent="0.25">
      <c r="B784" t="s">
        <v>2388</v>
      </c>
      <c r="C784" s="40">
        <v>45465</v>
      </c>
      <c r="D784" s="40"/>
    </row>
    <row r="785" spans="2:4" x14ac:dyDescent="0.25">
      <c r="B785" t="s">
        <v>1236</v>
      </c>
      <c r="C785" s="40">
        <v>45467</v>
      </c>
      <c r="D785" s="40"/>
    </row>
    <row r="786" spans="2:4" x14ac:dyDescent="0.25">
      <c r="B786" t="s">
        <v>1952</v>
      </c>
      <c r="C786" s="40">
        <v>45467</v>
      </c>
      <c r="D786" s="40"/>
    </row>
    <row r="787" spans="2:4" x14ac:dyDescent="0.25">
      <c r="B787" t="s">
        <v>1022</v>
      </c>
      <c r="C787" s="40">
        <v>45468</v>
      </c>
      <c r="D787" s="40"/>
    </row>
    <row r="788" spans="2:4" x14ac:dyDescent="0.25">
      <c r="B788" t="s">
        <v>666</v>
      </c>
      <c r="C788" s="40">
        <v>45469</v>
      </c>
      <c r="D788" s="40"/>
    </row>
    <row r="789" spans="2:4" x14ac:dyDescent="0.25">
      <c r="B789" t="s">
        <v>863</v>
      </c>
      <c r="C789" s="40">
        <v>45469</v>
      </c>
      <c r="D789" s="40"/>
    </row>
    <row r="790" spans="2:4" x14ac:dyDescent="0.25">
      <c r="B790" t="s">
        <v>70</v>
      </c>
      <c r="C790" s="40">
        <v>45470</v>
      </c>
      <c r="D790" s="40"/>
    </row>
    <row r="791" spans="2:4" x14ac:dyDescent="0.25">
      <c r="B791" t="s">
        <v>94</v>
      </c>
      <c r="C791" s="40">
        <v>45470</v>
      </c>
      <c r="D791" s="40"/>
    </row>
    <row r="792" spans="2:4" x14ac:dyDescent="0.25">
      <c r="B792" t="s">
        <v>1553</v>
      </c>
      <c r="C792" s="40">
        <v>45470</v>
      </c>
      <c r="D792" s="40"/>
    </row>
    <row r="793" spans="2:4" x14ac:dyDescent="0.25">
      <c r="B793" t="s">
        <v>2209</v>
      </c>
      <c r="C793" s="40">
        <v>45470</v>
      </c>
      <c r="D793" s="40"/>
    </row>
    <row r="794" spans="2:4" x14ac:dyDescent="0.25">
      <c r="B794" t="s">
        <v>107</v>
      </c>
      <c r="C794" s="40">
        <v>45471</v>
      </c>
      <c r="D794" s="40"/>
    </row>
    <row r="795" spans="2:4" x14ac:dyDescent="0.25">
      <c r="B795" t="s">
        <v>548</v>
      </c>
      <c r="C795" s="40">
        <v>45471</v>
      </c>
      <c r="D795" s="40"/>
    </row>
    <row r="796" spans="2:4" x14ac:dyDescent="0.25">
      <c r="B796" t="s">
        <v>1326</v>
      </c>
      <c r="C796" s="40">
        <v>45471</v>
      </c>
      <c r="D796" s="40"/>
    </row>
    <row r="797" spans="2:4" x14ac:dyDescent="0.25">
      <c r="B797" t="s">
        <v>504</v>
      </c>
      <c r="C797" s="40">
        <v>45472</v>
      </c>
      <c r="D797" s="40"/>
    </row>
    <row r="798" spans="2:4" x14ac:dyDescent="0.25">
      <c r="B798" t="s">
        <v>2331</v>
      </c>
      <c r="C798" s="40">
        <v>45472</v>
      </c>
      <c r="D798" s="40"/>
    </row>
    <row r="799" spans="2:4" x14ac:dyDescent="0.25">
      <c r="B799" t="s">
        <v>1039</v>
      </c>
      <c r="C799" s="40">
        <v>45473</v>
      </c>
      <c r="D799" s="40"/>
    </row>
    <row r="800" spans="2:4" x14ac:dyDescent="0.25">
      <c r="B800" t="s">
        <v>494</v>
      </c>
      <c r="C800" s="40">
        <v>45474</v>
      </c>
      <c r="D800" s="40"/>
    </row>
    <row r="801" spans="2:4" x14ac:dyDescent="0.25">
      <c r="B801" t="s">
        <v>115</v>
      </c>
      <c r="C801" s="40">
        <v>45476</v>
      </c>
      <c r="D801" s="40"/>
    </row>
    <row r="802" spans="2:4" x14ac:dyDescent="0.25">
      <c r="B802" t="s">
        <v>2325</v>
      </c>
      <c r="C802" s="40">
        <v>45476</v>
      </c>
      <c r="D802" s="40"/>
    </row>
    <row r="803" spans="2:4" x14ac:dyDescent="0.25">
      <c r="B803" t="s">
        <v>1932</v>
      </c>
      <c r="C803" s="40">
        <v>45477</v>
      </c>
      <c r="D803" s="40"/>
    </row>
    <row r="804" spans="2:4" x14ac:dyDescent="0.25">
      <c r="B804" t="s">
        <v>662</v>
      </c>
      <c r="C804" s="40">
        <v>45479</v>
      </c>
      <c r="D804" s="40"/>
    </row>
    <row r="805" spans="2:4" x14ac:dyDescent="0.25">
      <c r="B805" t="s">
        <v>56</v>
      </c>
      <c r="C805" s="40">
        <v>45480</v>
      </c>
      <c r="D805" s="40"/>
    </row>
    <row r="806" spans="2:4" x14ac:dyDescent="0.25">
      <c r="B806" t="s">
        <v>435</v>
      </c>
      <c r="C806" s="40">
        <v>45480</v>
      </c>
      <c r="D806" s="40"/>
    </row>
    <row r="807" spans="2:4" x14ac:dyDescent="0.25">
      <c r="B807" t="s">
        <v>1793</v>
      </c>
      <c r="C807" s="40">
        <v>45480</v>
      </c>
      <c r="D807" s="40"/>
    </row>
    <row r="808" spans="2:4" x14ac:dyDescent="0.25">
      <c r="B808" t="s">
        <v>2266</v>
      </c>
      <c r="C808" s="40">
        <v>45480</v>
      </c>
      <c r="D808" s="40"/>
    </row>
    <row r="809" spans="2:4" x14ac:dyDescent="0.25">
      <c r="B809" t="s">
        <v>293</v>
      </c>
      <c r="C809" s="40">
        <v>45481</v>
      </c>
      <c r="D809" s="40"/>
    </row>
    <row r="810" spans="2:4" x14ac:dyDescent="0.25">
      <c r="B810" t="s">
        <v>1146</v>
      </c>
      <c r="C810" s="40">
        <v>45481</v>
      </c>
      <c r="D810" s="40"/>
    </row>
    <row r="811" spans="2:4" x14ac:dyDescent="0.25">
      <c r="B811" t="s">
        <v>1992</v>
      </c>
      <c r="C811" s="40">
        <v>45481</v>
      </c>
      <c r="D811" s="40"/>
    </row>
    <row r="812" spans="2:4" x14ac:dyDescent="0.25">
      <c r="B812" t="s">
        <v>301</v>
      </c>
      <c r="C812" s="40">
        <v>45482</v>
      </c>
      <c r="D812" s="40"/>
    </row>
    <row r="813" spans="2:4" x14ac:dyDescent="0.25">
      <c r="B813" t="s">
        <v>476</v>
      </c>
      <c r="C813" s="40">
        <v>45482</v>
      </c>
      <c r="D813" s="40"/>
    </row>
    <row r="814" spans="2:4" x14ac:dyDescent="0.25">
      <c r="B814" t="s">
        <v>818</v>
      </c>
      <c r="C814" s="40">
        <v>45482</v>
      </c>
      <c r="D814" s="40"/>
    </row>
    <row r="815" spans="2:4" x14ac:dyDescent="0.25">
      <c r="B815" t="s">
        <v>1680</v>
      </c>
      <c r="C815" s="40">
        <v>45482</v>
      </c>
      <c r="D815" s="40"/>
    </row>
    <row r="816" spans="2:4" x14ac:dyDescent="0.25">
      <c r="B816" t="s">
        <v>1822</v>
      </c>
      <c r="C816" s="40">
        <v>45482</v>
      </c>
      <c r="D816" s="40"/>
    </row>
    <row r="817" spans="2:4" x14ac:dyDescent="0.25">
      <c r="B817" t="s">
        <v>2217</v>
      </c>
      <c r="C817" s="40">
        <v>45482</v>
      </c>
      <c r="D817" s="40"/>
    </row>
    <row r="818" spans="2:4" x14ac:dyDescent="0.25">
      <c r="B818" t="s">
        <v>2488</v>
      </c>
      <c r="C818" s="40">
        <v>45482</v>
      </c>
      <c r="D818" s="40"/>
    </row>
    <row r="819" spans="2:4" x14ac:dyDescent="0.25">
      <c r="B819" t="s">
        <v>2569</v>
      </c>
      <c r="C819" s="40">
        <v>45484</v>
      </c>
      <c r="D819" s="40"/>
    </row>
    <row r="820" spans="2:4" x14ac:dyDescent="0.25">
      <c r="B820" t="s">
        <v>284</v>
      </c>
      <c r="C820" s="40">
        <v>45485</v>
      </c>
      <c r="D820" s="40"/>
    </row>
    <row r="821" spans="2:4" x14ac:dyDescent="0.25">
      <c r="B821" t="s">
        <v>1689</v>
      </c>
      <c r="C821" s="40">
        <v>45485</v>
      </c>
      <c r="D821" s="40"/>
    </row>
    <row r="822" spans="2:4" x14ac:dyDescent="0.25">
      <c r="B822" t="s">
        <v>2634</v>
      </c>
      <c r="C822" s="40">
        <v>45485</v>
      </c>
      <c r="D822" s="40"/>
    </row>
    <row r="823" spans="2:4" x14ac:dyDescent="0.25">
      <c r="B823" t="s">
        <v>2543</v>
      </c>
      <c r="C823" s="40">
        <v>45485</v>
      </c>
      <c r="D823" s="40"/>
    </row>
    <row r="824" spans="2:4" x14ac:dyDescent="0.25">
      <c r="B824" t="s">
        <v>515</v>
      </c>
      <c r="C824" s="40">
        <v>45486</v>
      </c>
      <c r="D824" s="40"/>
    </row>
    <row r="825" spans="2:4" x14ac:dyDescent="0.25">
      <c r="B825" t="s">
        <v>1827</v>
      </c>
      <c r="C825" s="40">
        <v>45486</v>
      </c>
      <c r="D825" s="40"/>
    </row>
    <row r="826" spans="2:4" x14ac:dyDescent="0.25">
      <c r="B826" t="s">
        <v>2119</v>
      </c>
      <c r="C826" s="40">
        <v>45487</v>
      </c>
      <c r="D826" s="40"/>
    </row>
    <row r="827" spans="2:4" x14ac:dyDescent="0.25">
      <c r="B827" t="s">
        <v>479</v>
      </c>
      <c r="C827" s="40">
        <v>45488</v>
      </c>
      <c r="D827" s="40"/>
    </row>
    <row r="828" spans="2:4" x14ac:dyDescent="0.25">
      <c r="B828" t="s">
        <v>188</v>
      </c>
      <c r="C828" s="40">
        <v>45489</v>
      </c>
      <c r="D828" s="40"/>
    </row>
    <row r="829" spans="2:4" x14ac:dyDescent="0.25">
      <c r="B829" t="s">
        <v>137</v>
      </c>
      <c r="C829" s="40">
        <v>45489</v>
      </c>
      <c r="D829" s="40"/>
    </row>
    <row r="830" spans="2:4" x14ac:dyDescent="0.25">
      <c r="B830" t="s">
        <v>1218</v>
      </c>
      <c r="C830" s="40">
        <v>45489</v>
      </c>
      <c r="D830" s="40"/>
    </row>
    <row r="831" spans="2:4" x14ac:dyDescent="0.25">
      <c r="B831" t="s">
        <v>842</v>
      </c>
      <c r="C831" s="40">
        <v>45489</v>
      </c>
      <c r="D831" s="40"/>
    </row>
    <row r="832" spans="2:4" x14ac:dyDescent="0.25">
      <c r="B832" t="s">
        <v>1977</v>
      </c>
      <c r="C832" s="40">
        <v>45489</v>
      </c>
      <c r="D832" s="40"/>
    </row>
    <row r="833" spans="2:4" x14ac:dyDescent="0.25">
      <c r="B833" t="s">
        <v>2624</v>
      </c>
      <c r="C833" s="40">
        <v>45489</v>
      </c>
      <c r="D833" s="40"/>
    </row>
    <row r="834" spans="2:4" x14ac:dyDescent="0.25">
      <c r="B834" t="s">
        <v>1785</v>
      </c>
      <c r="C834" s="40">
        <v>45491</v>
      </c>
      <c r="D834" s="40"/>
    </row>
    <row r="835" spans="2:4" x14ac:dyDescent="0.25">
      <c r="B835" t="s">
        <v>2026</v>
      </c>
      <c r="C835" s="40">
        <v>45491</v>
      </c>
      <c r="D835" s="40"/>
    </row>
    <row r="836" spans="2:4" x14ac:dyDescent="0.25">
      <c r="B836" t="s">
        <v>679</v>
      </c>
      <c r="C836" s="40">
        <v>45492</v>
      </c>
      <c r="D836" s="40"/>
    </row>
    <row r="837" spans="2:4" x14ac:dyDescent="0.25">
      <c r="B837" t="s">
        <v>559</v>
      </c>
      <c r="C837" s="40">
        <v>45493</v>
      </c>
      <c r="D837" s="40"/>
    </row>
    <row r="838" spans="2:4" x14ac:dyDescent="0.25">
      <c r="B838" t="s">
        <v>1044</v>
      </c>
      <c r="C838" s="40">
        <v>45493</v>
      </c>
      <c r="D838" s="40"/>
    </row>
    <row r="839" spans="2:4" x14ac:dyDescent="0.25">
      <c r="B839" t="s">
        <v>722</v>
      </c>
      <c r="C839" s="40">
        <v>45493</v>
      </c>
      <c r="D839" s="40"/>
    </row>
    <row r="840" spans="2:4" x14ac:dyDescent="0.25">
      <c r="B840" t="s">
        <v>1350</v>
      </c>
      <c r="C840" s="40">
        <v>45493</v>
      </c>
      <c r="D840" s="40"/>
    </row>
    <row r="841" spans="2:4" x14ac:dyDescent="0.25">
      <c r="B841" t="s">
        <v>2106</v>
      </c>
      <c r="C841" s="40">
        <v>45494</v>
      </c>
      <c r="D841" s="40"/>
    </row>
    <row r="842" spans="2:4" x14ac:dyDescent="0.25">
      <c r="B842" t="s">
        <v>2563</v>
      </c>
      <c r="C842" s="40">
        <v>45494</v>
      </c>
      <c r="D842" s="40"/>
    </row>
    <row r="843" spans="2:4" x14ac:dyDescent="0.25">
      <c r="B843" t="s">
        <v>598</v>
      </c>
      <c r="C843" s="40">
        <v>45495</v>
      </c>
      <c r="D843" s="40"/>
    </row>
    <row r="844" spans="2:4" x14ac:dyDescent="0.25">
      <c r="B844" t="s">
        <v>489</v>
      </c>
      <c r="C844" s="40">
        <v>45495</v>
      </c>
      <c r="D844" s="40"/>
    </row>
    <row r="845" spans="2:4" x14ac:dyDescent="0.25">
      <c r="B845" t="s">
        <v>2498</v>
      </c>
      <c r="C845" s="40">
        <v>45495</v>
      </c>
      <c r="D845" s="40"/>
    </row>
    <row r="846" spans="2:4" x14ac:dyDescent="0.25">
      <c r="B846" t="s">
        <v>2296</v>
      </c>
      <c r="C846" s="40">
        <v>45497</v>
      </c>
      <c r="D846" s="40"/>
    </row>
    <row r="847" spans="2:4" x14ac:dyDescent="0.25">
      <c r="B847" t="s">
        <v>458</v>
      </c>
      <c r="C847" s="40">
        <v>45498</v>
      </c>
      <c r="D847" s="40"/>
    </row>
    <row r="848" spans="2:4" x14ac:dyDescent="0.25">
      <c r="B848" t="s">
        <v>1599</v>
      </c>
      <c r="C848" s="40">
        <v>45498</v>
      </c>
      <c r="D848" s="40"/>
    </row>
    <row r="849" spans="2:4" x14ac:dyDescent="0.25">
      <c r="B849" t="s">
        <v>955</v>
      </c>
      <c r="C849" s="40">
        <v>45499</v>
      </c>
      <c r="D849" s="40"/>
    </row>
    <row r="850" spans="2:4" x14ac:dyDescent="0.25">
      <c r="B850" t="s">
        <v>2228</v>
      </c>
      <c r="C850" s="40">
        <v>45499</v>
      </c>
      <c r="D850" s="40"/>
    </row>
    <row r="851" spans="2:4" x14ac:dyDescent="0.25">
      <c r="B851" t="s">
        <v>910</v>
      </c>
      <c r="C851" s="40">
        <v>45500</v>
      </c>
      <c r="D851" s="40"/>
    </row>
    <row r="852" spans="2:4" x14ac:dyDescent="0.25">
      <c r="B852" t="s">
        <v>1134</v>
      </c>
      <c r="C852" s="40">
        <v>45501</v>
      </c>
      <c r="D852" s="40"/>
    </row>
    <row r="853" spans="2:4" x14ac:dyDescent="0.25">
      <c r="B853" t="s">
        <v>1064</v>
      </c>
      <c r="C853" s="40">
        <v>45501</v>
      </c>
      <c r="D853" s="40"/>
    </row>
    <row r="854" spans="2:4" x14ac:dyDescent="0.25">
      <c r="B854" t="s">
        <v>2382</v>
      </c>
      <c r="C854" s="40">
        <v>45501</v>
      </c>
      <c r="D854" s="40"/>
    </row>
    <row r="855" spans="2:4" x14ac:dyDescent="0.25">
      <c r="B855" t="s">
        <v>211</v>
      </c>
      <c r="C855" s="40">
        <v>45503</v>
      </c>
      <c r="D855" s="40"/>
    </row>
    <row r="856" spans="2:4" x14ac:dyDescent="0.25">
      <c r="B856" t="s">
        <v>601</v>
      </c>
      <c r="C856" s="40">
        <v>45503</v>
      </c>
      <c r="D856" s="40"/>
    </row>
    <row r="857" spans="2:4" x14ac:dyDescent="0.25">
      <c r="B857" t="s">
        <v>881</v>
      </c>
      <c r="C857" s="40">
        <v>45503</v>
      </c>
      <c r="D857" s="40"/>
    </row>
    <row r="858" spans="2:4" x14ac:dyDescent="0.25">
      <c r="B858" t="s">
        <v>2414</v>
      </c>
      <c r="C858" s="40">
        <v>45503</v>
      </c>
      <c r="D858" s="40"/>
    </row>
    <row r="859" spans="2:4" x14ac:dyDescent="0.25">
      <c r="B859" t="s">
        <v>252</v>
      </c>
      <c r="C859" s="40">
        <v>45504</v>
      </c>
      <c r="D859" s="40"/>
    </row>
    <row r="860" spans="2:4" x14ac:dyDescent="0.25">
      <c r="B860" t="s">
        <v>732</v>
      </c>
      <c r="C860" s="40">
        <v>45504</v>
      </c>
      <c r="D860" s="40"/>
    </row>
    <row r="861" spans="2:4" x14ac:dyDescent="0.25">
      <c r="B861" t="s">
        <v>1818</v>
      </c>
      <c r="C861" s="40">
        <v>45504</v>
      </c>
      <c r="D861" s="40"/>
    </row>
    <row r="862" spans="2:4" x14ac:dyDescent="0.25">
      <c r="B862" t="s">
        <v>1961</v>
      </c>
      <c r="C862" s="40">
        <v>45504</v>
      </c>
      <c r="D862" s="40"/>
    </row>
    <row r="863" spans="2:4" x14ac:dyDescent="0.25">
      <c r="B863" t="s">
        <v>2430</v>
      </c>
      <c r="C863" s="40">
        <v>45504</v>
      </c>
      <c r="D863" s="40"/>
    </row>
    <row r="864" spans="2:4" x14ac:dyDescent="0.25">
      <c r="B864" t="s">
        <v>651</v>
      </c>
      <c r="C864" s="40">
        <v>45505</v>
      </c>
      <c r="D864" s="40"/>
    </row>
    <row r="865" spans="2:4" x14ac:dyDescent="0.25">
      <c r="B865" t="s">
        <v>2551</v>
      </c>
      <c r="C865" s="40">
        <v>45505</v>
      </c>
      <c r="D865" s="40"/>
    </row>
    <row r="866" spans="2:4" x14ac:dyDescent="0.25">
      <c r="B866" t="s">
        <v>1389</v>
      </c>
      <c r="C866" s="40">
        <v>45506</v>
      </c>
      <c r="D866" s="40"/>
    </row>
    <row r="867" spans="2:4" x14ac:dyDescent="0.25">
      <c r="B867" t="s">
        <v>2632</v>
      </c>
      <c r="C867" s="40">
        <v>45506</v>
      </c>
      <c r="D867" s="40"/>
    </row>
    <row r="868" spans="2:4" x14ac:dyDescent="0.25">
      <c r="B868" t="s">
        <v>1234</v>
      </c>
      <c r="C868" s="40">
        <v>45507</v>
      </c>
      <c r="D868" s="40"/>
    </row>
    <row r="869" spans="2:4" x14ac:dyDescent="0.25">
      <c r="B869" t="s">
        <v>1037</v>
      </c>
      <c r="C869" s="40">
        <v>45507</v>
      </c>
      <c r="D869" s="40"/>
    </row>
    <row r="870" spans="2:4" x14ac:dyDescent="0.25">
      <c r="B870" t="s">
        <v>1795</v>
      </c>
      <c r="C870" s="40">
        <v>45507</v>
      </c>
      <c r="D870" s="40"/>
    </row>
    <row r="871" spans="2:4" x14ac:dyDescent="0.25">
      <c r="B871" t="s">
        <v>1449</v>
      </c>
      <c r="C871" s="40">
        <v>45507</v>
      </c>
      <c r="D871" s="40"/>
    </row>
    <row r="872" spans="2:4" x14ac:dyDescent="0.25">
      <c r="B872" t="s">
        <v>1893</v>
      </c>
      <c r="C872" s="40">
        <v>45507</v>
      </c>
      <c r="D872" s="40"/>
    </row>
    <row r="873" spans="2:4" x14ac:dyDescent="0.25">
      <c r="B873" t="s">
        <v>1883</v>
      </c>
      <c r="C873" s="40">
        <v>45507</v>
      </c>
      <c r="D873" s="40"/>
    </row>
    <row r="874" spans="2:4" x14ac:dyDescent="0.25">
      <c r="B874" t="s">
        <v>440</v>
      </c>
      <c r="C874" s="40">
        <v>45508</v>
      </c>
      <c r="D874" s="40"/>
    </row>
    <row r="875" spans="2:4" x14ac:dyDescent="0.25">
      <c r="B875" t="s">
        <v>1008</v>
      </c>
      <c r="C875" s="40">
        <v>45508</v>
      </c>
      <c r="D875" s="40"/>
    </row>
    <row r="876" spans="2:4" x14ac:dyDescent="0.25">
      <c r="B876" t="s">
        <v>1772</v>
      </c>
      <c r="C876" s="40">
        <v>45508</v>
      </c>
      <c r="D876" s="40"/>
    </row>
    <row r="877" spans="2:4" x14ac:dyDescent="0.25">
      <c r="B877" t="s">
        <v>1723</v>
      </c>
      <c r="C877" s="40">
        <v>45508</v>
      </c>
      <c r="D877" s="40"/>
    </row>
    <row r="878" spans="2:4" x14ac:dyDescent="0.25">
      <c r="B878" t="s">
        <v>41</v>
      </c>
      <c r="C878" s="40">
        <v>45510</v>
      </c>
      <c r="D878" s="40"/>
    </row>
    <row r="879" spans="2:4" x14ac:dyDescent="0.25">
      <c r="B879" t="s">
        <v>1031</v>
      </c>
      <c r="C879" s="40">
        <v>45510</v>
      </c>
      <c r="D879" s="40"/>
    </row>
    <row r="880" spans="2:4" x14ac:dyDescent="0.25">
      <c r="B880" t="s">
        <v>1850</v>
      </c>
      <c r="C880" s="40">
        <v>45510</v>
      </c>
      <c r="D880" s="40"/>
    </row>
    <row r="881" spans="2:4" x14ac:dyDescent="0.25">
      <c r="B881" t="s">
        <v>1654</v>
      </c>
      <c r="C881" s="40">
        <v>45510</v>
      </c>
      <c r="D881" s="40"/>
    </row>
    <row r="882" spans="2:4" x14ac:dyDescent="0.25">
      <c r="B882" t="s">
        <v>1942</v>
      </c>
      <c r="C882" s="40">
        <v>45510</v>
      </c>
      <c r="D882" s="40"/>
    </row>
    <row r="883" spans="2:4" x14ac:dyDescent="0.25">
      <c r="B883" t="s">
        <v>42</v>
      </c>
      <c r="C883" s="40">
        <v>45511</v>
      </c>
      <c r="D883" s="40"/>
    </row>
    <row r="884" spans="2:4" x14ac:dyDescent="0.25">
      <c r="B884" t="s">
        <v>1195</v>
      </c>
      <c r="C884" s="40">
        <v>45511</v>
      </c>
      <c r="D884" s="40"/>
    </row>
    <row r="885" spans="2:4" x14ac:dyDescent="0.25">
      <c r="B885" t="s">
        <v>2213</v>
      </c>
      <c r="C885" s="40">
        <v>45511</v>
      </c>
      <c r="D885" s="40"/>
    </row>
    <row r="886" spans="2:4" x14ac:dyDescent="0.25">
      <c r="B886" t="s">
        <v>2221</v>
      </c>
      <c r="C886" s="40">
        <v>45511</v>
      </c>
      <c r="D886" s="40"/>
    </row>
    <row r="887" spans="2:4" x14ac:dyDescent="0.25">
      <c r="B887" t="s">
        <v>239</v>
      </c>
      <c r="C887" s="40">
        <v>45512</v>
      </c>
      <c r="D887" s="40"/>
    </row>
    <row r="888" spans="2:4" x14ac:dyDescent="0.25">
      <c r="B888" t="s">
        <v>254</v>
      </c>
      <c r="C888" s="40">
        <v>45512</v>
      </c>
      <c r="D888" s="40"/>
    </row>
    <row r="889" spans="2:4" x14ac:dyDescent="0.25">
      <c r="B889" t="s">
        <v>773</v>
      </c>
      <c r="C889" s="40">
        <v>45512</v>
      </c>
      <c r="D889" s="40"/>
    </row>
    <row r="890" spans="2:4" x14ac:dyDescent="0.25">
      <c r="B890" t="s">
        <v>2462</v>
      </c>
      <c r="C890" s="40">
        <v>45512</v>
      </c>
      <c r="D890" s="40"/>
    </row>
    <row r="891" spans="2:4" x14ac:dyDescent="0.25">
      <c r="B891" t="s">
        <v>96</v>
      </c>
      <c r="C891" s="40">
        <v>45514</v>
      </c>
      <c r="D891" s="40"/>
    </row>
    <row r="892" spans="2:4" x14ac:dyDescent="0.25">
      <c r="B892" t="s">
        <v>2470</v>
      </c>
      <c r="C892" s="40">
        <v>45514</v>
      </c>
      <c r="D892" s="40"/>
    </row>
    <row r="893" spans="2:4" x14ac:dyDescent="0.25">
      <c r="B893" t="s">
        <v>1695</v>
      </c>
      <c r="C893" s="40">
        <v>45515</v>
      </c>
      <c r="D893" s="40"/>
    </row>
    <row r="894" spans="2:4" x14ac:dyDescent="0.25">
      <c r="B894" t="s">
        <v>804</v>
      </c>
      <c r="C894" s="40">
        <v>45516</v>
      </c>
      <c r="D894" s="40"/>
    </row>
    <row r="895" spans="2:4" x14ac:dyDescent="0.25">
      <c r="B895" t="s">
        <v>1730</v>
      </c>
      <c r="C895" s="40">
        <v>45516</v>
      </c>
      <c r="D895" s="40"/>
    </row>
    <row r="896" spans="2:4" x14ac:dyDescent="0.25">
      <c r="B896" t="s">
        <v>1630</v>
      </c>
      <c r="C896" s="40">
        <v>45516</v>
      </c>
      <c r="D896" s="40"/>
    </row>
    <row r="897" spans="2:4" x14ac:dyDescent="0.25">
      <c r="B897" t="s">
        <v>456</v>
      </c>
      <c r="C897" s="40">
        <v>45517</v>
      </c>
      <c r="D897" s="40"/>
    </row>
    <row r="898" spans="2:4" x14ac:dyDescent="0.25">
      <c r="B898" t="s">
        <v>1646</v>
      </c>
      <c r="C898" s="40">
        <v>45517</v>
      </c>
      <c r="D898" s="40"/>
    </row>
    <row r="899" spans="2:4" x14ac:dyDescent="0.25">
      <c r="B899" t="s">
        <v>1866</v>
      </c>
      <c r="C899" s="40">
        <v>45517</v>
      </c>
      <c r="D899" s="40"/>
    </row>
    <row r="900" spans="2:4" x14ac:dyDescent="0.25">
      <c r="B900" t="s">
        <v>875</v>
      </c>
      <c r="C900" s="40">
        <v>45518</v>
      </c>
      <c r="D900" s="40"/>
    </row>
    <row r="901" spans="2:4" x14ac:dyDescent="0.25">
      <c r="B901" t="s">
        <v>2426</v>
      </c>
      <c r="C901" s="40">
        <v>45518</v>
      </c>
      <c r="D901" s="40"/>
    </row>
    <row r="902" spans="2:4" x14ac:dyDescent="0.25">
      <c r="B902" t="s">
        <v>214</v>
      </c>
      <c r="C902" s="40">
        <v>45519</v>
      </c>
      <c r="D902" s="40"/>
    </row>
    <row r="903" spans="2:4" x14ac:dyDescent="0.25">
      <c r="B903" t="s">
        <v>1753</v>
      </c>
      <c r="C903" s="40">
        <v>45519</v>
      </c>
      <c r="D903" s="40"/>
    </row>
    <row r="904" spans="2:4" x14ac:dyDescent="0.25">
      <c r="B904" t="s">
        <v>800</v>
      </c>
      <c r="C904" s="40">
        <v>45520</v>
      </c>
      <c r="D904" s="40"/>
    </row>
    <row r="905" spans="2:4" x14ac:dyDescent="0.25">
      <c r="B905" t="s">
        <v>1015</v>
      </c>
      <c r="C905" s="40">
        <v>45520</v>
      </c>
      <c r="D905" s="40"/>
    </row>
    <row r="906" spans="2:4" x14ac:dyDescent="0.25">
      <c r="B906" t="s">
        <v>2542</v>
      </c>
      <c r="C906" s="40">
        <v>45520</v>
      </c>
      <c r="D906" s="40"/>
    </row>
    <row r="907" spans="2:4" x14ac:dyDescent="0.25">
      <c r="B907" t="s">
        <v>1707</v>
      </c>
      <c r="C907" s="40">
        <v>45521</v>
      </c>
      <c r="D907" s="40"/>
    </row>
    <row r="908" spans="2:4" x14ac:dyDescent="0.25">
      <c r="B908" t="s">
        <v>2360</v>
      </c>
      <c r="C908" s="40">
        <v>45521</v>
      </c>
      <c r="D908" s="40"/>
    </row>
    <row r="909" spans="2:4" x14ac:dyDescent="0.25">
      <c r="B909" t="s">
        <v>608</v>
      </c>
      <c r="C909" s="40">
        <v>45522</v>
      </c>
      <c r="D909" s="40"/>
    </row>
    <row r="910" spans="2:4" x14ac:dyDescent="0.25">
      <c r="B910" t="s">
        <v>358</v>
      </c>
      <c r="C910" s="40">
        <v>45522</v>
      </c>
      <c r="D910" s="40"/>
    </row>
    <row r="911" spans="2:4" x14ac:dyDescent="0.25">
      <c r="B911" t="s">
        <v>282</v>
      </c>
      <c r="C911" s="40">
        <v>45522</v>
      </c>
      <c r="D911" s="40"/>
    </row>
    <row r="912" spans="2:4" x14ac:dyDescent="0.25">
      <c r="B912" t="s">
        <v>854</v>
      </c>
      <c r="C912" s="40">
        <v>45522</v>
      </c>
      <c r="D912" s="40"/>
    </row>
    <row r="913" spans="2:4" x14ac:dyDescent="0.25">
      <c r="B913" t="s">
        <v>2589</v>
      </c>
      <c r="C913" s="40">
        <v>45522</v>
      </c>
      <c r="D913" s="40"/>
    </row>
    <row r="914" spans="2:4" x14ac:dyDescent="0.25">
      <c r="B914" t="s">
        <v>2570</v>
      </c>
      <c r="C914" s="40">
        <v>45522</v>
      </c>
      <c r="D914" s="40"/>
    </row>
    <row r="915" spans="2:4" x14ac:dyDescent="0.25">
      <c r="B915" t="s">
        <v>2436</v>
      </c>
      <c r="C915" s="40">
        <v>45522</v>
      </c>
      <c r="D915" s="40"/>
    </row>
    <row r="916" spans="2:4" x14ac:dyDescent="0.25">
      <c r="B916" t="s">
        <v>938</v>
      </c>
      <c r="C916" s="40">
        <v>45523</v>
      </c>
      <c r="D916" s="40"/>
    </row>
    <row r="917" spans="2:4" x14ac:dyDescent="0.25">
      <c r="B917" t="s">
        <v>1285</v>
      </c>
      <c r="C917" s="40">
        <v>45523</v>
      </c>
      <c r="D917" s="40"/>
    </row>
    <row r="918" spans="2:4" x14ac:dyDescent="0.25">
      <c r="B918" t="s">
        <v>2452</v>
      </c>
      <c r="C918" s="40">
        <v>45523</v>
      </c>
      <c r="D918" s="40"/>
    </row>
    <row r="919" spans="2:4" x14ac:dyDescent="0.25">
      <c r="B919" t="s">
        <v>2107</v>
      </c>
      <c r="C919" s="40">
        <v>45523</v>
      </c>
      <c r="D919" s="40"/>
    </row>
    <row r="920" spans="2:4" x14ac:dyDescent="0.25">
      <c r="B920" t="s">
        <v>1898</v>
      </c>
      <c r="C920" s="40">
        <v>45524</v>
      </c>
      <c r="D920" s="40"/>
    </row>
    <row r="921" spans="2:4" x14ac:dyDescent="0.25">
      <c r="B921" t="s">
        <v>2105</v>
      </c>
      <c r="C921" s="40">
        <v>45524</v>
      </c>
      <c r="D921" s="40"/>
    </row>
    <row r="922" spans="2:4" x14ac:dyDescent="0.25">
      <c r="B922" t="s">
        <v>2198</v>
      </c>
      <c r="C922" s="40">
        <v>45524</v>
      </c>
      <c r="D922" s="40"/>
    </row>
    <row r="923" spans="2:4" x14ac:dyDescent="0.25">
      <c r="B923" t="s">
        <v>1907</v>
      </c>
      <c r="C923" s="40">
        <v>45525</v>
      </c>
      <c r="D923" s="40"/>
    </row>
    <row r="924" spans="2:4" x14ac:dyDescent="0.25">
      <c r="B924" t="s">
        <v>2239</v>
      </c>
      <c r="C924" s="40">
        <v>45525</v>
      </c>
      <c r="D924" s="40"/>
    </row>
    <row r="925" spans="2:4" x14ac:dyDescent="0.25">
      <c r="B925" t="s">
        <v>2631</v>
      </c>
      <c r="C925" s="40">
        <v>45525</v>
      </c>
      <c r="D925" s="40"/>
    </row>
    <row r="926" spans="2:4" x14ac:dyDescent="0.25">
      <c r="B926" t="s">
        <v>46</v>
      </c>
      <c r="C926" s="40">
        <v>45526</v>
      </c>
      <c r="D926" s="40"/>
    </row>
    <row r="927" spans="2:4" x14ac:dyDescent="0.25">
      <c r="B927" t="s">
        <v>1902</v>
      </c>
      <c r="C927" s="40">
        <v>45526</v>
      </c>
      <c r="D927" s="40"/>
    </row>
    <row r="928" spans="2:4" x14ac:dyDescent="0.25">
      <c r="B928" t="s">
        <v>1967</v>
      </c>
      <c r="C928" s="40">
        <v>45527</v>
      </c>
      <c r="D928" s="40"/>
    </row>
    <row r="929" spans="2:4" x14ac:dyDescent="0.25">
      <c r="B929" t="s">
        <v>523</v>
      </c>
      <c r="C929" s="40">
        <v>45528</v>
      </c>
      <c r="D929" s="40"/>
    </row>
    <row r="930" spans="2:4" x14ac:dyDescent="0.25">
      <c r="B930" t="s">
        <v>2394</v>
      </c>
      <c r="C930" s="40">
        <v>45528</v>
      </c>
      <c r="D930" s="40"/>
    </row>
    <row r="931" spans="2:4" x14ac:dyDescent="0.25">
      <c r="B931" t="s">
        <v>176</v>
      </c>
      <c r="C931" s="40">
        <v>45529</v>
      </c>
      <c r="D931" s="40"/>
    </row>
    <row r="932" spans="2:4" x14ac:dyDescent="0.25">
      <c r="B932" t="s">
        <v>1014</v>
      </c>
      <c r="C932" s="40">
        <v>45529</v>
      </c>
      <c r="D932" s="40"/>
    </row>
    <row r="933" spans="2:4" x14ac:dyDescent="0.25">
      <c r="B933" t="s">
        <v>2128</v>
      </c>
      <c r="C933" s="40">
        <v>45530</v>
      </c>
      <c r="D933" s="40"/>
    </row>
    <row r="934" spans="2:4" x14ac:dyDescent="0.25">
      <c r="B934" t="s">
        <v>2086</v>
      </c>
      <c r="C934" s="40">
        <v>45530</v>
      </c>
      <c r="D934" s="40"/>
    </row>
    <row r="935" spans="2:4" x14ac:dyDescent="0.25">
      <c r="B935" t="s">
        <v>443</v>
      </c>
      <c r="C935" s="40">
        <v>45531</v>
      </c>
      <c r="D935" s="40"/>
    </row>
    <row r="936" spans="2:4" x14ac:dyDescent="0.25">
      <c r="B936" t="s">
        <v>112</v>
      </c>
      <c r="C936" s="40">
        <v>45531</v>
      </c>
      <c r="D936" s="40"/>
    </row>
    <row r="937" spans="2:4" x14ac:dyDescent="0.25">
      <c r="B937" t="s">
        <v>216</v>
      </c>
      <c r="C937" s="40">
        <v>45532</v>
      </c>
      <c r="D937" s="40"/>
    </row>
    <row r="938" spans="2:4" x14ac:dyDescent="0.25">
      <c r="B938" t="s">
        <v>1366</v>
      </c>
      <c r="C938" s="40">
        <v>45532</v>
      </c>
      <c r="D938" s="40"/>
    </row>
    <row r="939" spans="2:4" x14ac:dyDescent="0.25">
      <c r="B939" t="s">
        <v>2022</v>
      </c>
      <c r="C939" s="40">
        <v>45532</v>
      </c>
      <c r="D939" s="40"/>
    </row>
    <row r="940" spans="2:4" x14ac:dyDescent="0.25">
      <c r="B940" t="s">
        <v>2458</v>
      </c>
      <c r="C940" s="40">
        <v>45532</v>
      </c>
      <c r="D940" s="40"/>
    </row>
    <row r="941" spans="2:4" x14ac:dyDescent="0.25">
      <c r="B941" t="s">
        <v>2129</v>
      </c>
      <c r="C941" s="40">
        <v>45533</v>
      </c>
      <c r="D941" s="40"/>
    </row>
    <row r="942" spans="2:4" x14ac:dyDescent="0.25">
      <c r="B942" t="s">
        <v>384</v>
      </c>
      <c r="C942" s="40">
        <v>45534</v>
      </c>
      <c r="D942" s="40"/>
    </row>
    <row r="943" spans="2:4" x14ac:dyDescent="0.25">
      <c r="B943" t="s">
        <v>511</v>
      </c>
      <c r="C943" s="40">
        <v>45534</v>
      </c>
      <c r="D943" s="40"/>
    </row>
    <row r="944" spans="2:4" x14ac:dyDescent="0.25">
      <c r="B944" t="s">
        <v>1259</v>
      </c>
      <c r="C944" s="40">
        <v>45534</v>
      </c>
      <c r="D944" s="40"/>
    </row>
    <row r="945" spans="2:4" x14ac:dyDescent="0.25">
      <c r="B945" t="s">
        <v>1652</v>
      </c>
      <c r="C945" s="40">
        <v>45534</v>
      </c>
      <c r="D945" s="40"/>
    </row>
    <row r="946" spans="2:4" x14ac:dyDescent="0.25">
      <c r="B946" t="s">
        <v>2461</v>
      </c>
      <c r="C946" s="40">
        <v>45534</v>
      </c>
      <c r="D946" s="40"/>
    </row>
    <row r="947" spans="2:4" x14ac:dyDescent="0.25">
      <c r="B947" t="s">
        <v>1450</v>
      </c>
      <c r="C947" s="40">
        <v>45535</v>
      </c>
      <c r="D947" s="40"/>
    </row>
    <row r="948" spans="2:4" x14ac:dyDescent="0.25">
      <c r="B948" t="s">
        <v>340</v>
      </c>
      <c r="C948" s="40">
        <v>45537</v>
      </c>
      <c r="D948" s="40"/>
    </row>
    <row r="949" spans="2:4" x14ac:dyDescent="0.25">
      <c r="B949" t="s">
        <v>891</v>
      </c>
      <c r="C949" s="40">
        <v>45537</v>
      </c>
      <c r="D949" s="40"/>
    </row>
    <row r="950" spans="2:4" x14ac:dyDescent="0.25">
      <c r="B950" t="s">
        <v>621</v>
      </c>
      <c r="C950" s="40">
        <v>45538</v>
      </c>
      <c r="D950" s="40"/>
    </row>
    <row r="951" spans="2:4" x14ac:dyDescent="0.25">
      <c r="B951" t="s">
        <v>993</v>
      </c>
      <c r="C951" s="40">
        <v>45538</v>
      </c>
      <c r="D951" s="40"/>
    </row>
    <row r="952" spans="2:4" x14ac:dyDescent="0.25">
      <c r="B952" t="s">
        <v>1262</v>
      </c>
      <c r="C952" s="40">
        <v>45538</v>
      </c>
      <c r="D952" s="40"/>
    </row>
    <row r="953" spans="2:4" x14ac:dyDescent="0.25">
      <c r="B953" t="s">
        <v>914</v>
      </c>
      <c r="C953" s="40">
        <v>45538</v>
      </c>
      <c r="D953" s="40"/>
    </row>
    <row r="954" spans="2:4" x14ac:dyDescent="0.25">
      <c r="B954" t="s">
        <v>817</v>
      </c>
      <c r="C954" s="40">
        <v>45538</v>
      </c>
      <c r="D954" s="40"/>
    </row>
    <row r="955" spans="2:4" x14ac:dyDescent="0.25">
      <c r="B955" t="s">
        <v>2650</v>
      </c>
      <c r="C955" s="40">
        <v>45538</v>
      </c>
      <c r="D955" s="40"/>
    </row>
    <row r="956" spans="2:4" x14ac:dyDescent="0.25">
      <c r="B956" t="s">
        <v>1247</v>
      </c>
      <c r="C956" s="40">
        <v>45539</v>
      </c>
      <c r="D956" s="40"/>
    </row>
    <row r="957" spans="2:4" x14ac:dyDescent="0.25">
      <c r="B957" t="s">
        <v>723</v>
      </c>
      <c r="C957" s="40">
        <v>45539</v>
      </c>
      <c r="D957" s="40"/>
    </row>
    <row r="958" spans="2:4" x14ac:dyDescent="0.25">
      <c r="B958" t="s">
        <v>937</v>
      </c>
      <c r="C958" s="40">
        <v>45539</v>
      </c>
      <c r="D958" s="40"/>
    </row>
    <row r="959" spans="2:4" x14ac:dyDescent="0.25">
      <c r="B959" t="s">
        <v>678</v>
      </c>
      <c r="C959" s="40">
        <v>45540</v>
      </c>
      <c r="D959" s="40"/>
    </row>
    <row r="960" spans="2:4" x14ac:dyDescent="0.25">
      <c r="B960" t="s">
        <v>1415</v>
      </c>
      <c r="C960" s="40">
        <v>45540</v>
      </c>
      <c r="D960" s="40"/>
    </row>
    <row r="961" spans="2:4" x14ac:dyDescent="0.25">
      <c r="B961" t="s">
        <v>1828</v>
      </c>
      <c r="C961" s="40">
        <v>45540</v>
      </c>
      <c r="D961" s="40"/>
    </row>
    <row r="962" spans="2:4" x14ac:dyDescent="0.25">
      <c r="B962" t="s">
        <v>1903</v>
      </c>
      <c r="C962" s="40">
        <v>45540</v>
      </c>
      <c r="D962" s="40"/>
    </row>
    <row r="963" spans="2:4" x14ac:dyDescent="0.25">
      <c r="B963" t="s">
        <v>1013</v>
      </c>
      <c r="C963" s="40">
        <v>45543</v>
      </c>
      <c r="D963" s="40"/>
    </row>
    <row r="964" spans="2:4" x14ac:dyDescent="0.25">
      <c r="B964" t="s">
        <v>1473</v>
      </c>
      <c r="C964" s="40">
        <v>45543</v>
      </c>
      <c r="D964" s="40"/>
    </row>
    <row r="965" spans="2:4" x14ac:dyDescent="0.25">
      <c r="B965" t="s">
        <v>540</v>
      </c>
      <c r="C965" s="40">
        <v>45544</v>
      </c>
      <c r="D965" s="40"/>
    </row>
    <row r="966" spans="2:4" x14ac:dyDescent="0.25">
      <c r="B966" t="s">
        <v>73</v>
      </c>
      <c r="C966" s="40">
        <v>45544</v>
      </c>
      <c r="D966" s="40"/>
    </row>
    <row r="967" spans="2:4" x14ac:dyDescent="0.25">
      <c r="B967" t="s">
        <v>1180</v>
      </c>
      <c r="C967" s="40">
        <v>45545</v>
      </c>
      <c r="D967" s="40"/>
    </row>
    <row r="968" spans="2:4" x14ac:dyDescent="0.25">
      <c r="B968" t="s">
        <v>1837</v>
      </c>
      <c r="C968" s="40">
        <v>45545</v>
      </c>
      <c r="D968" s="40"/>
    </row>
    <row r="969" spans="2:4" x14ac:dyDescent="0.25">
      <c r="B969" t="s">
        <v>1763</v>
      </c>
      <c r="C969" s="40">
        <v>45546</v>
      </c>
      <c r="D969" s="40"/>
    </row>
    <row r="970" spans="2:4" x14ac:dyDescent="0.25">
      <c r="B970" t="s">
        <v>735</v>
      </c>
      <c r="C970" s="40">
        <v>45547</v>
      </c>
      <c r="D970" s="40"/>
    </row>
    <row r="971" spans="2:4" x14ac:dyDescent="0.25">
      <c r="B971" t="s">
        <v>2319</v>
      </c>
      <c r="C971" s="40">
        <v>45547</v>
      </c>
      <c r="D971" s="40"/>
    </row>
    <row r="972" spans="2:4" x14ac:dyDescent="0.25">
      <c r="B972" t="s">
        <v>1048</v>
      </c>
      <c r="C972" s="40">
        <v>45548</v>
      </c>
      <c r="D972" s="40"/>
    </row>
    <row r="973" spans="2:4" x14ac:dyDescent="0.25">
      <c r="B973" t="s">
        <v>867</v>
      </c>
      <c r="C973" s="40">
        <v>45548</v>
      </c>
      <c r="D973" s="40"/>
    </row>
    <row r="974" spans="2:4" x14ac:dyDescent="0.25">
      <c r="B974" t="s">
        <v>783</v>
      </c>
      <c r="C974" s="40">
        <v>45548</v>
      </c>
      <c r="D974" s="40"/>
    </row>
    <row r="975" spans="2:4" x14ac:dyDescent="0.25">
      <c r="B975" t="s">
        <v>244</v>
      </c>
      <c r="C975" s="40">
        <v>45549</v>
      </c>
      <c r="D975" s="40"/>
    </row>
    <row r="976" spans="2:4" x14ac:dyDescent="0.25">
      <c r="B976" t="s">
        <v>1157</v>
      </c>
      <c r="C976" s="40">
        <v>45549</v>
      </c>
      <c r="D976" s="40"/>
    </row>
    <row r="977" spans="2:4" x14ac:dyDescent="0.25">
      <c r="B977" t="s">
        <v>165</v>
      </c>
      <c r="C977" s="40">
        <v>45550</v>
      </c>
      <c r="D977" s="40"/>
    </row>
    <row r="978" spans="2:4" x14ac:dyDescent="0.25">
      <c r="B978" t="s">
        <v>1924</v>
      </c>
      <c r="C978" s="40">
        <v>45550</v>
      </c>
      <c r="D978" s="40"/>
    </row>
    <row r="979" spans="2:4" x14ac:dyDescent="0.25">
      <c r="B979" t="s">
        <v>1481</v>
      </c>
      <c r="C979" s="40">
        <v>45550</v>
      </c>
      <c r="D979" s="40"/>
    </row>
    <row r="980" spans="2:4" x14ac:dyDescent="0.25">
      <c r="B980" t="s">
        <v>378</v>
      </c>
      <c r="C980" s="40">
        <v>45551</v>
      </c>
      <c r="D980" s="40"/>
    </row>
    <row r="981" spans="2:4" x14ac:dyDescent="0.25">
      <c r="B981" t="s">
        <v>64</v>
      </c>
      <c r="C981" s="40">
        <v>45551</v>
      </c>
      <c r="D981" s="40"/>
    </row>
    <row r="982" spans="2:4" x14ac:dyDescent="0.25">
      <c r="B982" t="s">
        <v>1340</v>
      </c>
      <c r="C982" s="40">
        <v>45551</v>
      </c>
      <c r="D982" s="40"/>
    </row>
    <row r="983" spans="2:4" x14ac:dyDescent="0.25">
      <c r="B983" t="s">
        <v>2179</v>
      </c>
      <c r="C983" s="40">
        <v>45551</v>
      </c>
      <c r="D983" s="40"/>
    </row>
    <row r="984" spans="2:4" x14ac:dyDescent="0.25">
      <c r="B984" t="s">
        <v>2240</v>
      </c>
      <c r="C984" s="40">
        <v>45551</v>
      </c>
      <c r="D984" s="40"/>
    </row>
    <row r="985" spans="2:4" x14ac:dyDescent="0.25">
      <c r="B985" t="s">
        <v>2609</v>
      </c>
      <c r="C985" s="40">
        <v>45552</v>
      </c>
      <c r="D985" s="40"/>
    </row>
    <row r="986" spans="2:4" x14ac:dyDescent="0.25">
      <c r="B986" t="s">
        <v>2238</v>
      </c>
      <c r="C986" s="40">
        <v>45555</v>
      </c>
      <c r="D986" s="40"/>
    </row>
    <row r="987" spans="2:4" x14ac:dyDescent="0.25">
      <c r="B987" t="s">
        <v>140</v>
      </c>
      <c r="C987" s="40">
        <v>45556</v>
      </c>
      <c r="D987" s="40"/>
    </row>
    <row r="988" spans="2:4" x14ac:dyDescent="0.25">
      <c r="B988" t="s">
        <v>1674</v>
      </c>
      <c r="C988" s="40">
        <v>45557</v>
      </c>
      <c r="D988" s="40"/>
    </row>
    <row r="989" spans="2:4" x14ac:dyDescent="0.25">
      <c r="B989" t="s">
        <v>2218</v>
      </c>
      <c r="C989" s="40">
        <v>45557</v>
      </c>
      <c r="D989" s="40"/>
    </row>
    <row r="990" spans="2:4" x14ac:dyDescent="0.25">
      <c r="B990" t="s">
        <v>2243</v>
      </c>
      <c r="C990" s="40">
        <v>45557</v>
      </c>
      <c r="D990" s="40"/>
    </row>
    <row r="991" spans="2:4" x14ac:dyDescent="0.25">
      <c r="B991" t="s">
        <v>2303</v>
      </c>
      <c r="C991" s="40">
        <v>45557</v>
      </c>
      <c r="D991" s="40"/>
    </row>
    <row r="992" spans="2:4" x14ac:dyDescent="0.25">
      <c r="B992" t="s">
        <v>171</v>
      </c>
      <c r="C992" s="40">
        <v>45558</v>
      </c>
      <c r="D992" s="40"/>
    </row>
    <row r="993" spans="2:4" x14ac:dyDescent="0.25">
      <c r="B993" t="s">
        <v>904</v>
      </c>
      <c r="C993" s="40">
        <v>45558</v>
      </c>
      <c r="D993" s="40"/>
    </row>
    <row r="994" spans="2:4" x14ac:dyDescent="0.25">
      <c r="B994" t="s">
        <v>941</v>
      </c>
      <c r="C994" s="40">
        <v>45559</v>
      </c>
      <c r="D994" s="40"/>
    </row>
    <row r="995" spans="2:4" x14ac:dyDescent="0.25">
      <c r="B995" t="s">
        <v>1546</v>
      </c>
      <c r="C995" s="40">
        <v>45559</v>
      </c>
      <c r="D995" s="40"/>
    </row>
    <row r="996" spans="2:4" x14ac:dyDescent="0.25">
      <c r="B996" t="s">
        <v>946</v>
      </c>
      <c r="C996" s="40">
        <v>45560</v>
      </c>
      <c r="D996" s="40"/>
    </row>
    <row r="997" spans="2:4" x14ac:dyDescent="0.25">
      <c r="B997" t="s">
        <v>2010</v>
      </c>
      <c r="C997" s="40">
        <v>45560</v>
      </c>
      <c r="D997" s="40"/>
    </row>
    <row r="998" spans="2:4" x14ac:dyDescent="0.25">
      <c r="B998" t="s">
        <v>736</v>
      </c>
      <c r="C998" s="40">
        <v>45561</v>
      </c>
      <c r="D998" s="40"/>
    </row>
    <row r="999" spans="2:4" x14ac:dyDescent="0.25">
      <c r="B999" t="s">
        <v>2645</v>
      </c>
      <c r="C999" s="40">
        <v>45562</v>
      </c>
      <c r="D999" s="40"/>
    </row>
    <row r="1000" spans="2:4" x14ac:dyDescent="0.25">
      <c r="B1000" t="s">
        <v>2535</v>
      </c>
      <c r="C1000" s="40">
        <v>45563</v>
      </c>
      <c r="D1000" s="40"/>
    </row>
    <row r="1001" spans="2:4" x14ac:dyDescent="0.25">
      <c r="B1001" t="s">
        <v>545</v>
      </c>
      <c r="C1001" s="40">
        <v>45564</v>
      </c>
      <c r="D1001" s="40"/>
    </row>
    <row r="1002" spans="2:4" x14ac:dyDescent="0.25">
      <c r="B1002" t="s">
        <v>396</v>
      </c>
      <c r="C1002" s="40">
        <v>45564</v>
      </c>
      <c r="D1002" s="40"/>
    </row>
    <row r="1003" spans="2:4" x14ac:dyDescent="0.25">
      <c r="B1003" t="s">
        <v>1166</v>
      </c>
      <c r="C1003" s="40">
        <v>45564</v>
      </c>
      <c r="D1003" s="40"/>
    </row>
    <row r="1004" spans="2:4" x14ac:dyDescent="0.25">
      <c r="B1004" t="s">
        <v>1108</v>
      </c>
      <c r="C1004" s="40">
        <v>45564</v>
      </c>
      <c r="D1004" s="40"/>
    </row>
    <row r="1005" spans="2:4" x14ac:dyDescent="0.25">
      <c r="B1005" t="s">
        <v>2032</v>
      </c>
      <c r="C1005" s="40">
        <v>45564</v>
      </c>
      <c r="D1005" s="40"/>
    </row>
    <row r="1006" spans="2:4" x14ac:dyDescent="0.25">
      <c r="B1006" t="s">
        <v>2558</v>
      </c>
      <c r="C1006" s="40">
        <v>45564</v>
      </c>
      <c r="D1006" s="40"/>
    </row>
    <row r="1007" spans="2:4" x14ac:dyDescent="0.25">
      <c r="B1007" t="s">
        <v>714</v>
      </c>
      <c r="C1007" s="40">
        <v>45565</v>
      </c>
      <c r="D1007" s="40"/>
    </row>
    <row r="1008" spans="2:4" x14ac:dyDescent="0.25">
      <c r="B1008" t="s">
        <v>1365</v>
      </c>
      <c r="C1008" s="40">
        <v>45565</v>
      </c>
      <c r="D1008" s="40"/>
    </row>
    <row r="1009" spans="2:4" x14ac:dyDescent="0.25">
      <c r="B1009" t="s">
        <v>349</v>
      </c>
      <c r="C1009" s="40">
        <v>45566</v>
      </c>
      <c r="D1009" s="40"/>
    </row>
    <row r="1010" spans="2:4" x14ac:dyDescent="0.25">
      <c r="B1010" t="s">
        <v>674</v>
      </c>
      <c r="C1010" s="40">
        <v>45566</v>
      </c>
      <c r="D1010" s="40"/>
    </row>
    <row r="1011" spans="2:4" x14ac:dyDescent="0.25">
      <c r="B1011" t="s">
        <v>784</v>
      </c>
      <c r="C1011" s="40">
        <v>45566</v>
      </c>
      <c r="D1011" s="40"/>
    </row>
    <row r="1012" spans="2:4" x14ac:dyDescent="0.25">
      <c r="B1012" t="s">
        <v>2507</v>
      </c>
      <c r="C1012" s="40">
        <v>45566</v>
      </c>
      <c r="D1012" s="40"/>
    </row>
    <row r="1013" spans="2:4" x14ac:dyDescent="0.25">
      <c r="B1013" t="s">
        <v>1277</v>
      </c>
      <c r="C1013" s="40">
        <v>45569</v>
      </c>
      <c r="D1013" s="40"/>
    </row>
    <row r="1014" spans="2:4" x14ac:dyDescent="0.25">
      <c r="B1014" t="s">
        <v>2254</v>
      </c>
      <c r="C1014" s="40">
        <v>45569</v>
      </c>
      <c r="D1014" s="40"/>
    </row>
    <row r="1015" spans="2:4" x14ac:dyDescent="0.25">
      <c r="B1015" t="s">
        <v>258</v>
      </c>
      <c r="C1015" s="40">
        <v>45570</v>
      </c>
      <c r="D1015" s="40"/>
    </row>
    <row r="1016" spans="2:4" x14ac:dyDescent="0.25">
      <c r="B1016" t="s">
        <v>918</v>
      </c>
      <c r="C1016" s="40">
        <v>45570</v>
      </c>
      <c r="D1016" s="40"/>
    </row>
    <row r="1017" spans="2:4" x14ac:dyDescent="0.25">
      <c r="B1017" t="s">
        <v>791</v>
      </c>
      <c r="C1017" s="40">
        <v>45570</v>
      </c>
      <c r="D1017" s="40"/>
    </row>
    <row r="1018" spans="2:4" x14ac:dyDescent="0.25">
      <c r="B1018" t="s">
        <v>347</v>
      </c>
      <c r="C1018" s="40">
        <v>45572</v>
      </c>
      <c r="D1018" s="40"/>
    </row>
    <row r="1019" spans="2:4" x14ac:dyDescent="0.25">
      <c r="B1019" t="s">
        <v>1011</v>
      </c>
      <c r="C1019" s="40">
        <v>45572</v>
      </c>
      <c r="D1019" s="40"/>
    </row>
    <row r="1020" spans="2:4" x14ac:dyDescent="0.25">
      <c r="B1020" t="s">
        <v>472</v>
      </c>
      <c r="C1020" s="40">
        <v>45573</v>
      </c>
      <c r="D1020" s="40"/>
    </row>
    <row r="1021" spans="2:4" x14ac:dyDescent="0.25">
      <c r="B1021" t="s">
        <v>963</v>
      </c>
      <c r="C1021" s="40">
        <v>45573</v>
      </c>
      <c r="D1021" s="40"/>
    </row>
    <row r="1022" spans="2:4" x14ac:dyDescent="0.25">
      <c r="B1022" t="s">
        <v>1426</v>
      </c>
      <c r="C1022" s="40">
        <v>45573</v>
      </c>
      <c r="D1022" s="40"/>
    </row>
    <row r="1023" spans="2:4" x14ac:dyDescent="0.25">
      <c r="B1023" t="s">
        <v>2536</v>
      </c>
      <c r="C1023" s="40">
        <v>45573</v>
      </c>
      <c r="D1023" s="40"/>
    </row>
    <row r="1024" spans="2:4" x14ac:dyDescent="0.25">
      <c r="B1024" t="s">
        <v>604</v>
      </c>
      <c r="C1024" s="40">
        <v>45574</v>
      </c>
      <c r="D1024" s="40"/>
    </row>
    <row r="1025" spans="2:4" x14ac:dyDescent="0.25">
      <c r="B1025" t="s">
        <v>659</v>
      </c>
      <c r="C1025" s="40">
        <v>45574</v>
      </c>
      <c r="D1025" s="40"/>
    </row>
    <row r="1026" spans="2:4" x14ac:dyDescent="0.25">
      <c r="B1026" t="s">
        <v>2621</v>
      </c>
      <c r="C1026" s="40">
        <v>45574</v>
      </c>
      <c r="D1026" s="40"/>
    </row>
    <row r="1027" spans="2:4" x14ac:dyDescent="0.25">
      <c r="B1027" t="s">
        <v>2350</v>
      </c>
      <c r="C1027" s="40">
        <v>45574</v>
      </c>
      <c r="D1027" s="40"/>
    </row>
    <row r="1028" spans="2:4" x14ac:dyDescent="0.25">
      <c r="B1028" t="s">
        <v>747</v>
      </c>
      <c r="C1028" s="40">
        <v>45575</v>
      </c>
      <c r="D1028" s="40"/>
    </row>
    <row r="1029" spans="2:4" x14ac:dyDescent="0.25">
      <c r="B1029" t="s">
        <v>237</v>
      </c>
      <c r="C1029" s="40">
        <v>45576</v>
      </c>
      <c r="D1029" s="40"/>
    </row>
    <row r="1030" spans="2:4" x14ac:dyDescent="0.25">
      <c r="B1030" t="s">
        <v>796</v>
      </c>
      <c r="C1030" s="40">
        <v>45576</v>
      </c>
      <c r="D1030" s="40"/>
    </row>
    <row r="1031" spans="2:4" x14ac:dyDescent="0.25">
      <c r="B1031" t="s">
        <v>895</v>
      </c>
      <c r="C1031" s="40">
        <v>45576</v>
      </c>
      <c r="D1031" s="40"/>
    </row>
    <row r="1032" spans="2:4" x14ac:dyDescent="0.25">
      <c r="B1032" t="s">
        <v>1410</v>
      </c>
      <c r="C1032" s="40">
        <v>45576</v>
      </c>
      <c r="D1032" s="40"/>
    </row>
    <row r="1033" spans="2:4" x14ac:dyDescent="0.25">
      <c r="B1033" t="s">
        <v>450</v>
      </c>
      <c r="C1033" s="40">
        <v>45578</v>
      </c>
      <c r="D1033" s="40"/>
    </row>
    <row r="1034" spans="2:4" x14ac:dyDescent="0.25">
      <c r="B1034" t="s">
        <v>1238</v>
      </c>
      <c r="C1034" s="40">
        <v>45578</v>
      </c>
      <c r="D1034" s="40"/>
    </row>
    <row r="1035" spans="2:4" x14ac:dyDescent="0.25">
      <c r="B1035" t="s">
        <v>976</v>
      </c>
      <c r="C1035" s="40">
        <v>45578</v>
      </c>
      <c r="D1035" s="40"/>
    </row>
    <row r="1036" spans="2:4" x14ac:dyDescent="0.25">
      <c r="B1036" t="s">
        <v>788</v>
      </c>
      <c r="C1036" s="40">
        <v>45578</v>
      </c>
      <c r="D1036" s="40"/>
    </row>
    <row r="1037" spans="2:4" x14ac:dyDescent="0.25">
      <c r="B1037" t="s">
        <v>1971</v>
      </c>
      <c r="C1037" s="40">
        <v>45578</v>
      </c>
      <c r="D1037" s="40"/>
    </row>
    <row r="1038" spans="2:4" x14ac:dyDescent="0.25">
      <c r="B1038" t="s">
        <v>247</v>
      </c>
      <c r="C1038" s="40">
        <v>45579</v>
      </c>
      <c r="D1038" s="40"/>
    </row>
    <row r="1039" spans="2:4" x14ac:dyDescent="0.25">
      <c r="B1039" t="s">
        <v>1738</v>
      </c>
      <c r="C1039" s="40">
        <v>45579</v>
      </c>
      <c r="D1039" s="40"/>
    </row>
    <row r="1040" spans="2:4" x14ac:dyDescent="0.25">
      <c r="B1040" t="s">
        <v>2031</v>
      </c>
      <c r="C1040" s="40">
        <v>45579</v>
      </c>
      <c r="D1040" s="40"/>
    </row>
    <row r="1041" spans="2:4" x14ac:dyDescent="0.25">
      <c r="B1041" t="s">
        <v>101</v>
      </c>
      <c r="C1041" s="40">
        <v>45580</v>
      </c>
      <c r="D1041" s="40"/>
    </row>
    <row r="1042" spans="2:4" x14ac:dyDescent="0.25">
      <c r="B1042" t="s">
        <v>267</v>
      </c>
      <c r="C1042" s="40">
        <v>45580</v>
      </c>
      <c r="D1042" s="40"/>
    </row>
    <row r="1043" spans="2:4" x14ac:dyDescent="0.25">
      <c r="B1043" t="s">
        <v>2006</v>
      </c>
      <c r="C1043" s="40">
        <v>45580</v>
      </c>
      <c r="D1043" s="40"/>
    </row>
    <row r="1044" spans="2:4" x14ac:dyDescent="0.25">
      <c r="B1044" t="s">
        <v>2668</v>
      </c>
      <c r="C1044" s="40">
        <v>45581</v>
      </c>
      <c r="D1044" s="40"/>
    </row>
    <row r="1045" spans="2:4" x14ac:dyDescent="0.25">
      <c r="B1045" t="s">
        <v>2044</v>
      </c>
      <c r="C1045" s="40">
        <v>45581</v>
      </c>
      <c r="D1045" s="40"/>
    </row>
    <row r="1046" spans="2:4" x14ac:dyDescent="0.25">
      <c r="B1046" t="s">
        <v>587</v>
      </c>
      <c r="C1046" s="40">
        <v>45582</v>
      </c>
      <c r="D1046" s="40"/>
    </row>
    <row r="1047" spans="2:4" x14ac:dyDescent="0.25">
      <c r="B1047" t="s">
        <v>352</v>
      </c>
      <c r="C1047" s="40">
        <v>45582</v>
      </c>
      <c r="D1047" s="40"/>
    </row>
    <row r="1048" spans="2:4" x14ac:dyDescent="0.25">
      <c r="B1048" t="s">
        <v>1829</v>
      </c>
      <c r="C1048" s="40">
        <v>45583</v>
      </c>
      <c r="D1048" s="40"/>
    </row>
    <row r="1049" spans="2:4" x14ac:dyDescent="0.25">
      <c r="B1049" t="s">
        <v>630</v>
      </c>
      <c r="C1049" s="40">
        <v>45584</v>
      </c>
      <c r="D1049" s="40"/>
    </row>
    <row r="1050" spans="2:4" x14ac:dyDescent="0.25">
      <c r="B1050" t="s">
        <v>1761</v>
      </c>
      <c r="C1050" s="40">
        <v>45584</v>
      </c>
      <c r="D1050" s="40"/>
    </row>
    <row r="1051" spans="2:4" x14ac:dyDescent="0.25">
      <c r="B1051" t="s">
        <v>2223</v>
      </c>
      <c r="C1051" s="40">
        <v>45584</v>
      </c>
      <c r="D1051" s="40"/>
    </row>
    <row r="1052" spans="2:4" x14ac:dyDescent="0.25">
      <c r="B1052" t="s">
        <v>2538</v>
      </c>
      <c r="C1052" s="40">
        <v>45585</v>
      </c>
      <c r="D1052" s="40"/>
    </row>
    <row r="1053" spans="2:4" x14ac:dyDescent="0.25">
      <c r="B1053" t="s">
        <v>420</v>
      </c>
      <c r="C1053" s="40">
        <v>45586</v>
      </c>
      <c r="D1053" s="40"/>
    </row>
    <row r="1054" spans="2:4" x14ac:dyDescent="0.25">
      <c r="B1054" t="s">
        <v>213</v>
      </c>
      <c r="C1054" s="40">
        <v>45586</v>
      </c>
      <c r="D1054" s="40"/>
    </row>
    <row r="1055" spans="2:4" x14ac:dyDescent="0.25">
      <c r="B1055" t="s">
        <v>795</v>
      </c>
      <c r="C1055" s="40">
        <v>45586</v>
      </c>
      <c r="D1055" s="40"/>
    </row>
    <row r="1056" spans="2:4" x14ac:dyDescent="0.25">
      <c r="B1056" t="s">
        <v>1966</v>
      </c>
      <c r="C1056" s="40">
        <v>45586</v>
      </c>
      <c r="D1056" s="40"/>
    </row>
    <row r="1057" spans="2:4" x14ac:dyDescent="0.25">
      <c r="B1057" t="s">
        <v>2346</v>
      </c>
      <c r="C1057" s="40">
        <v>45587</v>
      </c>
      <c r="D1057" s="40"/>
    </row>
    <row r="1058" spans="2:4" x14ac:dyDescent="0.25">
      <c r="B1058" t="s">
        <v>370</v>
      </c>
      <c r="C1058" s="40">
        <v>45589</v>
      </c>
      <c r="D1058" s="40"/>
    </row>
    <row r="1059" spans="2:4" x14ac:dyDescent="0.25">
      <c r="B1059" t="s">
        <v>109</v>
      </c>
      <c r="C1059" s="40">
        <v>45589</v>
      </c>
      <c r="D1059" s="40"/>
    </row>
    <row r="1060" spans="2:4" x14ac:dyDescent="0.25">
      <c r="B1060" t="s">
        <v>1230</v>
      </c>
      <c r="C1060" s="40">
        <v>45590</v>
      </c>
      <c r="D1060" s="40"/>
    </row>
    <row r="1061" spans="2:4" x14ac:dyDescent="0.25">
      <c r="B1061" t="s">
        <v>1185</v>
      </c>
      <c r="C1061" s="40">
        <v>45590</v>
      </c>
      <c r="D1061" s="40"/>
    </row>
    <row r="1062" spans="2:4" x14ac:dyDescent="0.25">
      <c r="B1062" t="s">
        <v>1604</v>
      </c>
      <c r="C1062" s="40">
        <v>45590</v>
      </c>
      <c r="D1062" s="40"/>
    </row>
    <row r="1063" spans="2:4" x14ac:dyDescent="0.25">
      <c r="B1063" t="s">
        <v>2539</v>
      </c>
      <c r="C1063" s="40">
        <v>45590</v>
      </c>
      <c r="D1063" s="40"/>
    </row>
    <row r="1064" spans="2:4" x14ac:dyDescent="0.25">
      <c r="B1064" t="s">
        <v>615</v>
      </c>
      <c r="C1064" s="40">
        <v>45591</v>
      </c>
      <c r="D1064" s="40"/>
    </row>
    <row r="1065" spans="2:4" x14ac:dyDescent="0.25">
      <c r="B1065" t="s">
        <v>574</v>
      </c>
      <c r="C1065" s="40">
        <v>45591</v>
      </c>
      <c r="D1065" s="40"/>
    </row>
    <row r="1066" spans="2:4" x14ac:dyDescent="0.25">
      <c r="B1066" t="s">
        <v>898</v>
      </c>
      <c r="C1066" s="40">
        <v>45591</v>
      </c>
      <c r="D1066" s="40"/>
    </row>
    <row r="1067" spans="2:4" x14ac:dyDescent="0.25">
      <c r="B1067" t="s">
        <v>1684</v>
      </c>
      <c r="C1067" s="40">
        <v>45591</v>
      </c>
      <c r="D1067" s="40"/>
    </row>
    <row r="1068" spans="2:4" x14ac:dyDescent="0.25">
      <c r="B1068" t="s">
        <v>2373</v>
      </c>
      <c r="C1068" s="40">
        <v>45591</v>
      </c>
      <c r="D1068" s="40"/>
    </row>
    <row r="1069" spans="2:4" x14ac:dyDescent="0.25">
      <c r="B1069" t="s">
        <v>144</v>
      </c>
      <c r="C1069" s="40">
        <v>45592</v>
      </c>
      <c r="D1069" s="40"/>
    </row>
    <row r="1070" spans="2:4" x14ac:dyDescent="0.25">
      <c r="B1070" t="s">
        <v>970</v>
      </c>
      <c r="C1070" s="40">
        <v>45592</v>
      </c>
      <c r="D1070" s="40"/>
    </row>
    <row r="1071" spans="2:4" x14ac:dyDescent="0.25">
      <c r="B1071" t="s">
        <v>1294</v>
      </c>
      <c r="C1071" s="40">
        <v>45592</v>
      </c>
      <c r="D1071" s="40"/>
    </row>
    <row r="1072" spans="2:4" x14ac:dyDescent="0.25">
      <c r="B1072" t="s">
        <v>1677</v>
      </c>
      <c r="C1072" s="40">
        <v>45592</v>
      </c>
      <c r="D1072" s="40"/>
    </row>
    <row r="1073" spans="2:4" x14ac:dyDescent="0.25">
      <c r="B1073" t="s">
        <v>2018</v>
      </c>
      <c r="C1073" s="40">
        <v>45593</v>
      </c>
      <c r="D1073" s="40"/>
    </row>
    <row r="1074" spans="2:4" x14ac:dyDescent="0.25">
      <c r="B1074" t="s">
        <v>63</v>
      </c>
      <c r="C1074" s="40">
        <v>45594</v>
      </c>
      <c r="D1074" s="40"/>
    </row>
    <row r="1075" spans="2:4" x14ac:dyDescent="0.25">
      <c r="B1075" t="s">
        <v>603</v>
      </c>
      <c r="C1075" s="40">
        <v>45595</v>
      </c>
      <c r="D1075" s="40"/>
    </row>
    <row r="1076" spans="2:4" x14ac:dyDescent="0.25">
      <c r="B1076" t="s">
        <v>592</v>
      </c>
      <c r="C1076" s="40">
        <v>45595</v>
      </c>
      <c r="D1076" s="40"/>
    </row>
    <row r="1077" spans="2:4" x14ac:dyDescent="0.25">
      <c r="B1077" t="s">
        <v>1055</v>
      </c>
      <c r="C1077" s="40">
        <v>45595</v>
      </c>
      <c r="D1077" s="40"/>
    </row>
    <row r="1078" spans="2:4" x14ac:dyDescent="0.25">
      <c r="B1078" t="s">
        <v>1220</v>
      </c>
      <c r="C1078" s="40">
        <v>45595</v>
      </c>
      <c r="D1078" s="40"/>
    </row>
    <row r="1079" spans="2:4" x14ac:dyDescent="0.25">
      <c r="B1079" t="s">
        <v>1043</v>
      </c>
      <c r="C1079" s="40">
        <v>45596</v>
      </c>
      <c r="D1079" s="40"/>
    </row>
    <row r="1080" spans="2:4" x14ac:dyDescent="0.25">
      <c r="B1080" t="s">
        <v>2597</v>
      </c>
      <c r="C1080" s="40">
        <v>45596</v>
      </c>
      <c r="D1080" s="40"/>
    </row>
    <row r="1081" spans="2:4" x14ac:dyDescent="0.25">
      <c r="B1081" t="s">
        <v>145</v>
      </c>
      <c r="C1081" s="40">
        <v>45597</v>
      </c>
      <c r="D1081" s="40"/>
    </row>
    <row r="1082" spans="2:4" x14ac:dyDescent="0.25">
      <c r="B1082" t="s">
        <v>1211</v>
      </c>
      <c r="C1082" s="40">
        <v>45597</v>
      </c>
      <c r="D1082" s="40"/>
    </row>
    <row r="1083" spans="2:4" x14ac:dyDescent="0.25">
      <c r="B1083" t="s">
        <v>1322</v>
      </c>
      <c r="C1083" s="40">
        <v>45597</v>
      </c>
      <c r="D1083" s="40"/>
    </row>
    <row r="1084" spans="2:4" x14ac:dyDescent="0.25">
      <c r="B1084" t="s">
        <v>2364</v>
      </c>
      <c r="C1084" s="40">
        <v>45597</v>
      </c>
      <c r="D1084" s="40"/>
    </row>
    <row r="1085" spans="2:4" x14ac:dyDescent="0.25">
      <c r="B1085" t="s">
        <v>2607</v>
      </c>
      <c r="C1085" s="40">
        <v>45597</v>
      </c>
      <c r="D1085" s="40"/>
    </row>
    <row r="1086" spans="2:4" x14ac:dyDescent="0.25">
      <c r="B1086" t="s">
        <v>466</v>
      </c>
      <c r="C1086" s="40">
        <v>45598</v>
      </c>
      <c r="D1086" s="40"/>
    </row>
    <row r="1087" spans="2:4" x14ac:dyDescent="0.25">
      <c r="B1087" t="s">
        <v>2444</v>
      </c>
      <c r="C1087" s="40">
        <v>45598</v>
      </c>
      <c r="D1087" s="40"/>
    </row>
    <row r="1088" spans="2:4" x14ac:dyDescent="0.25">
      <c r="B1088" t="s">
        <v>1252</v>
      </c>
      <c r="C1088" s="40">
        <v>45599</v>
      </c>
      <c r="D1088" s="40"/>
    </row>
    <row r="1089" spans="2:4" x14ac:dyDescent="0.25">
      <c r="B1089" t="s">
        <v>1085</v>
      </c>
      <c r="C1089" s="40">
        <v>45600</v>
      </c>
      <c r="D1089" s="40"/>
    </row>
    <row r="1090" spans="2:4" x14ac:dyDescent="0.25">
      <c r="B1090" t="s">
        <v>1198</v>
      </c>
      <c r="C1090" s="40">
        <v>45600</v>
      </c>
      <c r="D1090" s="40"/>
    </row>
    <row r="1091" spans="2:4" x14ac:dyDescent="0.25">
      <c r="B1091" t="s">
        <v>1289</v>
      </c>
      <c r="C1091" s="40">
        <v>45600</v>
      </c>
      <c r="D1091" s="40"/>
    </row>
    <row r="1092" spans="2:4" x14ac:dyDescent="0.25">
      <c r="B1092" t="s">
        <v>2618</v>
      </c>
      <c r="C1092" s="40">
        <v>45600</v>
      </c>
      <c r="D1092" s="40"/>
    </row>
    <row r="1093" spans="2:4" x14ac:dyDescent="0.25">
      <c r="B1093" t="s">
        <v>1743</v>
      </c>
      <c r="C1093" s="40">
        <v>45601</v>
      </c>
      <c r="D1093" s="40"/>
    </row>
    <row r="1094" spans="2:4" x14ac:dyDescent="0.25">
      <c r="B1094" t="s">
        <v>935</v>
      </c>
      <c r="C1094" s="40">
        <v>45602</v>
      </c>
      <c r="D1094" s="40"/>
    </row>
    <row r="1095" spans="2:4" x14ac:dyDescent="0.25">
      <c r="B1095" t="s">
        <v>58</v>
      </c>
      <c r="C1095" s="40">
        <v>45603</v>
      </c>
      <c r="D1095" s="40"/>
    </row>
    <row r="1096" spans="2:4" x14ac:dyDescent="0.25">
      <c r="B1096" t="s">
        <v>422</v>
      </c>
      <c r="C1096" s="40">
        <v>45603</v>
      </c>
      <c r="D1096" s="40"/>
    </row>
    <row r="1097" spans="2:4" x14ac:dyDescent="0.25">
      <c r="B1097" t="s">
        <v>917</v>
      </c>
      <c r="C1097" s="40">
        <v>45603</v>
      </c>
      <c r="D1097" s="40"/>
    </row>
    <row r="1098" spans="2:4" x14ac:dyDescent="0.25">
      <c r="B1098" t="s">
        <v>862</v>
      </c>
      <c r="C1098" s="40">
        <v>45603</v>
      </c>
      <c r="D1098" s="40"/>
    </row>
    <row r="1099" spans="2:4" x14ac:dyDescent="0.25">
      <c r="B1099" t="s">
        <v>1543</v>
      </c>
      <c r="C1099" s="40">
        <v>45603</v>
      </c>
      <c r="D1099" s="40"/>
    </row>
    <row r="1100" spans="2:4" x14ac:dyDescent="0.25">
      <c r="B1100" t="s">
        <v>1570</v>
      </c>
      <c r="C1100" s="40">
        <v>45603</v>
      </c>
      <c r="D1100" s="40"/>
    </row>
    <row r="1101" spans="2:4" x14ac:dyDescent="0.25">
      <c r="B1101" t="s">
        <v>2571</v>
      </c>
      <c r="C1101" s="40">
        <v>45603</v>
      </c>
      <c r="D1101" s="40"/>
    </row>
    <row r="1102" spans="2:4" x14ac:dyDescent="0.25">
      <c r="B1102" t="s">
        <v>576</v>
      </c>
      <c r="C1102" s="40">
        <v>45604</v>
      </c>
      <c r="D1102" s="40"/>
    </row>
    <row r="1103" spans="2:4" x14ac:dyDescent="0.25">
      <c r="B1103" t="s">
        <v>219</v>
      </c>
      <c r="C1103" s="40">
        <v>45604</v>
      </c>
      <c r="D1103" s="40"/>
    </row>
    <row r="1104" spans="2:4" x14ac:dyDescent="0.25">
      <c r="B1104" t="s">
        <v>1589</v>
      </c>
      <c r="C1104" s="40">
        <v>45604</v>
      </c>
      <c r="D1104" s="40"/>
    </row>
    <row r="1105" spans="2:4" x14ac:dyDescent="0.25">
      <c r="B1105" t="s">
        <v>1522</v>
      </c>
      <c r="C1105" s="40">
        <v>45604</v>
      </c>
      <c r="D1105" s="40"/>
    </row>
    <row r="1106" spans="2:4" x14ac:dyDescent="0.25">
      <c r="B1106" t="s">
        <v>2581</v>
      </c>
      <c r="C1106" s="40">
        <v>45604</v>
      </c>
      <c r="D1106" s="40"/>
    </row>
    <row r="1107" spans="2:4" x14ac:dyDescent="0.25">
      <c r="B1107" t="s">
        <v>650</v>
      </c>
      <c r="C1107" s="40">
        <v>45605</v>
      </c>
      <c r="D1107" s="40"/>
    </row>
    <row r="1108" spans="2:4" x14ac:dyDescent="0.25">
      <c r="B1108" t="s">
        <v>660</v>
      </c>
      <c r="C1108" s="40">
        <v>45605</v>
      </c>
      <c r="D1108" s="40"/>
    </row>
    <row r="1109" spans="2:4" x14ac:dyDescent="0.25">
      <c r="B1109" t="s">
        <v>372</v>
      </c>
      <c r="C1109" s="40">
        <v>45605</v>
      </c>
      <c r="D1109" s="40"/>
    </row>
    <row r="1110" spans="2:4" x14ac:dyDescent="0.25">
      <c r="B1110" t="s">
        <v>1498</v>
      </c>
      <c r="C1110" s="40">
        <v>45606</v>
      </c>
      <c r="D1110" s="40"/>
    </row>
    <row r="1111" spans="2:4" x14ac:dyDescent="0.25">
      <c r="B1111" t="s">
        <v>1895</v>
      </c>
      <c r="C1111" s="40">
        <v>45606</v>
      </c>
      <c r="D1111" s="40"/>
    </row>
    <row r="1112" spans="2:4" x14ac:dyDescent="0.25">
      <c r="B1112" t="s">
        <v>562</v>
      </c>
      <c r="C1112" s="40">
        <v>45607</v>
      </c>
      <c r="D1112" s="40"/>
    </row>
    <row r="1113" spans="2:4" x14ac:dyDescent="0.25">
      <c r="B1113" t="s">
        <v>642</v>
      </c>
      <c r="C1113" s="40">
        <v>45607</v>
      </c>
      <c r="D1113" s="40"/>
    </row>
    <row r="1114" spans="2:4" x14ac:dyDescent="0.25">
      <c r="B1114" t="s">
        <v>1206</v>
      </c>
      <c r="C1114" s="40">
        <v>45607</v>
      </c>
      <c r="D1114" s="40"/>
    </row>
    <row r="1115" spans="2:4" x14ac:dyDescent="0.25">
      <c r="B1115" t="s">
        <v>815</v>
      </c>
      <c r="C1115" s="40">
        <v>45607</v>
      </c>
      <c r="D1115" s="40"/>
    </row>
    <row r="1116" spans="2:4" x14ac:dyDescent="0.25">
      <c r="B1116" t="s">
        <v>564</v>
      </c>
      <c r="C1116" s="40">
        <v>45608</v>
      </c>
      <c r="D1116" s="40"/>
    </row>
    <row r="1117" spans="2:4" x14ac:dyDescent="0.25">
      <c r="B1117" t="s">
        <v>1608</v>
      </c>
      <c r="C1117" s="40">
        <v>45608</v>
      </c>
      <c r="D1117" s="40"/>
    </row>
    <row r="1118" spans="2:4" x14ac:dyDescent="0.25">
      <c r="B1118" t="s">
        <v>2496</v>
      </c>
      <c r="C1118" s="40">
        <v>45608</v>
      </c>
      <c r="D1118" s="40"/>
    </row>
    <row r="1119" spans="2:4" x14ac:dyDescent="0.25">
      <c r="B1119" t="s">
        <v>180</v>
      </c>
      <c r="C1119" s="40">
        <v>45609</v>
      </c>
      <c r="D1119" s="40"/>
    </row>
    <row r="1120" spans="2:4" x14ac:dyDescent="0.25">
      <c r="B1120" t="s">
        <v>717</v>
      </c>
      <c r="C1120" s="40">
        <v>45609</v>
      </c>
      <c r="D1120" s="40"/>
    </row>
    <row r="1121" spans="2:4" x14ac:dyDescent="0.25">
      <c r="B1121" t="s">
        <v>1558</v>
      </c>
      <c r="C1121" s="40">
        <v>45609</v>
      </c>
      <c r="D1121" s="40"/>
    </row>
    <row r="1122" spans="2:4" x14ac:dyDescent="0.25">
      <c r="B1122" t="s">
        <v>2548</v>
      </c>
      <c r="C1122" s="40">
        <v>45609</v>
      </c>
      <c r="D1122" s="40"/>
    </row>
    <row r="1123" spans="2:4" x14ac:dyDescent="0.25">
      <c r="B1123" t="s">
        <v>1144</v>
      </c>
      <c r="C1123" s="40">
        <v>45610</v>
      </c>
      <c r="D1123" s="40"/>
    </row>
    <row r="1124" spans="2:4" x14ac:dyDescent="0.25">
      <c r="B1124" t="s">
        <v>639</v>
      </c>
      <c r="C1124" s="40">
        <v>45611</v>
      </c>
      <c r="D1124" s="40"/>
    </row>
    <row r="1125" spans="2:4" x14ac:dyDescent="0.25">
      <c r="B1125" t="s">
        <v>516</v>
      </c>
      <c r="C1125" s="40">
        <v>45611</v>
      </c>
      <c r="D1125" s="40"/>
    </row>
    <row r="1126" spans="2:4" x14ac:dyDescent="0.25">
      <c r="B1126" t="s">
        <v>1010</v>
      </c>
      <c r="C1126" s="40">
        <v>45611</v>
      </c>
      <c r="D1126" s="40"/>
    </row>
    <row r="1127" spans="2:4" x14ac:dyDescent="0.25">
      <c r="B1127" t="s">
        <v>1303</v>
      </c>
      <c r="C1127" s="40">
        <v>45611</v>
      </c>
      <c r="D1127" s="40"/>
    </row>
    <row r="1128" spans="2:4" x14ac:dyDescent="0.25">
      <c r="B1128" t="s">
        <v>182</v>
      </c>
      <c r="C1128" s="40">
        <v>45612</v>
      </c>
      <c r="D1128" s="40"/>
    </row>
    <row r="1129" spans="2:4" x14ac:dyDescent="0.25">
      <c r="B1129" t="s">
        <v>196</v>
      </c>
      <c r="C1129" s="40">
        <v>45612</v>
      </c>
      <c r="D1129" s="40"/>
    </row>
    <row r="1130" spans="2:4" x14ac:dyDescent="0.25">
      <c r="B1130" t="s">
        <v>1865</v>
      </c>
      <c r="C1130" s="40">
        <v>45613</v>
      </c>
      <c r="D1130" s="40"/>
    </row>
    <row r="1131" spans="2:4" x14ac:dyDescent="0.25">
      <c r="B1131" t="s">
        <v>2552</v>
      </c>
      <c r="C1131" s="40">
        <v>45613</v>
      </c>
      <c r="D1131" s="40"/>
    </row>
    <row r="1132" spans="2:4" x14ac:dyDescent="0.25">
      <c r="B1132" t="s">
        <v>183</v>
      </c>
      <c r="C1132" s="40">
        <v>45614</v>
      </c>
      <c r="D1132" s="40"/>
    </row>
    <row r="1133" spans="2:4" x14ac:dyDescent="0.25">
      <c r="B1133" t="s">
        <v>542</v>
      </c>
      <c r="C1133" s="40">
        <v>45614</v>
      </c>
      <c r="D1133" s="40"/>
    </row>
    <row r="1134" spans="2:4" x14ac:dyDescent="0.25">
      <c r="B1134" t="s">
        <v>2546</v>
      </c>
      <c r="C1134" s="40">
        <v>45614</v>
      </c>
      <c r="D1134" s="40"/>
    </row>
    <row r="1135" spans="2:4" x14ac:dyDescent="0.25">
      <c r="B1135" t="s">
        <v>286</v>
      </c>
      <c r="C1135" s="40">
        <v>45615</v>
      </c>
      <c r="D1135" s="40"/>
    </row>
    <row r="1136" spans="2:4" x14ac:dyDescent="0.25">
      <c r="B1136" t="s">
        <v>1904</v>
      </c>
      <c r="C1136" s="40">
        <v>45615</v>
      </c>
      <c r="D1136" s="40"/>
    </row>
    <row r="1137" spans="2:4" x14ac:dyDescent="0.25">
      <c r="B1137" t="s">
        <v>1769</v>
      </c>
      <c r="C1137" s="40">
        <v>45616</v>
      </c>
      <c r="D1137" s="40"/>
    </row>
    <row r="1138" spans="2:4" x14ac:dyDescent="0.25">
      <c r="B1138" t="s">
        <v>2566</v>
      </c>
      <c r="C1138" s="40">
        <v>45617</v>
      </c>
      <c r="D1138" s="40"/>
    </row>
    <row r="1139" spans="2:4" x14ac:dyDescent="0.25">
      <c r="B1139" t="s">
        <v>1637</v>
      </c>
      <c r="C1139" s="40">
        <v>45618</v>
      </c>
      <c r="D1139" s="40"/>
    </row>
    <row r="1140" spans="2:4" x14ac:dyDescent="0.25">
      <c r="B1140" t="s">
        <v>2100</v>
      </c>
      <c r="C1140" s="40">
        <v>45618</v>
      </c>
      <c r="D1140" s="40"/>
    </row>
    <row r="1141" spans="2:4" x14ac:dyDescent="0.25">
      <c r="B1141" t="s">
        <v>1779</v>
      </c>
      <c r="C1141" s="40">
        <v>45619</v>
      </c>
      <c r="D1141" s="40"/>
    </row>
    <row r="1142" spans="2:4" x14ac:dyDescent="0.25">
      <c r="B1142" t="s">
        <v>2126</v>
      </c>
      <c r="C1142" s="40">
        <v>45619</v>
      </c>
      <c r="D1142" s="40"/>
    </row>
    <row r="1143" spans="2:4" x14ac:dyDescent="0.25">
      <c r="B1143" t="s">
        <v>481</v>
      </c>
      <c r="C1143" s="40">
        <v>45620</v>
      </c>
      <c r="D1143" s="40"/>
    </row>
    <row r="1144" spans="2:4" x14ac:dyDescent="0.25">
      <c r="B1144" t="s">
        <v>332</v>
      </c>
      <c r="C1144" s="40">
        <v>45620</v>
      </c>
      <c r="D1144" s="40"/>
    </row>
    <row r="1145" spans="2:4" x14ac:dyDescent="0.25">
      <c r="B1145" t="s">
        <v>158</v>
      </c>
      <c r="C1145" s="40">
        <v>45620</v>
      </c>
      <c r="D1145" s="40"/>
    </row>
    <row r="1146" spans="2:4" x14ac:dyDescent="0.25">
      <c r="B1146" t="s">
        <v>1150</v>
      </c>
      <c r="C1146" s="40">
        <v>45621</v>
      </c>
      <c r="D1146" s="40"/>
    </row>
    <row r="1147" spans="2:4" x14ac:dyDescent="0.25">
      <c r="B1147" t="s">
        <v>2381</v>
      </c>
      <c r="C1147" s="40">
        <v>45621</v>
      </c>
      <c r="D1147" s="40"/>
    </row>
    <row r="1148" spans="2:4" x14ac:dyDescent="0.25">
      <c r="B1148" t="s">
        <v>1341</v>
      </c>
      <c r="C1148" s="40">
        <v>45622</v>
      </c>
      <c r="D1148" s="40"/>
    </row>
    <row r="1149" spans="2:4" x14ac:dyDescent="0.25">
      <c r="B1149" t="s">
        <v>1511</v>
      </c>
      <c r="C1149" s="40">
        <v>45622</v>
      </c>
      <c r="D1149" s="40"/>
    </row>
    <row r="1150" spans="2:4" x14ac:dyDescent="0.25">
      <c r="B1150" t="s">
        <v>1757</v>
      </c>
      <c r="C1150" s="40">
        <v>45622</v>
      </c>
      <c r="D1150" s="40"/>
    </row>
    <row r="1151" spans="2:4" x14ac:dyDescent="0.25">
      <c r="B1151" t="s">
        <v>2375</v>
      </c>
      <c r="C1151" s="40">
        <v>45622</v>
      </c>
      <c r="D1151" s="40"/>
    </row>
    <row r="1152" spans="2:4" x14ac:dyDescent="0.25">
      <c r="B1152" t="s">
        <v>508</v>
      </c>
      <c r="C1152" s="40">
        <v>45623</v>
      </c>
      <c r="D1152" s="40"/>
    </row>
    <row r="1153" spans="2:4" x14ac:dyDescent="0.25">
      <c r="B1153" t="s">
        <v>809</v>
      </c>
      <c r="C1153" s="40">
        <v>45623</v>
      </c>
      <c r="D1153" s="40"/>
    </row>
    <row r="1154" spans="2:4" x14ac:dyDescent="0.25">
      <c r="B1154" t="s">
        <v>1641</v>
      </c>
      <c r="C1154" s="40">
        <v>45623</v>
      </c>
      <c r="D1154" s="40"/>
    </row>
    <row r="1155" spans="2:4" x14ac:dyDescent="0.25">
      <c r="B1155" t="s">
        <v>521</v>
      </c>
      <c r="C1155" s="40">
        <v>45624</v>
      </c>
      <c r="D1155" s="40"/>
    </row>
    <row r="1156" spans="2:4" x14ac:dyDescent="0.25">
      <c r="B1156" t="s">
        <v>2152</v>
      </c>
      <c r="C1156" s="40">
        <v>45624</v>
      </c>
      <c r="D1156" s="40"/>
    </row>
    <row r="1157" spans="2:4" x14ac:dyDescent="0.25">
      <c r="B1157" t="s">
        <v>856</v>
      </c>
      <c r="C1157" s="40">
        <v>45625</v>
      </c>
      <c r="D1157" s="40"/>
    </row>
    <row r="1158" spans="2:4" x14ac:dyDescent="0.25">
      <c r="B1158" t="s">
        <v>945</v>
      </c>
      <c r="C1158" s="40">
        <v>45625</v>
      </c>
      <c r="D1158" s="40"/>
    </row>
    <row r="1159" spans="2:4" x14ac:dyDescent="0.25">
      <c r="B1159" t="s">
        <v>205</v>
      </c>
      <c r="C1159" s="40">
        <v>45626</v>
      </c>
      <c r="D1159" s="40"/>
    </row>
    <row r="1160" spans="2:4" x14ac:dyDescent="0.25">
      <c r="B1160" t="s">
        <v>919</v>
      </c>
      <c r="C1160" s="40">
        <v>45626</v>
      </c>
      <c r="D1160" s="40"/>
    </row>
    <row r="1161" spans="2:4" x14ac:dyDescent="0.25">
      <c r="B1161" t="s">
        <v>951</v>
      </c>
      <c r="C1161" s="40">
        <v>45627</v>
      </c>
      <c r="D1161" s="40"/>
    </row>
    <row r="1162" spans="2:4" x14ac:dyDescent="0.25">
      <c r="B1162" t="s">
        <v>160</v>
      </c>
      <c r="C1162" s="40">
        <v>45628</v>
      </c>
      <c r="D1162" s="40"/>
    </row>
    <row r="1163" spans="2:4" x14ac:dyDescent="0.25">
      <c r="B1163" t="s">
        <v>2242</v>
      </c>
      <c r="C1163" s="40">
        <v>45628</v>
      </c>
      <c r="D1163" s="40"/>
    </row>
    <row r="1164" spans="2:4" x14ac:dyDescent="0.25">
      <c r="B1164" t="s">
        <v>2417</v>
      </c>
      <c r="C1164" s="40">
        <v>45629</v>
      </c>
      <c r="D1164" s="40"/>
    </row>
    <row r="1165" spans="2:4" x14ac:dyDescent="0.25">
      <c r="B1165" t="s">
        <v>2131</v>
      </c>
      <c r="C1165" s="40">
        <v>45629</v>
      </c>
      <c r="D1165" s="40"/>
    </row>
    <row r="1166" spans="2:4" x14ac:dyDescent="0.25">
      <c r="B1166" t="s">
        <v>246</v>
      </c>
      <c r="C1166" s="40">
        <v>45630</v>
      </c>
      <c r="D1166" s="40"/>
    </row>
    <row r="1167" spans="2:4" x14ac:dyDescent="0.25">
      <c r="B1167" t="s">
        <v>771</v>
      </c>
      <c r="C1167" s="40">
        <v>45630</v>
      </c>
      <c r="D1167" s="40"/>
    </row>
    <row r="1168" spans="2:4" x14ac:dyDescent="0.25">
      <c r="B1168" t="s">
        <v>1832</v>
      </c>
      <c r="C1168" s="40">
        <v>45630</v>
      </c>
      <c r="D1168" s="40"/>
    </row>
    <row r="1169" spans="2:4" x14ac:dyDescent="0.25">
      <c r="B1169" t="s">
        <v>2112</v>
      </c>
      <c r="C1169" s="40">
        <v>45630</v>
      </c>
      <c r="D1169" s="40"/>
    </row>
    <row r="1170" spans="2:4" x14ac:dyDescent="0.25">
      <c r="B1170" t="s">
        <v>2109</v>
      </c>
      <c r="C1170" s="40">
        <v>45630</v>
      </c>
      <c r="D1170" s="40"/>
    </row>
    <row r="1171" spans="2:4" x14ac:dyDescent="0.25">
      <c r="B1171" t="s">
        <v>1336</v>
      </c>
      <c r="C1171" s="40">
        <v>45632</v>
      </c>
      <c r="D1171" s="40"/>
    </row>
    <row r="1172" spans="2:4" x14ac:dyDescent="0.25">
      <c r="B1172" t="s">
        <v>1752</v>
      </c>
      <c r="C1172" s="40">
        <v>45632</v>
      </c>
      <c r="D1172" s="40"/>
    </row>
    <row r="1173" spans="2:4" x14ac:dyDescent="0.25">
      <c r="B1173" t="s">
        <v>1512</v>
      </c>
      <c r="C1173" s="40">
        <v>45632</v>
      </c>
      <c r="D1173" s="40"/>
    </row>
    <row r="1174" spans="2:4" x14ac:dyDescent="0.25">
      <c r="B1174" t="s">
        <v>76</v>
      </c>
      <c r="C1174" s="40">
        <v>45633</v>
      </c>
      <c r="D1174" s="40"/>
    </row>
    <row r="1175" spans="2:4" x14ac:dyDescent="0.25">
      <c r="B1175" t="s">
        <v>764</v>
      </c>
      <c r="C1175" s="40">
        <v>45633</v>
      </c>
      <c r="D1175" s="40"/>
    </row>
    <row r="1176" spans="2:4" x14ac:dyDescent="0.25">
      <c r="B1176" t="s">
        <v>960</v>
      </c>
      <c r="C1176" s="40">
        <v>45633</v>
      </c>
      <c r="D1176" s="40"/>
    </row>
    <row r="1177" spans="2:4" x14ac:dyDescent="0.25">
      <c r="B1177" t="s">
        <v>1800</v>
      </c>
      <c r="C1177" s="40">
        <v>45633</v>
      </c>
      <c r="D1177" s="40"/>
    </row>
    <row r="1178" spans="2:4" x14ac:dyDescent="0.25">
      <c r="B1178" t="s">
        <v>2464</v>
      </c>
      <c r="C1178" s="40">
        <v>45633</v>
      </c>
      <c r="D1178" s="40"/>
    </row>
    <row r="1179" spans="2:4" x14ac:dyDescent="0.25">
      <c r="B1179" t="s">
        <v>763</v>
      </c>
      <c r="C1179" s="40">
        <v>45634</v>
      </c>
      <c r="D1179" s="40"/>
    </row>
    <row r="1180" spans="2:4" x14ac:dyDescent="0.25">
      <c r="B1180" t="s">
        <v>1385</v>
      </c>
      <c r="C1180" s="40">
        <v>45634</v>
      </c>
      <c r="D1180" s="40"/>
    </row>
    <row r="1181" spans="2:4" x14ac:dyDescent="0.25">
      <c r="B1181" t="s">
        <v>59</v>
      </c>
      <c r="C1181" s="40">
        <v>45635</v>
      </c>
      <c r="D1181" s="40"/>
    </row>
    <row r="1182" spans="2:4" x14ac:dyDescent="0.25">
      <c r="B1182" t="s">
        <v>1548</v>
      </c>
      <c r="C1182" s="40">
        <v>45635</v>
      </c>
      <c r="D1182" s="40"/>
    </row>
    <row r="1183" spans="2:4" x14ac:dyDescent="0.25">
      <c r="B1183" t="s">
        <v>934</v>
      </c>
      <c r="C1183" s="40">
        <v>45636</v>
      </c>
      <c r="D1183" s="40"/>
    </row>
    <row r="1184" spans="2:4" x14ac:dyDescent="0.25">
      <c r="B1184" t="s">
        <v>1163</v>
      </c>
      <c r="C1184" s="40">
        <v>45636</v>
      </c>
      <c r="D1184" s="40"/>
    </row>
    <row r="1185" spans="2:4" x14ac:dyDescent="0.25">
      <c r="B1185" t="s">
        <v>952</v>
      </c>
      <c r="C1185" s="40">
        <v>45636</v>
      </c>
      <c r="D1185" s="40"/>
    </row>
    <row r="1186" spans="2:4" x14ac:dyDescent="0.25">
      <c r="B1186" t="s">
        <v>2071</v>
      </c>
      <c r="C1186" s="40">
        <v>45636</v>
      </c>
      <c r="D1186" s="40"/>
    </row>
    <row r="1187" spans="2:4" x14ac:dyDescent="0.25">
      <c r="B1187" t="s">
        <v>65</v>
      </c>
      <c r="C1187" s="40">
        <v>45637</v>
      </c>
      <c r="D1187" s="40"/>
    </row>
    <row r="1188" spans="2:4" x14ac:dyDescent="0.25">
      <c r="B1188" t="s">
        <v>670</v>
      </c>
      <c r="C1188" s="40">
        <v>45637</v>
      </c>
      <c r="D1188" s="40"/>
    </row>
    <row r="1189" spans="2:4" x14ac:dyDescent="0.25">
      <c r="B1189" t="s">
        <v>280</v>
      </c>
      <c r="C1189" s="40">
        <v>45637</v>
      </c>
      <c r="D1189" s="40"/>
    </row>
    <row r="1190" spans="2:4" x14ac:dyDescent="0.25">
      <c r="B1190" t="s">
        <v>614</v>
      </c>
      <c r="C1190" s="40">
        <v>45638</v>
      </c>
      <c r="D1190" s="40"/>
    </row>
    <row r="1191" spans="2:4" x14ac:dyDescent="0.25">
      <c r="B1191" t="s">
        <v>843</v>
      </c>
      <c r="C1191" s="40">
        <v>45639</v>
      </c>
      <c r="D1191" s="40"/>
    </row>
    <row r="1192" spans="2:4" x14ac:dyDescent="0.25">
      <c r="B1192" t="s">
        <v>1566</v>
      </c>
      <c r="C1192" s="40">
        <v>45640</v>
      </c>
      <c r="D1192" s="40"/>
    </row>
    <row r="1193" spans="2:4" x14ac:dyDescent="0.25">
      <c r="B1193" t="s">
        <v>2550</v>
      </c>
      <c r="C1193" s="40">
        <v>45640</v>
      </c>
      <c r="D1193" s="40"/>
    </row>
    <row r="1194" spans="2:4" x14ac:dyDescent="0.25">
      <c r="B1194" t="s">
        <v>2528</v>
      </c>
      <c r="C1194" s="40">
        <v>45640</v>
      </c>
      <c r="D1194" s="40"/>
    </row>
    <row r="1195" spans="2:4" x14ac:dyDescent="0.25">
      <c r="B1195" t="s">
        <v>191</v>
      </c>
      <c r="C1195" s="40">
        <v>45641</v>
      </c>
      <c r="D1195" s="40"/>
    </row>
    <row r="1196" spans="2:4" x14ac:dyDescent="0.25">
      <c r="B1196" t="s">
        <v>1239</v>
      </c>
      <c r="C1196" s="40">
        <v>45641</v>
      </c>
      <c r="D1196" s="40"/>
    </row>
    <row r="1197" spans="2:4" x14ac:dyDescent="0.25">
      <c r="B1197" t="s">
        <v>2327</v>
      </c>
      <c r="C1197" s="40">
        <v>45641</v>
      </c>
      <c r="D1197" s="40"/>
    </row>
    <row r="1198" spans="2:4" x14ac:dyDescent="0.25">
      <c r="B1198" t="s">
        <v>743</v>
      </c>
      <c r="C1198" s="40">
        <v>45642</v>
      </c>
      <c r="D1198" s="40"/>
    </row>
    <row r="1199" spans="2:4" x14ac:dyDescent="0.25">
      <c r="B1199" t="s">
        <v>2620</v>
      </c>
      <c r="C1199" s="40">
        <v>45642</v>
      </c>
      <c r="D1199" s="40"/>
    </row>
    <row r="1200" spans="2:4" x14ac:dyDescent="0.25">
      <c r="B1200" t="s">
        <v>942</v>
      </c>
      <c r="C1200" s="40">
        <v>45643</v>
      </c>
      <c r="D1200" s="40"/>
    </row>
    <row r="1201" spans="2:4" x14ac:dyDescent="0.25">
      <c r="B1201" t="s">
        <v>1852</v>
      </c>
      <c r="C1201" s="40">
        <v>45643</v>
      </c>
      <c r="D1201" s="40"/>
    </row>
    <row r="1202" spans="2:4" x14ac:dyDescent="0.25">
      <c r="B1202" t="s">
        <v>2098</v>
      </c>
      <c r="C1202" s="40">
        <v>45643</v>
      </c>
      <c r="D1202" s="40"/>
    </row>
    <row r="1203" spans="2:4" x14ac:dyDescent="0.25">
      <c r="B1203" t="s">
        <v>1640</v>
      </c>
      <c r="C1203" s="40">
        <v>45644</v>
      </c>
      <c r="D1203" s="40"/>
    </row>
    <row r="1204" spans="2:4" x14ac:dyDescent="0.25">
      <c r="B1204" t="s">
        <v>468</v>
      </c>
      <c r="C1204" s="40">
        <v>45645</v>
      </c>
      <c r="D1204" s="40"/>
    </row>
    <row r="1205" spans="2:4" x14ac:dyDescent="0.25">
      <c r="B1205" t="s">
        <v>1342</v>
      </c>
      <c r="C1205" s="40">
        <v>45645</v>
      </c>
      <c r="D1205" s="40"/>
    </row>
    <row r="1206" spans="2:4" x14ac:dyDescent="0.25">
      <c r="B1206" t="s">
        <v>1552</v>
      </c>
      <c r="C1206" s="40">
        <v>45645</v>
      </c>
      <c r="D1206" s="40"/>
    </row>
    <row r="1207" spans="2:4" x14ac:dyDescent="0.25">
      <c r="B1207" t="s">
        <v>1436</v>
      </c>
      <c r="C1207" s="40">
        <v>45647</v>
      </c>
      <c r="D1207" s="40"/>
    </row>
    <row r="1208" spans="2:4" x14ac:dyDescent="0.25">
      <c r="B1208" t="s">
        <v>2479</v>
      </c>
      <c r="C1208" s="40">
        <v>45647</v>
      </c>
      <c r="D1208" s="40"/>
    </row>
    <row r="1209" spans="2:4" x14ac:dyDescent="0.25">
      <c r="B1209" t="s">
        <v>289</v>
      </c>
      <c r="C1209" s="40">
        <v>45648</v>
      </c>
      <c r="D1209" s="40"/>
    </row>
    <row r="1210" spans="2:4" x14ac:dyDescent="0.25">
      <c r="B1210" t="s">
        <v>1231</v>
      </c>
      <c r="C1210" s="40">
        <v>45650</v>
      </c>
      <c r="D1210" s="40"/>
    </row>
    <row r="1211" spans="2:4" x14ac:dyDescent="0.25">
      <c r="B1211" t="s">
        <v>1588</v>
      </c>
      <c r="C1211" s="40">
        <v>45651</v>
      </c>
      <c r="D1211" s="40"/>
    </row>
    <row r="1212" spans="2:4" x14ac:dyDescent="0.25">
      <c r="B1212" t="s">
        <v>2427</v>
      </c>
      <c r="C1212" s="40">
        <v>45651</v>
      </c>
      <c r="D1212" s="40"/>
    </row>
    <row r="1213" spans="2:4" x14ac:dyDescent="0.25">
      <c r="B1213" t="s">
        <v>596</v>
      </c>
      <c r="C1213" s="40">
        <v>45652</v>
      </c>
      <c r="D1213" s="40"/>
    </row>
    <row r="1214" spans="2:4" x14ac:dyDescent="0.25">
      <c r="B1214" t="s">
        <v>1469</v>
      </c>
      <c r="C1214" s="40">
        <v>45652</v>
      </c>
      <c r="D1214" s="40"/>
    </row>
    <row r="1215" spans="2:4" x14ac:dyDescent="0.25">
      <c r="B1215" t="s">
        <v>1775</v>
      </c>
      <c r="C1215" s="40">
        <v>45652</v>
      </c>
      <c r="D1215" s="40"/>
    </row>
    <row r="1216" spans="2:4" x14ac:dyDescent="0.25">
      <c r="B1216" t="s">
        <v>2298</v>
      </c>
      <c r="C1216" s="40">
        <v>45652</v>
      </c>
      <c r="D1216" s="40"/>
    </row>
    <row r="1217" spans="2:4" x14ac:dyDescent="0.25">
      <c r="B1217" t="s">
        <v>2665</v>
      </c>
      <c r="C1217" s="40">
        <v>45653</v>
      </c>
      <c r="D1217" s="40"/>
    </row>
    <row r="1218" spans="2:4" x14ac:dyDescent="0.25">
      <c r="B1218" t="s">
        <v>2638</v>
      </c>
      <c r="C1218" s="40">
        <v>45653</v>
      </c>
      <c r="D1218" s="40"/>
    </row>
    <row r="1219" spans="2:4" x14ac:dyDescent="0.25">
      <c r="B1219" t="s">
        <v>1033</v>
      </c>
      <c r="C1219" s="40">
        <v>45654</v>
      </c>
      <c r="D1219" s="40"/>
    </row>
    <row r="1220" spans="2:4" x14ac:dyDescent="0.25">
      <c r="B1220" t="s">
        <v>1319</v>
      </c>
      <c r="C1220" s="40">
        <v>45654</v>
      </c>
      <c r="D1220" s="40"/>
    </row>
    <row r="1221" spans="2:4" x14ac:dyDescent="0.25">
      <c r="B1221" t="s">
        <v>1516</v>
      </c>
      <c r="C1221" s="40">
        <v>45654</v>
      </c>
      <c r="D1221" s="40"/>
    </row>
    <row r="1222" spans="2:4" x14ac:dyDescent="0.25">
      <c r="B1222" t="s">
        <v>2439</v>
      </c>
      <c r="C1222" s="40">
        <v>45654</v>
      </c>
      <c r="D1222" s="40"/>
    </row>
    <row r="1223" spans="2:4" x14ac:dyDescent="0.25">
      <c r="B1223" t="s">
        <v>2323</v>
      </c>
      <c r="C1223" s="40">
        <v>45655</v>
      </c>
      <c r="D1223" s="40"/>
    </row>
    <row r="1224" spans="2:4" x14ac:dyDescent="0.25">
      <c r="B1224" t="s">
        <v>306</v>
      </c>
      <c r="C1224" s="40">
        <v>45656</v>
      </c>
      <c r="D1224" s="40"/>
    </row>
    <row r="1225" spans="2:4" x14ac:dyDescent="0.25">
      <c r="B1225" t="s">
        <v>997</v>
      </c>
      <c r="C1225" s="40">
        <v>45656</v>
      </c>
      <c r="D1225" s="40"/>
    </row>
    <row r="1226" spans="2:4" x14ac:dyDescent="0.25">
      <c r="B1226" t="s">
        <v>2363</v>
      </c>
      <c r="C1226" s="40">
        <v>45658</v>
      </c>
      <c r="D1226" s="40"/>
    </row>
    <row r="1227" spans="2:4" x14ac:dyDescent="0.25">
      <c r="B1227" t="s">
        <v>393</v>
      </c>
      <c r="C1227" s="40">
        <v>45659</v>
      </c>
      <c r="D1227" s="40"/>
    </row>
    <row r="1228" spans="2:4" x14ac:dyDescent="0.25">
      <c r="B1228" t="s">
        <v>1993</v>
      </c>
      <c r="C1228" s="40">
        <v>45659</v>
      </c>
      <c r="D1228" s="40"/>
    </row>
    <row r="1229" spans="2:4" x14ac:dyDescent="0.25">
      <c r="B1229" t="s">
        <v>457</v>
      </c>
      <c r="C1229" s="40">
        <v>45660</v>
      </c>
      <c r="D1229" s="40"/>
    </row>
    <row r="1230" spans="2:4" x14ac:dyDescent="0.25">
      <c r="B1230" t="s">
        <v>1190</v>
      </c>
      <c r="C1230" s="40">
        <v>45660</v>
      </c>
      <c r="D1230" s="40"/>
    </row>
    <row r="1231" spans="2:4" x14ac:dyDescent="0.25">
      <c r="B1231" t="s">
        <v>1505</v>
      </c>
      <c r="C1231" s="40">
        <v>45660</v>
      </c>
      <c r="D1231" s="40"/>
    </row>
    <row r="1232" spans="2:4" x14ac:dyDescent="0.25">
      <c r="B1232" t="s">
        <v>1540</v>
      </c>
      <c r="C1232" s="40">
        <v>45660</v>
      </c>
      <c r="D1232" s="40"/>
    </row>
    <row r="1233" spans="2:4" x14ac:dyDescent="0.25">
      <c r="B1233" t="s">
        <v>530</v>
      </c>
      <c r="C1233" s="40">
        <v>45661</v>
      </c>
      <c r="D1233" s="40"/>
    </row>
    <row r="1234" spans="2:4" x14ac:dyDescent="0.25">
      <c r="B1234" t="s">
        <v>1447</v>
      </c>
      <c r="C1234" s="40">
        <v>45661</v>
      </c>
      <c r="D1234" s="40"/>
    </row>
    <row r="1235" spans="2:4" x14ac:dyDescent="0.25">
      <c r="B1235" t="s">
        <v>841</v>
      </c>
      <c r="C1235" s="40">
        <v>45662</v>
      </c>
      <c r="D1235" s="40"/>
    </row>
    <row r="1236" spans="2:4" x14ac:dyDescent="0.25">
      <c r="B1236" t="s">
        <v>1634</v>
      </c>
      <c r="C1236" s="40">
        <v>45662</v>
      </c>
      <c r="D1236" s="40"/>
    </row>
    <row r="1237" spans="2:4" x14ac:dyDescent="0.25">
      <c r="B1237" t="s">
        <v>1710</v>
      </c>
      <c r="C1237" s="40">
        <v>45662</v>
      </c>
      <c r="D1237" s="40"/>
    </row>
    <row r="1238" spans="2:4" x14ac:dyDescent="0.25">
      <c r="B1238" t="s">
        <v>2622</v>
      </c>
      <c r="C1238" s="40">
        <v>45662</v>
      </c>
      <c r="D1238" s="40"/>
    </row>
    <row r="1239" spans="2:4" x14ac:dyDescent="0.25">
      <c r="B1239" t="s">
        <v>79</v>
      </c>
      <c r="C1239" s="40">
        <v>45664</v>
      </c>
      <c r="D1239" s="40"/>
    </row>
    <row r="1240" spans="2:4" x14ac:dyDescent="0.25">
      <c r="B1240" t="s">
        <v>1049</v>
      </c>
      <c r="C1240" s="40">
        <v>45664</v>
      </c>
      <c r="D1240" s="40"/>
    </row>
    <row r="1241" spans="2:4" x14ac:dyDescent="0.25">
      <c r="B1241" t="s">
        <v>1717</v>
      </c>
      <c r="C1241" s="40">
        <v>45664</v>
      </c>
      <c r="D1241" s="40"/>
    </row>
    <row r="1242" spans="2:4" x14ac:dyDescent="0.25">
      <c r="B1242" t="s">
        <v>1632</v>
      </c>
      <c r="C1242" s="40">
        <v>45665</v>
      </c>
      <c r="D1242" s="40"/>
    </row>
    <row r="1243" spans="2:4" x14ac:dyDescent="0.25">
      <c r="B1243" t="s">
        <v>451</v>
      </c>
      <c r="C1243" s="40">
        <v>45666</v>
      </c>
      <c r="D1243" s="40"/>
    </row>
    <row r="1244" spans="2:4" x14ac:dyDescent="0.25">
      <c r="B1244" t="s">
        <v>324</v>
      </c>
      <c r="C1244" s="40">
        <v>45666</v>
      </c>
      <c r="D1244" s="40"/>
    </row>
    <row r="1245" spans="2:4" x14ac:dyDescent="0.25">
      <c r="B1245" t="s">
        <v>1722</v>
      </c>
      <c r="C1245" s="40">
        <v>45666</v>
      </c>
      <c r="D1245" s="40"/>
    </row>
    <row r="1246" spans="2:4" x14ac:dyDescent="0.25">
      <c r="B1246" t="s">
        <v>1582</v>
      </c>
      <c r="C1246" s="40">
        <v>45666</v>
      </c>
      <c r="D1246" s="40"/>
    </row>
    <row r="1247" spans="2:4" x14ac:dyDescent="0.25">
      <c r="B1247" t="s">
        <v>2560</v>
      </c>
      <c r="C1247" s="40">
        <v>45666</v>
      </c>
      <c r="D1247" s="40"/>
    </row>
    <row r="1248" spans="2:4" x14ac:dyDescent="0.25">
      <c r="B1248" t="s">
        <v>74</v>
      </c>
      <c r="C1248" s="40">
        <v>45667</v>
      </c>
      <c r="D1248" s="40"/>
    </row>
    <row r="1249" spans="2:4" x14ac:dyDescent="0.25">
      <c r="B1249" t="s">
        <v>51</v>
      </c>
      <c r="C1249" s="40">
        <v>45668</v>
      </c>
      <c r="D1249" s="40"/>
    </row>
    <row r="1250" spans="2:4" x14ac:dyDescent="0.25">
      <c r="B1250" t="s">
        <v>1168</v>
      </c>
      <c r="C1250" s="40">
        <v>45668</v>
      </c>
      <c r="D1250" s="40"/>
    </row>
    <row r="1251" spans="2:4" x14ac:dyDescent="0.25">
      <c r="B1251" t="s">
        <v>1295</v>
      </c>
      <c r="C1251" s="40">
        <v>45669</v>
      </c>
      <c r="D1251" s="40"/>
    </row>
    <row r="1252" spans="2:4" x14ac:dyDescent="0.25">
      <c r="B1252" t="s">
        <v>251</v>
      </c>
      <c r="C1252" s="40">
        <v>45670</v>
      </c>
      <c r="D1252" s="40"/>
    </row>
    <row r="1253" spans="2:4" x14ac:dyDescent="0.25">
      <c r="B1253" t="s">
        <v>1272</v>
      </c>
      <c r="C1253" s="40">
        <v>45670</v>
      </c>
      <c r="D1253" s="40"/>
    </row>
    <row r="1254" spans="2:4" x14ac:dyDescent="0.25">
      <c r="B1254" t="s">
        <v>2398</v>
      </c>
      <c r="C1254" s="40">
        <v>45670</v>
      </c>
      <c r="D1254" s="40"/>
    </row>
    <row r="1255" spans="2:4" x14ac:dyDescent="0.25">
      <c r="B1255" t="s">
        <v>201</v>
      </c>
      <c r="C1255" s="40">
        <v>45671</v>
      </c>
      <c r="D1255" s="40"/>
    </row>
    <row r="1256" spans="2:4" x14ac:dyDescent="0.25">
      <c r="B1256" t="s">
        <v>157</v>
      </c>
      <c r="C1256" s="40">
        <v>45671</v>
      </c>
      <c r="D1256" s="40"/>
    </row>
    <row r="1257" spans="2:4" x14ac:dyDescent="0.25">
      <c r="B1257" t="s">
        <v>1346</v>
      </c>
      <c r="C1257" s="40">
        <v>45671</v>
      </c>
      <c r="D1257" s="40"/>
    </row>
    <row r="1258" spans="2:4" x14ac:dyDescent="0.25">
      <c r="B1258" t="s">
        <v>1929</v>
      </c>
      <c r="C1258" s="40">
        <v>45671</v>
      </c>
      <c r="D1258" s="40"/>
    </row>
    <row r="1259" spans="2:4" x14ac:dyDescent="0.25">
      <c r="B1259" t="s">
        <v>1877</v>
      </c>
      <c r="C1259" s="40">
        <v>45671</v>
      </c>
      <c r="D1259" s="40"/>
    </row>
    <row r="1260" spans="2:4" x14ac:dyDescent="0.25">
      <c r="B1260" t="s">
        <v>1078</v>
      </c>
      <c r="C1260" s="40">
        <v>45672</v>
      </c>
      <c r="D1260" s="40"/>
    </row>
    <row r="1261" spans="2:4" x14ac:dyDescent="0.25">
      <c r="B1261" t="s">
        <v>631</v>
      </c>
      <c r="C1261" s="40">
        <v>45673</v>
      </c>
      <c r="D1261" s="40"/>
    </row>
    <row r="1262" spans="2:4" x14ac:dyDescent="0.25">
      <c r="B1262" t="s">
        <v>744</v>
      </c>
      <c r="C1262" s="40">
        <v>45673</v>
      </c>
      <c r="D1262" s="40"/>
    </row>
    <row r="1263" spans="2:4" x14ac:dyDescent="0.25">
      <c r="B1263" t="s">
        <v>1675</v>
      </c>
      <c r="C1263" s="40">
        <v>45673</v>
      </c>
      <c r="D1263" s="40"/>
    </row>
    <row r="1264" spans="2:4" x14ac:dyDescent="0.25">
      <c r="B1264" t="s">
        <v>2354</v>
      </c>
      <c r="C1264" s="40">
        <v>45673</v>
      </c>
      <c r="D1264" s="40"/>
    </row>
    <row r="1265" spans="2:4" x14ac:dyDescent="0.25">
      <c r="B1265" t="s">
        <v>2653</v>
      </c>
      <c r="C1265" s="40">
        <v>45674</v>
      </c>
      <c r="D1265" s="40"/>
    </row>
    <row r="1266" spans="2:4" x14ac:dyDescent="0.25">
      <c r="B1266" t="s">
        <v>461</v>
      </c>
      <c r="C1266" s="40">
        <v>45675</v>
      </c>
      <c r="D1266" s="40"/>
    </row>
    <row r="1267" spans="2:4" x14ac:dyDescent="0.25">
      <c r="B1267" t="s">
        <v>566</v>
      </c>
      <c r="C1267" s="40">
        <v>45675</v>
      </c>
      <c r="D1267" s="40"/>
    </row>
    <row r="1268" spans="2:4" x14ac:dyDescent="0.25">
      <c r="B1268" t="s">
        <v>907</v>
      </c>
      <c r="C1268" s="40">
        <v>45675</v>
      </c>
      <c r="D1268" s="40"/>
    </row>
    <row r="1269" spans="2:4" x14ac:dyDescent="0.25">
      <c r="B1269" t="s">
        <v>1137</v>
      </c>
      <c r="C1269" s="40">
        <v>45676</v>
      </c>
      <c r="D1269" s="40"/>
    </row>
    <row r="1270" spans="2:4" x14ac:dyDescent="0.25">
      <c r="B1270" t="s">
        <v>1575</v>
      </c>
      <c r="C1270" s="40">
        <v>45677</v>
      </c>
      <c r="D1270" s="40"/>
    </row>
    <row r="1271" spans="2:4" x14ac:dyDescent="0.25">
      <c r="B1271" t="s">
        <v>1360</v>
      </c>
      <c r="C1271" s="40">
        <v>45677</v>
      </c>
      <c r="D1271" s="40"/>
    </row>
    <row r="1272" spans="2:4" x14ac:dyDescent="0.25">
      <c r="B1272" t="s">
        <v>408</v>
      </c>
      <c r="C1272" s="40">
        <v>45678</v>
      </c>
      <c r="D1272" s="40"/>
    </row>
    <row r="1273" spans="2:4" x14ac:dyDescent="0.25">
      <c r="B1273" t="s">
        <v>104</v>
      </c>
      <c r="C1273" s="40">
        <v>45679</v>
      </c>
      <c r="D1273" s="40"/>
    </row>
    <row r="1274" spans="2:4" x14ac:dyDescent="0.25">
      <c r="B1274" t="s">
        <v>691</v>
      </c>
      <c r="C1274" s="40">
        <v>45679</v>
      </c>
      <c r="D1274" s="40"/>
    </row>
    <row r="1275" spans="2:4" x14ac:dyDescent="0.25">
      <c r="B1275" t="s">
        <v>1193</v>
      </c>
      <c r="C1275" s="40">
        <v>45679</v>
      </c>
      <c r="D1275" s="40"/>
    </row>
    <row r="1276" spans="2:4" x14ac:dyDescent="0.25">
      <c r="B1276" t="s">
        <v>48</v>
      </c>
      <c r="C1276" s="40">
        <v>45680</v>
      </c>
      <c r="D1276" s="40"/>
    </row>
    <row r="1277" spans="2:4" x14ac:dyDescent="0.25">
      <c r="B1277" t="s">
        <v>1381</v>
      </c>
      <c r="C1277" s="40">
        <v>45680</v>
      </c>
      <c r="D1277" s="40"/>
    </row>
    <row r="1278" spans="2:4" x14ac:dyDescent="0.25">
      <c r="B1278" t="s">
        <v>2094</v>
      </c>
      <c r="C1278" s="40">
        <v>45680</v>
      </c>
      <c r="D1278" s="40"/>
    </row>
    <row r="1279" spans="2:4" x14ac:dyDescent="0.25">
      <c r="B1279" t="s">
        <v>2320</v>
      </c>
      <c r="C1279" s="40">
        <v>45680</v>
      </c>
      <c r="D1279" s="40"/>
    </row>
    <row r="1280" spans="2:4" x14ac:dyDescent="0.25">
      <c r="B1280" t="s">
        <v>1913</v>
      </c>
      <c r="C1280" s="40">
        <v>45681</v>
      </c>
      <c r="D1280" s="40"/>
    </row>
    <row r="1281" spans="2:4" x14ac:dyDescent="0.25">
      <c r="B1281" t="s">
        <v>701</v>
      </c>
      <c r="C1281" s="40">
        <v>45682</v>
      </c>
      <c r="D1281" s="40"/>
    </row>
    <row r="1282" spans="2:4" x14ac:dyDescent="0.25">
      <c r="B1282" t="s">
        <v>2207</v>
      </c>
      <c r="C1282" s="40">
        <v>45683</v>
      </c>
      <c r="D1282" s="40"/>
    </row>
    <row r="1283" spans="2:4" x14ac:dyDescent="0.25">
      <c r="B1283" t="s">
        <v>1240</v>
      </c>
      <c r="C1283" s="40">
        <v>45684</v>
      </c>
      <c r="D1283" s="40"/>
    </row>
    <row r="1284" spans="2:4" x14ac:dyDescent="0.25">
      <c r="B1284" t="s">
        <v>857</v>
      </c>
      <c r="C1284" s="40">
        <v>45684</v>
      </c>
      <c r="D1284" s="40"/>
    </row>
    <row r="1285" spans="2:4" x14ac:dyDescent="0.25">
      <c r="B1285" t="s">
        <v>2065</v>
      </c>
      <c r="C1285" s="40">
        <v>45684</v>
      </c>
      <c r="D1285" s="40"/>
    </row>
    <row r="1286" spans="2:4" x14ac:dyDescent="0.25">
      <c r="B1286" t="s">
        <v>432</v>
      </c>
      <c r="C1286" s="40">
        <v>45685</v>
      </c>
      <c r="D1286" s="40"/>
    </row>
    <row r="1287" spans="2:4" x14ac:dyDescent="0.25">
      <c r="B1287" t="s">
        <v>688</v>
      </c>
      <c r="C1287" s="40">
        <v>45685</v>
      </c>
      <c r="D1287" s="40"/>
    </row>
    <row r="1288" spans="2:4" x14ac:dyDescent="0.25">
      <c r="B1288" t="s">
        <v>1143</v>
      </c>
      <c r="C1288" s="40">
        <v>45685</v>
      </c>
      <c r="D1288" s="40"/>
    </row>
    <row r="1289" spans="2:4" x14ac:dyDescent="0.25">
      <c r="B1289" t="s">
        <v>1687</v>
      </c>
      <c r="C1289" s="40">
        <v>45685</v>
      </c>
      <c r="D1289" s="40"/>
    </row>
    <row r="1290" spans="2:4" x14ac:dyDescent="0.25">
      <c r="B1290" t="s">
        <v>1702</v>
      </c>
      <c r="C1290" s="40">
        <v>45686</v>
      </c>
      <c r="D1290" s="40"/>
    </row>
    <row r="1291" spans="2:4" x14ac:dyDescent="0.25">
      <c r="B1291" t="s">
        <v>2205</v>
      </c>
      <c r="C1291" s="40">
        <v>45687</v>
      </c>
      <c r="D1291" s="40"/>
    </row>
    <row r="1292" spans="2:4" x14ac:dyDescent="0.25">
      <c r="B1292" t="s">
        <v>906</v>
      </c>
      <c r="C1292" s="40">
        <v>45689</v>
      </c>
      <c r="D1292" s="40"/>
    </row>
    <row r="1293" spans="2:4" x14ac:dyDescent="0.25">
      <c r="B1293" t="s">
        <v>861</v>
      </c>
      <c r="C1293" s="40">
        <v>45689</v>
      </c>
      <c r="D1293" s="40"/>
    </row>
    <row r="1294" spans="2:4" x14ac:dyDescent="0.25">
      <c r="B1294" t="s">
        <v>1028</v>
      </c>
      <c r="C1294" s="40">
        <v>45689</v>
      </c>
      <c r="D1294" s="40"/>
    </row>
    <row r="1295" spans="2:4" x14ac:dyDescent="0.25">
      <c r="B1295" t="s">
        <v>1466</v>
      </c>
      <c r="C1295" s="40">
        <v>45689</v>
      </c>
      <c r="D1295" s="40"/>
    </row>
    <row r="1296" spans="2:4" x14ac:dyDescent="0.25">
      <c r="B1296" t="s">
        <v>1885</v>
      </c>
      <c r="C1296" s="40">
        <v>45689</v>
      </c>
      <c r="D1296" s="40"/>
    </row>
    <row r="1297" spans="2:4" x14ac:dyDescent="0.25">
      <c r="B1297" t="s">
        <v>2626</v>
      </c>
      <c r="C1297" s="40">
        <v>45689</v>
      </c>
      <c r="D1297" s="40"/>
    </row>
    <row r="1298" spans="2:4" x14ac:dyDescent="0.25">
      <c r="B1298" t="s">
        <v>887</v>
      </c>
      <c r="C1298" s="40">
        <v>45690</v>
      </c>
      <c r="D1298" s="40"/>
    </row>
    <row r="1299" spans="2:4" x14ac:dyDescent="0.25">
      <c r="B1299" t="s">
        <v>2231</v>
      </c>
      <c r="C1299" s="40">
        <v>45690</v>
      </c>
      <c r="D1299" s="40"/>
    </row>
    <row r="1300" spans="2:4" x14ac:dyDescent="0.25">
      <c r="B1300" t="s">
        <v>803</v>
      </c>
      <c r="C1300" s="40">
        <v>45692</v>
      </c>
      <c r="D1300" s="40"/>
    </row>
    <row r="1301" spans="2:4" x14ac:dyDescent="0.25">
      <c r="B1301" t="s">
        <v>733</v>
      </c>
      <c r="C1301" s="40">
        <v>45693</v>
      </c>
      <c r="D1301" s="40"/>
    </row>
    <row r="1302" spans="2:4" x14ac:dyDescent="0.25">
      <c r="B1302" t="s">
        <v>920</v>
      </c>
      <c r="C1302" s="40">
        <v>45694</v>
      </c>
      <c r="D1302" s="40"/>
    </row>
    <row r="1303" spans="2:4" x14ac:dyDescent="0.25">
      <c r="B1303" t="s">
        <v>1849</v>
      </c>
      <c r="C1303" s="40">
        <v>45695</v>
      </c>
      <c r="D1303" s="40"/>
    </row>
    <row r="1304" spans="2:4" x14ac:dyDescent="0.25">
      <c r="B1304" t="s">
        <v>2095</v>
      </c>
      <c r="C1304" s="40">
        <v>45695</v>
      </c>
      <c r="D1304" s="40"/>
    </row>
    <row r="1305" spans="2:4" x14ac:dyDescent="0.25">
      <c r="B1305" t="s">
        <v>2287</v>
      </c>
      <c r="C1305" s="40">
        <v>45695</v>
      </c>
      <c r="D1305" s="40"/>
    </row>
    <row r="1306" spans="2:4" x14ac:dyDescent="0.25">
      <c r="B1306" t="s">
        <v>506</v>
      </c>
      <c r="C1306" s="40">
        <v>45696</v>
      </c>
      <c r="D1306" s="40"/>
    </row>
    <row r="1307" spans="2:4" x14ac:dyDescent="0.25">
      <c r="B1307" t="s">
        <v>412</v>
      </c>
      <c r="C1307" s="40">
        <v>45697</v>
      </c>
      <c r="D1307" s="40"/>
    </row>
    <row r="1308" spans="2:4" x14ac:dyDescent="0.25">
      <c r="B1308" t="s">
        <v>628</v>
      </c>
      <c r="C1308" s="40">
        <v>45698</v>
      </c>
      <c r="D1308" s="40"/>
    </row>
    <row r="1309" spans="2:4" x14ac:dyDescent="0.25">
      <c r="B1309" t="s">
        <v>830</v>
      </c>
      <c r="C1309" s="40">
        <v>45698</v>
      </c>
      <c r="D1309" s="40"/>
    </row>
    <row r="1310" spans="2:4" x14ac:dyDescent="0.25">
      <c r="B1310" t="s">
        <v>1352</v>
      </c>
      <c r="C1310" s="40">
        <v>45698</v>
      </c>
      <c r="D1310" s="40"/>
    </row>
    <row r="1311" spans="2:4" x14ac:dyDescent="0.25">
      <c r="B1311" t="s">
        <v>1953</v>
      </c>
      <c r="C1311" s="40">
        <v>45698</v>
      </c>
      <c r="D1311" s="40"/>
    </row>
    <row r="1312" spans="2:4" x14ac:dyDescent="0.25">
      <c r="B1312" t="s">
        <v>2211</v>
      </c>
      <c r="C1312" s="40">
        <v>45698</v>
      </c>
      <c r="D1312" s="40"/>
    </row>
    <row r="1313" spans="2:4" x14ac:dyDescent="0.25">
      <c r="B1313" t="s">
        <v>665</v>
      </c>
      <c r="C1313" s="40">
        <v>45700</v>
      </c>
      <c r="D1313" s="40"/>
    </row>
    <row r="1314" spans="2:4" x14ac:dyDescent="0.25">
      <c r="B1314" t="s">
        <v>1504</v>
      </c>
      <c r="C1314" s="40">
        <v>45700</v>
      </c>
      <c r="D1314" s="40"/>
    </row>
    <row r="1315" spans="2:4" x14ac:dyDescent="0.25">
      <c r="B1315" t="s">
        <v>1568</v>
      </c>
      <c r="C1315" s="40">
        <v>45700</v>
      </c>
      <c r="D1315" s="40"/>
    </row>
    <row r="1316" spans="2:4" x14ac:dyDescent="0.25">
      <c r="B1316" t="s">
        <v>2324</v>
      </c>
      <c r="C1316" s="40">
        <v>45700</v>
      </c>
      <c r="D1316" s="40"/>
    </row>
    <row r="1317" spans="2:4" x14ac:dyDescent="0.25">
      <c r="B1317" t="s">
        <v>260</v>
      </c>
      <c r="C1317" s="40">
        <v>45701</v>
      </c>
      <c r="D1317" s="40"/>
    </row>
    <row r="1318" spans="2:4" x14ac:dyDescent="0.25">
      <c r="B1318" t="s">
        <v>1002</v>
      </c>
      <c r="C1318" s="40">
        <v>45701</v>
      </c>
      <c r="D1318" s="40"/>
    </row>
    <row r="1319" spans="2:4" x14ac:dyDescent="0.25">
      <c r="B1319" t="s">
        <v>1221</v>
      </c>
      <c r="C1319" s="40">
        <v>45702</v>
      </c>
      <c r="D1319" s="40"/>
    </row>
    <row r="1320" spans="2:4" x14ac:dyDescent="0.25">
      <c r="B1320" t="s">
        <v>1241</v>
      </c>
      <c r="C1320" s="40">
        <v>45702</v>
      </c>
      <c r="D1320" s="40"/>
    </row>
    <row r="1321" spans="2:4" x14ac:dyDescent="0.25">
      <c r="B1321" t="s">
        <v>2338</v>
      </c>
      <c r="C1321" s="40">
        <v>45702</v>
      </c>
      <c r="D1321" s="40"/>
    </row>
    <row r="1322" spans="2:4" x14ac:dyDescent="0.25">
      <c r="B1322" t="s">
        <v>913</v>
      </c>
      <c r="C1322" s="40">
        <v>45703</v>
      </c>
      <c r="D1322" s="40"/>
    </row>
    <row r="1323" spans="2:4" x14ac:dyDescent="0.25">
      <c r="B1323" t="s">
        <v>729</v>
      </c>
      <c r="C1323" s="40">
        <v>45703</v>
      </c>
      <c r="D1323" s="40"/>
    </row>
    <row r="1324" spans="2:4" x14ac:dyDescent="0.25">
      <c r="B1324" t="s">
        <v>632</v>
      </c>
      <c r="C1324" s="40">
        <v>45704</v>
      </c>
      <c r="D1324" s="40"/>
    </row>
    <row r="1325" spans="2:4" x14ac:dyDescent="0.25">
      <c r="B1325" t="s">
        <v>1095</v>
      </c>
      <c r="C1325" s="40">
        <v>45704</v>
      </c>
      <c r="D1325" s="40"/>
    </row>
    <row r="1326" spans="2:4" x14ac:dyDescent="0.25">
      <c r="B1326" t="s">
        <v>1368</v>
      </c>
      <c r="C1326" s="40">
        <v>45705</v>
      </c>
      <c r="D1326" s="40"/>
    </row>
    <row r="1327" spans="2:4" x14ac:dyDescent="0.25">
      <c r="B1327" t="s">
        <v>2144</v>
      </c>
      <c r="C1327" s="40">
        <v>45705</v>
      </c>
      <c r="D1327" s="40"/>
    </row>
    <row r="1328" spans="2:4" x14ac:dyDescent="0.25">
      <c r="B1328" t="s">
        <v>2374</v>
      </c>
      <c r="C1328" s="40">
        <v>45706</v>
      </c>
      <c r="D1328" s="40"/>
    </row>
    <row r="1329" spans="2:4" x14ac:dyDescent="0.25">
      <c r="B1329" t="s">
        <v>2257</v>
      </c>
      <c r="C1329" s="40">
        <v>45706</v>
      </c>
      <c r="D1329" s="40"/>
    </row>
    <row r="1330" spans="2:4" x14ac:dyDescent="0.25">
      <c r="B1330" t="s">
        <v>2559</v>
      </c>
      <c r="C1330" s="40">
        <v>45706</v>
      </c>
      <c r="D1330" s="40"/>
    </row>
    <row r="1331" spans="2:4" x14ac:dyDescent="0.25">
      <c r="B1331" t="s">
        <v>1950</v>
      </c>
      <c r="C1331" s="40">
        <v>45707</v>
      </c>
      <c r="D1331" s="40"/>
    </row>
    <row r="1332" spans="2:4" x14ac:dyDescent="0.25">
      <c r="B1332" t="s">
        <v>433</v>
      </c>
      <c r="C1332" s="40">
        <v>45708</v>
      </c>
      <c r="D1332" s="40"/>
    </row>
    <row r="1333" spans="2:4" x14ac:dyDescent="0.25">
      <c r="B1333" t="s">
        <v>2136</v>
      </c>
      <c r="C1333" s="40">
        <v>45708</v>
      </c>
      <c r="D1333" s="40"/>
    </row>
    <row r="1334" spans="2:4" x14ac:dyDescent="0.25">
      <c r="B1334" t="s">
        <v>2484</v>
      </c>
      <c r="C1334" s="40">
        <v>45708</v>
      </c>
      <c r="D1334" s="40"/>
    </row>
    <row r="1335" spans="2:4" x14ac:dyDescent="0.25">
      <c r="B1335" t="s">
        <v>495</v>
      </c>
      <c r="C1335" s="40">
        <v>45709</v>
      </c>
      <c r="D1335" s="40"/>
    </row>
    <row r="1336" spans="2:4" x14ac:dyDescent="0.25">
      <c r="B1336" t="s">
        <v>257</v>
      </c>
      <c r="C1336" s="40">
        <v>45709</v>
      </c>
      <c r="D1336" s="40"/>
    </row>
    <row r="1337" spans="2:4" x14ac:dyDescent="0.25">
      <c r="B1337" t="s">
        <v>1228</v>
      </c>
      <c r="C1337" s="40">
        <v>45709</v>
      </c>
      <c r="D1337" s="40"/>
    </row>
    <row r="1338" spans="2:4" x14ac:dyDescent="0.25">
      <c r="B1338" t="s">
        <v>1402</v>
      </c>
      <c r="C1338" s="40">
        <v>45709</v>
      </c>
      <c r="D1338" s="40"/>
    </row>
    <row r="1339" spans="2:4" x14ac:dyDescent="0.25">
      <c r="B1339" t="s">
        <v>1899</v>
      </c>
      <c r="C1339" s="40">
        <v>45709</v>
      </c>
      <c r="D1339" s="40"/>
    </row>
    <row r="1340" spans="2:4" x14ac:dyDescent="0.25">
      <c r="B1340" t="s">
        <v>2506</v>
      </c>
      <c r="C1340" s="40">
        <v>45709</v>
      </c>
      <c r="D1340" s="40"/>
    </row>
    <row r="1341" spans="2:4" x14ac:dyDescent="0.25">
      <c r="B1341" t="s">
        <v>638</v>
      </c>
      <c r="C1341" s="40">
        <v>45710</v>
      </c>
      <c r="D1341" s="40"/>
    </row>
    <row r="1342" spans="2:4" x14ac:dyDescent="0.25">
      <c r="B1342" t="s">
        <v>2328</v>
      </c>
      <c r="C1342" s="40">
        <v>45710</v>
      </c>
      <c r="D1342" s="40"/>
    </row>
    <row r="1343" spans="2:4" x14ac:dyDescent="0.25">
      <c r="B1343" t="s">
        <v>229</v>
      </c>
      <c r="C1343" s="40">
        <v>45711</v>
      </c>
      <c r="D1343" s="40"/>
    </row>
    <row r="1344" spans="2:4" x14ac:dyDescent="0.25">
      <c r="B1344" t="s">
        <v>702</v>
      </c>
      <c r="C1344" s="40">
        <v>45711</v>
      </c>
      <c r="D1344" s="40"/>
    </row>
    <row r="1345" spans="2:4" x14ac:dyDescent="0.25">
      <c r="B1345" t="s">
        <v>2357</v>
      </c>
      <c r="C1345" s="40">
        <v>45712</v>
      </c>
      <c r="D1345" s="40"/>
    </row>
    <row r="1346" spans="2:4" x14ac:dyDescent="0.25">
      <c r="B1346" t="s">
        <v>417</v>
      </c>
      <c r="C1346" s="40">
        <v>45713</v>
      </c>
      <c r="D1346" s="40"/>
    </row>
    <row r="1347" spans="2:4" x14ac:dyDescent="0.25">
      <c r="B1347" t="s">
        <v>268</v>
      </c>
      <c r="C1347" s="40">
        <v>45713</v>
      </c>
      <c r="D1347" s="40"/>
    </row>
    <row r="1348" spans="2:4" x14ac:dyDescent="0.25">
      <c r="B1348" t="s">
        <v>965</v>
      </c>
      <c r="C1348" s="40">
        <v>45713</v>
      </c>
      <c r="D1348" s="40"/>
    </row>
    <row r="1349" spans="2:4" x14ac:dyDescent="0.25">
      <c r="B1349" t="s">
        <v>1732</v>
      </c>
      <c r="C1349" s="40">
        <v>45713</v>
      </c>
      <c r="D1349" s="40"/>
    </row>
    <row r="1350" spans="2:4" x14ac:dyDescent="0.25">
      <c r="B1350" t="s">
        <v>2084</v>
      </c>
      <c r="C1350" s="40">
        <v>45713</v>
      </c>
      <c r="D1350" s="40"/>
    </row>
    <row r="1351" spans="2:4" x14ac:dyDescent="0.25">
      <c r="B1351" t="s">
        <v>2383</v>
      </c>
      <c r="C1351" s="40">
        <v>45714</v>
      </c>
      <c r="D1351" s="40"/>
    </row>
    <row r="1352" spans="2:4" x14ac:dyDescent="0.25">
      <c r="B1352" t="s">
        <v>2531</v>
      </c>
      <c r="C1352" s="40">
        <v>45714</v>
      </c>
      <c r="D1352" s="40"/>
    </row>
    <row r="1353" spans="2:4" x14ac:dyDescent="0.25">
      <c r="B1353" t="s">
        <v>327</v>
      </c>
      <c r="C1353" s="40">
        <v>45715</v>
      </c>
      <c r="D1353" s="40"/>
    </row>
    <row r="1354" spans="2:4" x14ac:dyDescent="0.25">
      <c r="B1354" t="s">
        <v>263</v>
      </c>
      <c r="C1354" s="40">
        <v>45716</v>
      </c>
      <c r="D1354" s="40"/>
    </row>
    <row r="1355" spans="2:4" x14ac:dyDescent="0.25">
      <c r="B1355" t="s">
        <v>463</v>
      </c>
      <c r="C1355" s="40">
        <v>45716</v>
      </c>
      <c r="D1355" s="40"/>
    </row>
    <row r="1356" spans="2:4" x14ac:dyDescent="0.25">
      <c r="B1356" t="s">
        <v>322</v>
      </c>
      <c r="C1356" s="40">
        <v>45716</v>
      </c>
      <c r="D1356" s="40"/>
    </row>
    <row r="1357" spans="2:4" x14ac:dyDescent="0.25">
      <c r="B1357" t="s">
        <v>669</v>
      </c>
      <c r="C1357" s="40">
        <v>45716</v>
      </c>
      <c r="D1357" s="40"/>
    </row>
    <row r="1358" spans="2:4" x14ac:dyDescent="0.25">
      <c r="B1358" t="s">
        <v>1133</v>
      </c>
      <c r="C1358" s="40">
        <v>45716</v>
      </c>
      <c r="D1358" s="40"/>
    </row>
    <row r="1359" spans="2:4" x14ac:dyDescent="0.25">
      <c r="B1359" t="s">
        <v>925</v>
      </c>
      <c r="C1359" s="40">
        <v>45716</v>
      </c>
      <c r="D1359" s="40"/>
    </row>
    <row r="1360" spans="2:4" x14ac:dyDescent="0.25">
      <c r="B1360" t="s">
        <v>1873</v>
      </c>
      <c r="C1360" s="40">
        <v>45716</v>
      </c>
      <c r="D1360" s="40"/>
    </row>
    <row r="1361" spans="2:4" x14ac:dyDescent="0.25">
      <c r="B1361" t="s">
        <v>2005</v>
      </c>
      <c r="C1361" s="40">
        <v>45716</v>
      </c>
      <c r="D1361" s="40"/>
    </row>
    <row r="1362" spans="2:4" x14ac:dyDescent="0.25">
      <c r="B1362" t="s">
        <v>2344</v>
      </c>
      <c r="C1362" s="40">
        <v>45716</v>
      </c>
      <c r="D1362" s="40"/>
    </row>
    <row r="1363" spans="2:4" x14ac:dyDescent="0.25">
      <c r="B1363" t="s">
        <v>2027</v>
      </c>
      <c r="C1363" s="40">
        <v>45716</v>
      </c>
      <c r="D1363" s="40"/>
    </row>
    <row r="1364" spans="2:4" x14ac:dyDescent="0.25">
      <c r="B1364" t="s">
        <v>947</v>
      </c>
      <c r="C1364" s="40">
        <v>45717</v>
      </c>
      <c r="D1364" s="40"/>
    </row>
    <row r="1365" spans="2:4" x14ac:dyDescent="0.25">
      <c r="B1365" t="s">
        <v>1225</v>
      </c>
      <c r="C1365" s="40">
        <v>45717</v>
      </c>
      <c r="D1365" s="40"/>
    </row>
    <row r="1366" spans="2:4" x14ac:dyDescent="0.25">
      <c r="B1366" t="s">
        <v>2093</v>
      </c>
      <c r="C1366" s="40">
        <v>45717</v>
      </c>
      <c r="D1366" s="40"/>
    </row>
    <row r="1367" spans="2:4" x14ac:dyDescent="0.25">
      <c r="B1367" t="s">
        <v>2615</v>
      </c>
      <c r="C1367" s="40">
        <v>45717</v>
      </c>
      <c r="D1367" s="40"/>
    </row>
    <row r="1368" spans="2:4" x14ac:dyDescent="0.25">
      <c r="B1368" t="s">
        <v>1176</v>
      </c>
      <c r="C1368" s="40">
        <v>45718</v>
      </c>
      <c r="D1368" s="40"/>
    </row>
    <row r="1369" spans="2:4" x14ac:dyDescent="0.25">
      <c r="B1369" t="s">
        <v>2646</v>
      </c>
      <c r="C1369" s="40">
        <v>45718</v>
      </c>
      <c r="D1369" s="40"/>
    </row>
    <row r="1370" spans="2:4" x14ac:dyDescent="0.25">
      <c r="B1370" t="s">
        <v>1959</v>
      </c>
      <c r="C1370" s="40">
        <v>45720</v>
      </c>
      <c r="D1370" s="40"/>
    </row>
    <row r="1371" spans="2:4" x14ac:dyDescent="0.25">
      <c r="B1371" t="s">
        <v>1986</v>
      </c>
      <c r="C1371" s="40">
        <v>45720</v>
      </c>
      <c r="D1371" s="40"/>
    </row>
    <row r="1372" spans="2:4" x14ac:dyDescent="0.25">
      <c r="B1372" t="s">
        <v>1455</v>
      </c>
      <c r="C1372" s="40">
        <v>45720</v>
      </c>
      <c r="D1372" s="40"/>
    </row>
    <row r="1373" spans="2:4" x14ac:dyDescent="0.25">
      <c r="B1373" t="s">
        <v>1649</v>
      </c>
      <c r="C1373" s="40">
        <v>45721</v>
      </c>
      <c r="D1373" s="40"/>
    </row>
    <row r="1374" spans="2:4" x14ac:dyDescent="0.25">
      <c r="B1374" t="s">
        <v>888</v>
      </c>
      <c r="C1374" s="40">
        <v>45722</v>
      </c>
      <c r="D1374" s="40"/>
    </row>
    <row r="1375" spans="2:4" x14ac:dyDescent="0.25">
      <c r="B1375" t="s">
        <v>1233</v>
      </c>
      <c r="C1375" s="40">
        <v>45722</v>
      </c>
      <c r="D1375" s="40"/>
    </row>
    <row r="1376" spans="2:4" x14ac:dyDescent="0.25">
      <c r="B1376" t="s">
        <v>903</v>
      </c>
      <c r="C1376" s="40">
        <v>45722</v>
      </c>
      <c r="D1376" s="40"/>
    </row>
    <row r="1377" spans="2:4" x14ac:dyDescent="0.25">
      <c r="B1377" t="s">
        <v>1376</v>
      </c>
      <c r="C1377" s="40">
        <v>45722</v>
      </c>
      <c r="D1377" s="40"/>
    </row>
    <row r="1378" spans="2:4" x14ac:dyDescent="0.25">
      <c r="B1378" t="s">
        <v>1329</v>
      </c>
      <c r="C1378" s="40">
        <v>45723</v>
      </c>
      <c r="D1378" s="40"/>
    </row>
    <row r="1379" spans="2:4" x14ac:dyDescent="0.25">
      <c r="B1379" t="s">
        <v>1626</v>
      </c>
      <c r="C1379" s="40">
        <v>45723</v>
      </c>
      <c r="D1379" s="40"/>
    </row>
    <row r="1380" spans="2:4" x14ac:dyDescent="0.25">
      <c r="B1380" t="s">
        <v>575</v>
      </c>
      <c r="C1380" s="40">
        <v>45724</v>
      </c>
      <c r="D1380" s="40"/>
    </row>
    <row r="1381" spans="2:4" x14ac:dyDescent="0.25">
      <c r="B1381" t="s">
        <v>1165</v>
      </c>
      <c r="C1381" s="40">
        <v>45724</v>
      </c>
      <c r="D1381" s="40"/>
    </row>
    <row r="1382" spans="2:4" x14ac:dyDescent="0.25">
      <c r="B1382" t="s">
        <v>1606</v>
      </c>
      <c r="C1382" s="40">
        <v>45724</v>
      </c>
      <c r="D1382" s="40"/>
    </row>
    <row r="1383" spans="2:4" x14ac:dyDescent="0.25">
      <c r="B1383" t="s">
        <v>2304</v>
      </c>
      <c r="C1383" s="40">
        <v>45724</v>
      </c>
      <c r="D1383" s="40"/>
    </row>
    <row r="1384" spans="2:4" x14ac:dyDescent="0.25">
      <c r="B1384" t="s">
        <v>505</v>
      </c>
      <c r="C1384" s="40">
        <v>45727</v>
      </c>
      <c r="D1384" s="40"/>
    </row>
    <row r="1385" spans="2:4" x14ac:dyDescent="0.25">
      <c r="B1385" t="s">
        <v>889</v>
      </c>
      <c r="C1385" s="40">
        <v>45727</v>
      </c>
      <c r="D1385" s="40"/>
    </row>
    <row r="1386" spans="2:4" x14ac:dyDescent="0.25">
      <c r="B1386" t="s">
        <v>994</v>
      </c>
      <c r="C1386" s="40">
        <v>45728</v>
      </c>
      <c r="D1386" s="40"/>
    </row>
    <row r="1387" spans="2:4" x14ac:dyDescent="0.25">
      <c r="B1387" t="s">
        <v>849</v>
      </c>
      <c r="C1387" s="40">
        <v>45728</v>
      </c>
      <c r="D1387" s="40"/>
    </row>
    <row r="1388" spans="2:4" x14ac:dyDescent="0.25">
      <c r="B1388" t="s">
        <v>2639</v>
      </c>
      <c r="C1388" s="40">
        <v>45728</v>
      </c>
      <c r="D1388" s="40"/>
    </row>
    <row r="1389" spans="2:4" x14ac:dyDescent="0.25">
      <c r="B1389" t="s">
        <v>520</v>
      </c>
      <c r="C1389" s="40">
        <v>45729</v>
      </c>
      <c r="D1389" s="40"/>
    </row>
    <row r="1390" spans="2:4" x14ac:dyDescent="0.25">
      <c r="B1390" t="s">
        <v>121</v>
      </c>
      <c r="C1390" s="40">
        <v>45729</v>
      </c>
      <c r="D1390" s="40"/>
    </row>
    <row r="1391" spans="2:4" x14ac:dyDescent="0.25">
      <c r="B1391" t="s">
        <v>2593</v>
      </c>
      <c r="C1391" s="40">
        <v>45729</v>
      </c>
      <c r="D1391" s="40"/>
    </row>
    <row r="1392" spans="2:4" x14ac:dyDescent="0.25">
      <c r="B1392" t="s">
        <v>654</v>
      </c>
      <c r="C1392" s="40">
        <v>45730</v>
      </c>
      <c r="D1392" s="40"/>
    </row>
    <row r="1393" spans="2:4" x14ac:dyDescent="0.25">
      <c r="B1393" t="s">
        <v>786</v>
      </c>
      <c r="C1393" s="40">
        <v>45730</v>
      </c>
      <c r="D1393" s="40"/>
    </row>
    <row r="1394" spans="2:4" x14ac:dyDescent="0.25">
      <c r="B1394" t="s">
        <v>428</v>
      </c>
      <c r="C1394" s="40">
        <v>45731</v>
      </c>
      <c r="D1394" s="40"/>
    </row>
    <row r="1395" spans="2:4" x14ac:dyDescent="0.25">
      <c r="B1395" t="s">
        <v>657</v>
      </c>
      <c r="C1395" s="40">
        <v>45731</v>
      </c>
      <c r="D1395" s="40"/>
    </row>
    <row r="1396" spans="2:4" x14ac:dyDescent="0.25">
      <c r="B1396" t="s">
        <v>1886</v>
      </c>
      <c r="C1396" s="40">
        <v>45731</v>
      </c>
      <c r="D1396" s="40"/>
    </row>
    <row r="1397" spans="2:4" x14ac:dyDescent="0.25">
      <c r="B1397" t="s">
        <v>1373</v>
      </c>
      <c r="C1397" s="40">
        <v>45731</v>
      </c>
      <c r="D1397" s="40"/>
    </row>
    <row r="1398" spans="2:4" x14ac:dyDescent="0.25">
      <c r="B1398" t="s">
        <v>2556</v>
      </c>
      <c r="C1398" s="40">
        <v>45731</v>
      </c>
      <c r="D1398" s="40"/>
    </row>
    <row r="1399" spans="2:4" x14ac:dyDescent="0.25">
      <c r="B1399" t="s">
        <v>1281</v>
      </c>
      <c r="C1399" s="40">
        <v>45732</v>
      </c>
      <c r="D1399" s="40"/>
    </row>
    <row r="1400" spans="2:4" x14ac:dyDescent="0.25">
      <c r="B1400" t="s">
        <v>1411</v>
      </c>
      <c r="C1400" s="40">
        <v>45733</v>
      </c>
      <c r="D1400" s="40"/>
    </row>
    <row r="1401" spans="2:4" x14ac:dyDescent="0.25">
      <c r="B1401" t="s">
        <v>882</v>
      </c>
      <c r="C1401" s="40">
        <v>45734</v>
      </c>
      <c r="D1401" s="40"/>
    </row>
    <row r="1402" spans="2:4" x14ac:dyDescent="0.25">
      <c r="B1402" t="s">
        <v>571</v>
      </c>
      <c r="C1402" s="40">
        <v>45735</v>
      </c>
      <c r="D1402" s="40"/>
    </row>
    <row r="1403" spans="2:4" x14ac:dyDescent="0.25">
      <c r="B1403" t="s">
        <v>149</v>
      </c>
      <c r="C1403" s="40">
        <v>45735</v>
      </c>
      <c r="D1403" s="40"/>
    </row>
    <row r="1404" spans="2:4" x14ac:dyDescent="0.25">
      <c r="B1404" t="s">
        <v>338</v>
      </c>
      <c r="C1404" s="40">
        <v>45735</v>
      </c>
      <c r="D1404" s="40"/>
    </row>
    <row r="1405" spans="2:4" x14ac:dyDescent="0.25">
      <c r="B1405" t="s">
        <v>1783</v>
      </c>
      <c r="C1405" s="40">
        <v>45735</v>
      </c>
      <c r="D1405" s="40"/>
    </row>
    <row r="1406" spans="2:4" x14ac:dyDescent="0.25">
      <c r="B1406" t="s">
        <v>2321</v>
      </c>
      <c r="C1406" s="40">
        <v>45736</v>
      </c>
      <c r="D1406" s="40"/>
    </row>
    <row r="1407" spans="2:4" x14ac:dyDescent="0.25">
      <c r="B1407" t="s">
        <v>1623</v>
      </c>
      <c r="C1407" s="40">
        <v>45737</v>
      </c>
      <c r="D1407" s="40"/>
    </row>
    <row r="1408" spans="2:4" x14ac:dyDescent="0.25">
      <c r="B1408" t="s">
        <v>1863</v>
      </c>
      <c r="C1408" s="40">
        <v>45737</v>
      </c>
      <c r="D1408" s="40"/>
    </row>
    <row r="1409" spans="2:4" x14ac:dyDescent="0.25">
      <c r="B1409" t="s">
        <v>2164</v>
      </c>
      <c r="C1409" s="40">
        <v>45737</v>
      </c>
      <c r="D1409" s="40"/>
    </row>
    <row r="1410" spans="2:4" x14ac:dyDescent="0.25">
      <c r="B1410" t="s">
        <v>600</v>
      </c>
      <c r="C1410" s="40">
        <v>45738</v>
      </c>
      <c r="D1410" s="40"/>
    </row>
    <row r="1411" spans="2:4" x14ac:dyDescent="0.25">
      <c r="B1411" t="s">
        <v>184</v>
      </c>
      <c r="C1411" s="40">
        <v>45738</v>
      </c>
      <c r="D1411" s="40"/>
    </row>
    <row r="1412" spans="2:4" x14ac:dyDescent="0.25">
      <c r="B1412" t="s">
        <v>790</v>
      </c>
      <c r="C1412" s="40">
        <v>45738</v>
      </c>
      <c r="D1412" s="40"/>
    </row>
    <row r="1413" spans="2:4" x14ac:dyDescent="0.25">
      <c r="B1413" t="s">
        <v>1906</v>
      </c>
      <c r="C1413" s="40">
        <v>45738</v>
      </c>
      <c r="D1413" s="40"/>
    </row>
    <row r="1414" spans="2:4" x14ac:dyDescent="0.25">
      <c r="B1414" t="s">
        <v>2314</v>
      </c>
      <c r="C1414" s="40">
        <v>45738</v>
      </c>
      <c r="D1414" s="40"/>
    </row>
    <row r="1415" spans="2:4" x14ac:dyDescent="0.25">
      <c r="B1415" t="s">
        <v>2265</v>
      </c>
      <c r="C1415" s="40">
        <v>45738</v>
      </c>
      <c r="D1415" s="40"/>
    </row>
    <row r="1416" spans="2:4" x14ac:dyDescent="0.25">
      <c r="B1416" t="s">
        <v>217</v>
      </c>
      <c r="C1416" s="40">
        <v>45740</v>
      </c>
      <c r="D1416" s="40"/>
    </row>
    <row r="1417" spans="2:4" x14ac:dyDescent="0.25">
      <c r="B1417" t="s">
        <v>1601</v>
      </c>
      <c r="C1417" s="40">
        <v>45740</v>
      </c>
      <c r="D1417" s="40"/>
    </row>
    <row r="1418" spans="2:4" x14ac:dyDescent="0.25">
      <c r="B1418" t="s">
        <v>1848</v>
      </c>
      <c r="C1418" s="40">
        <v>45740</v>
      </c>
      <c r="D1418" s="40"/>
    </row>
    <row r="1419" spans="2:4" x14ac:dyDescent="0.25">
      <c r="B1419" t="s">
        <v>1476</v>
      </c>
      <c r="C1419" s="40">
        <v>45740</v>
      </c>
      <c r="D1419" s="40"/>
    </row>
    <row r="1420" spans="2:4" x14ac:dyDescent="0.25">
      <c r="B1420" t="s">
        <v>1830</v>
      </c>
      <c r="C1420" s="40">
        <v>45740</v>
      </c>
      <c r="D1420" s="40"/>
    </row>
    <row r="1421" spans="2:4" x14ac:dyDescent="0.25">
      <c r="B1421" t="s">
        <v>1386</v>
      </c>
      <c r="C1421" s="40">
        <v>45741</v>
      </c>
      <c r="D1421" s="40"/>
    </row>
    <row r="1422" spans="2:4" x14ac:dyDescent="0.25">
      <c r="B1422" t="s">
        <v>2595</v>
      </c>
      <c r="C1422" s="40">
        <v>45741</v>
      </c>
      <c r="D1422" s="40"/>
    </row>
    <row r="1423" spans="2:4" x14ac:dyDescent="0.25">
      <c r="B1423" t="s">
        <v>1207</v>
      </c>
      <c r="C1423" s="40">
        <v>45742</v>
      </c>
      <c r="D1423" s="40"/>
    </row>
    <row r="1424" spans="2:4" x14ac:dyDescent="0.25">
      <c r="B1424" t="s">
        <v>1656</v>
      </c>
      <c r="C1424" s="40">
        <v>45742</v>
      </c>
      <c r="D1424" s="40"/>
    </row>
    <row r="1425" spans="2:4" x14ac:dyDescent="0.25">
      <c r="B1425" t="s">
        <v>1964</v>
      </c>
      <c r="C1425" s="40">
        <v>45742</v>
      </c>
      <c r="D1425" s="40"/>
    </row>
    <row r="1426" spans="2:4" x14ac:dyDescent="0.25">
      <c r="B1426" t="s">
        <v>2273</v>
      </c>
      <c r="C1426" s="40">
        <v>45742</v>
      </c>
      <c r="D1426" s="40"/>
    </row>
    <row r="1427" spans="2:4" x14ac:dyDescent="0.25">
      <c r="B1427" t="s">
        <v>2020</v>
      </c>
      <c r="C1427" s="40">
        <v>45742</v>
      </c>
      <c r="D1427" s="40"/>
    </row>
    <row r="1428" spans="2:4" x14ac:dyDescent="0.25">
      <c r="B1428" t="s">
        <v>580</v>
      </c>
      <c r="C1428" s="40">
        <v>45743</v>
      </c>
      <c r="D1428" s="40"/>
    </row>
    <row r="1429" spans="2:4" x14ac:dyDescent="0.25">
      <c r="B1429" t="s">
        <v>1395</v>
      </c>
      <c r="C1429" s="40">
        <v>45743</v>
      </c>
      <c r="D1429" s="40"/>
    </row>
    <row r="1430" spans="2:4" x14ac:dyDescent="0.25">
      <c r="B1430" t="s">
        <v>1021</v>
      </c>
      <c r="C1430" s="40">
        <v>45744</v>
      </c>
      <c r="D1430" s="40"/>
    </row>
    <row r="1431" spans="2:4" x14ac:dyDescent="0.25">
      <c r="B1431" t="s">
        <v>1530</v>
      </c>
      <c r="C1431" s="40">
        <v>45744</v>
      </c>
      <c r="D1431" s="40"/>
    </row>
    <row r="1432" spans="2:4" x14ac:dyDescent="0.25">
      <c r="B1432" t="s">
        <v>2193</v>
      </c>
      <c r="C1432" s="40">
        <v>45744</v>
      </c>
      <c r="D1432" s="40"/>
    </row>
    <row r="1433" spans="2:4" x14ac:dyDescent="0.25">
      <c r="B1433" t="s">
        <v>147</v>
      </c>
      <c r="C1433" s="40">
        <v>45745</v>
      </c>
      <c r="D1433" s="40"/>
    </row>
    <row r="1434" spans="2:4" x14ac:dyDescent="0.25">
      <c r="B1434" t="s">
        <v>363</v>
      </c>
      <c r="C1434" s="40">
        <v>45745</v>
      </c>
      <c r="D1434" s="40"/>
    </row>
    <row r="1435" spans="2:4" x14ac:dyDescent="0.25">
      <c r="B1435" t="s">
        <v>423</v>
      </c>
      <c r="C1435" s="40">
        <v>45746</v>
      </c>
      <c r="D1435" s="40"/>
    </row>
    <row r="1436" spans="2:4" x14ac:dyDescent="0.25">
      <c r="B1436" t="s">
        <v>92</v>
      </c>
      <c r="C1436" s="40">
        <v>45746</v>
      </c>
      <c r="D1436" s="40"/>
    </row>
    <row r="1437" spans="2:4" x14ac:dyDescent="0.25">
      <c r="B1437" t="s">
        <v>607</v>
      </c>
      <c r="C1437" s="40">
        <v>45746</v>
      </c>
      <c r="D1437" s="40"/>
    </row>
    <row r="1438" spans="2:4" x14ac:dyDescent="0.25">
      <c r="B1438" t="s">
        <v>1071</v>
      </c>
      <c r="C1438" s="40">
        <v>45746</v>
      </c>
      <c r="D1438" s="40"/>
    </row>
    <row r="1439" spans="2:4" x14ac:dyDescent="0.25">
      <c r="B1439" t="s">
        <v>1136</v>
      </c>
      <c r="C1439" s="40">
        <v>45747</v>
      </c>
      <c r="D1439" s="40"/>
    </row>
    <row r="1440" spans="2:4" x14ac:dyDescent="0.25">
      <c r="B1440" t="s">
        <v>819</v>
      </c>
      <c r="C1440" s="40">
        <v>45747</v>
      </c>
      <c r="D1440" s="40"/>
    </row>
    <row r="1441" spans="2:4" x14ac:dyDescent="0.25">
      <c r="B1441" t="s">
        <v>1219</v>
      </c>
      <c r="C1441" s="40">
        <v>45747</v>
      </c>
      <c r="D1441" s="40"/>
    </row>
    <row r="1442" spans="2:4" x14ac:dyDescent="0.25">
      <c r="B1442" t="s">
        <v>1989</v>
      </c>
      <c r="C1442" s="40">
        <v>45747</v>
      </c>
      <c r="D1442" s="40"/>
    </row>
    <row r="1443" spans="2:4" x14ac:dyDescent="0.25">
      <c r="B1443" t="s">
        <v>2008</v>
      </c>
      <c r="C1443" s="40">
        <v>45747</v>
      </c>
      <c r="D1443" s="40"/>
    </row>
    <row r="1444" spans="2:4" x14ac:dyDescent="0.25">
      <c r="B1444" t="s">
        <v>1527</v>
      </c>
      <c r="C1444" s="40">
        <v>45748</v>
      </c>
      <c r="D1444" s="40"/>
    </row>
    <row r="1445" spans="2:4" x14ac:dyDescent="0.25">
      <c r="B1445" t="s">
        <v>2013</v>
      </c>
      <c r="C1445" s="40">
        <v>45748</v>
      </c>
      <c r="D1445" s="40"/>
    </row>
    <row r="1446" spans="2:4" x14ac:dyDescent="0.25">
      <c r="B1446" t="s">
        <v>1431</v>
      </c>
      <c r="C1446" s="40">
        <v>45748</v>
      </c>
      <c r="D1446" s="40"/>
    </row>
    <row r="1447" spans="2:4" x14ac:dyDescent="0.25">
      <c r="B1447" t="s">
        <v>224</v>
      </c>
      <c r="C1447" s="40">
        <v>45749</v>
      </c>
      <c r="D1447" s="40"/>
    </row>
    <row r="1448" spans="2:4" x14ac:dyDescent="0.25">
      <c r="B1448" t="s">
        <v>742</v>
      </c>
      <c r="C1448" s="40">
        <v>45749</v>
      </c>
      <c r="D1448" s="40"/>
    </row>
    <row r="1449" spans="2:4" x14ac:dyDescent="0.25">
      <c r="B1449" t="s">
        <v>1363</v>
      </c>
      <c r="C1449" s="40">
        <v>45749</v>
      </c>
      <c r="D1449" s="40"/>
    </row>
    <row r="1450" spans="2:4" x14ac:dyDescent="0.25">
      <c r="B1450" t="s">
        <v>2148</v>
      </c>
      <c r="C1450" s="40">
        <v>45750</v>
      </c>
      <c r="D1450" s="40"/>
    </row>
    <row r="1451" spans="2:4" x14ac:dyDescent="0.25">
      <c r="B1451" t="s">
        <v>123</v>
      </c>
      <c r="C1451" s="40">
        <v>45751</v>
      </c>
      <c r="D1451" s="40"/>
    </row>
    <row r="1452" spans="2:4" x14ac:dyDescent="0.25">
      <c r="B1452" t="s">
        <v>757</v>
      </c>
      <c r="C1452" s="40">
        <v>45751</v>
      </c>
      <c r="D1452" s="40"/>
    </row>
    <row r="1453" spans="2:4" x14ac:dyDescent="0.25">
      <c r="B1453" t="s">
        <v>1382</v>
      </c>
      <c r="C1453" s="40">
        <v>45751</v>
      </c>
      <c r="D1453" s="40"/>
    </row>
    <row r="1454" spans="2:4" x14ac:dyDescent="0.25">
      <c r="B1454" t="s">
        <v>930</v>
      </c>
      <c r="C1454" s="40">
        <v>45752</v>
      </c>
      <c r="D1454" s="40"/>
    </row>
    <row r="1455" spans="2:4" x14ac:dyDescent="0.25">
      <c r="B1455" t="s">
        <v>1773</v>
      </c>
      <c r="C1455" s="40">
        <v>45752</v>
      </c>
      <c r="D1455" s="40"/>
    </row>
    <row r="1456" spans="2:4" x14ac:dyDescent="0.25">
      <c r="B1456" t="s">
        <v>2512</v>
      </c>
      <c r="C1456" s="40">
        <v>45752</v>
      </c>
      <c r="D1456" s="40"/>
    </row>
    <row r="1457" spans="2:4" x14ac:dyDescent="0.25">
      <c r="B1457" t="s">
        <v>1102</v>
      </c>
      <c r="C1457" s="40">
        <v>45754</v>
      </c>
      <c r="D1457" s="40"/>
    </row>
    <row r="1458" spans="2:4" x14ac:dyDescent="0.25">
      <c r="B1458" t="s">
        <v>1202</v>
      </c>
      <c r="C1458" s="40">
        <v>45754</v>
      </c>
      <c r="D1458" s="40"/>
    </row>
    <row r="1459" spans="2:4" x14ac:dyDescent="0.25">
      <c r="B1459" t="s">
        <v>2359</v>
      </c>
      <c r="C1459" s="40">
        <v>45754</v>
      </c>
      <c r="D1459" s="40"/>
    </row>
    <row r="1460" spans="2:4" x14ac:dyDescent="0.25">
      <c r="B1460" t="s">
        <v>485</v>
      </c>
      <c r="C1460" s="40">
        <v>45755</v>
      </c>
      <c r="D1460" s="40"/>
    </row>
    <row r="1461" spans="2:4" x14ac:dyDescent="0.25">
      <c r="B1461" t="s">
        <v>97</v>
      </c>
      <c r="C1461" s="40">
        <v>45755</v>
      </c>
      <c r="D1461" s="40"/>
    </row>
    <row r="1462" spans="2:4" x14ac:dyDescent="0.25">
      <c r="B1462" t="s">
        <v>2494</v>
      </c>
      <c r="C1462" s="40">
        <v>45755</v>
      </c>
      <c r="D1462" s="40"/>
    </row>
    <row r="1463" spans="2:4" x14ac:dyDescent="0.25">
      <c r="B1463" t="s">
        <v>114</v>
      </c>
      <c r="C1463" s="40">
        <v>45756</v>
      </c>
      <c r="D1463" s="40"/>
    </row>
    <row r="1464" spans="2:4" x14ac:dyDescent="0.25">
      <c r="B1464" t="s">
        <v>2034</v>
      </c>
      <c r="C1464" s="40">
        <v>45756</v>
      </c>
      <c r="D1464" s="40"/>
    </row>
    <row r="1465" spans="2:4" x14ac:dyDescent="0.25">
      <c r="B1465" t="s">
        <v>2517</v>
      </c>
      <c r="C1465" s="40">
        <v>45756</v>
      </c>
      <c r="D1465" s="40"/>
    </row>
    <row r="1466" spans="2:4" x14ac:dyDescent="0.25">
      <c r="B1466" t="s">
        <v>2585</v>
      </c>
      <c r="C1466" s="40">
        <v>45756</v>
      </c>
      <c r="D1466" s="40"/>
    </row>
    <row r="1467" spans="2:4" x14ac:dyDescent="0.25">
      <c r="B1467" t="s">
        <v>2294</v>
      </c>
      <c r="C1467" s="40">
        <v>45756</v>
      </c>
      <c r="D1467" s="40"/>
    </row>
    <row r="1468" spans="2:4" x14ac:dyDescent="0.25">
      <c r="B1468" t="s">
        <v>2385</v>
      </c>
      <c r="C1468" s="40">
        <v>45756</v>
      </c>
      <c r="D1468" s="40"/>
    </row>
    <row r="1469" spans="2:4" x14ac:dyDescent="0.25">
      <c r="B1469" t="s">
        <v>2473</v>
      </c>
      <c r="C1469" s="40">
        <v>45756</v>
      </c>
      <c r="D1469" s="40"/>
    </row>
    <row r="1470" spans="2:4" x14ac:dyDescent="0.25">
      <c r="B1470" t="s">
        <v>360</v>
      </c>
      <c r="C1470" s="40">
        <v>45757</v>
      </c>
      <c r="D1470" s="40"/>
    </row>
    <row r="1471" spans="2:4" x14ac:dyDescent="0.25">
      <c r="B1471" t="s">
        <v>2471</v>
      </c>
      <c r="C1471" s="40">
        <v>45757</v>
      </c>
      <c r="D1471" s="40"/>
    </row>
    <row r="1472" spans="2:4" x14ac:dyDescent="0.25">
      <c r="B1472" t="s">
        <v>2642</v>
      </c>
      <c r="C1472" s="40">
        <v>45757</v>
      </c>
      <c r="D1472" s="40"/>
    </row>
    <row r="1473" spans="2:4" x14ac:dyDescent="0.25">
      <c r="B1473" t="s">
        <v>303</v>
      </c>
      <c r="C1473" s="40">
        <v>45758</v>
      </c>
      <c r="D1473" s="40"/>
    </row>
    <row r="1474" spans="2:4" x14ac:dyDescent="0.25">
      <c r="B1474" t="s">
        <v>1059</v>
      </c>
      <c r="C1474" s="40">
        <v>45758</v>
      </c>
      <c r="D1474" s="40"/>
    </row>
    <row r="1475" spans="2:4" x14ac:dyDescent="0.25">
      <c r="B1475" t="s">
        <v>1579</v>
      </c>
      <c r="C1475" s="40">
        <v>45758</v>
      </c>
      <c r="D1475" s="40"/>
    </row>
    <row r="1476" spans="2:4" x14ac:dyDescent="0.25">
      <c r="B1476" t="s">
        <v>1557</v>
      </c>
      <c r="C1476" s="40">
        <v>45758</v>
      </c>
      <c r="D1476" s="40"/>
    </row>
    <row r="1477" spans="2:4" x14ac:dyDescent="0.25">
      <c r="B1477" t="s">
        <v>392</v>
      </c>
      <c r="C1477" s="40">
        <v>45759</v>
      </c>
      <c r="D1477" s="40"/>
    </row>
    <row r="1478" spans="2:4" x14ac:dyDescent="0.25">
      <c r="B1478" t="s">
        <v>1841</v>
      </c>
      <c r="C1478" s="40">
        <v>45759</v>
      </c>
      <c r="D1478" s="40"/>
    </row>
    <row r="1479" spans="2:4" x14ac:dyDescent="0.25">
      <c r="B1479" t="s">
        <v>645</v>
      </c>
      <c r="C1479" s="40">
        <v>45760</v>
      </c>
      <c r="D1479" s="40"/>
    </row>
    <row r="1480" spans="2:4" x14ac:dyDescent="0.25">
      <c r="B1480" t="s">
        <v>170</v>
      </c>
      <c r="C1480" s="40">
        <v>45760</v>
      </c>
      <c r="D1480" s="40"/>
    </row>
    <row r="1481" spans="2:4" x14ac:dyDescent="0.25">
      <c r="B1481" t="s">
        <v>55</v>
      </c>
      <c r="C1481" s="40">
        <v>45760</v>
      </c>
      <c r="D1481" s="40"/>
    </row>
    <row r="1482" spans="2:4" x14ac:dyDescent="0.25">
      <c r="B1482" t="s">
        <v>264</v>
      </c>
      <c r="C1482" s="40">
        <v>45761</v>
      </c>
      <c r="D1482" s="40"/>
    </row>
    <row r="1483" spans="2:4" x14ac:dyDescent="0.25">
      <c r="B1483" t="s">
        <v>2416</v>
      </c>
      <c r="C1483" s="40">
        <v>45761</v>
      </c>
      <c r="D1483" s="40"/>
    </row>
    <row r="1484" spans="2:4" x14ac:dyDescent="0.25">
      <c r="B1484" t="s">
        <v>1018</v>
      </c>
      <c r="C1484" s="40">
        <v>45762</v>
      </c>
      <c r="D1484" s="40"/>
    </row>
    <row r="1485" spans="2:4" x14ac:dyDescent="0.25">
      <c r="B1485" t="s">
        <v>760</v>
      </c>
      <c r="C1485" s="40">
        <v>45763</v>
      </c>
      <c r="D1485" s="40"/>
    </row>
    <row r="1486" spans="2:4" x14ac:dyDescent="0.25">
      <c r="B1486" t="s">
        <v>989</v>
      </c>
      <c r="C1486" s="40">
        <v>45763</v>
      </c>
      <c r="D1486" s="40"/>
    </row>
    <row r="1487" spans="2:4" x14ac:dyDescent="0.25">
      <c r="B1487" t="s">
        <v>1724</v>
      </c>
      <c r="C1487" s="40">
        <v>45763</v>
      </c>
      <c r="D1487" s="40"/>
    </row>
    <row r="1488" spans="2:4" x14ac:dyDescent="0.25">
      <c r="B1488" t="s">
        <v>2397</v>
      </c>
      <c r="C1488" s="40">
        <v>45763</v>
      </c>
      <c r="D1488" s="40"/>
    </row>
    <row r="1489" spans="2:4" x14ac:dyDescent="0.25">
      <c r="B1489" t="s">
        <v>261</v>
      </c>
      <c r="C1489" s="40">
        <v>45764</v>
      </c>
      <c r="D1489" s="40"/>
    </row>
    <row r="1490" spans="2:4" x14ac:dyDescent="0.25">
      <c r="B1490" t="s">
        <v>210</v>
      </c>
      <c r="C1490" s="40">
        <v>45764</v>
      </c>
      <c r="D1490" s="40"/>
    </row>
    <row r="1491" spans="2:4" x14ac:dyDescent="0.25">
      <c r="B1491" t="s">
        <v>703</v>
      </c>
      <c r="C1491" s="40">
        <v>45764</v>
      </c>
      <c r="D1491" s="40"/>
    </row>
    <row r="1492" spans="2:4" x14ac:dyDescent="0.25">
      <c r="B1492" t="s">
        <v>1874</v>
      </c>
      <c r="C1492" s="40">
        <v>45764</v>
      </c>
      <c r="D1492" s="40"/>
    </row>
    <row r="1493" spans="2:4" x14ac:dyDescent="0.25">
      <c r="B1493" t="s">
        <v>1918</v>
      </c>
      <c r="C1493" s="40">
        <v>45764</v>
      </c>
      <c r="D1493" s="40"/>
    </row>
    <row r="1494" spans="2:4" x14ac:dyDescent="0.25">
      <c r="B1494" t="s">
        <v>2037</v>
      </c>
      <c r="C1494" s="40">
        <v>45764</v>
      </c>
      <c r="D1494" s="40"/>
    </row>
    <row r="1495" spans="2:4" x14ac:dyDescent="0.25">
      <c r="B1495" t="s">
        <v>2591</v>
      </c>
      <c r="C1495" s="40">
        <v>45764</v>
      </c>
      <c r="D1495" s="40"/>
    </row>
    <row r="1496" spans="2:4" x14ac:dyDescent="0.25">
      <c r="B1496" t="s">
        <v>250</v>
      </c>
      <c r="C1496" s="40">
        <v>45765</v>
      </c>
      <c r="D1496" s="40"/>
    </row>
    <row r="1497" spans="2:4" x14ac:dyDescent="0.25">
      <c r="B1497" t="s">
        <v>671</v>
      </c>
      <c r="C1497" s="40">
        <v>45766</v>
      </c>
      <c r="D1497" s="40"/>
    </row>
    <row r="1498" spans="2:4" x14ac:dyDescent="0.25">
      <c r="B1498" t="s">
        <v>839</v>
      </c>
      <c r="C1498" s="40">
        <v>45766</v>
      </c>
      <c r="D1498" s="40"/>
    </row>
    <row r="1499" spans="2:4" x14ac:dyDescent="0.25">
      <c r="B1499" t="s">
        <v>519</v>
      </c>
      <c r="C1499" s="40">
        <v>45767</v>
      </c>
      <c r="D1499" s="40"/>
    </row>
    <row r="1500" spans="2:4" x14ac:dyDescent="0.25">
      <c r="B1500" t="s">
        <v>503</v>
      </c>
      <c r="C1500" s="40">
        <v>45767</v>
      </c>
      <c r="D1500" s="40"/>
    </row>
    <row r="1501" spans="2:4" x14ac:dyDescent="0.25">
      <c r="B1501" t="s">
        <v>1847</v>
      </c>
      <c r="C1501" s="40">
        <v>45767</v>
      </c>
      <c r="D1501" s="40"/>
    </row>
    <row r="1502" spans="2:4" x14ac:dyDescent="0.25">
      <c r="B1502" t="s">
        <v>1487</v>
      </c>
      <c r="C1502" s="40">
        <v>45767</v>
      </c>
      <c r="D1502" s="40"/>
    </row>
    <row r="1503" spans="2:4" x14ac:dyDescent="0.25">
      <c r="B1503" t="s">
        <v>103</v>
      </c>
      <c r="C1503" s="40">
        <v>45768</v>
      </c>
      <c r="D1503" s="40"/>
    </row>
    <row r="1504" spans="2:4" x14ac:dyDescent="0.25">
      <c r="B1504" t="s">
        <v>493</v>
      </c>
      <c r="C1504" s="40">
        <v>45768</v>
      </c>
      <c r="D1504" s="40"/>
    </row>
    <row r="1505" spans="2:4" x14ac:dyDescent="0.25">
      <c r="B1505" t="s">
        <v>1217</v>
      </c>
      <c r="C1505" s="40">
        <v>45768</v>
      </c>
      <c r="D1505" s="40"/>
    </row>
    <row r="1506" spans="2:4" x14ac:dyDescent="0.25">
      <c r="B1506" t="s">
        <v>108</v>
      </c>
      <c r="C1506" s="40">
        <v>45769</v>
      </c>
      <c r="D1506" s="40"/>
    </row>
    <row r="1507" spans="2:4" x14ac:dyDescent="0.25">
      <c r="B1507" t="s">
        <v>471</v>
      </c>
      <c r="C1507" s="40">
        <v>45770</v>
      </c>
      <c r="D1507" s="40"/>
    </row>
    <row r="1508" spans="2:4" x14ac:dyDescent="0.25">
      <c r="B1508" t="s">
        <v>379</v>
      </c>
      <c r="C1508" s="40">
        <v>45770</v>
      </c>
      <c r="D1508" s="40"/>
    </row>
    <row r="1509" spans="2:4" x14ac:dyDescent="0.25">
      <c r="B1509" t="s">
        <v>1679</v>
      </c>
      <c r="C1509" s="40">
        <v>45770</v>
      </c>
      <c r="D1509" s="40"/>
    </row>
    <row r="1510" spans="2:4" x14ac:dyDescent="0.25">
      <c r="B1510" t="s">
        <v>1556</v>
      </c>
      <c r="C1510" s="40">
        <v>45770</v>
      </c>
      <c r="D1510" s="40"/>
    </row>
    <row r="1511" spans="2:4" x14ac:dyDescent="0.25">
      <c r="B1511" t="s">
        <v>2401</v>
      </c>
      <c r="C1511" s="40">
        <v>45771</v>
      </c>
      <c r="D1511" s="40"/>
    </row>
    <row r="1512" spans="2:4" x14ac:dyDescent="0.25">
      <c r="B1512" t="s">
        <v>2258</v>
      </c>
      <c r="C1512" s="40">
        <v>45771</v>
      </c>
      <c r="D1512" s="40"/>
    </row>
    <row r="1513" spans="2:4" x14ac:dyDescent="0.25">
      <c r="B1513" t="s">
        <v>501</v>
      </c>
      <c r="C1513" s="40">
        <v>45772</v>
      </c>
      <c r="D1513" s="40"/>
    </row>
    <row r="1514" spans="2:4" x14ac:dyDescent="0.25">
      <c r="B1514" t="s">
        <v>1012</v>
      </c>
      <c r="C1514" s="40">
        <v>45772</v>
      </c>
      <c r="D1514" s="40"/>
    </row>
    <row r="1515" spans="2:4" x14ac:dyDescent="0.25">
      <c r="B1515" t="s">
        <v>1612</v>
      </c>
      <c r="C1515" s="40">
        <v>45772</v>
      </c>
      <c r="D1515" s="40"/>
    </row>
    <row r="1516" spans="2:4" x14ac:dyDescent="0.25">
      <c r="B1516" t="s">
        <v>2386</v>
      </c>
      <c r="C1516" s="40">
        <v>45774</v>
      </c>
      <c r="D1516" s="40"/>
    </row>
    <row r="1517" spans="2:4" x14ac:dyDescent="0.25">
      <c r="B1517" t="s">
        <v>2564</v>
      </c>
      <c r="C1517" s="40">
        <v>45774</v>
      </c>
      <c r="D1517" s="40"/>
    </row>
    <row r="1518" spans="2:4" x14ac:dyDescent="0.25">
      <c r="B1518" t="s">
        <v>452</v>
      </c>
      <c r="C1518" s="40">
        <v>45775</v>
      </c>
      <c r="D1518" s="40"/>
    </row>
    <row r="1519" spans="2:4" x14ac:dyDescent="0.25">
      <c r="B1519" t="s">
        <v>1062</v>
      </c>
      <c r="C1519" s="40">
        <v>45775</v>
      </c>
      <c r="D1519" s="40"/>
    </row>
    <row r="1520" spans="2:4" x14ac:dyDescent="0.25">
      <c r="B1520" t="s">
        <v>1746</v>
      </c>
      <c r="C1520" s="40">
        <v>45775</v>
      </c>
      <c r="D1520" s="40"/>
    </row>
    <row r="1521" spans="2:4" x14ac:dyDescent="0.25">
      <c r="B1521" t="s">
        <v>1479</v>
      </c>
      <c r="C1521" s="40">
        <v>45775</v>
      </c>
      <c r="D1521" s="40"/>
    </row>
    <row r="1522" spans="2:4" x14ac:dyDescent="0.25">
      <c r="B1522" t="s">
        <v>281</v>
      </c>
      <c r="C1522" s="40">
        <v>45776</v>
      </c>
      <c r="D1522" s="40"/>
    </row>
    <row r="1523" spans="2:4" x14ac:dyDescent="0.25">
      <c r="B1523" t="s">
        <v>1032</v>
      </c>
      <c r="C1523" s="40">
        <v>45776</v>
      </c>
      <c r="D1523" s="40"/>
    </row>
    <row r="1524" spans="2:4" x14ac:dyDescent="0.25">
      <c r="B1524" t="s">
        <v>1583</v>
      </c>
      <c r="C1524" s="40">
        <v>45776</v>
      </c>
      <c r="D1524" s="40"/>
    </row>
    <row r="1525" spans="2:4" x14ac:dyDescent="0.25">
      <c r="B1525" t="s">
        <v>2489</v>
      </c>
      <c r="C1525" s="40">
        <v>45776</v>
      </c>
      <c r="D1525" s="40"/>
    </row>
    <row r="1526" spans="2:4" x14ac:dyDescent="0.25">
      <c r="B1526" t="s">
        <v>83</v>
      </c>
      <c r="C1526" s="40">
        <v>45777</v>
      </c>
      <c r="D1526" s="40"/>
    </row>
    <row r="1527" spans="2:4" x14ac:dyDescent="0.25">
      <c r="B1527" t="s">
        <v>709</v>
      </c>
      <c r="C1527" s="40">
        <v>45777</v>
      </c>
      <c r="D1527" s="40"/>
    </row>
    <row r="1528" spans="2:4" x14ac:dyDescent="0.25">
      <c r="B1528" t="s">
        <v>1053</v>
      </c>
      <c r="C1528" s="40">
        <v>45777</v>
      </c>
      <c r="D1528" s="40"/>
    </row>
    <row r="1529" spans="2:4" x14ac:dyDescent="0.25">
      <c r="B1529" t="s">
        <v>2316</v>
      </c>
      <c r="C1529" s="40">
        <v>45777</v>
      </c>
      <c r="D1529" s="40"/>
    </row>
    <row r="1530" spans="2:4" x14ac:dyDescent="0.25">
      <c r="B1530" t="s">
        <v>1026</v>
      </c>
      <c r="C1530" s="40">
        <v>45778</v>
      </c>
      <c r="D1530" s="40"/>
    </row>
    <row r="1531" spans="2:4" x14ac:dyDescent="0.25">
      <c r="B1531" t="s">
        <v>612</v>
      </c>
      <c r="C1531" s="40">
        <v>45779</v>
      </c>
      <c r="D1531" s="40"/>
    </row>
    <row r="1532" spans="2:4" x14ac:dyDescent="0.25">
      <c r="B1532" t="s">
        <v>113</v>
      </c>
      <c r="C1532" s="40">
        <v>45779</v>
      </c>
      <c r="D1532" s="40"/>
    </row>
    <row r="1533" spans="2:4" x14ac:dyDescent="0.25">
      <c r="B1533" t="s">
        <v>81</v>
      </c>
      <c r="C1533" s="40">
        <v>45779</v>
      </c>
      <c r="D1533" s="40"/>
    </row>
    <row r="1534" spans="2:4" x14ac:dyDescent="0.25">
      <c r="B1534" t="s">
        <v>2230</v>
      </c>
      <c r="C1534" s="40">
        <v>45779</v>
      </c>
      <c r="D1534" s="40"/>
    </row>
    <row r="1535" spans="2:4" x14ac:dyDescent="0.25">
      <c r="B1535" t="s">
        <v>2434</v>
      </c>
      <c r="C1535" s="40">
        <v>45780</v>
      </c>
      <c r="D1535" s="40"/>
    </row>
    <row r="1536" spans="2:4" x14ac:dyDescent="0.25">
      <c r="B1536" t="s">
        <v>2491</v>
      </c>
      <c r="C1536" s="40">
        <v>45780</v>
      </c>
      <c r="D1536" s="40"/>
    </row>
    <row r="1537" spans="2:4" x14ac:dyDescent="0.25">
      <c r="B1537" t="s">
        <v>249</v>
      </c>
      <c r="C1537" s="40">
        <v>45781</v>
      </c>
      <c r="D1537" s="40"/>
    </row>
    <row r="1538" spans="2:4" x14ac:dyDescent="0.25">
      <c r="B1538" t="s">
        <v>720</v>
      </c>
      <c r="C1538" s="40">
        <v>45781</v>
      </c>
      <c r="D1538" s="40"/>
    </row>
    <row r="1539" spans="2:4" x14ac:dyDescent="0.25">
      <c r="B1539" t="s">
        <v>1457</v>
      </c>
      <c r="C1539" s="40">
        <v>45781</v>
      </c>
      <c r="D1539" s="40"/>
    </row>
    <row r="1540" spans="2:4" x14ac:dyDescent="0.25">
      <c r="B1540" t="s">
        <v>713</v>
      </c>
      <c r="C1540" s="40">
        <v>45782</v>
      </c>
      <c r="D1540" s="40"/>
    </row>
    <row r="1541" spans="2:4" x14ac:dyDescent="0.25">
      <c r="B1541" t="s">
        <v>749</v>
      </c>
      <c r="C1541" s="40">
        <v>45782</v>
      </c>
      <c r="D1541" s="40"/>
    </row>
    <row r="1542" spans="2:4" x14ac:dyDescent="0.25">
      <c r="B1542" t="s">
        <v>860</v>
      </c>
      <c r="C1542" s="40">
        <v>45782</v>
      </c>
      <c r="D1542" s="40"/>
    </row>
    <row r="1543" spans="2:4" x14ac:dyDescent="0.25">
      <c r="B1543" t="s">
        <v>1790</v>
      </c>
      <c r="C1543" s="40">
        <v>45782</v>
      </c>
      <c r="D1543" s="40"/>
    </row>
    <row r="1544" spans="2:4" x14ac:dyDescent="0.25">
      <c r="B1544" t="s">
        <v>1982</v>
      </c>
      <c r="C1544" s="40">
        <v>45782</v>
      </c>
      <c r="D1544" s="40"/>
    </row>
    <row r="1545" spans="2:4" x14ac:dyDescent="0.25">
      <c r="B1545" t="s">
        <v>2611</v>
      </c>
      <c r="C1545" s="40">
        <v>45782</v>
      </c>
      <c r="D1545" s="40"/>
    </row>
    <row r="1546" spans="2:4" x14ac:dyDescent="0.25">
      <c r="B1546" t="s">
        <v>2234</v>
      </c>
      <c r="C1546" s="40">
        <v>45782</v>
      </c>
      <c r="D1546" s="40"/>
    </row>
    <row r="1547" spans="2:4" x14ac:dyDescent="0.25">
      <c r="B1547" t="s">
        <v>2455</v>
      </c>
      <c r="C1547" s="40">
        <v>45782</v>
      </c>
      <c r="D1547" s="40"/>
    </row>
    <row r="1548" spans="2:4" x14ac:dyDescent="0.25">
      <c r="B1548" t="s">
        <v>415</v>
      </c>
      <c r="C1548" s="40">
        <v>45783</v>
      </c>
      <c r="D1548" s="40"/>
    </row>
    <row r="1549" spans="2:4" x14ac:dyDescent="0.25">
      <c r="B1549" t="s">
        <v>469</v>
      </c>
      <c r="C1549" s="40">
        <v>45783</v>
      </c>
      <c r="D1549" s="40"/>
    </row>
    <row r="1550" spans="2:4" x14ac:dyDescent="0.25">
      <c r="B1550" t="s">
        <v>1121</v>
      </c>
      <c r="C1550" s="40">
        <v>45783</v>
      </c>
      <c r="D1550" s="40"/>
    </row>
    <row r="1551" spans="2:4" x14ac:dyDescent="0.25">
      <c r="B1551" t="s">
        <v>738</v>
      </c>
      <c r="C1551" s="40">
        <v>45784</v>
      </c>
      <c r="D1551" s="40"/>
    </row>
    <row r="1552" spans="2:4" x14ac:dyDescent="0.25">
      <c r="B1552" t="s">
        <v>2014</v>
      </c>
      <c r="C1552" s="40">
        <v>45784</v>
      </c>
      <c r="D1552" s="40"/>
    </row>
    <row r="1553" spans="2:4" x14ac:dyDescent="0.25">
      <c r="B1553" t="s">
        <v>2598</v>
      </c>
      <c r="C1553" s="40">
        <v>45784</v>
      </c>
      <c r="D1553" s="40"/>
    </row>
    <row r="1554" spans="2:4" x14ac:dyDescent="0.25">
      <c r="B1554" t="s">
        <v>1224</v>
      </c>
      <c r="C1554" s="40">
        <v>45785</v>
      </c>
      <c r="D1554" s="40"/>
    </row>
    <row r="1555" spans="2:4" x14ac:dyDescent="0.25">
      <c r="B1555" t="s">
        <v>900</v>
      </c>
      <c r="C1555" s="40">
        <v>45785</v>
      </c>
      <c r="D1555" s="40"/>
    </row>
    <row r="1556" spans="2:4" x14ac:dyDescent="0.25">
      <c r="B1556" t="s">
        <v>2659</v>
      </c>
      <c r="C1556" s="40">
        <v>45785</v>
      </c>
      <c r="D1556" s="40"/>
    </row>
    <row r="1557" spans="2:4" x14ac:dyDescent="0.25">
      <c r="B1557" t="s">
        <v>2424</v>
      </c>
      <c r="C1557" s="40">
        <v>45785</v>
      </c>
      <c r="D1557" s="40"/>
    </row>
    <row r="1558" spans="2:4" x14ac:dyDescent="0.25">
      <c r="B1558" t="s">
        <v>897</v>
      </c>
      <c r="C1558" s="40">
        <v>45786</v>
      </c>
      <c r="D1558" s="40"/>
    </row>
    <row r="1559" spans="2:4" x14ac:dyDescent="0.25">
      <c r="B1559" t="s">
        <v>477</v>
      </c>
      <c r="C1559" s="40">
        <v>45787</v>
      </c>
      <c r="D1559" s="40"/>
    </row>
    <row r="1560" spans="2:4" x14ac:dyDescent="0.25">
      <c r="B1560" t="s">
        <v>555</v>
      </c>
      <c r="C1560" s="40">
        <v>45787</v>
      </c>
      <c r="D1560" s="40"/>
    </row>
    <row r="1561" spans="2:4" x14ac:dyDescent="0.25">
      <c r="B1561" t="s">
        <v>1153</v>
      </c>
      <c r="C1561" s="40">
        <v>45787</v>
      </c>
      <c r="D1561" s="40"/>
    </row>
    <row r="1562" spans="2:4" x14ac:dyDescent="0.25">
      <c r="B1562" t="s">
        <v>2149</v>
      </c>
      <c r="C1562" s="40">
        <v>45787</v>
      </c>
      <c r="D1562" s="40"/>
    </row>
    <row r="1563" spans="2:4" x14ac:dyDescent="0.25">
      <c r="B1563" t="s">
        <v>2345</v>
      </c>
      <c r="C1563" s="40">
        <v>45787</v>
      </c>
      <c r="D1563" s="40"/>
    </row>
    <row r="1564" spans="2:4" x14ac:dyDescent="0.25">
      <c r="B1564" t="s">
        <v>1651</v>
      </c>
      <c r="C1564" s="40">
        <v>45788</v>
      </c>
      <c r="D1564" s="40"/>
    </row>
    <row r="1565" spans="2:4" x14ac:dyDescent="0.25">
      <c r="B1565" t="s">
        <v>2292</v>
      </c>
      <c r="C1565" s="40">
        <v>45788</v>
      </c>
      <c r="D1565" s="40"/>
    </row>
    <row r="1566" spans="2:4" x14ac:dyDescent="0.25">
      <c r="B1566" t="s">
        <v>283</v>
      </c>
      <c r="C1566" s="40">
        <v>45789</v>
      </c>
      <c r="D1566" s="40"/>
    </row>
    <row r="1567" spans="2:4" x14ac:dyDescent="0.25">
      <c r="B1567" t="s">
        <v>585</v>
      </c>
      <c r="C1567" s="40">
        <v>45789</v>
      </c>
      <c r="D1567" s="40"/>
    </row>
    <row r="1568" spans="2:4" x14ac:dyDescent="0.25">
      <c r="B1568" t="s">
        <v>337</v>
      </c>
      <c r="C1568" s="40">
        <v>45790</v>
      </c>
      <c r="D1568" s="40"/>
    </row>
    <row r="1569" spans="2:4" x14ac:dyDescent="0.25">
      <c r="B1569" t="s">
        <v>715</v>
      </c>
      <c r="C1569" s="40">
        <v>45790</v>
      </c>
      <c r="D1569" s="40"/>
    </row>
    <row r="1570" spans="2:4" x14ac:dyDescent="0.25">
      <c r="B1570" t="s">
        <v>992</v>
      </c>
      <c r="C1570" s="40">
        <v>45790</v>
      </c>
      <c r="D1570" s="40"/>
    </row>
    <row r="1571" spans="2:4" x14ac:dyDescent="0.25">
      <c r="B1571" t="s">
        <v>1362</v>
      </c>
      <c r="C1571" s="40">
        <v>45790</v>
      </c>
      <c r="D1571" s="40"/>
    </row>
    <row r="1572" spans="2:4" x14ac:dyDescent="0.25">
      <c r="B1572" t="s">
        <v>2379</v>
      </c>
      <c r="C1572" s="40">
        <v>45790</v>
      </c>
      <c r="D1572" s="40"/>
    </row>
    <row r="1573" spans="2:4" x14ac:dyDescent="0.25">
      <c r="B1573" t="s">
        <v>2505</v>
      </c>
      <c r="C1573" s="40">
        <v>45790</v>
      </c>
      <c r="D1573" s="40"/>
    </row>
    <row r="1574" spans="2:4" x14ac:dyDescent="0.25">
      <c r="B1574" t="s">
        <v>658</v>
      </c>
      <c r="C1574" s="40">
        <v>45791</v>
      </c>
      <c r="D1574" s="40"/>
    </row>
    <row r="1575" spans="2:4" x14ac:dyDescent="0.25">
      <c r="B1575" t="s">
        <v>896</v>
      </c>
      <c r="C1575" s="40">
        <v>45791</v>
      </c>
      <c r="D1575" s="40"/>
    </row>
    <row r="1576" spans="2:4" x14ac:dyDescent="0.25">
      <c r="B1576" t="s">
        <v>1854</v>
      </c>
      <c r="C1576" s="40">
        <v>45791</v>
      </c>
      <c r="D1576" s="40"/>
    </row>
    <row r="1577" spans="2:4" x14ac:dyDescent="0.25">
      <c r="B1577" t="s">
        <v>1925</v>
      </c>
      <c r="C1577" s="40">
        <v>45791</v>
      </c>
      <c r="D1577" s="40"/>
    </row>
    <row r="1578" spans="2:4" x14ac:dyDescent="0.25">
      <c r="B1578" t="s">
        <v>2236</v>
      </c>
      <c r="C1578" s="40">
        <v>45791</v>
      </c>
      <c r="D1578" s="40"/>
    </row>
    <row r="1579" spans="2:4" x14ac:dyDescent="0.25">
      <c r="B1579" t="s">
        <v>1140</v>
      </c>
      <c r="C1579" s="40">
        <v>45792</v>
      </c>
      <c r="D1579" s="40"/>
    </row>
    <row r="1580" spans="2:4" x14ac:dyDescent="0.25">
      <c r="B1580" t="s">
        <v>985</v>
      </c>
      <c r="C1580" s="40">
        <v>45792</v>
      </c>
      <c r="D1580" s="40"/>
    </row>
    <row r="1581" spans="2:4" x14ac:dyDescent="0.25">
      <c r="B1581" t="s">
        <v>853</v>
      </c>
      <c r="C1581" s="40">
        <v>45792</v>
      </c>
      <c r="D1581" s="40"/>
    </row>
    <row r="1582" spans="2:4" x14ac:dyDescent="0.25">
      <c r="B1582" t="s">
        <v>1578</v>
      </c>
      <c r="C1582" s="40">
        <v>45792</v>
      </c>
      <c r="D1582" s="40"/>
    </row>
    <row r="1583" spans="2:4" x14ac:dyDescent="0.25">
      <c r="B1583" t="s">
        <v>2544</v>
      </c>
      <c r="C1583" s="40">
        <v>45792</v>
      </c>
      <c r="D1583" s="40"/>
    </row>
    <row r="1584" spans="2:4" x14ac:dyDescent="0.25">
      <c r="B1584" t="s">
        <v>2139</v>
      </c>
      <c r="C1584" s="40">
        <v>45793</v>
      </c>
      <c r="D1584" s="40"/>
    </row>
    <row r="1585" spans="2:4" x14ac:dyDescent="0.25">
      <c r="B1585" t="s">
        <v>1392</v>
      </c>
      <c r="C1585" s="40">
        <v>45794</v>
      </c>
      <c r="D1585" s="40"/>
    </row>
    <row r="1586" spans="2:4" x14ac:dyDescent="0.25">
      <c r="B1586" t="s">
        <v>1768</v>
      </c>
      <c r="C1586" s="40">
        <v>45794</v>
      </c>
      <c r="D1586" s="40"/>
    </row>
    <row r="1587" spans="2:4" x14ac:dyDescent="0.25">
      <c r="B1587" t="s">
        <v>758</v>
      </c>
      <c r="C1587" s="40">
        <v>45795</v>
      </c>
      <c r="D1587" s="40"/>
    </row>
    <row r="1588" spans="2:4" x14ac:dyDescent="0.25">
      <c r="B1588" t="s">
        <v>1597</v>
      </c>
      <c r="C1588" s="40">
        <v>45795</v>
      </c>
      <c r="D1588" s="40"/>
    </row>
    <row r="1589" spans="2:4" x14ac:dyDescent="0.25">
      <c r="B1589" t="s">
        <v>173</v>
      </c>
      <c r="C1589" s="40">
        <v>45796</v>
      </c>
      <c r="D1589" s="40"/>
    </row>
    <row r="1590" spans="2:4" x14ac:dyDescent="0.25">
      <c r="B1590" t="s">
        <v>1451</v>
      </c>
      <c r="C1590" s="40">
        <v>45796</v>
      </c>
      <c r="D1590" s="40"/>
    </row>
    <row r="1591" spans="2:4" x14ac:dyDescent="0.25">
      <c r="B1591" t="s">
        <v>2573</v>
      </c>
      <c r="C1591" s="40">
        <v>45796</v>
      </c>
      <c r="D1591" s="40"/>
    </row>
    <row r="1592" spans="2:4" x14ac:dyDescent="0.25">
      <c r="B1592" t="s">
        <v>234</v>
      </c>
      <c r="C1592" s="40">
        <v>45797</v>
      </c>
      <c r="D1592" s="40"/>
    </row>
    <row r="1593" spans="2:4" x14ac:dyDescent="0.25">
      <c r="B1593" t="s">
        <v>1260</v>
      </c>
      <c r="C1593" s="40">
        <v>45797</v>
      </c>
      <c r="D1593" s="40"/>
    </row>
    <row r="1594" spans="2:4" x14ac:dyDescent="0.25">
      <c r="B1594" t="s">
        <v>1563</v>
      </c>
      <c r="C1594" s="40">
        <v>45797</v>
      </c>
      <c r="D1594" s="40"/>
    </row>
    <row r="1595" spans="2:4" x14ac:dyDescent="0.25">
      <c r="B1595" t="s">
        <v>2175</v>
      </c>
      <c r="C1595" s="40">
        <v>45797</v>
      </c>
      <c r="D1595" s="40"/>
    </row>
    <row r="1596" spans="2:4" x14ac:dyDescent="0.25">
      <c r="B1596" t="s">
        <v>2251</v>
      </c>
      <c r="C1596" s="40">
        <v>45797</v>
      </c>
      <c r="D1596" s="40"/>
    </row>
    <row r="1597" spans="2:4" x14ac:dyDescent="0.25">
      <c r="B1597" t="s">
        <v>195</v>
      </c>
      <c r="C1597" s="40">
        <v>45798</v>
      </c>
      <c r="D1597" s="40"/>
    </row>
    <row r="1598" spans="2:4" x14ac:dyDescent="0.25">
      <c r="B1598" t="s">
        <v>361</v>
      </c>
      <c r="C1598" s="40">
        <v>45798</v>
      </c>
      <c r="D1598" s="40"/>
    </row>
    <row r="1599" spans="2:4" x14ac:dyDescent="0.25">
      <c r="B1599" t="s">
        <v>617</v>
      </c>
      <c r="C1599" s="40">
        <v>45799</v>
      </c>
      <c r="D1599" s="40"/>
    </row>
    <row r="1600" spans="2:4" x14ac:dyDescent="0.25">
      <c r="B1600" t="s">
        <v>915</v>
      </c>
      <c r="C1600" s="40">
        <v>45799</v>
      </c>
      <c r="D1600" s="40"/>
    </row>
    <row r="1601" spans="2:4" x14ac:dyDescent="0.25">
      <c r="B1601" t="s">
        <v>1456</v>
      </c>
      <c r="C1601" s="40">
        <v>45799</v>
      </c>
      <c r="D1601" s="40"/>
    </row>
    <row r="1602" spans="2:4" x14ac:dyDescent="0.25">
      <c r="B1602" t="s">
        <v>328</v>
      </c>
      <c r="C1602" s="40">
        <v>45800</v>
      </c>
      <c r="D1602" s="40"/>
    </row>
    <row r="1603" spans="2:4" x14ac:dyDescent="0.25">
      <c r="B1603" t="s">
        <v>1104</v>
      </c>
      <c r="C1603" s="40">
        <v>45800</v>
      </c>
      <c r="D1603" s="40"/>
    </row>
    <row r="1604" spans="2:4" x14ac:dyDescent="0.25">
      <c r="B1604" t="s">
        <v>484</v>
      </c>
      <c r="C1604" s="40">
        <v>45801</v>
      </c>
      <c r="D1604" s="40"/>
    </row>
    <row r="1605" spans="2:4" x14ac:dyDescent="0.25">
      <c r="B1605" t="s">
        <v>341</v>
      </c>
      <c r="C1605" s="40">
        <v>45801</v>
      </c>
      <c r="D1605" s="40"/>
    </row>
    <row r="1606" spans="2:4" x14ac:dyDescent="0.25">
      <c r="B1606" t="s">
        <v>1786</v>
      </c>
      <c r="C1606" s="40">
        <v>45801</v>
      </c>
      <c r="D1606" s="40"/>
    </row>
    <row r="1607" spans="2:4" x14ac:dyDescent="0.25">
      <c r="B1607" t="s">
        <v>163</v>
      </c>
      <c r="C1607" s="40">
        <v>45802</v>
      </c>
      <c r="D1607" s="40"/>
    </row>
    <row r="1608" spans="2:4" x14ac:dyDescent="0.25">
      <c r="B1608" t="s">
        <v>833</v>
      </c>
      <c r="C1608" s="40">
        <v>45802</v>
      </c>
      <c r="D1608" s="40"/>
    </row>
    <row r="1609" spans="2:4" x14ac:dyDescent="0.25">
      <c r="B1609" t="s">
        <v>1678</v>
      </c>
      <c r="C1609" s="40">
        <v>45802</v>
      </c>
      <c r="D1609" s="40"/>
    </row>
    <row r="1610" spans="2:4" x14ac:dyDescent="0.25">
      <c r="B1610" t="s">
        <v>1987</v>
      </c>
      <c r="C1610" s="40">
        <v>45802</v>
      </c>
      <c r="D1610" s="40"/>
    </row>
    <row r="1611" spans="2:4" x14ac:dyDescent="0.25">
      <c r="B1611" t="s">
        <v>2348</v>
      </c>
      <c r="C1611" s="40">
        <v>45802</v>
      </c>
      <c r="D1611" s="40"/>
    </row>
    <row r="1612" spans="2:4" x14ac:dyDescent="0.25">
      <c r="B1612" t="s">
        <v>1780</v>
      </c>
      <c r="C1612" s="40">
        <v>45803</v>
      </c>
      <c r="D1612" s="40"/>
    </row>
    <row r="1613" spans="2:4" x14ac:dyDescent="0.25">
      <c r="B1613" t="s">
        <v>350</v>
      </c>
      <c r="C1613" s="40">
        <v>45804</v>
      </c>
      <c r="D1613" s="40"/>
    </row>
    <row r="1614" spans="2:4" x14ac:dyDescent="0.25">
      <c r="B1614" t="s">
        <v>561</v>
      </c>
      <c r="C1614" s="40">
        <v>45804</v>
      </c>
      <c r="D1614" s="40"/>
    </row>
    <row r="1615" spans="2:4" x14ac:dyDescent="0.25">
      <c r="B1615" t="s">
        <v>1662</v>
      </c>
      <c r="C1615" s="40">
        <v>45804</v>
      </c>
      <c r="D1615" s="40"/>
    </row>
    <row r="1616" spans="2:4" x14ac:dyDescent="0.25">
      <c r="B1616" t="s">
        <v>1574</v>
      </c>
      <c r="C1616" s="40">
        <v>45804</v>
      </c>
      <c r="D1616" s="40"/>
    </row>
    <row r="1617" spans="2:4" x14ac:dyDescent="0.25">
      <c r="B1617" t="s">
        <v>2260</v>
      </c>
      <c r="C1617" s="40">
        <v>45804</v>
      </c>
      <c r="D1617" s="40"/>
    </row>
    <row r="1618" spans="2:4" x14ac:dyDescent="0.25">
      <c r="B1618" t="s">
        <v>1671</v>
      </c>
      <c r="C1618" s="40">
        <v>45805</v>
      </c>
      <c r="D1618" s="40"/>
    </row>
    <row r="1619" spans="2:4" x14ac:dyDescent="0.25">
      <c r="B1619" t="s">
        <v>2318</v>
      </c>
      <c r="C1619" s="40">
        <v>45805</v>
      </c>
      <c r="D1619" s="40"/>
    </row>
    <row r="1620" spans="2:4" x14ac:dyDescent="0.25">
      <c r="B1620" t="s">
        <v>2366</v>
      </c>
      <c r="C1620" s="40">
        <v>45805</v>
      </c>
      <c r="D1620" s="40"/>
    </row>
    <row r="1621" spans="2:4" x14ac:dyDescent="0.25">
      <c r="B1621" t="s">
        <v>87</v>
      </c>
      <c r="C1621" s="40">
        <v>45806</v>
      </c>
      <c r="D1621" s="40"/>
    </row>
    <row r="1622" spans="2:4" x14ac:dyDescent="0.25">
      <c r="B1622" t="s">
        <v>2486</v>
      </c>
      <c r="C1622" s="40">
        <v>45806</v>
      </c>
      <c r="D1622" s="40"/>
    </row>
    <row r="1623" spans="2:4" x14ac:dyDescent="0.25">
      <c r="B1623" t="s">
        <v>2268</v>
      </c>
      <c r="C1623" s="40">
        <v>45806</v>
      </c>
      <c r="D1623" s="40"/>
    </row>
    <row r="1624" spans="2:4" x14ac:dyDescent="0.25">
      <c r="B1624" t="s">
        <v>583</v>
      </c>
      <c r="C1624" s="40">
        <v>45808</v>
      </c>
      <c r="D1624" s="40"/>
    </row>
    <row r="1625" spans="2:4" x14ac:dyDescent="0.25">
      <c r="B1625" t="s">
        <v>556</v>
      </c>
      <c r="C1625" s="40">
        <v>45808</v>
      </c>
      <c r="D1625" s="40"/>
    </row>
    <row r="1626" spans="2:4" x14ac:dyDescent="0.25">
      <c r="B1626" t="s">
        <v>1663</v>
      </c>
      <c r="C1626" s="40">
        <v>45808</v>
      </c>
      <c r="D1626" s="40"/>
    </row>
    <row r="1627" spans="2:4" x14ac:dyDescent="0.25">
      <c r="B1627" t="s">
        <v>256</v>
      </c>
      <c r="C1627" s="40">
        <v>45809</v>
      </c>
      <c r="D1627" s="40"/>
    </row>
    <row r="1628" spans="2:4" x14ac:dyDescent="0.25">
      <c r="B1628" t="s">
        <v>590</v>
      </c>
      <c r="C1628" s="40">
        <v>45809</v>
      </c>
      <c r="D1628" s="40"/>
    </row>
    <row r="1629" spans="2:4" x14ac:dyDescent="0.25">
      <c r="B1629" t="s">
        <v>2197</v>
      </c>
      <c r="C1629" s="40">
        <v>45809</v>
      </c>
      <c r="D1629" s="40"/>
    </row>
    <row r="1630" spans="2:4" x14ac:dyDescent="0.25">
      <c r="B1630" t="s">
        <v>2406</v>
      </c>
      <c r="C1630" s="40">
        <v>45809</v>
      </c>
      <c r="D1630" s="40"/>
    </row>
    <row r="1631" spans="2:4" x14ac:dyDescent="0.25">
      <c r="B1631" t="s">
        <v>342</v>
      </c>
      <c r="C1631" s="40">
        <v>45810</v>
      </c>
      <c r="D1631" s="40"/>
    </row>
    <row r="1632" spans="2:4" x14ac:dyDescent="0.25">
      <c r="B1632" t="s">
        <v>351</v>
      </c>
      <c r="C1632" s="40">
        <v>45810</v>
      </c>
      <c r="D1632" s="40"/>
    </row>
    <row r="1633" spans="2:4" x14ac:dyDescent="0.25">
      <c r="B1633" t="s">
        <v>886</v>
      </c>
      <c r="C1633" s="40">
        <v>45811</v>
      </c>
      <c r="D1633" s="40"/>
    </row>
    <row r="1634" spans="2:4" x14ac:dyDescent="0.25">
      <c r="B1634" t="s">
        <v>1978</v>
      </c>
      <c r="C1634" s="40">
        <v>45811</v>
      </c>
      <c r="D1634" s="40"/>
    </row>
    <row r="1635" spans="2:4" x14ac:dyDescent="0.25">
      <c r="B1635" t="s">
        <v>2369</v>
      </c>
      <c r="C1635" s="40">
        <v>45811</v>
      </c>
      <c r="D1635" s="40"/>
    </row>
    <row r="1636" spans="2:4" x14ac:dyDescent="0.25">
      <c r="B1636" t="s">
        <v>626</v>
      </c>
      <c r="C1636" s="40">
        <v>45812</v>
      </c>
      <c r="D1636" s="40"/>
    </row>
    <row r="1637" spans="2:4" x14ac:dyDescent="0.25">
      <c r="B1637" t="s">
        <v>235</v>
      </c>
      <c r="C1637" s="40">
        <v>45812</v>
      </c>
      <c r="D1637" s="40"/>
    </row>
    <row r="1638" spans="2:4" x14ac:dyDescent="0.25">
      <c r="B1638" t="s">
        <v>202</v>
      </c>
      <c r="C1638" s="40">
        <v>45812</v>
      </c>
      <c r="D1638" s="40"/>
    </row>
    <row r="1639" spans="2:4" x14ac:dyDescent="0.25">
      <c r="B1639" t="s">
        <v>270</v>
      </c>
      <c r="C1639" s="40">
        <v>45812</v>
      </c>
      <c r="D1639" s="40"/>
    </row>
    <row r="1640" spans="2:4" x14ac:dyDescent="0.25">
      <c r="B1640" t="s">
        <v>326</v>
      </c>
      <c r="C1640" s="40">
        <v>45812</v>
      </c>
      <c r="D1640" s="40"/>
    </row>
    <row r="1641" spans="2:4" x14ac:dyDescent="0.25">
      <c r="B1641" t="s">
        <v>929</v>
      </c>
      <c r="C1641" s="40">
        <v>45812</v>
      </c>
      <c r="D1641" s="40"/>
    </row>
    <row r="1642" spans="2:4" x14ac:dyDescent="0.25">
      <c r="B1642" t="s">
        <v>1442</v>
      </c>
      <c r="C1642" s="40">
        <v>45812</v>
      </c>
      <c r="D1642" s="40"/>
    </row>
    <row r="1643" spans="2:4" x14ac:dyDescent="0.25">
      <c r="B1643" t="s">
        <v>1937</v>
      </c>
      <c r="C1643" s="40">
        <v>45814</v>
      </c>
      <c r="D1643" s="40"/>
    </row>
    <row r="1644" spans="2:4" x14ac:dyDescent="0.25">
      <c r="B1644" t="s">
        <v>636</v>
      </c>
      <c r="C1644" s="40">
        <v>45815</v>
      </c>
      <c r="D1644" s="40"/>
    </row>
    <row r="1645" spans="2:4" x14ac:dyDescent="0.25">
      <c r="B1645" t="s">
        <v>746</v>
      </c>
      <c r="C1645" s="40">
        <v>45815</v>
      </c>
      <c r="D1645" s="40"/>
    </row>
    <row r="1646" spans="2:4" x14ac:dyDescent="0.25">
      <c r="B1646" t="s">
        <v>1633</v>
      </c>
      <c r="C1646" s="40">
        <v>45815</v>
      </c>
      <c r="D1646" s="40"/>
    </row>
    <row r="1647" spans="2:4" x14ac:dyDescent="0.25">
      <c r="B1647" t="s">
        <v>1611</v>
      </c>
      <c r="C1647" s="40">
        <v>45815</v>
      </c>
      <c r="D1647" s="40"/>
    </row>
    <row r="1648" spans="2:4" x14ac:dyDescent="0.25">
      <c r="B1648" t="s">
        <v>1423</v>
      </c>
      <c r="C1648" s="40">
        <v>45815</v>
      </c>
      <c r="D1648" s="40"/>
    </row>
    <row r="1649" spans="2:4" x14ac:dyDescent="0.25">
      <c r="B1649" t="s">
        <v>2167</v>
      </c>
      <c r="C1649" s="40">
        <v>45815</v>
      </c>
      <c r="D1649" s="40"/>
    </row>
    <row r="1650" spans="2:4" x14ac:dyDescent="0.25">
      <c r="B1650" t="s">
        <v>409</v>
      </c>
      <c r="C1650" s="40">
        <v>45816</v>
      </c>
      <c r="D1650" s="40"/>
    </row>
    <row r="1651" spans="2:4" x14ac:dyDescent="0.25">
      <c r="B1651" t="s">
        <v>2503</v>
      </c>
      <c r="C1651" s="40">
        <v>45816</v>
      </c>
      <c r="D1651" s="40"/>
    </row>
    <row r="1652" spans="2:4" x14ac:dyDescent="0.25">
      <c r="B1652" t="s">
        <v>1791</v>
      </c>
      <c r="C1652" s="40">
        <v>45817</v>
      </c>
      <c r="D1652" s="40"/>
    </row>
    <row r="1653" spans="2:4" x14ac:dyDescent="0.25">
      <c r="B1653" t="s">
        <v>1075</v>
      </c>
      <c r="C1653" s="40">
        <v>45818</v>
      </c>
      <c r="D1653" s="40"/>
    </row>
    <row r="1654" spans="2:4" x14ac:dyDescent="0.25">
      <c r="B1654" t="s">
        <v>1045</v>
      </c>
      <c r="C1654" s="40">
        <v>45818</v>
      </c>
      <c r="D1654" s="40"/>
    </row>
    <row r="1655" spans="2:4" x14ac:dyDescent="0.25">
      <c r="B1655" t="s">
        <v>1056</v>
      </c>
      <c r="C1655" s="40">
        <v>45818</v>
      </c>
      <c r="D1655" s="40"/>
    </row>
    <row r="1656" spans="2:4" x14ac:dyDescent="0.25">
      <c r="B1656" t="s">
        <v>1223</v>
      </c>
      <c r="C1656" s="40">
        <v>45818</v>
      </c>
      <c r="D1656" s="40"/>
    </row>
    <row r="1657" spans="2:4" x14ac:dyDescent="0.25">
      <c r="B1657" t="s">
        <v>1617</v>
      </c>
      <c r="C1657" s="40">
        <v>45818</v>
      </c>
      <c r="D1657" s="40"/>
    </row>
    <row r="1658" spans="2:4" x14ac:dyDescent="0.25">
      <c r="B1658" t="s">
        <v>646</v>
      </c>
      <c r="C1658" s="40">
        <v>45819</v>
      </c>
      <c r="D1658" s="40"/>
    </row>
    <row r="1659" spans="2:4" x14ac:dyDescent="0.25">
      <c r="B1659" t="s">
        <v>552</v>
      </c>
      <c r="C1659" s="40">
        <v>45819</v>
      </c>
      <c r="D1659" s="40"/>
    </row>
    <row r="1660" spans="2:4" x14ac:dyDescent="0.25">
      <c r="B1660" t="s">
        <v>1287</v>
      </c>
      <c r="C1660" s="40">
        <v>45819</v>
      </c>
      <c r="D1660" s="40"/>
    </row>
    <row r="1661" spans="2:4" x14ac:dyDescent="0.25">
      <c r="B1661" t="s">
        <v>1040</v>
      </c>
      <c r="C1661" s="40">
        <v>45819</v>
      </c>
      <c r="D1661" s="40"/>
    </row>
    <row r="1662" spans="2:4" x14ac:dyDescent="0.25">
      <c r="B1662" t="s">
        <v>1706</v>
      </c>
      <c r="C1662" s="40">
        <v>45819</v>
      </c>
      <c r="D1662" s="40"/>
    </row>
    <row r="1663" spans="2:4" x14ac:dyDescent="0.25">
      <c r="B1663" t="s">
        <v>2004</v>
      </c>
      <c r="C1663" s="40">
        <v>45819</v>
      </c>
      <c r="D1663" s="40"/>
    </row>
    <row r="1664" spans="2:4" x14ac:dyDescent="0.25">
      <c r="B1664" t="s">
        <v>2111</v>
      </c>
      <c r="C1664" s="40">
        <v>45819</v>
      </c>
      <c r="D1664" s="40"/>
    </row>
    <row r="1665" spans="2:4" x14ac:dyDescent="0.25">
      <c r="B1665" t="s">
        <v>1107</v>
      </c>
      <c r="C1665" s="40">
        <v>45820</v>
      </c>
      <c r="D1665" s="40"/>
    </row>
    <row r="1666" spans="2:4" x14ac:dyDescent="0.25">
      <c r="B1666" t="s">
        <v>1754</v>
      </c>
      <c r="C1666" s="40">
        <v>45820</v>
      </c>
      <c r="D1666" s="40"/>
    </row>
    <row r="1667" spans="2:4" x14ac:dyDescent="0.25">
      <c r="B1667" t="s">
        <v>329</v>
      </c>
      <c r="C1667" s="40">
        <v>45821</v>
      </c>
      <c r="D1667" s="40"/>
    </row>
    <row r="1668" spans="2:4" x14ac:dyDescent="0.25">
      <c r="B1668" t="s">
        <v>1196</v>
      </c>
      <c r="C1668" s="40">
        <v>45821</v>
      </c>
      <c r="D1668" s="40"/>
    </row>
    <row r="1669" spans="2:4" x14ac:dyDescent="0.25">
      <c r="B1669" t="s">
        <v>1404</v>
      </c>
      <c r="C1669" s="40">
        <v>45821</v>
      </c>
      <c r="D1669" s="40"/>
    </row>
    <row r="1670" spans="2:4" x14ac:dyDescent="0.25">
      <c r="B1670" t="s">
        <v>1401</v>
      </c>
      <c r="C1670" s="40">
        <v>45821</v>
      </c>
      <c r="D1670" s="40"/>
    </row>
    <row r="1671" spans="2:4" x14ac:dyDescent="0.25">
      <c r="B1671" t="s">
        <v>1551</v>
      </c>
      <c r="C1671" s="40">
        <v>45821</v>
      </c>
      <c r="D1671" s="40"/>
    </row>
    <row r="1672" spans="2:4" x14ac:dyDescent="0.25">
      <c r="B1672" t="s">
        <v>2063</v>
      </c>
      <c r="C1672" s="40">
        <v>45821</v>
      </c>
      <c r="D1672" s="40"/>
    </row>
    <row r="1673" spans="2:4" x14ac:dyDescent="0.25">
      <c r="B1673" t="s">
        <v>2592</v>
      </c>
      <c r="C1673" s="40">
        <v>45821</v>
      </c>
      <c r="D1673" s="40"/>
    </row>
    <row r="1674" spans="2:4" x14ac:dyDescent="0.25">
      <c r="B1674" t="s">
        <v>2189</v>
      </c>
      <c r="C1674" s="40">
        <v>45821</v>
      </c>
      <c r="D1674" s="40"/>
    </row>
    <row r="1675" spans="2:4" x14ac:dyDescent="0.25">
      <c r="B1675" t="s">
        <v>988</v>
      </c>
      <c r="C1675" s="40">
        <v>45822</v>
      </c>
      <c r="D1675" s="40"/>
    </row>
    <row r="1676" spans="2:4" x14ac:dyDescent="0.25">
      <c r="B1676" t="s">
        <v>1816</v>
      </c>
      <c r="C1676" s="40">
        <v>45822</v>
      </c>
      <c r="D1676" s="40"/>
    </row>
    <row r="1677" spans="2:4" x14ac:dyDescent="0.25">
      <c r="B1677" t="s">
        <v>1846</v>
      </c>
      <c r="C1677" s="40">
        <v>45822</v>
      </c>
      <c r="D1677" s="40"/>
    </row>
    <row r="1678" spans="2:4" x14ac:dyDescent="0.25">
      <c r="B1678" t="s">
        <v>203</v>
      </c>
      <c r="C1678" s="40">
        <v>45823</v>
      </c>
      <c r="D1678" s="40"/>
    </row>
    <row r="1679" spans="2:4" x14ac:dyDescent="0.25">
      <c r="B1679" t="s">
        <v>1123</v>
      </c>
      <c r="C1679" s="40">
        <v>45823</v>
      </c>
      <c r="D1679" s="40"/>
    </row>
    <row r="1680" spans="2:4" x14ac:dyDescent="0.25">
      <c r="B1680" t="s">
        <v>719</v>
      </c>
      <c r="C1680" s="40">
        <v>45824</v>
      </c>
      <c r="D1680" s="40"/>
    </row>
    <row r="1681" spans="2:4" x14ac:dyDescent="0.25">
      <c r="B1681" t="s">
        <v>1533</v>
      </c>
      <c r="C1681" s="40">
        <v>45824</v>
      </c>
      <c r="D1681" s="40"/>
    </row>
    <row r="1682" spans="2:4" x14ac:dyDescent="0.25">
      <c r="B1682" t="s">
        <v>2036</v>
      </c>
      <c r="C1682" s="40">
        <v>45824</v>
      </c>
      <c r="D1682" s="40"/>
    </row>
    <row r="1683" spans="2:4" x14ac:dyDescent="0.25">
      <c r="B1683" t="s">
        <v>643</v>
      </c>
      <c r="C1683" s="40">
        <v>45825</v>
      </c>
      <c r="D1683" s="40"/>
    </row>
    <row r="1684" spans="2:4" x14ac:dyDescent="0.25">
      <c r="B1684" t="s">
        <v>1446</v>
      </c>
      <c r="C1684" s="40">
        <v>45825</v>
      </c>
      <c r="D1684" s="40"/>
    </row>
    <row r="1685" spans="2:4" x14ac:dyDescent="0.25">
      <c r="B1685" t="s">
        <v>2660</v>
      </c>
      <c r="C1685" s="40">
        <v>45825</v>
      </c>
      <c r="D1685" s="40"/>
    </row>
    <row r="1686" spans="2:4" x14ac:dyDescent="0.25">
      <c r="B1686" t="s">
        <v>2610</v>
      </c>
      <c r="C1686" s="40">
        <v>45825</v>
      </c>
      <c r="D1686" s="40"/>
    </row>
    <row r="1687" spans="2:4" x14ac:dyDescent="0.25">
      <c r="B1687" t="s">
        <v>129</v>
      </c>
      <c r="C1687" s="40">
        <v>45826</v>
      </c>
      <c r="D1687" s="40"/>
    </row>
    <row r="1688" spans="2:4" x14ac:dyDescent="0.25">
      <c r="B1688" t="s">
        <v>1615</v>
      </c>
      <c r="C1688" s="40">
        <v>45826</v>
      </c>
      <c r="D1688" s="40"/>
    </row>
    <row r="1689" spans="2:4" x14ac:dyDescent="0.25">
      <c r="B1689" t="s">
        <v>2492</v>
      </c>
      <c r="C1689" s="40">
        <v>45826</v>
      </c>
      <c r="D1689" s="40"/>
    </row>
    <row r="1690" spans="2:4" x14ac:dyDescent="0.25">
      <c r="B1690" t="s">
        <v>2169</v>
      </c>
      <c r="C1690" s="40">
        <v>45826</v>
      </c>
      <c r="D1690" s="40"/>
    </row>
    <row r="1691" spans="2:4" x14ac:dyDescent="0.25">
      <c r="B1691" t="s">
        <v>568</v>
      </c>
      <c r="C1691" s="40">
        <v>45827</v>
      </c>
      <c r="D1691" s="40"/>
    </row>
    <row r="1692" spans="2:4" x14ac:dyDescent="0.25">
      <c r="B1692" t="s">
        <v>704</v>
      </c>
      <c r="C1692" s="40">
        <v>45827</v>
      </c>
      <c r="D1692" s="40"/>
    </row>
    <row r="1693" spans="2:4" x14ac:dyDescent="0.25">
      <c r="B1693" t="s">
        <v>794</v>
      </c>
      <c r="C1693" s="40">
        <v>45827</v>
      </c>
      <c r="D1693" s="40"/>
    </row>
    <row r="1694" spans="2:4" x14ac:dyDescent="0.25">
      <c r="B1694" t="s">
        <v>1072</v>
      </c>
      <c r="C1694" s="40">
        <v>45827</v>
      </c>
      <c r="D1694" s="40"/>
    </row>
    <row r="1695" spans="2:4" x14ac:dyDescent="0.25">
      <c r="B1695" t="s">
        <v>1349</v>
      </c>
      <c r="C1695" s="40">
        <v>45829</v>
      </c>
      <c r="D1695" s="40"/>
    </row>
    <row r="1696" spans="2:4" x14ac:dyDescent="0.25">
      <c r="B1696" t="s">
        <v>1598</v>
      </c>
      <c r="C1696" s="40">
        <v>45829</v>
      </c>
      <c r="D1696" s="40"/>
    </row>
    <row r="1697" spans="2:4" x14ac:dyDescent="0.25">
      <c r="B1697" t="s">
        <v>2404</v>
      </c>
      <c r="C1697" s="40">
        <v>45829</v>
      </c>
      <c r="D1697" s="40"/>
    </row>
    <row r="1698" spans="2:4" x14ac:dyDescent="0.25">
      <c r="B1698" t="s">
        <v>2627</v>
      </c>
      <c r="C1698" s="40">
        <v>45829</v>
      </c>
      <c r="D1698" s="40"/>
    </row>
    <row r="1699" spans="2:4" x14ac:dyDescent="0.25">
      <c r="B1699" t="s">
        <v>2045</v>
      </c>
      <c r="C1699" s="40">
        <v>45829</v>
      </c>
      <c r="D1699" s="40"/>
    </row>
    <row r="1700" spans="2:4" x14ac:dyDescent="0.25">
      <c r="B1700" t="s">
        <v>206</v>
      </c>
      <c r="C1700" s="40">
        <v>45830</v>
      </c>
      <c r="D1700" s="40"/>
    </row>
    <row r="1701" spans="2:4" x14ac:dyDescent="0.25">
      <c r="B1701" t="s">
        <v>438</v>
      </c>
      <c r="C1701" s="40">
        <v>45830</v>
      </c>
      <c r="D1701" s="40"/>
    </row>
    <row r="1702" spans="2:4" x14ac:dyDescent="0.25">
      <c r="B1702" t="s">
        <v>1159</v>
      </c>
      <c r="C1702" s="40">
        <v>45830</v>
      </c>
      <c r="D1702" s="40"/>
    </row>
    <row r="1703" spans="2:4" x14ac:dyDescent="0.25">
      <c r="B1703" t="s">
        <v>1870</v>
      </c>
      <c r="C1703" s="40">
        <v>45830</v>
      </c>
      <c r="D1703" s="40"/>
    </row>
    <row r="1704" spans="2:4" x14ac:dyDescent="0.25">
      <c r="B1704" t="s">
        <v>1542</v>
      </c>
      <c r="C1704" s="40">
        <v>45830</v>
      </c>
      <c r="D1704" s="40"/>
    </row>
    <row r="1705" spans="2:4" x14ac:dyDescent="0.25">
      <c r="B1705" t="s">
        <v>1610</v>
      </c>
      <c r="C1705" s="40">
        <v>45830</v>
      </c>
      <c r="D1705" s="40"/>
    </row>
    <row r="1706" spans="2:4" x14ac:dyDescent="0.25">
      <c r="B1706" t="s">
        <v>2057</v>
      </c>
      <c r="C1706" s="40">
        <v>45830</v>
      </c>
      <c r="D1706" s="40"/>
    </row>
    <row r="1707" spans="2:4" x14ac:dyDescent="0.25">
      <c r="B1707" t="s">
        <v>1416</v>
      </c>
      <c r="C1707" s="40">
        <v>45831</v>
      </c>
      <c r="D1707" s="40"/>
    </row>
    <row r="1708" spans="2:4" x14ac:dyDescent="0.25">
      <c r="B1708" t="s">
        <v>2625</v>
      </c>
      <c r="C1708" s="40">
        <v>45831</v>
      </c>
      <c r="D1708" s="40"/>
    </row>
    <row r="1709" spans="2:4" x14ac:dyDescent="0.25">
      <c r="B1709" t="s">
        <v>442</v>
      </c>
      <c r="C1709" s="40">
        <v>45832</v>
      </c>
      <c r="D1709" s="40"/>
    </row>
    <row r="1710" spans="2:4" x14ac:dyDescent="0.25">
      <c r="B1710" t="s">
        <v>444</v>
      </c>
      <c r="C1710" s="40">
        <v>45832</v>
      </c>
      <c r="D1710" s="40"/>
    </row>
    <row r="1711" spans="2:4" x14ac:dyDescent="0.25">
      <c r="B1711" t="s">
        <v>507</v>
      </c>
      <c r="C1711" s="40">
        <v>45832</v>
      </c>
      <c r="D1711" s="40"/>
    </row>
    <row r="1712" spans="2:4" x14ac:dyDescent="0.25">
      <c r="B1712" t="s">
        <v>1171</v>
      </c>
      <c r="C1712" s="40">
        <v>45832</v>
      </c>
      <c r="D1712" s="40"/>
    </row>
    <row r="1713" spans="2:4" x14ac:dyDescent="0.25">
      <c r="B1713" t="s">
        <v>1167</v>
      </c>
      <c r="C1713" s="40">
        <v>45832</v>
      </c>
      <c r="D1713" s="40"/>
    </row>
    <row r="1714" spans="2:4" x14ac:dyDescent="0.25">
      <c r="B1714" t="s">
        <v>1835</v>
      </c>
      <c r="C1714" s="40">
        <v>45832</v>
      </c>
      <c r="D1714" s="40"/>
    </row>
    <row r="1715" spans="2:4" x14ac:dyDescent="0.25">
      <c r="B1715" t="s">
        <v>916</v>
      </c>
      <c r="C1715" s="40">
        <v>45833</v>
      </c>
      <c r="D1715" s="40"/>
    </row>
    <row r="1716" spans="2:4" x14ac:dyDescent="0.25">
      <c r="B1716" t="s">
        <v>275</v>
      </c>
      <c r="C1716" s="40">
        <v>45834</v>
      </c>
      <c r="D1716" s="40"/>
    </row>
    <row r="1717" spans="2:4" x14ac:dyDescent="0.25">
      <c r="B1717" t="s">
        <v>1068</v>
      </c>
      <c r="C1717" s="40">
        <v>45834</v>
      </c>
      <c r="D1717" s="40"/>
    </row>
    <row r="1718" spans="2:4" x14ac:dyDescent="0.25">
      <c r="B1718" t="s">
        <v>1379</v>
      </c>
      <c r="C1718" s="40">
        <v>45834</v>
      </c>
      <c r="D1718" s="40"/>
    </row>
    <row r="1719" spans="2:4" x14ac:dyDescent="0.25">
      <c r="B1719" t="s">
        <v>1565</v>
      </c>
      <c r="C1719" s="40">
        <v>45834</v>
      </c>
      <c r="D1719" s="40"/>
    </row>
    <row r="1720" spans="2:4" x14ac:dyDescent="0.25">
      <c r="B1720" t="s">
        <v>1390</v>
      </c>
      <c r="C1720" s="40">
        <v>45834</v>
      </c>
      <c r="D1720" s="40"/>
    </row>
    <row r="1721" spans="2:4" x14ac:dyDescent="0.25">
      <c r="B1721" t="s">
        <v>2652</v>
      </c>
      <c r="C1721" s="40">
        <v>45834</v>
      </c>
      <c r="D1721" s="40"/>
    </row>
    <row r="1722" spans="2:4" x14ac:dyDescent="0.25">
      <c r="B1722" t="s">
        <v>421</v>
      </c>
      <c r="C1722" s="40">
        <v>45835</v>
      </c>
      <c r="D1722" s="40"/>
    </row>
    <row r="1723" spans="2:4" x14ac:dyDescent="0.25">
      <c r="B1723" t="s">
        <v>551</v>
      </c>
      <c r="C1723" s="40">
        <v>45835</v>
      </c>
      <c r="D1723" s="40"/>
    </row>
    <row r="1724" spans="2:4" x14ac:dyDescent="0.25">
      <c r="B1724" t="s">
        <v>932</v>
      </c>
      <c r="C1724" s="40">
        <v>45835</v>
      </c>
      <c r="D1724" s="40"/>
    </row>
    <row r="1725" spans="2:4" x14ac:dyDescent="0.25">
      <c r="B1725" t="s">
        <v>307</v>
      </c>
      <c r="C1725" s="40">
        <v>45836</v>
      </c>
      <c r="D1725" s="40"/>
    </row>
    <row r="1726" spans="2:4" x14ac:dyDescent="0.25">
      <c r="B1726" t="s">
        <v>344</v>
      </c>
      <c r="C1726" s="40">
        <v>45836</v>
      </c>
      <c r="D1726" s="40"/>
    </row>
    <row r="1727" spans="2:4" x14ac:dyDescent="0.25">
      <c r="B1727" t="s">
        <v>1034</v>
      </c>
      <c r="C1727" s="40">
        <v>45836</v>
      </c>
      <c r="D1727" s="40"/>
    </row>
    <row r="1728" spans="2:4" x14ac:dyDescent="0.25">
      <c r="B1728" t="s">
        <v>1510</v>
      </c>
      <c r="C1728" s="40">
        <v>45836</v>
      </c>
      <c r="D1728" s="40"/>
    </row>
    <row r="1729" spans="2:4" x14ac:dyDescent="0.25">
      <c r="B1729" t="s">
        <v>1537</v>
      </c>
      <c r="C1729" s="40">
        <v>45836</v>
      </c>
      <c r="D1729" s="40"/>
    </row>
    <row r="1730" spans="2:4" x14ac:dyDescent="0.25">
      <c r="B1730" t="s">
        <v>1690</v>
      </c>
      <c r="C1730" s="40">
        <v>45836</v>
      </c>
      <c r="D1730" s="40"/>
    </row>
    <row r="1731" spans="2:4" x14ac:dyDescent="0.25">
      <c r="B1731" t="s">
        <v>1541</v>
      </c>
      <c r="C1731" s="40">
        <v>45836</v>
      </c>
      <c r="D1731" s="40"/>
    </row>
    <row r="1732" spans="2:4" x14ac:dyDescent="0.25">
      <c r="B1732" t="s">
        <v>2474</v>
      </c>
      <c r="C1732" s="40">
        <v>45836</v>
      </c>
      <c r="D1732" s="40"/>
    </row>
    <row r="1733" spans="2:4" x14ac:dyDescent="0.25">
      <c r="B1733" t="s">
        <v>454</v>
      </c>
      <c r="C1733" s="40">
        <v>45837</v>
      </c>
      <c r="D1733" s="40"/>
    </row>
    <row r="1734" spans="2:4" x14ac:dyDescent="0.25">
      <c r="B1734" t="s">
        <v>1016</v>
      </c>
      <c r="C1734" s="40">
        <v>45837</v>
      </c>
      <c r="D1734" s="40"/>
    </row>
    <row r="1735" spans="2:4" x14ac:dyDescent="0.25">
      <c r="B1735" t="s">
        <v>1622</v>
      </c>
      <c r="C1735" s="40">
        <v>45837</v>
      </c>
      <c r="D1735" s="40"/>
    </row>
    <row r="1736" spans="2:4" x14ac:dyDescent="0.25">
      <c r="B1736" t="s">
        <v>414</v>
      </c>
      <c r="C1736" s="40">
        <v>45838</v>
      </c>
      <c r="D1736" s="40"/>
    </row>
    <row r="1737" spans="2:4" x14ac:dyDescent="0.25">
      <c r="B1737" t="s">
        <v>605</v>
      </c>
      <c r="C1737" s="40">
        <v>45838</v>
      </c>
      <c r="D1737" s="40"/>
    </row>
    <row r="1738" spans="2:4" x14ac:dyDescent="0.25">
      <c r="B1738" t="s">
        <v>1183</v>
      </c>
      <c r="C1738" s="40">
        <v>45838</v>
      </c>
      <c r="D1738" s="40"/>
    </row>
    <row r="1739" spans="2:4" x14ac:dyDescent="0.25">
      <c r="B1739" t="s">
        <v>1474</v>
      </c>
      <c r="C1739" s="40">
        <v>45838</v>
      </c>
      <c r="D1739" s="40"/>
    </row>
    <row r="1740" spans="2:4" x14ac:dyDescent="0.25">
      <c r="B1740" t="s">
        <v>1398</v>
      </c>
      <c r="C1740" s="40">
        <v>45838</v>
      </c>
      <c r="D1740" s="40"/>
    </row>
    <row r="1741" spans="2:4" x14ac:dyDescent="0.25">
      <c r="B1741" t="s">
        <v>838</v>
      </c>
      <c r="C1741" s="40">
        <v>45839</v>
      </c>
      <c r="D1741" s="40"/>
    </row>
    <row r="1742" spans="2:4" x14ac:dyDescent="0.25">
      <c r="B1742" t="s">
        <v>1655</v>
      </c>
      <c r="C1742" s="40">
        <v>45839</v>
      </c>
      <c r="D1742" s="40"/>
    </row>
    <row r="1743" spans="2:4" x14ac:dyDescent="0.25">
      <c r="B1743" t="s">
        <v>1938</v>
      </c>
      <c r="C1743" s="40">
        <v>45839</v>
      </c>
      <c r="D1743" s="40"/>
    </row>
    <row r="1744" spans="2:4" x14ac:dyDescent="0.25">
      <c r="B1744" t="s">
        <v>2176</v>
      </c>
      <c r="C1744" s="40">
        <v>45839</v>
      </c>
      <c r="D1744" s="40"/>
    </row>
    <row r="1745" spans="2:4" x14ac:dyDescent="0.25">
      <c r="B1745" t="s">
        <v>2400</v>
      </c>
      <c r="C1745" s="40">
        <v>45839</v>
      </c>
      <c r="D1745" s="40"/>
    </row>
    <row r="1746" spans="2:4" x14ac:dyDescent="0.25">
      <c r="B1746" t="s">
        <v>1118</v>
      </c>
      <c r="C1746" s="40">
        <v>45840</v>
      </c>
      <c r="D1746" s="40"/>
    </row>
    <row r="1747" spans="2:4" x14ac:dyDescent="0.25">
      <c r="B1747" t="s">
        <v>2330</v>
      </c>
      <c r="C1747" s="40">
        <v>45840</v>
      </c>
      <c r="D1747" s="40"/>
    </row>
    <row r="1748" spans="2:4" x14ac:dyDescent="0.25">
      <c r="B1748" t="s">
        <v>380</v>
      </c>
      <c r="C1748" s="40">
        <v>45841</v>
      </c>
      <c r="D1748" s="40"/>
    </row>
    <row r="1749" spans="2:4" x14ac:dyDescent="0.25">
      <c r="B1749" t="s">
        <v>198</v>
      </c>
      <c r="C1749" s="40">
        <v>45841</v>
      </c>
      <c r="D1749" s="40"/>
    </row>
    <row r="1750" spans="2:4" x14ac:dyDescent="0.25">
      <c r="B1750" t="s">
        <v>2120</v>
      </c>
      <c r="C1750" s="40">
        <v>45841</v>
      </c>
      <c r="D1750" s="40"/>
    </row>
    <row r="1751" spans="2:4" x14ac:dyDescent="0.25">
      <c r="B1751" t="s">
        <v>399</v>
      </c>
      <c r="C1751" s="40">
        <v>45842</v>
      </c>
      <c r="D1751" s="40"/>
    </row>
    <row r="1752" spans="2:4" x14ac:dyDescent="0.25">
      <c r="B1752" t="s">
        <v>1155</v>
      </c>
      <c r="C1752" s="40">
        <v>45842</v>
      </c>
      <c r="D1752" s="40"/>
    </row>
    <row r="1753" spans="2:4" x14ac:dyDescent="0.25">
      <c r="B1753" t="s">
        <v>2410</v>
      </c>
      <c r="C1753" s="40">
        <v>45842</v>
      </c>
      <c r="D1753" s="40"/>
    </row>
    <row r="1754" spans="2:4" x14ac:dyDescent="0.25">
      <c r="B1754" t="s">
        <v>209</v>
      </c>
      <c r="C1754" s="40">
        <v>45843</v>
      </c>
      <c r="D1754" s="40"/>
    </row>
    <row r="1755" spans="2:4" x14ac:dyDescent="0.25">
      <c r="B1755" t="s">
        <v>625</v>
      </c>
      <c r="C1755" s="40">
        <v>45843</v>
      </c>
      <c r="D1755" s="40"/>
    </row>
    <row r="1756" spans="2:4" x14ac:dyDescent="0.25">
      <c r="B1756" t="s">
        <v>1727</v>
      </c>
      <c r="C1756" s="40">
        <v>45843</v>
      </c>
      <c r="D1756" s="40"/>
    </row>
    <row r="1757" spans="2:4" x14ac:dyDescent="0.25">
      <c r="B1757" t="s">
        <v>2277</v>
      </c>
      <c r="C1757" s="40">
        <v>45843</v>
      </c>
      <c r="D1757" s="40"/>
    </row>
    <row r="1758" spans="2:4" x14ac:dyDescent="0.25">
      <c r="B1758" t="s">
        <v>1156</v>
      </c>
      <c r="C1758" s="40">
        <v>45844</v>
      </c>
      <c r="D1758" s="40"/>
    </row>
    <row r="1759" spans="2:4" x14ac:dyDescent="0.25">
      <c r="B1759" t="s">
        <v>1996</v>
      </c>
      <c r="C1759" s="40">
        <v>45844</v>
      </c>
      <c r="D1759" s="40"/>
    </row>
    <row r="1760" spans="2:4" x14ac:dyDescent="0.25">
      <c r="B1760" t="s">
        <v>2514</v>
      </c>
      <c r="C1760" s="40">
        <v>45844</v>
      </c>
      <c r="D1760" s="40"/>
    </row>
    <row r="1761" spans="2:4" x14ac:dyDescent="0.25">
      <c r="B1761" t="s">
        <v>2168</v>
      </c>
      <c r="C1761" s="40">
        <v>45844</v>
      </c>
      <c r="D1761" s="40"/>
    </row>
    <row r="1762" spans="2:4" x14ac:dyDescent="0.25">
      <c r="B1762" t="s">
        <v>1135</v>
      </c>
      <c r="C1762" s="40">
        <v>45845</v>
      </c>
      <c r="D1762" s="40"/>
    </row>
    <row r="1763" spans="2:4" x14ac:dyDescent="0.25">
      <c r="B1763" t="s">
        <v>2336</v>
      </c>
      <c r="C1763" s="40">
        <v>45845</v>
      </c>
      <c r="D1763" s="40"/>
    </row>
    <row r="1764" spans="2:4" x14ac:dyDescent="0.25">
      <c r="B1764" t="s">
        <v>49</v>
      </c>
      <c r="C1764" s="40">
        <v>45846</v>
      </c>
      <c r="D1764" s="40"/>
    </row>
    <row r="1765" spans="2:4" x14ac:dyDescent="0.25">
      <c r="B1765" t="s">
        <v>1713</v>
      </c>
      <c r="C1765" s="40">
        <v>45846</v>
      </c>
      <c r="D1765" s="40"/>
    </row>
    <row r="1766" spans="2:4" x14ac:dyDescent="0.25">
      <c r="B1766" t="s">
        <v>1432</v>
      </c>
      <c r="C1766" s="40">
        <v>45846</v>
      </c>
      <c r="D1766" s="40"/>
    </row>
    <row r="1767" spans="2:4" x14ac:dyDescent="0.25">
      <c r="B1767" t="s">
        <v>2047</v>
      </c>
      <c r="C1767" s="40">
        <v>45846</v>
      </c>
      <c r="D1767" s="40"/>
    </row>
    <row r="1768" spans="2:4" x14ac:dyDescent="0.25">
      <c r="B1768" t="s">
        <v>52</v>
      </c>
      <c r="C1768" s="40">
        <v>45847</v>
      </c>
      <c r="D1768" s="40"/>
    </row>
    <row r="1769" spans="2:4" x14ac:dyDescent="0.25">
      <c r="B1769" t="s">
        <v>449</v>
      </c>
      <c r="C1769" s="40">
        <v>45847</v>
      </c>
      <c r="D1769" s="40"/>
    </row>
    <row r="1770" spans="2:4" x14ac:dyDescent="0.25">
      <c r="B1770" t="s">
        <v>768</v>
      </c>
      <c r="C1770" s="40">
        <v>45847</v>
      </c>
      <c r="D1770" s="40"/>
    </row>
    <row r="1771" spans="2:4" x14ac:dyDescent="0.25">
      <c r="B1771" t="s">
        <v>782</v>
      </c>
      <c r="C1771" s="40">
        <v>45847</v>
      </c>
      <c r="D1771" s="40"/>
    </row>
    <row r="1772" spans="2:4" x14ac:dyDescent="0.25">
      <c r="B1772" t="s">
        <v>1926</v>
      </c>
      <c r="C1772" s="40">
        <v>45848</v>
      </c>
      <c r="D1772" s="40"/>
    </row>
    <row r="1773" spans="2:4" x14ac:dyDescent="0.25">
      <c r="B1773" t="s">
        <v>2641</v>
      </c>
      <c r="C1773" s="40">
        <v>45848</v>
      </c>
      <c r="D1773" s="40"/>
    </row>
    <row r="1774" spans="2:4" x14ac:dyDescent="0.25">
      <c r="B1774" t="s">
        <v>2468</v>
      </c>
      <c r="C1774" s="40">
        <v>45848</v>
      </c>
      <c r="D1774" s="40"/>
    </row>
    <row r="1775" spans="2:4" x14ac:dyDescent="0.25">
      <c r="B1775" t="s">
        <v>765</v>
      </c>
      <c r="C1775" s="40">
        <v>45849</v>
      </c>
      <c r="D1775" s="40"/>
    </row>
    <row r="1776" spans="2:4" x14ac:dyDescent="0.25">
      <c r="B1776" t="s">
        <v>1433</v>
      </c>
      <c r="C1776" s="40">
        <v>45850</v>
      </c>
      <c r="D1776" s="40"/>
    </row>
    <row r="1777" spans="2:4" x14ac:dyDescent="0.25">
      <c r="B1777" t="s">
        <v>1305</v>
      </c>
      <c r="C1777" s="40">
        <v>45851</v>
      </c>
      <c r="D1777" s="40"/>
    </row>
    <row r="1778" spans="2:4" x14ac:dyDescent="0.25">
      <c r="B1778" t="s">
        <v>1470</v>
      </c>
      <c r="C1778" s="40">
        <v>45851</v>
      </c>
      <c r="D1778" s="40"/>
    </row>
    <row r="1779" spans="2:4" x14ac:dyDescent="0.25">
      <c r="B1779" t="s">
        <v>1668</v>
      </c>
      <c r="C1779" s="40">
        <v>45851</v>
      </c>
      <c r="D1779" s="40"/>
    </row>
    <row r="1780" spans="2:4" x14ac:dyDescent="0.25">
      <c r="B1780" t="s">
        <v>1383</v>
      </c>
      <c r="C1780" s="40">
        <v>45851</v>
      </c>
      <c r="D1780" s="40"/>
    </row>
    <row r="1781" spans="2:4" x14ac:dyDescent="0.25">
      <c r="B1781" t="s">
        <v>2186</v>
      </c>
      <c r="C1781" s="40">
        <v>45851</v>
      </c>
      <c r="D1781" s="40"/>
    </row>
    <row r="1782" spans="2:4" x14ac:dyDescent="0.25">
      <c r="B1782" t="s">
        <v>2140</v>
      </c>
      <c r="C1782" s="40">
        <v>45851</v>
      </c>
      <c r="D1782" s="40"/>
    </row>
    <row r="1783" spans="2:4" x14ac:dyDescent="0.25">
      <c r="B1783" t="s">
        <v>2188</v>
      </c>
      <c r="C1783" s="40">
        <v>45851</v>
      </c>
      <c r="D1783" s="40"/>
    </row>
    <row r="1784" spans="2:4" x14ac:dyDescent="0.25">
      <c r="B1784" t="s">
        <v>253</v>
      </c>
      <c r="C1784" s="40">
        <v>45852</v>
      </c>
      <c r="D1784" s="40"/>
    </row>
    <row r="1785" spans="2:4" x14ac:dyDescent="0.25">
      <c r="B1785" t="s">
        <v>460</v>
      </c>
      <c r="C1785" s="40">
        <v>45852</v>
      </c>
      <c r="D1785" s="40"/>
    </row>
    <row r="1786" spans="2:4" x14ac:dyDescent="0.25">
      <c r="B1786" t="s">
        <v>353</v>
      </c>
      <c r="C1786" s="40">
        <v>45852</v>
      </c>
      <c r="D1786" s="40"/>
    </row>
    <row r="1787" spans="2:4" x14ac:dyDescent="0.25">
      <c r="B1787" t="s">
        <v>667</v>
      </c>
      <c r="C1787" s="40">
        <v>45852</v>
      </c>
      <c r="D1787" s="40"/>
    </row>
    <row r="1788" spans="2:4" x14ac:dyDescent="0.25">
      <c r="B1788" t="s">
        <v>673</v>
      </c>
      <c r="C1788" s="40">
        <v>45852</v>
      </c>
      <c r="D1788" s="40"/>
    </row>
    <row r="1789" spans="2:4" x14ac:dyDescent="0.25">
      <c r="B1789" t="s">
        <v>436</v>
      </c>
      <c r="C1789" s="40">
        <v>45853</v>
      </c>
      <c r="D1789" s="40"/>
    </row>
    <row r="1790" spans="2:4" x14ac:dyDescent="0.25">
      <c r="B1790" t="s">
        <v>223</v>
      </c>
      <c r="C1790" s="40">
        <v>45853</v>
      </c>
      <c r="D1790" s="40"/>
    </row>
    <row r="1791" spans="2:4" x14ac:dyDescent="0.25">
      <c r="B1791" t="s">
        <v>750</v>
      </c>
      <c r="C1791" s="40">
        <v>45853</v>
      </c>
      <c r="D1791" s="40"/>
    </row>
    <row r="1792" spans="2:4" x14ac:dyDescent="0.25">
      <c r="B1792" t="s">
        <v>1812</v>
      </c>
      <c r="C1792" s="40">
        <v>45853</v>
      </c>
      <c r="D1792" s="40"/>
    </row>
    <row r="1793" spans="2:4" x14ac:dyDescent="0.25">
      <c r="B1793" t="s">
        <v>1581</v>
      </c>
      <c r="C1793" s="40">
        <v>45853</v>
      </c>
      <c r="D1793" s="40"/>
    </row>
    <row r="1794" spans="2:4" x14ac:dyDescent="0.25">
      <c r="B1794" t="s">
        <v>546</v>
      </c>
      <c r="C1794" s="40">
        <v>45854</v>
      </c>
      <c r="D1794" s="40"/>
    </row>
    <row r="1795" spans="2:4" x14ac:dyDescent="0.25">
      <c r="B1795" t="s">
        <v>486</v>
      </c>
      <c r="C1795" s="40">
        <v>45854</v>
      </c>
      <c r="D1795" s="40"/>
    </row>
    <row r="1796" spans="2:4" x14ac:dyDescent="0.25">
      <c r="B1796" t="s">
        <v>262</v>
      </c>
      <c r="C1796" s="40">
        <v>45854</v>
      </c>
      <c r="D1796" s="40"/>
    </row>
    <row r="1797" spans="2:4" x14ac:dyDescent="0.25">
      <c r="B1797" t="s">
        <v>434</v>
      </c>
      <c r="C1797" s="40">
        <v>45854</v>
      </c>
      <c r="D1797" s="40"/>
    </row>
    <row r="1798" spans="2:4" x14ac:dyDescent="0.25">
      <c r="B1798" t="s">
        <v>1592</v>
      </c>
      <c r="C1798" s="40">
        <v>45855</v>
      </c>
      <c r="D1798" s="40"/>
    </row>
    <row r="1799" spans="2:4" x14ac:dyDescent="0.25">
      <c r="B1799" t="s">
        <v>1889</v>
      </c>
      <c r="C1799" s="40">
        <v>45855</v>
      </c>
      <c r="D1799" s="40"/>
    </row>
    <row r="1800" spans="2:4" x14ac:dyDescent="0.25">
      <c r="B1800" t="s">
        <v>1391</v>
      </c>
      <c r="C1800" s="40">
        <v>45855</v>
      </c>
      <c r="D1800" s="40"/>
    </row>
    <row r="1801" spans="2:4" x14ac:dyDescent="0.25">
      <c r="B1801" t="s">
        <v>1776</v>
      </c>
      <c r="C1801" s="40">
        <v>45855</v>
      </c>
      <c r="D1801" s="40"/>
    </row>
    <row r="1802" spans="2:4" x14ac:dyDescent="0.25">
      <c r="B1802" t="s">
        <v>2510</v>
      </c>
      <c r="C1802" s="40">
        <v>45855</v>
      </c>
      <c r="D1802" s="40"/>
    </row>
    <row r="1803" spans="2:4" x14ac:dyDescent="0.25">
      <c r="B1803" t="s">
        <v>2301</v>
      </c>
      <c r="C1803" s="40">
        <v>45855</v>
      </c>
      <c r="D1803" s="40"/>
    </row>
    <row r="1804" spans="2:4" x14ac:dyDescent="0.25">
      <c r="B1804" t="s">
        <v>948</v>
      </c>
      <c r="C1804" s="40">
        <v>45856</v>
      </c>
      <c r="D1804" s="40"/>
    </row>
    <row r="1805" spans="2:4" x14ac:dyDescent="0.25">
      <c r="B1805" t="s">
        <v>2313</v>
      </c>
      <c r="C1805" s="40">
        <v>45856</v>
      </c>
      <c r="D1805" s="40"/>
    </row>
    <row r="1806" spans="2:4" x14ac:dyDescent="0.25">
      <c r="B1806" t="s">
        <v>227</v>
      </c>
      <c r="C1806" s="40">
        <v>45857</v>
      </c>
      <c r="D1806" s="40"/>
    </row>
    <row r="1807" spans="2:4" x14ac:dyDescent="0.25">
      <c r="B1807" t="s">
        <v>143</v>
      </c>
      <c r="C1807" s="40">
        <v>45857</v>
      </c>
      <c r="D1807" s="40"/>
    </row>
    <row r="1808" spans="2:4" x14ac:dyDescent="0.25">
      <c r="B1808" t="s">
        <v>1716</v>
      </c>
      <c r="C1808" s="40">
        <v>45857</v>
      </c>
      <c r="D1808" s="40"/>
    </row>
    <row r="1809" spans="2:4" x14ac:dyDescent="0.25">
      <c r="B1809" t="s">
        <v>1833</v>
      </c>
      <c r="C1809" s="40">
        <v>45857</v>
      </c>
      <c r="D1809" s="40"/>
    </row>
    <row r="1810" spans="2:4" x14ac:dyDescent="0.25">
      <c r="B1810" t="s">
        <v>348</v>
      </c>
      <c r="C1810" s="40">
        <v>45858</v>
      </c>
      <c r="D1810" s="40"/>
    </row>
    <row r="1811" spans="2:4" x14ac:dyDescent="0.25">
      <c r="B1811" t="s">
        <v>231</v>
      </c>
      <c r="C1811" s="40">
        <v>45858</v>
      </c>
      <c r="D1811" s="40"/>
    </row>
    <row r="1812" spans="2:4" x14ac:dyDescent="0.25">
      <c r="B1812" t="s">
        <v>637</v>
      </c>
      <c r="C1812" s="40">
        <v>45858</v>
      </c>
      <c r="D1812" s="40"/>
    </row>
    <row r="1813" spans="2:4" x14ac:dyDescent="0.25">
      <c r="B1813" t="s">
        <v>909</v>
      </c>
      <c r="C1813" s="40">
        <v>45858</v>
      </c>
      <c r="D1813" s="40"/>
    </row>
    <row r="1814" spans="2:4" x14ac:dyDescent="0.25">
      <c r="B1814" t="s">
        <v>2011</v>
      </c>
      <c r="C1814" s="40">
        <v>45858</v>
      </c>
      <c r="D1814" s="40"/>
    </row>
    <row r="1815" spans="2:4" x14ac:dyDescent="0.25">
      <c r="B1815" t="s">
        <v>319</v>
      </c>
      <c r="C1815" s="40">
        <v>45859</v>
      </c>
      <c r="D1815" s="40"/>
    </row>
    <row r="1816" spans="2:4" x14ac:dyDescent="0.25">
      <c r="B1816" t="s">
        <v>525</v>
      </c>
      <c r="C1816" s="40">
        <v>45859</v>
      </c>
      <c r="D1816" s="40"/>
    </row>
    <row r="1817" spans="2:4" x14ac:dyDescent="0.25">
      <c r="B1817" t="s">
        <v>619</v>
      </c>
      <c r="C1817" s="40">
        <v>45860</v>
      </c>
      <c r="D1817" s="40"/>
    </row>
    <row r="1818" spans="2:4" x14ac:dyDescent="0.25">
      <c r="B1818" t="s">
        <v>1387</v>
      </c>
      <c r="C1818" s="40">
        <v>45860</v>
      </c>
      <c r="D1818" s="40"/>
    </row>
    <row r="1819" spans="2:4" x14ac:dyDescent="0.25">
      <c r="B1819" t="s">
        <v>871</v>
      </c>
      <c r="C1819" s="40">
        <v>45861</v>
      </c>
      <c r="D1819" s="40"/>
    </row>
    <row r="1820" spans="2:4" x14ac:dyDescent="0.25">
      <c r="B1820" t="s">
        <v>1673</v>
      </c>
      <c r="C1820" s="40">
        <v>45861</v>
      </c>
      <c r="D1820" s="40"/>
    </row>
    <row r="1821" spans="2:4" x14ac:dyDescent="0.25">
      <c r="B1821" t="s">
        <v>2016</v>
      </c>
      <c r="C1821" s="40">
        <v>45861</v>
      </c>
      <c r="D1821" s="40"/>
    </row>
    <row r="1822" spans="2:4" x14ac:dyDescent="0.25">
      <c r="B1822" t="s">
        <v>1642</v>
      </c>
      <c r="C1822" s="40">
        <v>45862</v>
      </c>
      <c r="D1822" s="40"/>
    </row>
    <row r="1823" spans="2:4" x14ac:dyDescent="0.25">
      <c r="B1823" t="s">
        <v>2402</v>
      </c>
      <c r="C1823" s="40">
        <v>45862</v>
      </c>
      <c r="D1823" s="40"/>
    </row>
    <row r="1824" spans="2:4" x14ac:dyDescent="0.25">
      <c r="B1824" t="s">
        <v>2289</v>
      </c>
      <c r="C1824" s="40">
        <v>45862</v>
      </c>
      <c r="D1824" s="40"/>
    </row>
    <row r="1825" spans="2:4" x14ac:dyDescent="0.25">
      <c r="B1825" t="s">
        <v>2579</v>
      </c>
      <c r="C1825" s="40">
        <v>45862</v>
      </c>
      <c r="D1825" s="40"/>
    </row>
    <row r="1826" spans="2:4" x14ac:dyDescent="0.25">
      <c r="B1826" t="s">
        <v>2064</v>
      </c>
      <c r="C1826" s="40">
        <v>45862</v>
      </c>
      <c r="D1826" s="40"/>
    </row>
    <row r="1827" spans="2:4" x14ac:dyDescent="0.25">
      <c r="B1827" t="s">
        <v>294</v>
      </c>
      <c r="C1827" s="40">
        <v>45863</v>
      </c>
      <c r="D1827" s="40"/>
    </row>
    <row r="1828" spans="2:4" x14ac:dyDescent="0.25">
      <c r="B1828" t="s">
        <v>1005</v>
      </c>
      <c r="C1828" s="40">
        <v>45863</v>
      </c>
      <c r="D1828" s="40"/>
    </row>
    <row r="1829" spans="2:4" x14ac:dyDescent="0.25">
      <c r="B1829" t="s">
        <v>834</v>
      </c>
      <c r="C1829" s="40">
        <v>45863</v>
      </c>
      <c r="D1829" s="40"/>
    </row>
    <row r="1830" spans="2:4" x14ac:dyDescent="0.25">
      <c r="B1830" t="s">
        <v>2425</v>
      </c>
      <c r="C1830" s="40">
        <v>45863</v>
      </c>
      <c r="D1830" s="40"/>
    </row>
    <row r="1831" spans="2:4" x14ac:dyDescent="0.25">
      <c r="B1831" t="s">
        <v>146</v>
      </c>
      <c r="C1831" s="40">
        <v>45864</v>
      </c>
      <c r="D1831" s="40"/>
    </row>
    <row r="1832" spans="2:4" x14ac:dyDescent="0.25">
      <c r="B1832" t="s">
        <v>391</v>
      </c>
      <c r="C1832" s="40">
        <v>45864</v>
      </c>
      <c r="D1832" s="40"/>
    </row>
    <row r="1833" spans="2:4" x14ac:dyDescent="0.25">
      <c r="B1833" t="s">
        <v>1009</v>
      </c>
      <c r="C1833" s="40">
        <v>45864</v>
      </c>
      <c r="D1833" s="40"/>
    </row>
    <row r="1834" spans="2:4" x14ac:dyDescent="0.25">
      <c r="B1834" t="s">
        <v>1106</v>
      </c>
      <c r="C1834" s="40">
        <v>45864</v>
      </c>
      <c r="D1834" s="40"/>
    </row>
    <row r="1835" spans="2:4" x14ac:dyDescent="0.25">
      <c r="B1835" t="s">
        <v>2092</v>
      </c>
      <c r="C1835" s="40">
        <v>45864</v>
      </c>
      <c r="D1835" s="40"/>
    </row>
    <row r="1836" spans="2:4" x14ac:dyDescent="0.25">
      <c r="B1836" t="s">
        <v>138</v>
      </c>
      <c r="C1836" s="40">
        <v>45865</v>
      </c>
      <c r="D1836" s="40"/>
    </row>
    <row r="1837" spans="2:4" x14ac:dyDescent="0.25">
      <c r="B1837" t="s">
        <v>751</v>
      </c>
      <c r="C1837" s="40">
        <v>45865</v>
      </c>
      <c r="D1837" s="40"/>
    </row>
    <row r="1838" spans="2:4" x14ac:dyDescent="0.25">
      <c r="B1838" t="s">
        <v>1842</v>
      </c>
      <c r="C1838" s="40">
        <v>45865</v>
      </c>
      <c r="D1838" s="40"/>
    </row>
    <row r="1839" spans="2:4" x14ac:dyDescent="0.25">
      <c r="B1839" t="s">
        <v>2431</v>
      </c>
      <c r="C1839" s="40">
        <v>45865</v>
      </c>
      <c r="D1839" s="40"/>
    </row>
    <row r="1840" spans="2:4" x14ac:dyDescent="0.25">
      <c r="B1840" t="s">
        <v>221</v>
      </c>
      <c r="C1840" s="40">
        <v>45867</v>
      </c>
      <c r="D1840" s="40"/>
    </row>
    <row r="1841" spans="2:4" x14ac:dyDescent="0.25">
      <c r="B1841" t="s">
        <v>845</v>
      </c>
      <c r="C1841" s="40">
        <v>45867</v>
      </c>
      <c r="D1841" s="40"/>
    </row>
    <row r="1842" spans="2:4" x14ac:dyDescent="0.25">
      <c r="B1842" t="s">
        <v>2553</v>
      </c>
      <c r="C1842" s="40">
        <v>45867</v>
      </c>
      <c r="D1842" s="40"/>
    </row>
    <row r="1843" spans="2:4" x14ac:dyDescent="0.25">
      <c r="B1843" t="s">
        <v>2203</v>
      </c>
      <c r="C1843" s="40">
        <v>45867</v>
      </c>
      <c r="D1843" s="40"/>
    </row>
    <row r="1844" spans="2:4" x14ac:dyDescent="0.25">
      <c r="B1844" t="s">
        <v>1627</v>
      </c>
      <c r="C1844" s="40">
        <v>45868</v>
      </c>
      <c r="D1844" s="40"/>
    </row>
    <row r="1845" spans="2:4" x14ac:dyDescent="0.25">
      <c r="B1845" t="s">
        <v>684</v>
      </c>
      <c r="C1845" s="40">
        <v>45869</v>
      </c>
      <c r="D1845" s="40"/>
    </row>
    <row r="1846" spans="2:4" x14ac:dyDescent="0.25">
      <c r="B1846" t="s">
        <v>812</v>
      </c>
      <c r="C1846" s="40">
        <v>45869</v>
      </c>
      <c r="D1846" s="40"/>
    </row>
    <row r="1847" spans="2:4" x14ac:dyDescent="0.25">
      <c r="B1847" t="s">
        <v>2151</v>
      </c>
      <c r="C1847" s="40">
        <v>45869</v>
      </c>
      <c r="D1847" s="40"/>
    </row>
    <row r="1848" spans="2:4" x14ac:dyDescent="0.25">
      <c r="B1848" t="s">
        <v>192</v>
      </c>
      <c r="C1848" s="40">
        <v>45870</v>
      </c>
      <c r="D1848" s="40"/>
    </row>
    <row r="1849" spans="2:4" x14ac:dyDescent="0.25">
      <c r="B1849" t="s">
        <v>169</v>
      </c>
      <c r="C1849" s="40">
        <v>45870</v>
      </c>
      <c r="D1849" s="40"/>
    </row>
    <row r="1850" spans="2:4" x14ac:dyDescent="0.25">
      <c r="B1850" t="s">
        <v>80</v>
      </c>
      <c r="C1850" s="40">
        <v>45870</v>
      </c>
      <c r="D1850" s="40"/>
    </row>
    <row r="1851" spans="2:4" x14ac:dyDescent="0.25">
      <c r="B1851" t="s">
        <v>2183</v>
      </c>
      <c r="C1851" s="40">
        <v>45870</v>
      </c>
      <c r="D1851" s="40"/>
    </row>
    <row r="1852" spans="2:4" x14ac:dyDescent="0.25">
      <c r="B1852" t="s">
        <v>2284</v>
      </c>
      <c r="C1852" s="40">
        <v>45870</v>
      </c>
      <c r="D1852" s="40"/>
    </row>
    <row r="1853" spans="2:4" x14ac:dyDescent="0.25">
      <c r="B1853" t="s">
        <v>1960</v>
      </c>
      <c r="C1853" s="40">
        <v>45871</v>
      </c>
      <c r="D1853" s="40"/>
    </row>
    <row r="1854" spans="2:4" x14ac:dyDescent="0.25">
      <c r="B1854" t="s">
        <v>1784</v>
      </c>
      <c r="C1854" s="40">
        <v>45871</v>
      </c>
      <c r="D1854" s="40"/>
    </row>
    <row r="1855" spans="2:4" x14ac:dyDescent="0.25">
      <c r="B1855" t="s">
        <v>2090</v>
      </c>
      <c r="C1855" s="40">
        <v>45871</v>
      </c>
      <c r="D1855" s="40"/>
    </row>
    <row r="1856" spans="2:4" x14ac:dyDescent="0.25">
      <c r="B1856" t="s">
        <v>2096</v>
      </c>
      <c r="C1856" s="40">
        <v>45871</v>
      </c>
      <c r="D1856" s="40"/>
    </row>
    <row r="1857" spans="2:4" x14ac:dyDescent="0.25">
      <c r="B1857" t="s">
        <v>1515</v>
      </c>
      <c r="C1857" s="40">
        <v>45872</v>
      </c>
      <c r="D1857" s="40"/>
    </row>
    <row r="1858" spans="2:4" x14ac:dyDescent="0.25">
      <c r="B1858" t="s">
        <v>2441</v>
      </c>
      <c r="C1858" s="40">
        <v>45872</v>
      </c>
      <c r="D1858" s="40"/>
    </row>
    <row r="1859" spans="2:4" x14ac:dyDescent="0.25">
      <c r="B1859" t="s">
        <v>2329</v>
      </c>
      <c r="C1859" s="40">
        <v>45872</v>
      </c>
      <c r="D1859" s="40"/>
    </row>
    <row r="1860" spans="2:4" x14ac:dyDescent="0.25">
      <c r="B1860" t="s">
        <v>1208</v>
      </c>
      <c r="C1860" s="40">
        <v>45873</v>
      </c>
      <c r="D1860" s="40"/>
    </row>
    <row r="1861" spans="2:4" x14ac:dyDescent="0.25">
      <c r="B1861" t="s">
        <v>1692</v>
      </c>
      <c r="C1861" s="40">
        <v>45873</v>
      </c>
      <c r="D1861" s="40"/>
    </row>
    <row r="1862" spans="2:4" x14ac:dyDescent="0.25">
      <c r="B1862" t="s">
        <v>2153</v>
      </c>
      <c r="C1862" s="40">
        <v>45873</v>
      </c>
      <c r="D1862" s="40"/>
    </row>
    <row r="1863" spans="2:4" x14ac:dyDescent="0.25">
      <c r="B1863" t="s">
        <v>710</v>
      </c>
      <c r="C1863" s="40">
        <v>45874</v>
      </c>
      <c r="D1863" s="40"/>
    </row>
    <row r="1864" spans="2:4" x14ac:dyDescent="0.25">
      <c r="B1864" t="s">
        <v>1000</v>
      </c>
      <c r="C1864" s="40">
        <v>45874</v>
      </c>
      <c r="D1864" s="40"/>
    </row>
    <row r="1865" spans="2:4" x14ac:dyDescent="0.25">
      <c r="B1865" t="s">
        <v>1740</v>
      </c>
      <c r="C1865" s="40">
        <v>45874</v>
      </c>
      <c r="D1865" s="40"/>
    </row>
    <row r="1866" spans="2:4" x14ac:dyDescent="0.25">
      <c r="B1866" t="s">
        <v>1334</v>
      </c>
      <c r="C1866" s="40">
        <v>45875</v>
      </c>
      <c r="D1866" s="40"/>
    </row>
    <row r="1867" spans="2:4" x14ac:dyDescent="0.25">
      <c r="B1867" t="s">
        <v>1839</v>
      </c>
      <c r="C1867" s="40">
        <v>45875</v>
      </c>
      <c r="D1867" s="40"/>
    </row>
    <row r="1868" spans="2:4" x14ac:dyDescent="0.25">
      <c r="B1868" t="s">
        <v>2384</v>
      </c>
      <c r="C1868" s="40">
        <v>45875</v>
      </c>
      <c r="D1868" s="40"/>
    </row>
    <row r="1869" spans="2:4" x14ac:dyDescent="0.25">
      <c r="B1869" t="s">
        <v>1881</v>
      </c>
      <c r="C1869" s="40">
        <v>45876</v>
      </c>
      <c r="D1869" s="40"/>
    </row>
    <row r="1870" spans="2:4" x14ac:dyDescent="0.25">
      <c r="B1870" t="s">
        <v>2567</v>
      </c>
      <c r="C1870" s="40">
        <v>45876</v>
      </c>
      <c r="D1870" s="40"/>
    </row>
    <row r="1871" spans="2:4" x14ac:dyDescent="0.25">
      <c r="B1871" t="s">
        <v>187</v>
      </c>
      <c r="C1871" s="40">
        <v>45877</v>
      </c>
      <c r="D1871" s="40"/>
    </row>
    <row r="1872" spans="2:4" x14ac:dyDescent="0.25">
      <c r="B1872" t="s">
        <v>200</v>
      </c>
      <c r="C1872" s="40">
        <v>45877</v>
      </c>
      <c r="D1872" s="40"/>
    </row>
    <row r="1873" spans="2:4" x14ac:dyDescent="0.25">
      <c r="B1873" t="s">
        <v>1066</v>
      </c>
      <c r="C1873" s="40">
        <v>45877</v>
      </c>
      <c r="D1873" s="40"/>
    </row>
    <row r="1874" spans="2:4" x14ac:dyDescent="0.25">
      <c r="B1874" t="s">
        <v>1369</v>
      </c>
      <c r="C1874" s="40">
        <v>45877</v>
      </c>
      <c r="D1874" s="40"/>
    </row>
    <row r="1875" spans="2:4" x14ac:dyDescent="0.25">
      <c r="B1875" t="s">
        <v>824</v>
      </c>
      <c r="C1875" s="40">
        <v>45878</v>
      </c>
      <c r="D1875" s="40"/>
    </row>
    <row r="1876" spans="2:4" x14ac:dyDescent="0.25">
      <c r="B1876" t="s">
        <v>1243</v>
      </c>
      <c r="C1876" s="40">
        <v>45878</v>
      </c>
      <c r="D1876" s="40"/>
    </row>
    <row r="1877" spans="2:4" x14ac:dyDescent="0.25">
      <c r="B1877" t="s">
        <v>1184</v>
      </c>
      <c r="C1877" s="40">
        <v>45878</v>
      </c>
      <c r="D1877" s="40"/>
    </row>
    <row r="1878" spans="2:4" x14ac:dyDescent="0.25">
      <c r="B1878" t="s">
        <v>2500</v>
      </c>
      <c r="C1878" s="40">
        <v>45878</v>
      </c>
      <c r="D1878" s="40"/>
    </row>
    <row r="1879" spans="2:4" x14ac:dyDescent="0.25">
      <c r="B1879" t="s">
        <v>2247</v>
      </c>
      <c r="C1879" s="40">
        <v>45878</v>
      </c>
      <c r="D1879" s="40"/>
    </row>
    <row r="1880" spans="2:4" x14ac:dyDescent="0.25">
      <c r="B1880" t="s">
        <v>756</v>
      </c>
      <c r="C1880" s="40">
        <v>45879</v>
      </c>
      <c r="D1880" s="40"/>
    </row>
    <row r="1881" spans="2:4" x14ac:dyDescent="0.25">
      <c r="B1881" t="s">
        <v>1020</v>
      </c>
      <c r="C1881" s="40">
        <v>45879</v>
      </c>
      <c r="D1881" s="40"/>
    </row>
    <row r="1882" spans="2:4" x14ac:dyDescent="0.25">
      <c r="B1882" t="s">
        <v>2340</v>
      </c>
      <c r="C1882" s="40">
        <v>45879</v>
      </c>
      <c r="D1882" s="40"/>
    </row>
    <row r="1883" spans="2:4" x14ac:dyDescent="0.25">
      <c r="B1883" t="s">
        <v>2358</v>
      </c>
      <c r="C1883" s="40">
        <v>45879</v>
      </c>
      <c r="D1883" s="40"/>
    </row>
    <row r="1884" spans="2:4" x14ac:dyDescent="0.25">
      <c r="B1884" t="s">
        <v>1789</v>
      </c>
      <c r="C1884" s="40">
        <v>45880</v>
      </c>
      <c r="D1884" s="40"/>
    </row>
    <row r="1885" spans="2:4" x14ac:dyDescent="0.25">
      <c r="B1885" t="s">
        <v>1759</v>
      </c>
      <c r="C1885" s="40">
        <v>45881</v>
      </c>
      <c r="D1885" s="40"/>
    </row>
    <row r="1886" spans="2:4" x14ac:dyDescent="0.25">
      <c r="B1886" t="s">
        <v>1933</v>
      </c>
      <c r="C1886" s="40">
        <v>45881</v>
      </c>
      <c r="D1886" s="40"/>
    </row>
    <row r="1887" spans="2:4" x14ac:dyDescent="0.25">
      <c r="B1887" t="s">
        <v>1229</v>
      </c>
      <c r="C1887" s="40">
        <v>45882</v>
      </c>
      <c r="D1887" s="40"/>
    </row>
    <row r="1888" spans="2:4" x14ac:dyDescent="0.25">
      <c r="B1888" t="s">
        <v>892</v>
      </c>
      <c r="C1888" s="40">
        <v>45883</v>
      </c>
      <c r="D1888" s="40"/>
    </row>
    <row r="1889" spans="2:4" x14ac:dyDescent="0.25">
      <c r="B1889" t="s">
        <v>288</v>
      </c>
      <c r="C1889" s="40">
        <v>45884</v>
      </c>
      <c r="D1889" s="40"/>
    </row>
    <row r="1890" spans="2:4" x14ac:dyDescent="0.25">
      <c r="B1890" t="s">
        <v>308</v>
      </c>
      <c r="C1890" s="40">
        <v>45884</v>
      </c>
      <c r="D1890" s="40"/>
    </row>
    <row r="1891" spans="2:4" x14ac:dyDescent="0.25">
      <c r="B1891" t="s">
        <v>2518</v>
      </c>
      <c r="C1891" s="40">
        <v>45884</v>
      </c>
      <c r="D1891" s="40"/>
    </row>
    <row r="1892" spans="2:4" x14ac:dyDescent="0.25">
      <c r="B1892" t="s">
        <v>2114</v>
      </c>
      <c r="C1892" s="40">
        <v>45884</v>
      </c>
      <c r="D1892" s="40"/>
    </row>
    <row r="1893" spans="2:4" x14ac:dyDescent="0.25">
      <c r="B1893" t="s">
        <v>1254</v>
      </c>
      <c r="C1893" s="40">
        <v>45885</v>
      </c>
      <c r="D1893" s="40"/>
    </row>
    <row r="1894" spans="2:4" x14ac:dyDescent="0.25">
      <c r="B1894" t="s">
        <v>2561</v>
      </c>
      <c r="C1894" s="40">
        <v>45885</v>
      </c>
      <c r="D1894" s="40"/>
    </row>
    <row r="1895" spans="2:4" x14ac:dyDescent="0.25">
      <c r="B1895" t="s">
        <v>1844</v>
      </c>
      <c r="C1895" s="40">
        <v>45886</v>
      </c>
      <c r="D1895" s="40"/>
    </row>
    <row r="1896" spans="2:4" x14ac:dyDescent="0.25">
      <c r="B1896" t="s">
        <v>912</v>
      </c>
      <c r="C1896" s="40">
        <v>45887</v>
      </c>
      <c r="D1896" s="40"/>
    </row>
    <row r="1897" spans="2:4" x14ac:dyDescent="0.25">
      <c r="B1897" t="s">
        <v>1182</v>
      </c>
      <c r="C1897" s="40">
        <v>45887</v>
      </c>
      <c r="D1897" s="40"/>
    </row>
    <row r="1898" spans="2:4" x14ac:dyDescent="0.25">
      <c r="B1898" t="s">
        <v>1428</v>
      </c>
      <c r="C1898" s="40">
        <v>45887</v>
      </c>
      <c r="D1898" s="40"/>
    </row>
    <row r="1899" spans="2:4" x14ac:dyDescent="0.25">
      <c r="B1899" t="s">
        <v>2285</v>
      </c>
      <c r="C1899" s="40">
        <v>45887</v>
      </c>
      <c r="D1899" s="40"/>
    </row>
    <row r="1900" spans="2:4" x14ac:dyDescent="0.25">
      <c r="B1900" t="s">
        <v>538</v>
      </c>
      <c r="C1900" s="40">
        <v>45888</v>
      </c>
      <c r="D1900" s="40"/>
    </row>
    <row r="1901" spans="2:4" x14ac:dyDescent="0.25">
      <c r="B1901" t="s">
        <v>2651</v>
      </c>
      <c r="C1901" s="40">
        <v>45888</v>
      </c>
      <c r="D1901" s="40"/>
    </row>
    <row r="1902" spans="2:4" x14ac:dyDescent="0.25">
      <c r="B1902" t="s">
        <v>2028</v>
      </c>
      <c r="C1902" s="40">
        <v>45888</v>
      </c>
      <c r="D1902" s="40"/>
    </row>
    <row r="1903" spans="2:4" x14ac:dyDescent="0.25">
      <c r="B1903" t="s">
        <v>2601</v>
      </c>
      <c r="C1903" s="40">
        <v>45888</v>
      </c>
      <c r="D1903" s="40"/>
    </row>
    <row r="1904" spans="2:4" x14ac:dyDescent="0.25">
      <c r="B1904" t="s">
        <v>2132</v>
      </c>
      <c r="C1904" s="40">
        <v>45888</v>
      </c>
      <c r="D1904" s="40"/>
    </row>
    <row r="1905" spans="2:4" x14ac:dyDescent="0.25">
      <c r="B1905" t="s">
        <v>653</v>
      </c>
      <c r="C1905" s="40">
        <v>45889</v>
      </c>
      <c r="D1905" s="40"/>
    </row>
    <row r="1906" spans="2:4" x14ac:dyDescent="0.25">
      <c r="B1906" t="s">
        <v>1027</v>
      </c>
      <c r="C1906" s="40">
        <v>45889</v>
      </c>
      <c r="D1906" s="40"/>
    </row>
    <row r="1907" spans="2:4" x14ac:dyDescent="0.25">
      <c r="B1907" t="s">
        <v>806</v>
      </c>
      <c r="C1907" s="40">
        <v>45889</v>
      </c>
      <c r="D1907" s="40"/>
    </row>
    <row r="1908" spans="2:4" x14ac:dyDescent="0.25">
      <c r="B1908" t="s">
        <v>1192</v>
      </c>
      <c r="C1908" s="40">
        <v>45889</v>
      </c>
      <c r="D1908" s="40"/>
    </row>
    <row r="1909" spans="2:4" x14ac:dyDescent="0.25">
      <c r="B1909" t="s">
        <v>1995</v>
      </c>
      <c r="C1909" s="40">
        <v>45889</v>
      </c>
      <c r="D1909" s="40"/>
    </row>
    <row r="1910" spans="2:4" x14ac:dyDescent="0.25">
      <c r="B1910" t="s">
        <v>2002</v>
      </c>
      <c r="C1910" s="40">
        <v>45889</v>
      </c>
      <c r="D1910" s="40"/>
    </row>
    <row r="1911" spans="2:4" x14ac:dyDescent="0.25">
      <c r="B1911" t="s">
        <v>2039</v>
      </c>
      <c r="C1911" s="40">
        <v>45889</v>
      </c>
      <c r="D1911" s="40"/>
    </row>
    <row r="1912" spans="2:4" x14ac:dyDescent="0.25">
      <c r="B1912" t="s">
        <v>606</v>
      </c>
      <c r="C1912" s="40">
        <v>45890</v>
      </c>
      <c r="D1912" s="40"/>
    </row>
    <row r="1913" spans="2:4" x14ac:dyDescent="0.25">
      <c r="B1913" t="s">
        <v>1258</v>
      </c>
      <c r="C1913" s="40">
        <v>45890</v>
      </c>
      <c r="D1913" s="40"/>
    </row>
    <row r="1914" spans="2:4" x14ac:dyDescent="0.25">
      <c r="B1914" t="s">
        <v>1520</v>
      </c>
      <c r="C1914" s="40">
        <v>45890</v>
      </c>
      <c r="D1914" s="40"/>
    </row>
    <row r="1915" spans="2:4" x14ac:dyDescent="0.25">
      <c r="B1915" t="s">
        <v>2122</v>
      </c>
      <c r="C1915" s="40">
        <v>45890</v>
      </c>
      <c r="D1915" s="40"/>
    </row>
    <row r="1916" spans="2:4" x14ac:dyDescent="0.25">
      <c r="B1916" t="s">
        <v>2596</v>
      </c>
      <c r="C1916" s="40">
        <v>45890</v>
      </c>
      <c r="D1916" s="40"/>
    </row>
    <row r="1917" spans="2:4" x14ac:dyDescent="0.25">
      <c r="B1917" t="s">
        <v>1084</v>
      </c>
      <c r="C1917" s="40">
        <v>45891</v>
      </c>
      <c r="D1917" s="40"/>
    </row>
    <row r="1918" spans="2:4" x14ac:dyDescent="0.25">
      <c r="B1918" t="s">
        <v>1042</v>
      </c>
      <c r="C1918" s="40">
        <v>45891</v>
      </c>
      <c r="D1918" s="40"/>
    </row>
    <row r="1919" spans="2:4" x14ac:dyDescent="0.25">
      <c r="B1919" t="s">
        <v>1513</v>
      </c>
      <c r="C1919" s="40">
        <v>45891</v>
      </c>
      <c r="D1919" s="40"/>
    </row>
    <row r="1920" spans="2:4" x14ac:dyDescent="0.25">
      <c r="B1920" t="s">
        <v>1361</v>
      </c>
      <c r="C1920" s="40">
        <v>45891</v>
      </c>
      <c r="D1920" s="40"/>
    </row>
    <row r="1921" spans="2:4" x14ac:dyDescent="0.25">
      <c r="B1921" t="s">
        <v>2466</v>
      </c>
      <c r="C1921" s="40">
        <v>45891</v>
      </c>
      <c r="D1921" s="40"/>
    </row>
    <row r="1922" spans="2:4" x14ac:dyDescent="0.25">
      <c r="B1922" t="s">
        <v>2118</v>
      </c>
      <c r="C1922" s="40">
        <v>45891</v>
      </c>
      <c r="D1922" s="40"/>
    </row>
    <row r="1923" spans="2:4" x14ac:dyDescent="0.25">
      <c r="B1923" t="s">
        <v>772</v>
      </c>
      <c r="C1923" s="40">
        <v>45892</v>
      </c>
      <c r="D1923" s="40"/>
    </row>
    <row r="1924" spans="2:4" x14ac:dyDescent="0.25">
      <c r="B1924" t="s">
        <v>1643</v>
      </c>
      <c r="C1924" s="40">
        <v>45892</v>
      </c>
      <c r="D1924" s="40"/>
    </row>
    <row r="1925" spans="2:4" x14ac:dyDescent="0.25">
      <c r="B1925" t="s">
        <v>1990</v>
      </c>
      <c r="C1925" s="40">
        <v>45892</v>
      </c>
      <c r="D1925" s="40"/>
    </row>
    <row r="1926" spans="2:4" x14ac:dyDescent="0.25">
      <c r="B1926" t="s">
        <v>1559</v>
      </c>
      <c r="C1926" s="40">
        <v>45892</v>
      </c>
      <c r="D1926" s="40"/>
    </row>
    <row r="1927" spans="2:4" x14ac:dyDescent="0.25">
      <c r="B1927" t="s">
        <v>2241</v>
      </c>
      <c r="C1927" s="40">
        <v>45892</v>
      </c>
      <c r="D1927" s="40"/>
    </row>
    <row r="1928" spans="2:4" x14ac:dyDescent="0.25">
      <c r="B1928" t="s">
        <v>697</v>
      </c>
      <c r="C1928" s="40">
        <v>45893</v>
      </c>
      <c r="D1928" s="40"/>
    </row>
    <row r="1929" spans="2:4" x14ac:dyDescent="0.25">
      <c r="B1929" t="s">
        <v>1318</v>
      </c>
      <c r="C1929" s="40">
        <v>45893</v>
      </c>
      <c r="D1929" s="40"/>
    </row>
    <row r="1930" spans="2:4" x14ac:dyDescent="0.25">
      <c r="B1930" t="s">
        <v>2465</v>
      </c>
      <c r="C1930" s="40">
        <v>45893</v>
      </c>
      <c r="D1930" s="40"/>
    </row>
    <row r="1931" spans="2:4" x14ac:dyDescent="0.25">
      <c r="B1931" t="s">
        <v>1807</v>
      </c>
      <c r="C1931" s="40">
        <v>45894</v>
      </c>
      <c r="D1931" s="40"/>
    </row>
    <row r="1932" spans="2:4" x14ac:dyDescent="0.25">
      <c r="B1932" t="s">
        <v>1823</v>
      </c>
      <c r="C1932" s="40">
        <v>45894</v>
      </c>
      <c r="D1932" s="40"/>
    </row>
    <row r="1933" spans="2:4" x14ac:dyDescent="0.25">
      <c r="B1933" t="s">
        <v>1682</v>
      </c>
      <c r="C1933" s="40">
        <v>45894</v>
      </c>
      <c r="D1933" s="40"/>
    </row>
    <row r="1934" spans="2:4" x14ac:dyDescent="0.25">
      <c r="B1934" t="s">
        <v>1805</v>
      </c>
      <c r="C1934" s="40">
        <v>45894</v>
      </c>
      <c r="D1934" s="40"/>
    </row>
    <row r="1935" spans="2:4" x14ac:dyDescent="0.25">
      <c r="B1935" t="s">
        <v>47</v>
      </c>
      <c r="C1935" s="40">
        <v>45895</v>
      </c>
      <c r="D1935" s="40"/>
    </row>
    <row r="1936" spans="2:4" x14ac:dyDescent="0.25">
      <c r="B1936" t="s">
        <v>1113</v>
      </c>
      <c r="C1936" s="40">
        <v>45895</v>
      </c>
      <c r="D1936" s="40"/>
    </row>
    <row r="1937" spans="2:4" x14ac:dyDescent="0.25">
      <c r="B1937" t="s">
        <v>1149</v>
      </c>
      <c r="C1937" s="40">
        <v>45895</v>
      </c>
      <c r="D1937" s="40"/>
    </row>
    <row r="1938" spans="2:4" x14ac:dyDescent="0.25">
      <c r="B1938" t="s">
        <v>1923</v>
      </c>
      <c r="C1938" s="40">
        <v>45895</v>
      </c>
      <c r="D1938" s="40"/>
    </row>
    <row r="1939" spans="2:4" x14ac:dyDescent="0.25">
      <c r="B1939" t="s">
        <v>1782</v>
      </c>
      <c r="C1939" s="40">
        <v>45895</v>
      </c>
      <c r="D1939" s="40"/>
    </row>
    <row r="1940" spans="2:4" x14ac:dyDescent="0.25">
      <c r="B1940" t="s">
        <v>2299</v>
      </c>
      <c r="C1940" s="40">
        <v>45895</v>
      </c>
      <c r="D1940" s="40"/>
    </row>
    <row r="1941" spans="2:4" x14ac:dyDescent="0.25">
      <c r="B1941" t="s">
        <v>134</v>
      </c>
      <c r="C1941" s="40">
        <v>45896</v>
      </c>
      <c r="D1941" s="40"/>
    </row>
    <row r="1942" spans="2:4" x14ac:dyDescent="0.25">
      <c r="B1942" t="s">
        <v>953</v>
      </c>
      <c r="C1942" s="40">
        <v>45896</v>
      </c>
      <c r="D1942" s="40"/>
    </row>
    <row r="1943" spans="2:4" x14ac:dyDescent="0.25">
      <c r="B1943" t="s">
        <v>1377</v>
      </c>
      <c r="C1943" s="40">
        <v>45896</v>
      </c>
      <c r="D1943" s="40"/>
    </row>
    <row r="1944" spans="2:4" x14ac:dyDescent="0.25">
      <c r="B1944" t="s">
        <v>2628</v>
      </c>
      <c r="C1944" s="40">
        <v>45896</v>
      </c>
      <c r="D1944" s="40"/>
    </row>
    <row r="1945" spans="2:4" x14ac:dyDescent="0.25">
      <c r="B1945" t="s">
        <v>429</v>
      </c>
      <c r="C1945" s="40">
        <v>45897</v>
      </c>
      <c r="D1945" s="40"/>
    </row>
    <row r="1946" spans="2:4" x14ac:dyDescent="0.25">
      <c r="B1946" t="s">
        <v>1263</v>
      </c>
      <c r="C1946" s="40">
        <v>45897</v>
      </c>
      <c r="D1946" s="40"/>
    </row>
    <row r="1947" spans="2:4" x14ac:dyDescent="0.25">
      <c r="B1947" t="s">
        <v>2600</v>
      </c>
      <c r="C1947" s="40">
        <v>45897</v>
      </c>
      <c r="D1947" s="40"/>
    </row>
    <row r="1948" spans="2:4" x14ac:dyDescent="0.25">
      <c r="B1948" t="s">
        <v>89</v>
      </c>
      <c r="C1948" s="40">
        <v>45898</v>
      </c>
      <c r="D1948" s="40"/>
    </row>
    <row r="1949" spans="2:4" x14ac:dyDescent="0.25">
      <c r="B1949" t="s">
        <v>1945</v>
      </c>
      <c r="C1949" s="40">
        <v>45898</v>
      </c>
      <c r="D1949" s="40"/>
    </row>
    <row r="1950" spans="2:4" x14ac:dyDescent="0.25">
      <c r="B1950" t="s">
        <v>2161</v>
      </c>
      <c r="C1950" s="40">
        <v>45898</v>
      </c>
      <c r="D1950" s="40"/>
    </row>
    <row r="1951" spans="2:4" x14ac:dyDescent="0.25">
      <c r="B1951" t="s">
        <v>629</v>
      </c>
      <c r="C1951" s="40">
        <v>45899</v>
      </c>
      <c r="D1951" s="40"/>
    </row>
    <row r="1952" spans="2:4" x14ac:dyDescent="0.25">
      <c r="B1952" t="s">
        <v>1750</v>
      </c>
      <c r="C1952" s="40">
        <v>45899</v>
      </c>
      <c r="D1952" s="40"/>
    </row>
    <row r="1953" spans="2:4" x14ac:dyDescent="0.25">
      <c r="B1953" t="s">
        <v>2286</v>
      </c>
      <c r="C1953" s="40">
        <v>45899</v>
      </c>
      <c r="D1953" s="40"/>
    </row>
    <row r="1954" spans="2:4" x14ac:dyDescent="0.25">
      <c r="B1954" t="s">
        <v>2312</v>
      </c>
      <c r="C1954" s="40">
        <v>45899</v>
      </c>
      <c r="D1954" s="40"/>
    </row>
    <row r="1955" spans="2:4" x14ac:dyDescent="0.25">
      <c r="B1955" t="s">
        <v>116</v>
      </c>
      <c r="C1955" s="40">
        <v>45900</v>
      </c>
      <c r="D1955" s="40"/>
    </row>
    <row r="1956" spans="2:4" x14ac:dyDescent="0.25">
      <c r="B1956" t="s">
        <v>1755</v>
      </c>
      <c r="C1956" s="40">
        <v>45900</v>
      </c>
      <c r="D1956" s="40"/>
    </row>
    <row r="1957" spans="2:4" x14ac:dyDescent="0.25">
      <c r="B1957" t="s">
        <v>2341</v>
      </c>
      <c r="C1957" s="40">
        <v>45900</v>
      </c>
      <c r="D1957" s="40"/>
    </row>
    <row r="1958" spans="2:4" x14ac:dyDescent="0.25">
      <c r="B1958" t="s">
        <v>2493</v>
      </c>
      <c r="C1958" s="40">
        <v>45900</v>
      </c>
      <c r="D1958" s="40"/>
    </row>
    <row r="1959" spans="2:4" x14ac:dyDescent="0.25">
      <c r="B1959" t="s">
        <v>1897</v>
      </c>
      <c r="C1959" s="40">
        <v>45901</v>
      </c>
      <c r="D1959" s="40"/>
    </row>
    <row r="1960" spans="2:4" x14ac:dyDescent="0.25">
      <c r="B1960" t="s">
        <v>1607</v>
      </c>
      <c r="C1960" s="40">
        <v>45901</v>
      </c>
      <c r="D1960" s="40"/>
    </row>
    <row r="1961" spans="2:4" x14ac:dyDescent="0.25">
      <c r="B1961" t="s">
        <v>1434</v>
      </c>
      <c r="C1961" s="40">
        <v>45901</v>
      </c>
      <c r="D1961" s="40"/>
    </row>
    <row r="1962" spans="2:4" x14ac:dyDescent="0.25">
      <c r="B1962" t="s">
        <v>1372</v>
      </c>
      <c r="C1962" s="40">
        <v>45901</v>
      </c>
      <c r="D1962" s="40"/>
    </row>
    <row r="1963" spans="2:4" x14ac:dyDescent="0.25">
      <c r="B1963" t="s">
        <v>1887</v>
      </c>
      <c r="C1963" s="40">
        <v>45902</v>
      </c>
      <c r="D1963" s="40"/>
    </row>
    <row r="1964" spans="2:4" x14ac:dyDescent="0.25">
      <c r="B1964" t="s">
        <v>1997</v>
      </c>
      <c r="C1964" s="40">
        <v>45902</v>
      </c>
      <c r="D1964" s="40"/>
    </row>
    <row r="1965" spans="2:4" x14ac:dyDescent="0.25">
      <c r="B1965" t="s">
        <v>1826</v>
      </c>
      <c r="C1965" s="40">
        <v>45902</v>
      </c>
      <c r="D1965" s="40"/>
    </row>
    <row r="1966" spans="2:4" x14ac:dyDescent="0.25">
      <c r="B1966" t="s">
        <v>2275</v>
      </c>
      <c r="C1966" s="40">
        <v>45902</v>
      </c>
      <c r="D1966" s="40"/>
    </row>
    <row r="1967" spans="2:4" x14ac:dyDescent="0.25">
      <c r="B1967" t="s">
        <v>226</v>
      </c>
      <c r="C1967" s="40">
        <v>45903</v>
      </c>
      <c r="D1967" s="40"/>
    </row>
    <row r="1968" spans="2:4" x14ac:dyDescent="0.25">
      <c r="B1968" t="s">
        <v>207</v>
      </c>
      <c r="C1968" s="40">
        <v>45903</v>
      </c>
      <c r="D1968" s="40"/>
    </row>
    <row r="1969" spans="2:4" x14ac:dyDescent="0.25">
      <c r="B1969" t="s">
        <v>2590</v>
      </c>
      <c r="C1969" s="40">
        <v>45903</v>
      </c>
      <c r="D1969" s="40"/>
    </row>
    <row r="1970" spans="2:4" x14ac:dyDescent="0.25">
      <c r="B1970" t="s">
        <v>2097</v>
      </c>
      <c r="C1970" s="40">
        <v>45903</v>
      </c>
      <c r="D1970" s="40"/>
    </row>
    <row r="1971" spans="2:4" x14ac:dyDescent="0.25">
      <c r="B1971" t="s">
        <v>797</v>
      </c>
      <c r="C1971" s="40">
        <v>45904</v>
      </c>
      <c r="D1971" s="40"/>
    </row>
    <row r="1972" spans="2:4" x14ac:dyDescent="0.25">
      <c r="B1972" t="s">
        <v>2351</v>
      </c>
      <c r="C1972" s="40">
        <v>45904</v>
      </c>
      <c r="D1972" s="40"/>
    </row>
    <row r="1973" spans="2:4" x14ac:dyDescent="0.25">
      <c r="B1973" t="s">
        <v>2232</v>
      </c>
      <c r="C1973" s="40">
        <v>45904</v>
      </c>
      <c r="D1973" s="40"/>
    </row>
    <row r="1974" spans="2:4" x14ac:dyDescent="0.25">
      <c r="B1974" t="s">
        <v>1371</v>
      </c>
      <c r="C1974" s="40">
        <v>45905</v>
      </c>
      <c r="D1974" s="40"/>
    </row>
    <row r="1975" spans="2:4" x14ac:dyDescent="0.25">
      <c r="B1975" t="s">
        <v>1875</v>
      </c>
      <c r="C1975" s="40">
        <v>45905</v>
      </c>
      <c r="D1975" s="40"/>
    </row>
    <row r="1976" spans="2:4" x14ac:dyDescent="0.25">
      <c r="B1976" t="s">
        <v>2306</v>
      </c>
      <c r="C1976" s="40">
        <v>45905</v>
      </c>
      <c r="D1976" s="40"/>
    </row>
    <row r="1977" spans="2:4" x14ac:dyDescent="0.25">
      <c r="B1977" t="s">
        <v>2191</v>
      </c>
      <c r="C1977" s="40">
        <v>45906</v>
      </c>
      <c r="D1977" s="40"/>
    </row>
    <row r="1978" spans="2:4" x14ac:dyDescent="0.25">
      <c r="B1978" t="s">
        <v>1709</v>
      </c>
      <c r="C1978" s="40">
        <v>45907</v>
      </c>
      <c r="D1978" s="40"/>
    </row>
    <row r="1979" spans="2:4" x14ac:dyDescent="0.25">
      <c r="B1979" t="s">
        <v>1718</v>
      </c>
      <c r="C1979" s="40">
        <v>45907</v>
      </c>
      <c r="D1979" s="40"/>
    </row>
    <row r="1980" spans="2:4" x14ac:dyDescent="0.25">
      <c r="B1980" t="s">
        <v>1345</v>
      </c>
      <c r="C1980" s="40">
        <v>45908</v>
      </c>
      <c r="D1980" s="40"/>
    </row>
    <row r="1981" spans="2:4" x14ac:dyDescent="0.25">
      <c r="B1981" t="s">
        <v>974</v>
      </c>
      <c r="C1981" s="40">
        <v>45908</v>
      </c>
      <c r="D1981" s="40"/>
    </row>
    <row r="1982" spans="2:4" x14ac:dyDescent="0.25">
      <c r="B1982" t="s">
        <v>1364</v>
      </c>
      <c r="C1982" s="40">
        <v>45908</v>
      </c>
      <c r="D1982" s="40"/>
    </row>
    <row r="1983" spans="2:4" x14ac:dyDescent="0.25">
      <c r="B1983" t="s">
        <v>2580</v>
      </c>
      <c r="C1983" s="40">
        <v>45908</v>
      </c>
      <c r="D1983" s="40"/>
    </row>
    <row r="1984" spans="2:4" x14ac:dyDescent="0.25">
      <c r="B1984" t="s">
        <v>2115</v>
      </c>
      <c r="C1984" s="40">
        <v>45908</v>
      </c>
      <c r="D1984" s="40"/>
    </row>
    <row r="1985" spans="2:4" x14ac:dyDescent="0.25">
      <c r="B1985" t="s">
        <v>2367</v>
      </c>
      <c r="C1985" s="40">
        <v>45908</v>
      </c>
      <c r="D1985" s="40"/>
    </row>
    <row r="1986" spans="2:4" x14ac:dyDescent="0.25">
      <c r="B1986" t="s">
        <v>532</v>
      </c>
      <c r="C1986" s="40">
        <v>45909</v>
      </c>
      <c r="D1986" s="40"/>
    </row>
    <row r="1987" spans="2:4" x14ac:dyDescent="0.25">
      <c r="B1987" t="s">
        <v>1994</v>
      </c>
      <c r="C1987" s="40">
        <v>45909</v>
      </c>
      <c r="D1987" s="40"/>
    </row>
    <row r="1988" spans="2:4" x14ac:dyDescent="0.25">
      <c r="B1988" t="s">
        <v>1587</v>
      </c>
      <c r="C1988" s="40">
        <v>45909</v>
      </c>
      <c r="D1988" s="40"/>
    </row>
    <row r="1989" spans="2:4" x14ac:dyDescent="0.25">
      <c r="B1989" t="s">
        <v>1957</v>
      </c>
      <c r="C1989" s="40">
        <v>45909</v>
      </c>
      <c r="D1989" s="40"/>
    </row>
    <row r="1990" spans="2:4" x14ac:dyDescent="0.25">
      <c r="B1990" t="s">
        <v>1629</v>
      </c>
      <c r="C1990" s="40">
        <v>45910</v>
      </c>
      <c r="D1990" s="40"/>
    </row>
    <row r="1991" spans="2:4" x14ac:dyDescent="0.25">
      <c r="B1991" t="s">
        <v>1969</v>
      </c>
      <c r="C1991" s="40">
        <v>45910</v>
      </c>
      <c r="D1991" s="40"/>
    </row>
    <row r="1992" spans="2:4" x14ac:dyDescent="0.25">
      <c r="B1992" t="s">
        <v>1524</v>
      </c>
      <c r="C1992" s="40">
        <v>45910</v>
      </c>
      <c r="D1992" s="40"/>
    </row>
    <row r="1993" spans="2:4" x14ac:dyDescent="0.25">
      <c r="B1993" t="s">
        <v>2276</v>
      </c>
      <c r="C1993" s="40">
        <v>45910</v>
      </c>
      <c r="D1993" s="40"/>
    </row>
    <row r="1994" spans="2:4" x14ac:dyDescent="0.25">
      <c r="B1994" t="s">
        <v>377</v>
      </c>
      <c r="C1994" s="40">
        <v>45911</v>
      </c>
      <c r="D1994" s="40"/>
    </row>
    <row r="1995" spans="2:4" x14ac:dyDescent="0.25">
      <c r="B1995" t="s">
        <v>844</v>
      </c>
      <c r="C1995" s="40">
        <v>45911</v>
      </c>
      <c r="D1995" s="40"/>
    </row>
    <row r="1996" spans="2:4" x14ac:dyDescent="0.25">
      <c r="B1996" t="s">
        <v>975</v>
      </c>
      <c r="C1996" s="40">
        <v>45911</v>
      </c>
      <c r="D1996" s="40"/>
    </row>
    <row r="1997" spans="2:4" x14ac:dyDescent="0.25">
      <c r="B1997" t="s">
        <v>589</v>
      </c>
      <c r="C1997" s="40">
        <v>45912</v>
      </c>
      <c r="D1997" s="40"/>
    </row>
    <row r="1998" spans="2:4" x14ac:dyDescent="0.25">
      <c r="B1998" t="s">
        <v>873</v>
      </c>
      <c r="C1998" s="40">
        <v>45912</v>
      </c>
      <c r="D1998" s="40"/>
    </row>
    <row r="1999" spans="2:4" x14ac:dyDescent="0.25">
      <c r="B1999" t="s">
        <v>1781</v>
      </c>
      <c r="C1999" s="40">
        <v>45912</v>
      </c>
      <c r="D1999" s="40"/>
    </row>
    <row r="2000" spans="2:4" x14ac:dyDescent="0.25">
      <c r="B2000" t="s">
        <v>346</v>
      </c>
      <c r="C2000" s="40">
        <v>45913</v>
      </c>
      <c r="D2000" s="40"/>
    </row>
    <row r="2001" spans="2:4" x14ac:dyDescent="0.25">
      <c r="B2001" t="s">
        <v>609</v>
      </c>
      <c r="C2001" s="40">
        <v>45913</v>
      </c>
      <c r="D2001" s="40"/>
    </row>
    <row r="2002" spans="2:4" x14ac:dyDescent="0.25">
      <c r="B2002" t="s">
        <v>1437</v>
      </c>
      <c r="C2002" s="40">
        <v>45913</v>
      </c>
      <c r="D2002" s="40"/>
    </row>
    <row r="2003" spans="2:4" x14ac:dyDescent="0.25">
      <c r="B2003" t="s">
        <v>2142</v>
      </c>
      <c r="C2003" s="40">
        <v>45913</v>
      </c>
      <c r="D2003" s="40"/>
    </row>
    <row r="2004" spans="2:4" x14ac:dyDescent="0.25">
      <c r="B2004" t="s">
        <v>292</v>
      </c>
      <c r="C2004" s="40">
        <v>45914</v>
      </c>
      <c r="D2004" s="40"/>
    </row>
    <row r="2005" spans="2:4" x14ac:dyDescent="0.25">
      <c r="B2005" t="s">
        <v>1616</v>
      </c>
      <c r="C2005" s="40">
        <v>45914</v>
      </c>
      <c r="D2005" s="40"/>
    </row>
    <row r="2006" spans="2:4" x14ac:dyDescent="0.25">
      <c r="B2006" t="s">
        <v>1878</v>
      </c>
      <c r="C2006" s="40">
        <v>45914</v>
      </c>
      <c r="D2006" s="40"/>
    </row>
    <row r="2007" spans="2:4" x14ac:dyDescent="0.25">
      <c r="B2007" t="s">
        <v>151</v>
      </c>
      <c r="C2007" s="40">
        <v>45915</v>
      </c>
      <c r="D2007" s="40"/>
    </row>
    <row r="2008" spans="2:4" x14ac:dyDescent="0.25">
      <c r="B2008" t="s">
        <v>880</v>
      </c>
      <c r="C2008" s="40">
        <v>45915</v>
      </c>
      <c r="D2008" s="40"/>
    </row>
    <row r="2009" spans="2:4" x14ac:dyDescent="0.25">
      <c r="B2009" t="s">
        <v>1374</v>
      </c>
      <c r="C2009" s="40">
        <v>45915</v>
      </c>
      <c r="D2009" s="40"/>
    </row>
    <row r="2010" spans="2:4" x14ac:dyDescent="0.25">
      <c r="B2010" t="s">
        <v>2087</v>
      </c>
      <c r="C2010" s="40">
        <v>45915</v>
      </c>
      <c r="D2010" s="40"/>
    </row>
    <row r="2011" spans="2:4" x14ac:dyDescent="0.25">
      <c r="B2011" t="s">
        <v>447</v>
      </c>
      <c r="C2011" s="40">
        <v>45916</v>
      </c>
      <c r="D2011" s="40"/>
    </row>
    <row r="2012" spans="2:4" x14ac:dyDescent="0.25">
      <c r="B2012" t="s">
        <v>277</v>
      </c>
      <c r="C2012" s="40">
        <v>45916</v>
      </c>
      <c r="D2012" s="40"/>
    </row>
    <row r="2013" spans="2:4" x14ac:dyDescent="0.25">
      <c r="B2013" t="s">
        <v>789</v>
      </c>
      <c r="C2013" s="40">
        <v>45916</v>
      </c>
      <c r="D2013" s="40"/>
    </row>
    <row r="2014" spans="2:4" x14ac:dyDescent="0.25">
      <c r="B2014" t="s">
        <v>1216</v>
      </c>
      <c r="C2014" s="40">
        <v>45916</v>
      </c>
      <c r="D2014" s="40"/>
    </row>
    <row r="2015" spans="2:4" x14ac:dyDescent="0.25">
      <c r="B2015" t="s">
        <v>823</v>
      </c>
      <c r="C2015" s="40">
        <v>45916</v>
      </c>
      <c r="D2015" s="40"/>
    </row>
    <row r="2016" spans="2:4" x14ac:dyDescent="0.25">
      <c r="B2016" t="s">
        <v>362</v>
      </c>
      <c r="C2016" s="40">
        <v>45917</v>
      </c>
      <c r="D2016" s="40"/>
    </row>
    <row r="2017" spans="2:4" x14ac:dyDescent="0.25">
      <c r="B2017" t="s">
        <v>57</v>
      </c>
      <c r="C2017" s="40">
        <v>45917</v>
      </c>
      <c r="D2017" s="40"/>
    </row>
    <row r="2018" spans="2:4" x14ac:dyDescent="0.25">
      <c r="B2018" t="s">
        <v>931</v>
      </c>
      <c r="C2018" s="40">
        <v>45917</v>
      </c>
      <c r="D2018" s="40"/>
    </row>
    <row r="2019" spans="2:4" x14ac:dyDescent="0.25">
      <c r="B2019" t="s">
        <v>1077</v>
      </c>
      <c r="C2019" s="40">
        <v>45917</v>
      </c>
      <c r="D2019" s="40"/>
    </row>
    <row r="2020" spans="2:4" x14ac:dyDescent="0.25">
      <c r="B2020" t="s">
        <v>2226</v>
      </c>
      <c r="C2020" s="40">
        <v>45917</v>
      </c>
      <c r="D2020" s="40"/>
    </row>
    <row r="2021" spans="2:4" x14ac:dyDescent="0.25">
      <c r="B2021" t="s">
        <v>1019</v>
      </c>
      <c r="C2021" s="40">
        <v>45918</v>
      </c>
      <c r="D2021" s="40"/>
    </row>
    <row r="2022" spans="2:4" x14ac:dyDescent="0.25">
      <c r="B2022" t="s">
        <v>1439</v>
      </c>
      <c r="C2022" s="40">
        <v>45918</v>
      </c>
      <c r="D2022" s="40"/>
    </row>
    <row r="2023" spans="2:4" x14ac:dyDescent="0.25">
      <c r="B2023" t="s">
        <v>2062</v>
      </c>
      <c r="C2023" s="40">
        <v>45918</v>
      </c>
      <c r="D2023" s="40"/>
    </row>
    <row r="2024" spans="2:4" x14ac:dyDescent="0.25">
      <c r="B2024" t="s">
        <v>1729</v>
      </c>
      <c r="C2024" s="40">
        <v>45919</v>
      </c>
      <c r="D2024" s="40"/>
    </row>
    <row r="2025" spans="2:4" x14ac:dyDescent="0.25">
      <c r="B2025" t="s">
        <v>1661</v>
      </c>
      <c r="C2025" s="40">
        <v>45919</v>
      </c>
      <c r="D2025" s="40"/>
    </row>
    <row r="2026" spans="2:4" x14ac:dyDescent="0.25">
      <c r="B2026" t="s">
        <v>2210</v>
      </c>
      <c r="C2026" s="40">
        <v>45919</v>
      </c>
      <c r="D2026" s="40"/>
    </row>
    <row r="2027" spans="2:4" x14ac:dyDescent="0.25">
      <c r="B2027" t="s">
        <v>404</v>
      </c>
      <c r="C2027" s="40">
        <v>45920</v>
      </c>
      <c r="D2027" s="40"/>
    </row>
    <row r="2028" spans="2:4" x14ac:dyDescent="0.25">
      <c r="B2028" t="s">
        <v>318</v>
      </c>
      <c r="C2028" s="40">
        <v>45920</v>
      </c>
      <c r="D2028" s="40"/>
    </row>
    <row r="2029" spans="2:4" x14ac:dyDescent="0.25">
      <c r="B2029" t="s">
        <v>1035</v>
      </c>
      <c r="C2029" s="40">
        <v>45920</v>
      </c>
      <c r="D2029" s="40"/>
    </row>
    <row r="2030" spans="2:4" x14ac:dyDescent="0.25">
      <c r="B2030" t="s">
        <v>1686</v>
      </c>
      <c r="C2030" s="40">
        <v>45920</v>
      </c>
      <c r="D2030" s="40"/>
    </row>
    <row r="2031" spans="2:4" x14ac:dyDescent="0.25">
      <c r="B2031" t="s">
        <v>1777</v>
      </c>
      <c r="C2031" s="40">
        <v>45920</v>
      </c>
      <c r="D2031" s="40"/>
    </row>
    <row r="2032" spans="2:4" x14ac:dyDescent="0.25">
      <c r="B2032" t="s">
        <v>2137</v>
      </c>
      <c r="C2032" s="40">
        <v>45920</v>
      </c>
      <c r="D2032" s="40"/>
    </row>
    <row r="2033" spans="2:4" x14ac:dyDescent="0.25">
      <c r="B2033" t="s">
        <v>2310</v>
      </c>
      <c r="C2033" s="40">
        <v>45920</v>
      </c>
      <c r="D2033" s="40"/>
    </row>
    <row r="2034" spans="2:4" x14ac:dyDescent="0.25">
      <c r="B2034" t="s">
        <v>110</v>
      </c>
      <c r="C2034" s="40">
        <v>45921</v>
      </c>
      <c r="D2034" s="40"/>
    </row>
    <row r="2035" spans="2:4" x14ac:dyDescent="0.25">
      <c r="B2035" t="s">
        <v>295</v>
      </c>
      <c r="C2035" s="40">
        <v>45922</v>
      </c>
      <c r="D2035" s="40"/>
    </row>
    <row r="2036" spans="2:4" x14ac:dyDescent="0.25">
      <c r="B2036" t="s">
        <v>397</v>
      </c>
      <c r="C2036" s="40">
        <v>45922</v>
      </c>
      <c r="D2036" s="40"/>
    </row>
    <row r="2037" spans="2:4" x14ac:dyDescent="0.25">
      <c r="B2037" t="s">
        <v>569</v>
      </c>
      <c r="C2037" s="40">
        <v>45922</v>
      </c>
      <c r="D2037" s="40"/>
    </row>
    <row r="2038" spans="2:4" x14ac:dyDescent="0.25">
      <c r="B2038" t="s">
        <v>1308</v>
      </c>
      <c r="C2038" s="40">
        <v>45922</v>
      </c>
      <c r="D2038" s="40"/>
    </row>
    <row r="2039" spans="2:4" x14ac:dyDescent="0.25">
      <c r="B2039" t="s">
        <v>1413</v>
      </c>
      <c r="C2039" s="40">
        <v>45922</v>
      </c>
      <c r="D2039" s="40"/>
    </row>
    <row r="2040" spans="2:4" x14ac:dyDescent="0.25">
      <c r="B2040" t="s">
        <v>1821</v>
      </c>
      <c r="C2040" s="40">
        <v>45922</v>
      </c>
      <c r="D2040" s="40"/>
    </row>
    <row r="2041" spans="2:4" x14ac:dyDescent="0.25">
      <c r="B2041" t="s">
        <v>2074</v>
      </c>
      <c r="C2041" s="40">
        <v>45922</v>
      </c>
      <c r="D2041" s="40"/>
    </row>
    <row r="2042" spans="2:4" x14ac:dyDescent="0.25">
      <c r="B2042" t="s">
        <v>2602</v>
      </c>
      <c r="C2042" s="40">
        <v>45922</v>
      </c>
      <c r="D2042" s="40"/>
    </row>
    <row r="2043" spans="2:4" x14ac:dyDescent="0.25">
      <c r="B2043" t="s">
        <v>2208</v>
      </c>
      <c r="C2043" s="40">
        <v>45922</v>
      </c>
      <c r="D2043" s="40"/>
    </row>
    <row r="2044" spans="2:4" x14ac:dyDescent="0.25">
      <c r="B2044" t="s">
        <v>1117</v>
      </c>
      <c r="C2044" s="40">
        <v>45923</v>
      </c>
      <c r="D2044" s="40"/>
    </row>
    <row r="2045" spans="2:4" x14ac:dyDescent="0.25">
      <c r="B2045" t="s">
        <v>1052</v>
      </c>
      <c r="C2045" s="40">
        <v>45923</v>
      </c>
      <c r="D2045" s="40"/>
    </row>
    <row r="2046" spans="2:4" x14ac:dyDescent="0.25">
      <c r="B2046" t="s">
        <v>1152</v>
      </c>
      <c r="C2046" s="40">
        <v>45923</v>
      </c>
      <c r="D2046" s="40"/>
    </row>
    <row r="2047" spans="2:4" x14ac:dyDescent="0.25">
      <c r="B2047" t="s">
        <v>1660</v>
      </c>
      <c r="C2047" s="40">
        <v>45923</v>
      </c>
      <c r="D2047" s="40"/>
    </row>
    <row r="2048" spans="2:4" x14ac:dyDescent="0.25">
      <c r="B2048" t="s">
        <v>2372</v>
      </c>
      <c r="C2048" s="40">
        <v>45923</v>
      </c>
      <c r="D2048" s="40"/>
    </row>
    <row r="2049" spans="2:4" x14ac:dyDescent="0.25">
      <c r="B2049" t="s">
        <v>2130</v>
      </c>
      <c r="C2049" s="40">
        <v>45923</v>
      </c>
      <c r="D2049" s="40"/>
    </row>
    <row r="2050" spans="2:4" x14ac:dyDescent="0.25">
      <c r="B2050" t="s">
        <v>872</v>
      </c>
      <c r="C2050" s="40">
        <v>45924</v>
      </c>
      <c r="D2050" s="40"/>
    </row>
    <row r="2051" spans="2:4" x14ac:dyDescent="0.25">
      <c r="B2051" t="s">
        <v>2138</v>
      </c>
      <c r="C2051" s="40">
        <v>45924</v>
      </c>
      <c r="D2051" s="40"/>
    </row>
    <row r="2052" spans="2:4" x14ac:dyDescent="0.25">
      <c r="B2052" t="s">
        <v>2046</v>
      </c>
      <c r="C2052" s="40">
        <v>45924</v>
      </c>
      <c r="D2052" s="40"/>
    </row>
    <row r="2053" spans="2:4" x14ac:dyDescent="0.25">
      <c r="B2053" t="s">
        <v>1119</v>
      </c>
      <c r="C2053" s="40">
        <v>45925</v>
      </c>
      <c r="D2053" s="40"/>
    </row>
    <row r="2054" spans="2:4" x14ac:dyDescent="0.25">
      <c r="B2054" t="s">
        <v>2449</v>
      </c>
      <c r="C2054" s="40">
        <v>45925</v>
      </c>
      <c r="D2054" s="40"/>
    </row>
    <row r="2055" spans="2:4" x14ac:dyDescent="0.25">
      <c r="B2055" t="s">
        <v>218</v>
      </c>
      <c r="C2055" s="40">
        <v>45926</v>
      </c>
      <c r="D2055" s="40"/>
    </row>
    <row r="2056" spans="2:4" x14ac:dyDescent="0.25">
      <c r="B2056" t="s">
        <v>624</v>
      </c>
      <c r="C2056" s="40">
        <v>45926</v>
      </c>
      <c r="D2056" s="40"/>
    </row>
    <row r="2057" spans="2:4" x14ac:dyDescent="0.25">
      <c r="B2057" t="s">
        <v>1174</v>
      </c>
      <c r="C2057" s="40">
        <v>45926</v>
      </c>
      <c r="D2057" s="40"/>
    </row>
    <row r="2058" spans="2:4" x14ac:dyDescent="0.25">
      <c r="B2058" t="s">
        <v>1298</v>
      </c>
      <c r="C2058" s="40">
        <v>45926</v>
      </c>
      <c r="D2058" s="40"/>
    </row>
    <row r="2059" spans="2:4" x14ac:dyDescent="0.25">
      <c r="B2059" t="s">
        <v>1501</v>
      </c>
      <c r="C2059" s="40">
        <v>45926</v>
      </c>
      <c r="D2059" s="40"/>
    </row>
    <row r="2060" spans="2:4" x14ac:dyDescent="0.25">
      <c r="B2060" t="s">
        <v>2532</v>
      </c>
      <c r="C2060" s="40">
        <v>45926</v>
      </c>
      <c r="D2060" s="40"/>
    </row>
    <row r="2061" spans="2:4" x14ac:dyDescent="0.25">
      <c r="B2061" t="s">
        <v>2054</v>
      </c>
      <c r="C2061" s="40">
        <v>45926</v>
      </c>
      <c r="D2061" s="40"/>
    </row>
    <row r="2062" spans="2:4" x14ac:dyDescent="0.25">
      <c r="B2062" t="s">
        <v>634</v>
      </c>
      <c r="C2062" s="40">
        <v>45927</v>
      </c>
      <c r="D2062" s="40"/>
    </row>
    <row r="2063" spans="2:4" x14ac:dyDescent="0.25">
      <c r="B2063" t="s">
        <v>1814</v>
      </c>
      <c r="C2063" s="40">
        <v>45927</v>
      </c>
      <c r="D2063" s="40"/>
    </row>
    <row r="2064" spans="2:4" x14ac:dyDescent="0.25">
      <c r="B2064" t="s">
        <v>1370</v>
      </c>
      <c r="C2064" s="40">
        <v>45927</v>
      </c>
      <c r="D2064" s="40"/>
    </row>
    <row r="2065" spans="2:4" x14ac:dyDescent="0.25">
      <c r="B2065" t="s">
        <v>2270</v>
      </c>
      <c r="C2065" s="40">
        <v>45927</v>
      </c>
      <c r="D2065" s="40"/>
    </row>
    <row r="2066" spans="2:4" x14ac:dyDescent="0.25">
      <c r="B2066" t="s">
        <v>693</v>
      </c>
      <c r="C2066" s="40">
        <v>45928</v>
      </c>
      <c r="D2066" s="40"/>
    </row>
    <row r="2067" spans="2:4" x14ac:dyDescent="0.25">
      <c r="B2067" t="s">
        <v>798</v>
      </c>
      <c r="C2067" s="40">
        <v>45928</v>
      </c>
      <c r="D2067" s="40"/>
    </row>
    <row r="2068" spans="2:4" x14ac:dyDescent="0.25">
      <c r="B2068" t="s">
        <v>998</v>
      </c>
      <c r="C2068" s="40">
        <v>45928</v>
      </c>
      <c r="D2068" s="40"/>
    </row>
    <row r="2069" spans="2:4" x14ac:dyDescent="0.25">
      <c r="B2069" t="s">
        <v>869</v>
      </c>
      <c r="C2069" s="40">
        <v>45928</v>
      </c>
      <c r="D2069" s="40"/>
    </row>
    <row r="2070" spans="2:4" x14ac:dyDescent="0.25">
      <c r="B2070" t="s">
        <v>1801</v>
      </c>
      <c r="C2070" s="40">
        <v>45928</v>
      </c>
      <c r="D2070" s="40"/>
    </row>
    <row r="2071" spans="2:4" x14ac:dyDescent="0.25">
      <c r="B2071" t="s">
        <v>695</v>
      </c>
      <c r="C2071" s="40">
        <v>45929</v>
      </c>
      <c r="D2071" s="40"/>
    </row>
    <row r="2072" spans="2:4" x14ac:dyDescent="0.25">
      <c r="B2072" t="s">
        <v>1766</v>
      </c>
      <c r="C2072" s="40">
        <v>45929</v>
      </c>
      <c r="D2072" s="40"/>
    </row>
    <row r="2073" spans="2:4" x14ac:dyDescent="0.25">
      <c r="B2073" t="s">
        <v>1767</v>
      </c>
      <c r="C2073" s="40">
        <v>45929</v>
      </c>
      <c r="D2073" s="40"/>
    </row>
    <row r="2074" spans="2:4" x14ac:dyDescent="0.25">
      <c r="B2074" t="s">
        <v>1507</v>
      </c>
      <c r="C2074" s="40">
        <v>45929</v>
      </c>
      <c r="D2074" s="40"/>
    </row>
    <row r="2075" spans="2:4" x14ac:dyDescent="0.25">
      <c r="B2075" t="s">
        <v>1911</v>
      </c>
      <c r="C2075" s="40">
        <v>45931</v>
      </c>
      <c r="D2075" s="40"/>
    </row>
    <row r="2076" spans="2:4" x14ac:dyDescent="0.25">
      <c r="B2076" t="s">
        <v>441</v>
      </c>
      <c r="C2076" s="40">
        <v>45932</v>
      </c>
      <c r="D2076" s="40"/>
    </row>
    <row r="2077" spans="2:4" x14ac:dyDescent="0.25">
      <c r="B2077" t="s">
        <v>1770</v>
      </c>
      <c r="C2077" s="40">
        <v>45932</v>
      </c>
      <c r="D2077" s="40"/>
    </row>
    <row r="2078" spans="2:4" x14ac:dyDescent="0.25">
      <c r="B2078" t="s">
        <v>1798</v>
      </c>
      <c r="C2078" s="40">
        <v>45932</v>
      </c>
      <c r="D2078" s="40"/>
    </row>
    <row r="2079" spans="2:4" x14ac:dyDescent="0.25">
      <c r="B2079" t="s">
        <v>1448</v>
      </c>
      <c r="C2079" s="40">
        <v>45932</v>
      </c>
      <c r="D2079" s="40"/>
    </row>
    <row r="2080" spans="2:4" x14ac:dyDescent="0.25">
      <c r="B2080" t="s">
        <v>1998</v>
      </c>
      <c r="C2080" s="40">
        <v>45932</v>
      </c>
      <c r="D2080" s="40"/>
    </row>
    <row r="2081" spans="2:4" x14ac:dyDescent="0.25">
      <c r="B2081" t="s">
        <v>1122</v>
      </c>
      <c r="C2081" s="40">
        <v>45933</v>
      </c>
      <c r="D2081" s="40"/>
    </row>
    <row r="2082" spans="2:4" x14ac:dyDescent="0.25">
      <c r="B2082" t="s">
        <v>726</v>
      </c>
      <c r="C2082" s="40">
        <v>45933</v>
      </c>
      <c r="D2082" s="40"/>
    </row>
    <row r="2083" spans="2:4" x14ac:dyDescent="0.25">
      <c r="B2083" t="s">
        <v>1756</v>
      </c>
      <c r="C2083" s="40">
        <v>45933</v>
      </c>
      <c r="D2083" s="40"/>
    </row>
    <row r="2084" spans="2:4" x14ac:dyDescent="0.25">
      <c r="B2084" t="s">
        <v>1845</v>
      </c>
      <c r="C2084" s="40">
        <v>45933</v>
      </c>
      <c r="D2084" s="40"/>
    </row>
    <row r="2085" spans="2:4" x14ac:dyDescent="0.25">
      <c r="B2085" t="s">
        <v>2125</v>
      </c>
      <c r="C2085" s="40">
        <v>45933</v>
      </c>
      <c r="D2085" s="40"/>
    </row>
    <row r="2086" spans="2:4" x14ac:dyDescent="0.25">
      <c r="B2086" t="s">
        <v>2290</v>
      </c>
      <c r="C2086" s="40">
        <v>45933</v>
      </c>
      <c r="D2086" s="40"/>
    </row>
    <row r="2087" spans="2:4" x14ac:dyDescent="0.25">
      <c r="B2087" t="s">
        <v>683</v>
      </c>
      <c r="C2087" s="40">
        <v>45934</v>
      </c>
      <c r="D2087" s="40"/>
    </row>
    <row r="2088" spans="2:4" x14ac:dyDescent="0.25">
      <c r="B2088" t="s">
        <v>524</v>
      </c>
      <c r="C2088" s="40">
        <v>45934</v>
      </c>
      <c r="D2088" s="40"/>
    </row>
    <row r="2089" spans="2:4" x14ac:dyDescent="0.25">
      <c r="B2089" t="s">
        <v>939</v>
      </c>
      <c r="C2089" s="40">
        <v>45934</v>
      </c>
      <c r="D2089" s="40"/>
    </row>
    <row r="2090" spans="2:4" x14ac:dyDescent="0.25">
      <c r="B2090" t="s">
        <v>1697</v>
      </c>
      <c r="C2090" s="40">
        <v>45934</v>
      </c>
      <c r="D2090" s="40"/>
    </row>
    <row r="2091" spans="2:4" x14ac:dyDescent="0.25">
      <c r="B2091" t="s">
        <v>1749</v>
      </c>
      <c r="C2091" s="40">
        <v>45934</v>
      </c>
      <c r="D2091" s="40"/>
    </row>
    <row r="2092" spans="2:4" x14ac:dyDescent="0.25">
      <c r="B2092" t="s">
        <v>1538</v>
      </c>
      <c r="C2092" s="40">
        <v>45934</v>
      </c>
      <c r="D2092" s="40"/>
    </row>
    <row r="2093" spans="2:4" x14ac:dyDescent="0.25">
      <c r="B2093" t="s">
        <v>2467</v>
      </c>
      <c r="C2093" s="40">
        <v>45934</v>
      </c>
      <c r="D2093" s="40"/>
    </row>
    <row r="2094" spans="2:4" x14ac:dyDescent="0.25">
      <c r="B2094" t="s">
        <v>241</v>
      </c>
      <c r="C2094" s="40">
        <v>45935</v>
      </c>
      <c r="D2094" s="40"/>
    </row>
    <row r="2095" spans="2:4" x14ac:dyDescent="0.25">
      <c r="B2095" t="s">
        <v>455</v>
      </c>
      <c r="C2095" s="40">
        <v>45935</v>
      </c>
      <c r="D2095" s="40"/>
    </row>
    <row r="2096" spans="2:4" x14ac:dyDescent="0.25">
      <c r="B2096" t="s">
        <v>754</v>
      </c>
      <c r="C2096" s="40">
        <v>45935</v>
      </c>
      <c r="D2096" s="40"/>
    </row>
    <row r="2097" spans="2:4" x14ac:dyDescent="0.25">
      <c r="B2097" t="s">
        <v>1235</v>
      </c>
      <c r="C2097" s="40">
        <v>45935</v>
      </c>
      <c r="D2097" s="40"/>
    </row>
    <row r="2098" spans="2:4" x14ac:dyDescent="0.25">
      <c r="B2098" t="s">
        <v>1856</v>
      </c>
      <c r="C2098" s="40">
        <v>45935</v>
      </c>
      <c r="D2098" s="40"/>
    </row>
    <row r="2099" spans="2:4" x14ac:dyDescent="0.25">
      <c r="B2099" t="s">
        <v>1388</v>
      </c>
      <c r="C2099" s="40">
        <v>45935</v>
      </c>
      <c r="D2099" s="40"/>
    </row>
    <row r="2100" spans="2:4" x14ac:dyDescent="0.25">
      <c r="B2100" t="s">
        <v>2670</v>
      </c>
      <c r="C2100" s="40">
        <v>45935</v>
      </c>
      <c r="D2100" s="40"/>
    </row>
    <row r="2101" spans="2:4" x14ac:dyDescent="0.25">
      <c r="B2101" t="s">
        <v>2509</v>
      </c>
      <c r="C2101" s="40">
        <v>45935</v>
      </c>
      <c r="D2101" s="40"/>
    </row>
    <row r="2102" spans="2:4" x14ac:dyDescent="0.25">
      <c r="B2102" t="s">
        <v>1591</v>
      </c>
      <c r="C2102" s="40">
        <v>45936</v>
      </c>
      <c r="D2102" s="40"/>
    </row>
    <row r="2103" spans="2:4" x14ac:dyDescent="0.25">
      <c r="B2103" t="s">
        <v>1928</v>
      </c>
      <c r="C2103" s="40">
        <v>45936</v>
      </c>
      <c r="D2103" s="40"/>
    </row>
    <row r="2104" spans="2:4" x14ac:dyDescent="0.25">
      <c r="B2104" t="s">
        <v>375</v>
      </c>
      <c r="C2104" s="40">
        <v>45937</v>
      </c>
      <c r="D2104" s="40"/>
    </row>
    <row r="2105" spans="2:4" x14ac:dyDescent="0.25">
      <c r="B2105" t="s">
        <v>269</v>
      </c>
      <c r="C2105" s="40">
        <v>45937</v>
      </c>
      <c r="D2105" s="40"/>
    </row>
    <row r="2106" spans="2:4" x14ac:dyDescent="0.25">
      <c r="B2106" t="s">
        <v>1313</v>
      </c>
      <c r="C2106" s="40">
        <v>45937</v>
      </c>
      <c r="D2106" s="40"/>
    </row>
    <row r="2107" spans="2:4" x14ac:dyDescent="0.25">
      <c r="B2107" t="s">
        <v>1917</v>
      </c>
      <c r="C2107" s="40">
        <v>45937</v>
      </c>
      <c r="D2107" s="40"/>
    </row>
    <row r="2108" spans="2:4" x14ac:dyDescent="0.25">
      <c r="B2108" t="s">
        <v>1420</v>
      </c>
      <c r="C2108" s="40">
        <v>45937</v>
      </c>
      <c r="D2108" s="40"/>
    </row>
    <row r="2109" spans="2:4" x14ac:dyDescent="0.25">
      <c r="B2109" t="s">
        <v>2572</v>
      </c>
      <c r="C2109" s="40">
        <v>45937</v>
      </c>
      <c r="D2109" s="40"/>
    </row>
    <row r="2110" spans="2:4" x14ac:dyDescent="0.25">
      <c r="B2110" t="s">
        <v>2356</v>
      </c>
      <c r="C2110" s="40">
        <v>45937</v>
      </c>
      <c r="D2110" s="40"/>
    </row>
    <row r="2111" spans="2:4" x14ac:dyDescent="0.25">
      <c r="B2111" t="s">
        <v>212</v>
      </c>
      <c r="C2111" s="40">
        <v>45938</v>
      </c>
      <c r="D2111" s="40"/>
    </row>
    <row r="2112" spans="2:4" x14ac:dyDescent="0.25">
      <c r="B2112" t="s">
        <v>297</v>
      </c>
      <c r="C2112" s="40">
        <v>45938</v>
      </c>
      <c r="D2112" s="40"/>
    </row>
    <row r="2113" spans="2:4" x14ac:dyDescent="0.25">
      <c r="B2113" t="s">
        <v>111</v>
      </c>
      <c r="C2113" s="40">
        <v>45938</v>
      </c>
      <c r="D2113" s="40"/>
    </row>
    <row r="2114" spans="2:4" x14ac:dyDescent="0.25">
      <c r="B2114" t="s">
        <v>274</v>
      </c>
      <c r="C2114" s="40">
        <v>45938</v>
      </c>
      <c r="D2114" s="40"/>
    </row>
    <row r="2115" spans="2:4" x14ac:dyDescent="0.25">
      <c r="B2115" t="s">
        <v>866</v>
      </c>
      <c r="C2115" s="40">
        <v>45938</v>
      </c>
      <c r="D2115" s="40"/>
    </row>
    <row r="2116" spans="2:4" x14ac:dyDescent="0.25">
      <c r="B2116" t="s">
        <v>1461</v>
      </c>
      <c r="C2116" s="40">
        <v>45938</v>
      </c>
      <c r="D2116" s="40"/>
    </row>
    <row r="2117" spans="2:4" x14ac:dyDescent="0.25">
      <c r="B2117" t="s">
        <v>2077</v>
      </c>
      <c r="C2117" s="40">
        <v>45938</v>
      </c>
      <c r="D2117" s="40"/>
    </row>
    <row r="2118" spans="2:4" x14ac:dyDescent="0.25">
      <c r="B2118" t="s">
        <v>874</v>
      </c>
      <c r="C2118" s="40">
        <v>45939</v>
      </c>
      <c r="D2118" s="40"/>
    </row>
    <row r="2119" spans="2:4" x14ac:dyDescent="0.25">
      <c r="B2119" t="s">
        <v>1489</v>
      </c>
      <c r="C2119" s="40">
        <v>45939</v>
      </c>
      <c r="D2119" s="40"/>
    </row>
    <row r="2120" spans="2:4" x14ac:dyDescent="0.25">
      <c r="B2120" t="s">
        <v>2594</v>
      </c>
      <c r="C2120" s="40">
        <v>45939</v>
      </c>
      <c r="D2120" s="40"/>
    </row>
    <row r="2121" spans="2:4" x14ac:dyDescent="0.25">
      <c r="B2121" t="s">
        <v>513</v>
      </c>
      <c r="C2121" s="40">
        <v>45940</v>
      </c>
      <c r="D2121" s="40"/>
    </row>
    <row r="2122" spans="2:4" x14ac:dyDescent="0.25">
      <c r="B2122" t="s">
        <v>120</v>
      </c>
      <c r="C2122" s="40">
        <v>45940</v>
      </c>
      <c r="D2122" s="40"/>
    </row>
    <row r="2123" spans="2:4" x14ac:dyDescent="0.25">
      <c r="B2123" t="s">
        <v>390</v>
      </c>
      <c r="C2123" s="40">
        <v>45940</v>
      </c>
      <c r="D2123" s="40"/>
    </row>
    <row r="2124" spans="2:4" x14ac:dyDescent="0.25">
      <c r="B2124" t="s">
        <v>1131</v>
      </c>
      <c r="C2124" s="40">
        <v>45940</v>
      </c>
      <c r="D2124" s="40"/>
    </row>
    <row r="2125" spans="2:4" x14ac:dyDescent="0.25">
      <c r="B2125" t="s">
        <v>1951</v>
      </c>
      <c r="C2125" s="40">
        <v>45940</v>
      </c>
      <c r="D2125" s="40"/>
    </row>
    <row r="2126" spans="2:4" x14ac:dyDescent="0.25">
      <c r="B2126" t="s">
        <v>1519</v>
      </c>
      <c r="C2126" s="40">
        <v>45940</v>
      </c>
      <c r="D2126" s="40"/>
    </row>
    <row r="2127" spans="2:4" x14ac:dyDescent="0.25">
      <c r="B2127" t="s">
        <v>1975</v>
      </c>
      <c r="C2127" s="40">
        <v>45940</v>
      </c>
      <c r="D2127" s="40"/>
    </row>
    <row r="2128" spans="2:4" x14ac:dyDescent="0.25">
      <c r="B2128" t="s">
        <v>1890</v>
      </c>
      <c r="C2128" s="40">
        <v>45940</v>
      </c>
      <c r="D2128" s="40"/>
    </row>
    <row r="2129" spans="2:4" x14ac:dyDescent="0.25">
      <c r="B2129" t="s">
        <v>2326</v>
      </c>
      <c r="C2129" s="40">
        <v>45940</v>
      </c>
      <c r="D2129" s="40"/>
    </row>
    <row r="2130" spans="2:4" x14ac:dyDescent="0.25">
      <c r="B2130" t="s">
        <v>2451</v>
      </c>
      <c r="C2130" s="40">
        <v>45940</v>
      </c>
      <c r="D2130" s="40"/>
    </row>
    <row r="2131" spans="2:4" x14ac:dyDescent="0.25">
      <c r="B2131" t="s">
        <v>500</v>
      </c>
      <c r="C2131" s="40">
        <v>45941</v>
      </c>
      <c r="D2131" s="40"/>
    </row>
    <row r="2132" spans="2:4" x14ac:dyDescent="0.25">
      <c r="B2132" t="s">
        <v>539</v>
      </c>
      <c r="C2132" s="40">
        <v>45941</v>
      </c>
      <c r="D2132" s="40"/>
    </row>
    <row r="2133" spans="2:4" x14ac:dyDescent="0.25">
      <c r="B2133" t="s">
        <v>400</v>
      </c>
      <c r="C2133" s="40">
        <v>45941</v>
      </c>
      <c r="D2133" s="40"/>
    </row>
    <row r="2134" spans="2:4" x14ac:dyDescent="0.25">
      <c r="B2134" t="s">
        <v>1614</v>
      </c>
      <c r="C2134" s="40">
        <v>45941</v>
      </c>
      <c r="D2134" s="40"/>
    </row>
    <row r="2135" spans="2:4" x14ac:dyDescent="0.25">
      <c r="B2135" t="s">
        <v>1562</v>
      </c>
      <c r="C2135" s="40">
        <v>45941</v>
      </c>
      <c r="D2135" s="40"/>
    </row>
    <row r="2136" spans="2:4" x14ac:dyDescent="0.25">
      <c r="B2136" t="s">
        <v>2271</v>
      </c>
      <c r="C2136" s="40">
        <v>45941</v>
      </c>
      <c r="D2136" s="40"/>
    </row>
    <row r="2137" spans="2:4" x14ac:dyDescent="0.25">
      <c r="B2137" t="s">
        <v>2423</v>
      </c>
      <c r="C2137" s="40">
        <v>45941</v>
      </c>
      <c r="D2137" s="40"/>
    </row>
    <row r="2138" spans="2:4" x14ac:dyDescent="0.25">
      <c r="B2138" t="s">
        <v>2361</v>
      </c>
      <c r="C2138" s="40">
        <v>45941</v>
      </c>
      <c r="D2138" s="40"/>
    </row>
    <row r="2139" spans="2:4" x14ac:dyDescent="0.25">
      <c r="B2139" t="s">
        <v>105</v>
      </c>
      <c r="C2139" s="40">
        <v>45942</v>
      </c>
      <c r="D2139" s="40"/>
    </row>
    <row r="2140" spans="2:4" x14ac:dyDescent="0.25">
      <c r="B2140" t="s">
        <v>317</v>
      </c>
      <c r="C2140" s="40">
        <v>45942</v>
      </c>
      <c r="D2140" s="40"/>
    </row>
    <row r="2141" spans="2:4" x14ac:dyDescent="0.25">
      <c r="B2141" t="s">
        <v>1354</v>
      </c>
      <c r="C2141" s="40">
        <v>45942</v>
      </c>
      <c r="D2141" s="40"/>
    </row>
    <row r="2142" spans="2:4" x14ac:dyDescent="0.25">
      <c r="B2142" t="s">
        <v>990</v>
      </c>
      <c r="C2142" s="40">
        <v>45942</v>
      </c>
      <c r="D2142" s="40"/>
    </row>
    <row r="2143" spans="2:4" x14ac:dyDescent="0.25">
      <c r="B2143" t="s">
        <v>1283</v>
      </c>
      <c r="C2143" s="40">
        <v>45942</v>
      </c>
      <c r="D2143" s="40"/>
    </row>
    <row r="2144" spans="2:4" x14ac:dyDescent="0.25">
      <c r="B2144" t="s">
        <v>1739</v>
      </c>
      <c r="C2144" s="40">
        <v>45942</v>
      </c>
      <c r="D2144" s="40"/>
    </row>
    <row r="2145" spans="2:4" x14ac:dyDescent="0.25">
      <c r="B2145" t="s">
        <v>1535</v>
      </c>
      <c r="C2145" s="40">
        <v>45942</v>
      </c>
      <c r="D2145" s="40"/>
    </row>
    <row r="2146" spans="2:4" x14ac:dyDescent="0.25">
      <c r="B2146" t="s">
        <v>2155</v>
      </c>
      <c r="C2146" s="40">
        <v>45942</v>
      </c>
      <c r="D2146" s="40"/>
    </row>
    <row r="2147" spans="2:4" x14ac:dyDescent="0.25">
      <c r="B2147" t="s">
        <v>1073</v>
      </c>
      <c r="C2147" s="40">
        <v>45943</v>
      </c>
      <c r="D2147" s="40"/>
    </row>
    <row r="2148" spans="2:4" x14ac:dyDescent="0.25">
      <c r="B2148" t="s">
        <v>1151</v>
      </c>
      <c r="C2148" s="40">
        <v>45943</v>
      </c>
      <c r="D2148" s="40"/>
    </row>
    <row r="2149" spans="2:4" x14ac:dyDescent="0.25">
      <c r="B2149" t="s">
        <v>1172</v>
      </c>
      <c r="C2149" s="40">
        <v>45943</v>
      </c>
      <c r="D2149" s="40"/>
    </row>
    <row r="2150" spans="2:4" x14ac:dyDescent="0.25">
      <c r="B2150" t="s">
        <v>2437</v>
      </c>
      <c r="C2150" s="40">
        <v>45943</v>
      </c>
      <c r="D2150" s="40"/>
    </row>
    <row r="2151" spans="2:4" x14ac:dyDescent="0.25">
      <c r="B2151" t="s">
        <v>88</v>
      </c>
      <c r="C2151" s="40">
        <v>45944</v>
      </c>
      <c r="D2151" s="40"/>
    </row>
    <row r="2152" spans="2:4" x14ac:dyDescent="0.25">
      <c r="B2152" t="s">
        <v>620</v>
      </c>
      <c r="C2152" s="40">
        <v>45944</v>
      </c>
      <c r="D2152" s="40"/>
    </row>
    <row r="2153" spans="2:4" x14ac:dyDescent="0.25">
      <c r="B2153" t="s">
        <v>878</v>
      </c>
      <c r="C2153" s="40">
        <v>45944</v>
      </c>
      <c r="D2153" s="40"/>
    </row>
    <row r="2154" spans="2:4" x14ac:dyDescent="0.25">
      <c r="B2154" t="s">
        <v>1082</v>
      </c>
      <c r="C2154" s="40">
        <v>45945</v>
      </c>
      <c r="D2154" s="40"/>
    </row>
    <row r="2155" spans="2:4" x14ac:dyDescent="0.25">
      <c r="B2155" t="s">
        <v>1359</v>
      </c>
      <c r="C2155" s="40">
        <v>45945</v>
      </c>
      <c r="D2155" s="40"/>
    </row>
    <row r="2156" spans="2:4" x14ac:dyDescent="0.25">
      <c r="B2156" t="s">
        <v>1585</v>
      </c>
      <c r="C2156" s="40">
        <v>45945</v>
      </c>
      <c r="D2156" s="40"/>
    </row>
    <row r="2157" spans="2:4" x14ac:dyDescent="0.25">
      <c r="B2157" t="s">
        <v>2069</v>
      </c>
      <c r="C2157" s="40">
        <v>45945</v>
      </c>
      <c r="D2157" s="40"/>
    </row>
    <row r="2158" spans="2:4" x14ac:dyDescent="0.25">
      <c r="B2158" t="s">
        <v>2623</v>
      </c>
      <c r="C2158" s="40">
        <v>45945</v>
      </c>
      <c r="D2158" s="40"/>
    </row>
    <row r="2159" spans="2:4" x14ac:dyDescent="0.25">
      <c r="B2159" t="s">
        <v>480</v>
      </c>
      <c r="C2159" s="40">
        <v>45946</v>
      </c>
      <c r="D2159" s="40"/>
    </row>
    <row r="2160" spans="2:4" x14ac:dyDescent="0.25">
      <c r="B2160" t="s">
        <v>1186</v>
      </c>
      <c r="C2160" s="40">
        <v>45946</v>
      </c>
      <c r="D2160" s="40"/>
    </row>
    <row r="2161" spans="2:4" x14ac:dyDescent="0.25">
      <c r="B2161" t="s">
        <v>1201</v>
      </c>
      <c r="C2161" s="40">
        <v>45946</v>
      </c>
      <c r="D2161" s="40"/>
    </row>
    <row r="2162" spans="2:4" x14ac:dyDescent="0.25">
      <c r="B2162" t="s">
        <v>1921</v>
      </c>
      <c r="C2162" s="40">
        <v>45946</v>
      </c>
      <c r="D2162" s="40"/>
    </row>
    <row r="2163" spans="2:4" x14ac:dyDescent="0.25">
      <c r="B2163" t="s">
        <v>2643</v>
      </c>
      <c r="C2163" s="40">
        <v>45946</v>
      </c>
      <c r="D2163" s="40"/>
    </row>
    <row r="2164" spans="2:4" x14ac:dyDescent="0.25">
      <c r="B2164" t="s">
        <v>2457</v>
      </c>
      <c r="C2164" s="40">
        <v>45946</v>
      </c>
      <c r="D2164" s="40"/>
    </row>
    <row r="2165" spans="2:4" x14ac:dyDescent="0.25">
      <c r="B2165" t="s">
        <v>531</v>
      </c>
      <c r="C2165" s="40">
        <v>45947</v>
      </c>
      <c r="D2165" s="40"/>
    </row>
    <row r="2166" spans="2:4" x14ac:dyDescent="0.25">
      <c r="B2166" t="s">
        <v>155</v>
      </c>
      <c r="C2166" s="40">
        <v>45947</v>
      </c>
      <c r="D2166" s="40"/>
    </row>
    <row r="2167" spans="2:4" x14ac:dyDescent="0.25">
      <c r="B2167" t="s">
        <v>973</v>
      </c>
      <c r="C2167" s="40">
        <v>45947</v>
      </c>
      <c r="D2167" s="40"/>
    </row>
    <row r="2168" spans="2:4" x14ac:dyDescent="0.25">
      <c r="B2168" t="s">
        <v>2317</v>
      </c>
      <c r="C2168" s="40">
        <v>45947</v>
      </c>
      <c r="D2168" s="40"/>
    </row>
    <row r="2169" spans="2:4" x14ac:dyDescent="0.25">
      <c r="B2169" t="s">
        <v>981</v>
      </c>
      <c r="C2169" s="40">
        <v>45948</v>
      </c>
      <c r="D2169" s="40"/>
    </row>
    <row r="2170" spans="2:4" x14ac:dyDescent="0.25">
      <c r="B2170" t="s">
        <v>1976</v>
      </c>
      <c r="C2170" s="40">
        <v>45948</v>
      </c>
      <c r="D2170" s="40"/>
    </row>
    <row r="2171" spans="2:4" x14ac:dyDescent="0.25">
      <c r="B2171" t="s">
        <v>2469</v>
      </c>
      <c r="C2171" s="40">
        <v>45948</v>
      </c>
      <c r="D2171" s="40"/>
    </row>
    <row r="2172" spans="2:4" x14ac:dyDescent="0.25">
      <c r="B2172" t="s">
        <v>487</v>
      </c>
      <c r="C2172" s="40">
        <v>45949</v>
      </c>
      <c r="D2172" s="40"/>
    </row>
    <row r="2173" spans="2:4" x14ac:dyDescent="0.25">
      <c r="B2173" t="s">
        <v>77</v>
      </c>
      <c r="C2173" s="40">
        <v>45949</v>
      </c>
      <c r="D2173" s="40"/>
    </row>
    <row r="2174" spans="2:4" x14ac:dyDescent="0.25">
      <c r="B2174" t="s">
        <v>69</v>
      </c>
      <c r="C2174" s="40">
        <v>45949</v>
      </c>
      <c r="D2174" s="40"/>
    </row>
    <row r="2175" spans="2:4" x14ac:dyDescent="0.25">
      <c r="B2175" t="s">
        <v>1712</v>
      </c>
      <c r="C2175" s="40">
        <v>45949</v>
      </c>
      <c r="D2175" s="40"/>
    </row>
    <row r="2176" spans="2:4" x14ac:dyDescent="0.25">
      <c r="B2176" t="s">
        <v>2504</v>
      </c>
      <c r="C2176" s="40">
        <v>45949</v>
      </c>
      <c r="D2176" s="40"/>
    </row>
    <row r="2177" spans="2:4" x14ac:dyDescent="0.25">
      <c r="B2177" t="s">
        <v>2421</v>
      </c>
      <c r="C2177" s="40">
        <v>45949</v>
      </c>
      <c r="D2177" s="40"/>
    </row>
    <row r="2178" spans="2:4" x14ac:dyDescent="0.25">
      <c r="B2178" t="s">
        <v>482</v>
      </c>
      <c r="C2178" s="40">
        <v>45950</v>
      </c>
      <c r="D2178" s="40"/>
    </row>
    <row r="2179" spans="2:4" x14ac:dyDescent="0.25">
      <c r="B2179" t="s">
        <v>622</v>
      </c>
      <c r="C2179" s="40">
        <v>45950</v>
      </c>
      <c r="D2179" s="40"/>
    </row>
    <row r="2180" spans="2:4" x14ac:dyDescent="0.25">
      <c r="B2180" t="s">
        <v>1213</v>
      </c>
      <c r="C2180" s="40">
        <v>45950</v>
      </c>
      <c r="D2180" s="40"/>
    </row>
    <row r="2181" spans="2:4" x14ac:dyDescent="0.25">
      <c r="B2181" t="s">
        <v>1571</v>
      </c>
      <c r="C2181" s="40">
        <v>45950</v>
      </c>
      <c r="D2181" s="40"/>
    </row>
    <row r="2182" spans="2:4" x14ac:dyDescent="0.25">
      <c r="B2182" t="s">
        <v>1820</v>
      </c>
      <c r="C2182" s="40">
        <v>45950</v>
      </c>
      <c r="D2182" s="40"/>
    </row>
    <row r="2183" spans="2:4" x14ac:dyDescent="0.25">
      <c r="B2183" t="s">
        <v>2264</v>
      </c>
      <c r="C2183" s="40">
        <v>45950</v>
      </c>
      <c r="D2183" s="40"/>
    </row>
    <row r="2184" spans="2:4" x14ac:dyDescent="0.25">
      <c r="B2184" t="s">
        <v>2524</v>
      </c>
      <c r="C2184" s="40">
        <v>45950</v>
      </c>
      <c r="D2184" s="40"/>
    </row>
    <row r="2185" spans="2:4" x14ac:dyDescent="0.25">
      <c r="B2185" t="s">
        <v>2322</v>
      </c>
      <c r="C2185" s="40">
        <v>45950</v>
      </c>
      <c r="D2185" s="40"/>
    </row>
    <row r="2186" spans="2:4" x14ac:dyDescent="0.25">
      <c r="B2186" t="s">
        <v>1079</v>
      </c>
      <c r="C2186" s="40">
        <v>45951</v>
      </c>
      <c r="D2186" s="40"/>
    </row>
    <row r="2187" spans="2:4" x14ac:dyDescent="0.25">
      <c r="B2187" t="s">
        <v>1531</v>
      </c>
      <c r="C2187" s="40">
        <v>45951</v>
      </c>
      <c r="D2187" s="40"/>
    </row>
    <row r="2188" spans="2:4" x14ac:dyDescent="0.25">
      <c r="B2188" t="s">
        <v>2091</v>
      </c>
      <c r="C2188" s="40">
        <v>45951</v>
      </c>
      <c r="D2188" s="40"/>
    </row>
    <row r="2189" spans="2:4" x14ac:dyDescent="0.25">
      <c r="B2189" t="s">
        <v>2075</v>
      </c>
      <c r="C2189" s="40">
        <v>45951</v>
      </c>
      <c r="D2189" s="40"/>
    </row>
    <row r="2190" spans="2:4" x14ac:dyDescent="0.25">
      <c r="B2190" t="s">
        <v>563</v>
      </c>
      <c r="C2190" s="40">
        <v>45952</v>
      </c>
      <c r="D2190" s="40"/>
    </row>
    <row r="2191" spans="2:4" x14ac:dyDescent="0.25">
      <c r="B2191" t="s">
        <v>1060</v>
      </c>
      <c r="C2191" s="40">
        <v>45952</v>
      </c>
      <c r="D2191" s="40"/>
    </row>
    <row r="2192" spans="2:4" x14ac:dyDescent="0.25">
      <c r="B2192" t="s">
        <v>1534</v>
      </c>
      <c r="C2192" s="40">
        <v>45952</v>
      </c>
      <c r="D2192" s="40"/>
    </row>
    <row r="2193" spans="2:4" x14ac:dyDescent="0.25">
      <c r="B2193" t="s">
        <v>1758</v>
      </c>
      <c r="C2193" s="40">
        <v>45952</v>
      </c>
      <c r="D2193" s="40"/>
    </row>
    <row r="2194" spans="2:4" x14ac:dyDescent="0.25">
      <c r="B2194" t="s">
        <v>2033</v>
      </c>
      <c r="C2194" s="40">
        <v>45952</v>
      </c>
      <c r="D2194" s="40"/>
    </row>
    <row r="2195" spans="2:4" x14ac:dyDescent="0.25">
      <c r="B2195" t="s">
        <v>1001</v>
      </c>
      <c r="C2195" s="40">
        <v>45953</v>
      </c>
      <c r="D2195" s="40"/>
    </row>
    <row r="2196" spans="2:4" x14ac:dyDescent="0.25">
      <c r="B2196" t="s">
        <v>1087</v>
      </c>
      <c r="C2196" s="40">
        <v>45953</v>
      </c>
      <c r="D2196" s="40"/>
    </row>
    <row r="2197" spans="2:4" x14ac:dyDescent="0.25">
      <c r="B2197" t="s">
        <v>1250</v>
      </c>
      <c r="C2197" s="40">
        <v>45953</v>
      </c>
      <c r="D2197" s="40"/>
    </row>
    <row r="2198" spans="2:4" x14ac:dyDescent="0.25">
      <c r="B2198" t="s">
        <v>1802</v>
      </c>
      <c r="C2198" s="40">
        <v>45953</v>
      </c>
      <c r="D2198" s="40"/>
    </row>
    <row r="2199" spans="2:4" x14ac:dyDescent="0.25">
      <c r="B2199" t="s">
        <v>2578</v>
      </c>
      <c r="C2199" s="40">
        <v>45953</v>
      </c>
      <c r="D2199" s="40"/>
    </row>
    <row r="2200" spans="2:4" x14ac:dyDescent="0.25">
      <c r="B2200" t="s">
        <v>2511</v>
      </c>
      <c r="C2200" s="40">
        <v>45953</v>
      </c>
      <c r="D2200" s="40"/>
    </row>
    <row r="2201" spans="2:4" x14ac:dyDescent="0.25">
      <c r="B2201" t="s">
        <v>602</v>
      </c>
      <c r="C2201" s="40">
        <v>45954</v>
      </c>
      <c r="D2201" s="40"/>
    </row>
    <row r="2202" spans="2:4" x14ac:dyDescent="0.25">
      <c r="B2202" t="s">
        <v>1991</v>
      </c>
      <c r="C2202" s="40">
        <v>45954</v>
      </c>
      <c r="D2202" s="40"/>
    </row>
    <row r="2203" spans="2:4" x14ac:dyDescent="0.25">
      <c r="B2203" t="s">
        <v>2603</v>
      </c>
      <c r="C2203" s="40">
        <v>45955</v>
      </c>
      <c r="D2203" s="40"/>
    </row>
    <row r="2204" spans="2:4" x14ac:dyDescent="0.25">
      <c r="B2204" t="s">
        <v>698</v>
      </c>
      <c r="C2204" s="40">
        <v>45956</v>
      </c>
      <c r="D2204" s="40"/>
    </row>
    <row r="2205" spans="2:4" x14ac:dyDescent="0.25">
      <c r="B2205" t="s">
        <v>365</v>
      </c>
      <c r="C2205" s="40">
        <v>45956</v>
      </c>
      <c r="D2205" s="40"/>
    </row>
    <row r="2206" spans="2:4" x14ac:dyDescent="0.25">
      <c r="B2206" t="s">
        <v>62</v>
      </c>
      <c r="C2206" s="40">
        <v>45956</v>
      </c>
      <c r="D2206" s="40"/>
    </row>
    <row r="2207" spans="2:4" x14ac:dyDescent="0.25">
      <c r="B2207" t="s">
        <v>534</v>
      </c>
      <c r="C2207" s="40">
        <v>45956</v>
      </c>
      <c r="D2207" s="40"/>
    </row>
    <row r="2208" spans="2:4" x14ac:dyDescent="0.25">
      <c r="B2208" t="s">
        <v>681</v>
      </c>
      <c r="C2208" s="40">
        <v>45957</v>
      </c>
      <c r="D2208" s="40"/>
    </row>
    <row r="2209" spans="2:4" x14ac:dyDescent="0.25">
      <c r="B2209" t="s">
        <v>68</v>
      </c>
      <c r="C2209" s="40">
        <v>45957</v>
      </c>
      <c r="D2209" s="40"/>
    </row>
    <row r="2210" spans="2:4" x14ac:dyDescent="0.25">
      <c r="B2210" t="s">
        <v>1788</v>
      </c>
      <c r="C2210" s="40">
        <v>45957</v>
      </c>
      <c r="D2210" s="40"/>
    </row>
    <row r="2211" spans="2:4" x14ac:dyDescent="0.25">
      <c r="B2211" t="s">
        <v>2454</v>
      </c>
      <c r="C2211" s="40">
        <v>45957</v>
      </c>
      <c r="D2211" s="40"/>
    </row>
    <row r="2212" spans="2:4" x14ac:dyDescent="0.25">
      <c r="B2212" t="s">
        <v>2297</v>
      </c>
      <c r="C2212" s="40">
        <v>45957</v>
      </c>
      <c r="D2212" s="40"/>
    </row>
    <row r="2213" spans="2:4" x14ac:dyDescent="0.25">
      <c r="B2213" t="s">
        <v>2278</v>
      </c>
      <c r="C2213" s="40">
        <v>45957</v>
      </c>
      <c r="D2213" s="40"/>
    </row>
    <row r="2214" spans="2:4" x14ac:dyDescent="0.25">
      <c r="B2214" t="s">
        <v>496</v>
      </c>
      <c r="C2214" s="40">
        <v>45958</v>
      </c>
      <c r="D2214" s="40"/>
    </row>
    <row r="2215" spans="2:4" x14ac:dyDescent="0.25">
      <c r="B2215" t="s">
        <v>1080</v>
      </c>
      <c r="C2215" s="40">
        <v>45958</v>
      </c>
      <c r="D2215" s="40"/>
    </row>
    <row r="2216" spans="2:4" x14ac:dyDescent="0.25">
      <c r="B2216" t="s">
        <v>2154</v>
      </c>
      <c r="C2216" s="40">
        <v>45958</v>
      </c>
      <c r="D2216" s="40"/>
    </row>
    <row r="2217" spans="2:4" x14ac:dyDescent="0.25">
      <c r="B2217" t="s">
        <v>2663</v>
      </c>
      <c r="C2217" s="40">
        <v>45958</v>
      </c>
      <c r="D2217" s="40"/>
    </row>
    <row r="2218" spans="2:4" x14ac:dyDescent="0.25">
      <c r="B2218" t="s">
        <v>2447</v>
      </c>
      <c r="C2218" s="40">
        <v>45958</v>
      </c>
      <c r="D2218" s="40"/>
    </row>
    <row r="2219" spans="2:4" x14ac:dyDescent="0.25">
      <c r="B2219" t="s">
        <v>554</v>
      </c>
      <c r="C2219" s="40">
        <v>45959</v>
      </c>
      <c r="D2219" s="40"/>
    </row>
    <row r="2220" spans="2:4" x14ac:dyDescent="0.25">
      <c r="B2220" t="s">
        <v>923</v>
      </c>
      <c r="C2220" s="40">
        <v>45959</v>
      </c>
      <c r="D2220" s="40"/>
    </row>
    <row r="2221" spans="2:4" x14ac:dyDescent="0.25">
      <c r="B2221" t="s">
        <v>962</v>
      </c>
      <c r="C2221" s="40">
        <v>45959</v>
      </c>
      <c r="D2221" s="40"/>
    </row>
    <row r="2222" spans="2:4" x14ac:dyDescent="0.25">
      <c r="B2222" t="s">
        <v>1478</v>
      </c>
      <c r="C2222" s="40">
        <v>45959</v>
      </c>
      <c r="D2222" s="40"/>
    </row>
    <row r="2223" spans="2:4" x14ac:dyDescent="0.25">
      <c r="B2223" t="s">
        <v>1900</v>
      </c>
      <c r="C2223" s="40">
        <v>45959</v>
      </c>
      <c r="D2223" s="40"/>
    </row>
    <row r="2224" spans="2:4" x14ac:dyDescent="0.25">
      <c r="B2224" t="s">
        <v>1869</v>
      </c>
      <c r="C2224" s="40">
        <v>45959</v>
      </c>
      <c r="D2224" s="40"/>
    </row>
    <row r="2225" spans="2:4" x14ac:dyDescent="0.25">
      <c r="B2225" t="s">
        <v>2656</v>
      </c>
      <c r="C2225" s="40">
        <v>45959</v>
      </c>
      <c r="D2225" s="40"/>
    </row>
    <row r="2226" spans="2:4" x14ac:dyDescent="0.25">
      <c r="B2226" t="s">
        <v>66</v>
      </c>
      <c r="C2226" s="40">
        <v>45960</v>
      </c>
      <c r="D2226" s="40"/>
    </row>
    <row r="2227" spans="2:4" x14ac:dyDescent="0.25">
      <c r="B2227" t="s">
        <v>1114</v>
      </c>
      <c r="C2227" s="40">
        <v>45960</v>
      </c>
      <c r="D2227" s="40"/>
    </row>
    <row r="2228" spans="2:4" x14ac:dyDescent="0.25">
      <c r="B2228" t="s">
        <v>1857</v>
      </c>
      <c r="C2228" s="40">
        <v>45960</v>
      </c>
      <c r="D2228" s="40"/>
    </row>
    <row r="2229" spans="2:4" x14ac:dyDescent="0.25">
      <c r="B2229" t="s">
        <v>1871</v>
      </c>
      <c r="C2229" s="40">
        <v>45960</v>
      </c>
      <c r="D2229" s="40"/>
    </row>
    <row r="2230" spans="2:4" x14ac:dyDescent="0.25">
      <c r="B2230" t="s">
        <v>106</v>
      </c>
      <c r="C2230" s="40">
        <v>45961</v>
      </c>
      <c r="D2230" s="40"/>
    </row>
    <row r="2231" spans="2:4" x14ac:dyDescent="0.25">
      <c r="B2231" t="s">
        <v>1339</v>
      </c>
      <c r="C2231" s="40">
        <v>45961</v>
      </c>
      <c r="D2231" s="40"/>
    </row>
    <row r="2232" spans="2:4" x14ac:dyDescent="0.25">
      <c r="B2232" t="s">
        <v>894</v>
      </c>
      <c r="C2232" s="40">
        <v>45961</v>
      </c>
      <c r="D2232" s="40"/>
    </row>
    <row r="2233" spans="2:4" x14ac:dyDescent="0.25">
      <c r="B2233" t="s">
        <v>1343</v>
      </c>
      <c r="C2233" s="40">
        <v>45961</v>
      </c>
      <c r="D2233" s="40"/>
    </row>
    <row r="2234" spans="2:4" x14ac:dyDescent="0.25">
      <c r="B2234" t="s">
        <v>1979</v>
      </c>
      <c r="C2234" s="40">
        <v>45961</v>
      </c>
      <c r="D2234" s="40"/>
    </row>
    <row r="2235" spans="2:4" x14ac:dyDescent="0.25">
      <c r="B2235" t="s">
        <v>1613</v>
      </c>
      <c r="C2235" s="40">
        <v>45961</v>
      </c>
      <c r="D2235" s="40"/>
    </row>
    <row r="2236" spans="2:4" x14ac:dyDescent="0.25">
      <c r="B2236" t="s">
        <v>1494</v>
      </c>
      <c r="C2236" s="40">
        <v>45961</v>
      </c>
      <c r="D2236" s="40"/>
    </row>
    <row r="2237" spans="2:4" x14ac:dyDescent="0.25">
      <c r="B2237" t="s">
        <v>2584</v>
      </c>
      <c r="C2237" s="40">
        <v>45961</v>
      </c>
      <c r="D2237" s="40"/>
    </row>
    <row r="2238" spans="2:4" x14ac:dyDescent="0.25">
      <c r="B2238" t="s">
        <v>2545</v>
      </c>
      <c r="C2238" s="40">
        <v>45961</v>
      </c>
      <c r="D2238" s="40"/>
    </row>
    <row r="2239" spans="2:4" x14ac:dyDescent="0.25">
      <c r="B2239" t="s">
        <v>752</v>
      </c>
      <c r="C2239" s="40">
        <v>45962</v>
      </c>
      <c r="D2239" s="40"/>
    </row>
    <row r="2240" spans="2:4" x14ac:dyDescent="0.25">
      <c r="B2240" t="s">
        <v>1358</v>
      </c>
      <c r="C2240" s="40">
        <v>45962</v>
      </c>
      <c r="D2240" s="40"/>
    </row>
    <row r="2241" spans="2:4" x14ac:dyDescent="0.25">
      <c r="B2241" t="s">
        <v>1719</v>
      </c>
      <c r="C2241" s="40">
        <v>45962</v>
      </c>
      <c r="D2241" s="40"/>
    </row>
    <row r="2242" spans="2:4" x14ac:dyDescent="0.25">
      <c r="B2242" t="s">
        <v>2515</v>
      </c>
      <c r="C2242" s="40">
        <v>45962</v>
      </c>
      <c r="D2242" s="40"/>
    </row>
    <row r="2243" spans="2:4" x14ac:dyDescent="0.25">
      <c r="B2243" t="s">
        <v>2058</v>
      </c>
      <c r="C2243" s="40">
        <v>45962</v>
      </c>
      <c r="D2243" s="40"/>
    </row>
    <row r="2244" spans="2:4" x14ac:dyDescent="0.25">
      <c r="B2244" t="s">
        <v>2269</v>
      </c>
      <c r="C2244" s="40">
        <v>45962</v>
      </c>
      <c r="D2244" s="40"/>
    </row>
    <row r="2245" spans="2:4" x14ac:dyDescent="0.25">
      <c r="B2245" t="s">
        <v>1638</v>
      </c>
      <c r="C2245" s="40">
        <v>45963</v>
      </c>
      <c r="D2245" s="40"/>
    </row>
    <row r="2246" spans="2:4" x14ac:dyDescent="0.25">
      <c r="B2246" t="s">
        <v>1414</v>
      </c>
      <c r="C2246" s="40">
        <v>45963</v>
      </c>
      <c r="D2246" s="40"/>
    </row>
    <row r="2247" spans="2:4" x14ac:dyDescent="0.25">
      <c r="B2247" t="s">
        <v>1508</v>
      </c>
      <c r="C2247" s="40">
        <v>45963</v>
      </c>
      <c r="D2247" s="40"/>
    </row>
    <row r="2248" spans="2:4" x14ac:dyDescent="0.25">
      <c r="B2248" t="s">
        <v>2428</v>
      </c>
      <c r="C2248" s="40">
        <v>45963</v>
      </c>
      <c r="D2248" s="40"/>
    </row>
    <row r="2249" spans="2:4" x14ac:dyDescent="0.25">
      <c r="B2249" t="s">
        <v>2229</v>
      </c>
      <c r="C2249" s="40">
        <v>45963</v>
      </c>
      <c r="D2249" s="40"/>
    </row>
    <row r="2250" spans="2:4" x14ac:dyDescent="0.25">
      <c r="B2250" t="s">
        <v>510</v>
      </c>
      <c r="C2250" s="40">
        <v>45964</v>
      </c>
      <c r="D2250" s="40"/>
    </row>
    <row r="2251" spans="2:4" x14ac:dyDescent="0.25">
      <c r="B2251" t="s">
        <v>1197</v>
      </c>
      <c r="C2251" s="40">
        <v>45964</v>
      </c>
      <c r="D2251" s="40"/>
    </row>
    <row r="2252" spans="2:4" x14ac:dyDescent="0.25">
      <c r="B2252" t="s">
        <v>814</v>
      </c>
      <c r="C2252" s="40">
        <v>45964</v>
      </c>
      <c r="D2252" s="40"/>
    </row>
    <row r="2253" spans="2:4" x14ac:dyDescent="0.25">
      <c r="B2253" t="s">
        <v>1257</v>
      </c>
      <c r="C2253" s="40">
        <v>45964</v>
      </c>
      <c r="D2253" s="40"/>
    </row>
    <row r="2254" spans="2:4" x14ac:dyDescent="0.25">
      <c r="B2254" t="s">
        <v>1573</v>
      </c>
      <c r="C2254" s="40">
        <v>45964</v>
      </c>
      <c r="D2254" s="40"/>
    </row>
    <row r="2255" spans="2:4" x14ac:dyDescent="0.25">
      <c r="B2255" t="s">
        <v>1905</v>
      </c>
      <c r="C2255" s="40">
        <v>45964</v>
      </c>
      <c r="D2255" s="40"/>
    </row>
    <row r="2256" spans="2:4" x14ac:dyDescent="0.25">
      <c r="B2256" t="s">
        <v>2619</v>
      </c>
      <c r="C2256" s="40">
        <v>45964</v>
      </c>
      <c r="D2256" s="40"/>
    </row>
    <row r="2257" spans="2:4" x14ac:dyDescent="0.25">
      <c r="B2257" t="s">
        <v>2245</v>
      </c>
      <c r="C2257" s="40">
        <v>45964</v>
      </c>
      <c r="D2257" s="40"/>
    </row>
    <row r="2258" spans="2:4" x14ac:dyDescent="0.25">
      <c r="B2258" t="s">
        <v>2178</v>
      </c>
      <c r="C2258" s="40">
        <v>45964</v>
      </c>
      <c r="D2258" s="40"/>
    </row>
    <row r="2259" spans="2:4" x14ac:dyDescent="0.25">
      <c r="B2259" t="s">
        <v>767</v>
      </c>
      <c r="C2259" s="40">
        <v>45965</v>
      </c>
      <c r="D2259" s="40"/>
    </row>
    <row r="2260" spans="2:4" x14ac:dyDescent="0.25">
      <c r="B2260" t="s">
        <v>982</v>
      </c>
      <c r="C2260" s="40">
        <v>45965</v>
      </c>
      <c r="D2260" s="40"/>
    </row>
    <row r="2261" spans="2:4" x14ac:dyDescent="0.25">
      <c r="B2261" t="s">
        <v>1396</v>
      </c>
      <c r="C2261" s="40">
        <v>45965</v>
      </c>
      <c r="D2261" s="40"/>
    </row>
    <row r="2262" spans="2:4" x14ac:dyDescent="0.25">
      <c r="B2262" t="s">
        <v>1872</v>
      </c>
      <c r="C2262" s="40">
        <v>45965</v>
      </c>
      <c r="D2262" s="40"/>
    </row>
    <row r="2263" spans="2:4" x14ac:dyDescent="0.25">
      <c r="B2263" t="s">
        <v>1441</v>
      </c>
      <c r="C2263" s="40">
        <v>45965</v>
      </c>
      <c r="D2263" s="40"/>
    </row>
    <row r="2264" spans="2:4" x14ac:dyDescent="0.25">
      <c r="B2264" t="s">
        <v>2159</v>
      </c>
      <c r="C2264" s="40">
        <v>45965</v>
      </c>
      <c r="D2264" s="40"/>
    </row>
    <row r="2265" spans="2:4" x14ac:dyDescent="0.25">
      <c r="B2265" t="s">
        <v>692</v>
      </c>
      <c r="C2265" s="40">
        <v>45966</v>
      </c>
      <c r="D2265" s="40"/>
    </row>
    <row r="2266" spans="2:4" x14ac:dyDescent="0.25">
      <c r="B2266" t="s">
        <v>90</v>
      </c>
      <c r="C2266" s="40">
        <v>45966</v>
      </c>
      <c r="D2266" s="40"/>
    </row>
    <row r="2267" spans="2:4" x14ac:dyDescent="0.25">
      <c r="B2267" t="s">
        <v>330</v>
      </c>
      <c r="C2267" s="40">
        <v>45966</v>
      </c>
      <c r="D2267" s="40"/>
    </row>
    <row r="2268" spans="2:4" x14ac:dyDescent="0.25">
      <c r="B2268" t="s">
        <v>727</v>
      </c>
      <c r="C2268" s="40">
        <v>45966</v>
      </c>
      <c r="D2268" s="40"/>
    </row>
    <row r="2269" spans="2:4" x14ac:dyDescent="0.25">
      <c r="B2269" t="s">
        <v>1914</v>
      </c>
      <c r="C2269" s="40">
        <v>45966</v>
      </c>
      <c r="D2269" s="40"/>
    </row>
    <row r="2270" spans="2:4" x14ac:dyDescent="0.25">
      <c r="B2270" t="s">
        <v>529</v>
      </c>
      <c r="C2270" s="40">
        <v>45967</v>
      </c>
      <c r="D2270" s="40"/>
    </row>
    <row r="2271" spans="2:4" x14ac:dyDescent="0.25">
      <c r="B2271" t="s">
        <v>470</v>
      </c>
      <c r="C2271" s="40">
        <v>45967</v>
      </c>
      <c r="D2271" s="40"/>
    </row>
    <row r="2272" spans="2:4" x14ac:dyDescent="0.25">
      <c r="B2272" t="s">
        <v>386</v>
      </c>
      <c r="C2272" s="40">
        <v>45967</v>
      </c>
      <c r="D2272" s="40"/>
    </row>
    <row r="2273" spans="2:4" x14ac:dyDescent="0.25">
      <c r="B2273" t="s">
        <v>1282</v>
      </c>
      <c r="C2273" s="40">
        <v>45967</v>
      </c>
      <c r="D2273" s="40"/>
    </row>
    <row r="2274" spans="2:4" x14ac:dyDescent="0.25">
      <c r="B2274" t="s">
        <v>1299</v>
      </c>
      <c r="C2274" s="40">
        <v>45967</v>
      </c>
      <c r="D2274" s="40"/>
    </row>
    <row r="2275" spans="2:4" x14ac:dyDescent="0.25">
      <c r="B2275" t="s">
        <v>1463</v>
      </c>
      <c r="C2275" s="40">
        <v>45967</v>
      </c>
      <c r="D2275" s="40"/>
    </row>
    <row r="2276" spans="2:4" x14ac:dyDescent="0.25">
      <c r="B2276" t="s">
        <v>2295</v>
      </c>
      <c r="C2276" s="40">
        <v>45967</v>
      </c>
      <c r="D2276" s="40"/>
    </row>
    <row r="2277" spans="2:4" x14ac:dyDescent="0.25">
      <c r="B2277" t="s">
        <v>2076</v>
      </c>
      <c r="C2277" s="40">
        <v>45967</v>
      </c>
      <c r="D2277" s="40"/>
    </row>
    <row r="2278" spans="2:4" x14ac:dyDescent="0.25">
      <c r="B2278" t="s">
        <v>2081</v>
      </c>
      <c r="C2278" s="40">
        <v>45967</v>
      </c>
      <c r="D2278" s="40"/>
    </row>
    <row r="2279" spans="2:4" x14ac:dyDescent="0.25">
      <c r="B2279" t="s">
        <v>366</v>
      </c>
      <c r="C2279" s="40">
        <v>45968</v>
      </c>
      <c r="D2279" s="40"/>
    </row>
    <row r="2280" spans="2:4" x14ac:dyDescent="0.25">
      <c r="B2280" t="s">
        <v>467</v>
      </c>
      <c r="C2280" s="40">
        <v>45968</v>
      </c>
      <c r="D2280" s="40"/>
    </row>
    <row r="2281" spans="2:4" x14ac:dyDescent="0.25">
      <c r="B2281" t="s">
        <v>355</v>
      </c>
      <c r="C2281" s="40">
        <v>45968</v>
      </c>
      <c r="D2281" s="40"/>
    </row>
    <row r="2282" spans="2:4" x14ac:dyDescent="0.25">
      <c r="B2282" t="s">
        <v>1092</v>
      </c>
      <c r="C2282" s="40">
        <v>45968</v>
      </c>
      <c r="D2282" s="40"/>
    </row>
    <row r="2283" spans="2:4" x14ac:dyDescent="0.25">
      <c r="B2283" t="s">
        <v>1333</v>
      </c>
      <c r="C2283" s="40">
        <v>45968</v>
      </c>
      <c r="D2283" s="40"/>
    </row>
    <row r="2284" spans="2:4" x14ac:dyDescent="0.25">
      <c r="B2284" t="s">
        <v>1572</v>
      </c>
      <c r="C2284" s="40">
        <v>45968</v>
      </c>
      <c r="D2284" s="40"/>
    </row>
    <row r="2285" spans="2:4" x14ac:dyDescent="0.25">
      <c r="B2285" t="s">
        <v>2520</v>
      </c>
      <c r="C2285" s="40">
        <v>45968</v>
      </c>
      <c r="D2285" s="40"/>
    </row>
    <row r="2286" spans="2:4" x14ac:dyDescent="0.25">
      <c r="B2286" t="s">
        <v>644</v>
      </c>
      <c r="C2286" s="40">
        <v>45969</v>
      </c>
      <c r="D2286" s="40"/>
    </row>
    <row r="2287" spans="2:4" x14ac:dyDescent="0.25">
      <c r="B2287" t="s">
        <v>640</v>
      </c>
      <c r="C2287" s="40">
        <v>45969</v>
      </c>
      <c r="D2287" s="40"/>
    </row>
    <row r="2288" spans="2:4" x14ac:dyDescent="0.25">
      <c r="B2288" t="s">
        <v>296</v>
      </c>
      <c r="C2288" s="40">
        <v>45969</v>
      </c>
      <c r="D2288" s="40"/>
    </row>
    <row r="2289" spans="2:4" x14ac:dyDescent="0.25">
      <c r="B2289" t="s">
        <v>1417</v>
      </c>
      <c r="C2289" s="40">
        <v>45969</v>
      </c>
      <c r="D2289" s="40"/>
    </row>
    <row r="2290" spans="2:4" x14ac:dyDescent="0.25">
      <c r="B2290" t="s">
        <v>2541</v>
      </c>
      <c r="C2290" s="40">
        <v>45969</v>
      </c>
      <c r="D2290" s="40"/>
    </row>
    <row r="2291" spans="2:4" x14ac:dyDescent="0.25">
      <c r="B2291" t="s">
        <v>2157</v>
      </c>
      <c r="C2291" s="40">
        <v>45969</v>
      </c>
      <c r="D2291" s="40"/>
    </row>
    <row r="2292" spans="2:4" x14ac:dyDescent="0.25">
      <c r="B2292" t="s">
        <v>2432</v>
      </c>
      <c r="C2292" s="40">
        <v>45969</v>
      </c>
      <c r="D2292" s="40"/>
    </row>
    <row r="2293" spans="2:4" x14ac:dyDescent="0.25">
      <c r="B2293" t="s">
        <v>44</v>
      </c>
      <c r="C2293" s="40">
        <v>45970</v>
      </c>
      <c r="D2293" s="40"/>
    </row>
    <row r="2294" spans="2:4" x14ac:dyDescent="0.25">
      <c r="B2294" t="s">
        <v>118</v>
      </c>
      <c r="C2294" s="40">
        <v>45970</v>
      </c>
      <c r="D2294" s="40"/>
    </row>
    <row r="2295" spans="2:4" x14ac:dyDescent="0.25">
      <c r="B2295" t="s">
        <v>1129</v>
      </c>
      <c r="C2295" s="40">
        <v>45970</v>
      </c>
      <c r="D2295" s="40"/>
    </row>
    <row r="2296" spans="2:4" x14ac:dyDescent="0.25">
      <c r="B2296" t="s">
        <v>2413</v>
      </c>
      <c r="C2296" s="40">
        <v>45970</v>
      </c>
      <c r="D2296" s="40"/>
    </row>
    <row r="2297" spans="2:4" x14ac:dyDescent="0.25">
      <c r="B2297" t="s">
        <v>627</v>
      </c>
      <c r="C2297" s="40">
        <v>45971</v>
      </c>
      <c r="D2297" s="40"/>
    </row>
    <row r="2298" spans="2:4" x14ac:dyDescent="0.25">
      <c r="B2298" t="s">
        <v>367</v>
      </c>
      <c r="C2298" s="40">
        <v>45971</v>
      </c>
      <c r="D2298" s="40"/>
    </row>
    <row r="2299" spans="2:4" x14ac:dyDescent="0.25">
      <c r="B2299" t="s">
        <v>259</v>
      </c>
      <c r="C2299" s="40">
        <v>45971</v>
      </c>
      <c r="D2299" s="40"/>
    </row>
    <row r="2300" spans="2:4" x14ac:dyDescent="0.25">
      <c r="B2300" t="s">
        <v>245</v>
      </c>
      <c r="C2300" s="40">
        <v>45971</v>
      </c>
      <c r="D2300" s="40"/>
    </row>
    <row r="2301" spans="2:4" x14ac:dyDescent="0.25">
      <c r="B2301" t="s">
        <v>1454</v>
      </c>
      <c r="C2301" s="40">
        <v>45971</v>
      </c>
      <c r="D2301" s="40"/>
    </row>
    <row r="2302" spans="2:4" x14ac:dyDescent="0.25">
      <c r="B2302" t="s">
        <v>1896</v>
      </c>
      <c r="C2302" s="40">
        <v>45971</v>
      </c>
      <c r="D2302" s="40"/>
    </row>
    <row r="2303" spans="2:4" x14ac:dyDescent="0.25">
      <c r="B2303" t="s">
        <v>591</v>
      </c>
      <c r="C2303" s="40">
        <v>45972</v>
      </c>
      <c r="D2303" s="40"/>
    </row>
    <row r="2304" spans="2:4" x14ac:dyDescent="0.25">
      <c r="B2304" t="s">
        <v>1728</v>
      </c>
      <c r="C2304" s="40">
        <v>45972</v>
      </c>
      <c r="D2304" s="40"/>
    </row>
    <row r="2305" spans="2:4" x14ac:dyDescent="0.25">
      <c r="B2305" t="s">
        <v>1792</v>
      </c>
      <c r="C2305" s="40">
        <v>45972</v>
      </c>
      <c r="D2305" s="40"/>
    </row>
    <row r="2306" spans="2:4" x14ac:dyDescent="0.25">
      <c r="B2306" t="s">
        <v>2482</v>
      </c>
      <c r="C2306" s="40">
        <v>45972</v>
      </c>
      <c r="D2306" s="40"/>
    </row>
    <row r="2307" spans="2:4" x14ac:dyDescent="0.25">
      <c r="B2307" t="s">
        <v>537</v>
      </c>
      <c r="C2307" s="40">
        <v>45973</v>
      </c>
      <c r="D2307" s="40"/>
    </row>
    <row r="2308" spans="2:4" x14ac:dyDescent="0.25">
      <c r="B2308" t="s">
        <v>298</v>
      </c>
      <c r="C2308" s="40">
        <v>45973</v>
      </c>
      <c r="D2308" s="40"/>
    </row>
    <row r="2309" spans="2:4" x14ac:dyDescent="0.25">
      <c r="B2309" t="s">
        <v>1700</v>
      </c>
      <c r="C2309" s="40">
        <v>45973</v>
      </c>
      <c r="D2309" s="40"/>
    </row>
    <row r="2310" spans="2:4" x14ac:dyDescent="0.25">
      <c r="B2310" t="s">
        <v>1393</v>
      </c>
      <c r="C2310" s="40">
        <v>45973</v>
      </c>
      <c r="D2310" s="40"/>
    </row>
    <row r="2311" spans="2:4" x14ac:dyDescent="0.25">
      <c r="B2311" t="s">
        <v>2335</v>
      </c>
      <c r="C2311" s="40">
        <v>45973</v>
      </c>
      <c r="D2311" s="40"/>
    </row>
    <row r="2312" spans="2:4" x14ac:dyDescent="0.25">
      <c r="B2312" t="s">
        <v>402</v>
      </c>
      <c r="C2312" s="40">
        <v>45974</v>
      </c>
      <c r="D2312" s="40"/>
    </row>
    <row r="2313" spans="2:4" x14ac:dyDescent="0.25">
      <c r="B2313" t="s">
        <v>53</v>
      </c>
      <c r="C2313" s="40">
        <v>45974</v>
      </c>
      <c r="D2313" s="40"/>
    </row>
    <row r="2314" spans="2:4" x14ac:dyDescent="0.25">
      <c r="B2314" t="s">
        <v>1246</v>
      </c>
      <c r="C2314" s="40">
        <v>45974</v>
      </c>
      <c r="D2314" s="40"/>
    </row>
    <row r="2315" spans="2:4" x14ac:dyDescent="0.25">
      <c r="B2315" t="s">
        <v>859</v>
      </c>
      <c r="C2315" s="40">
        <v>45974</v>
      </c>
      <c r="D2315" s="40"/>
    </row>
    <row r="2316" spans="2:4" x14ac:dyDescent="0.25">
      <c r="B2316" t="s">
        <v>847</v>
      </c>
      <c r="C2316" s="40">
        <v>45974</v>
      </c>
      <c r="D2316" s="40"/>
    </row>
    <row r="2317" spans="2:4" x14ac:dyDescent="0.25">
      <c r="B2317" t="s">
        <v>1038</v>
      </c>
      <c r="C2317" s="40">
        <v>45974</v>
      </c>
      <c r="D2317" s="40"/>
    </row>
    <row r="2318" spans="2:4" x14ac:dyDescent="0.25">
      <c r="B2318" t="s">
        <v>2662</v>
      </c>
      <c r="C2318" s="40">
        <v>45974</v>
      </c>
      <c r="D2318" s="40"/>
    </row>
    <row r="2319" spans="2:4" x14ac:dyDescent="0.25">
      <c r="B2319" t="s">
        <v>2613</v>
      </c>
      <c r="C2319" s="40">
        <v>45975</v>
      </c>
      <c r="D2319" s="40"/>
    </row>
    <row r="2320" spans="2:4" x14ac:dyDescent="0.25">
      <c r="B2320" t="s">
        <v>567</v>
      </c>
      <c r="C2320" s="40">
        <v>45976</v>
      </c>
      <c r="D2320" s="40"/>
    </row>
    <row r="2321" spans="2:4" x14ac:dyDescent="0.25">
      <c r="B2321" t="s">
        <v>499</v>
      </c>
      <c r="C2321" s="40">
        <v>45976</v>
      </c>
      <c r="D2321" s="40"/>
    </row>
    <row r="2322" spans="2:4" x14ac:dyDescent="0.25">
      <c r="B2322" t="s">
        <v>827</v>
      </c>
      <c r="C2322" s="40">
        <v>45976</v>
      </c>
      <c r="D2322" s="40"/>
    </row>
    <row r="2323" spans="2:4" x14ac:dyDescent="0.25">
      <c r="B2323" t="s">
        <v>1242</v>
      </c>
      <c r="C2323" s="40">
        <v>45976</v>
      </c>
      <c r="D2323" s="40"/>
    </row>
    <row r="2324" spans="2:4" x14ac:dyDescent="0.25">
      <c r="B2324" t="s">
        <v>2030</v>
      </c>
      <c r="C2324" s="40">
        <v>45976</v>
      </c>
      <c r="D2324" s="40"/>
    </row>
    <row r="2325" spans="2:4" x14ac:dyDescent="0.25">
      <c r="B2325" t="s">
        <v>278</v>
      </c>
      <c r="C2325" s="40">
        <v>45977</v>
      </c>
      <c r="D2325" s="40"/>
    </row>
    <row r="2326" spans="2:4" x14ac:dyDescent="0.25">
      <c r="B2326" t="s">
        <v>822</v>
      </c>
      <c r="C2326" s="40">
        <v>45977</v>
      </c>
      <c r="D2326" s="40"/>
    </row>
    <row r="2327" spans="2:4" x14ac:dyDescent="0.25">
      <c r="B2327" t="s">
        <v>1742</v>
      </c>
      <c r="C2327" s="40">
        <v>45977</v>
      </c>
      <c r="D2327" s="40"/>
    </row>
    <row r="2328" spans="2:4" x14ac:dyDescent="0.25">
      <c r="B2328" t="s">
        <v>978</v>
      </c>
      <c r="C2328" s="40">
        <v>45978</v>
      </c>
      <c r="D2328" s="40"/>
    </row>
    <row r="2329" spans="2:4" x14ac:dyDescent="0.25">
      <c r="B2329" t="s">
        <v>1074</v>
      </c>
      <c r="C2329" s="40">
        <v>45978</v>
      </c>
      <c r="D2329" s="40"/>
    </row>
    <row r="2330" spans="2:4" x14ac:dyDescent="0.25">
      <c r="B2330" t="s">
        <v>1425</v>
      </c>
      <c r="C2330" s="40">
        <v>45978</v>
      </c>
      <c r="D2330" s="40"/>
    </row>
    <row r="2331" spans="2:4" x14ac:dyDescent="0.25">
      <c r="B2331" t="s">
        <v>2123</v>
      </c>
      <c r="C2331" s="40">
        <v>45978</v>
      </c>
      <c r="D2331" s="40"/>
    </row>
    <row r="2332" spans="2:4" x14ac:dyDescent="0.25">
      <c r="B2332" t="s">
        <v>313</v>
      </c>
      <c r="C2332" s="40">
        <v>45979</v>
      </c>
      <c r="D2332" s="40"/>
    </row>
    <row r="2333" spans="2:4" x14ac:dyDescent="0.25">
      <c r="B2333" t="s">
        <v>1065</v>
      </c>
      <c r="C2333" s="40">
        <v>45979</v>
      </c>
      <c r="D2333" s="40"/>
    </row>
    <row r="2334" spans="2:4" x14ac:dyDescent="0.25">
      <c r="B2334" t="s">
        <v>826</v>
      </c>
      <c r="C2334" s="40">
        <v>45979</v>
      </c>
      <c r="D2334" s="40"/>
    </row>
    <row r="2335" spans="2:4" x14ac:dyDescent="0.25">
      <c r="B2335" t="s">
        <v>807</v>
      </c>
      <c r="C2335" s="40">
        <v>45979</v>
      </c>
      <c r="D2335" s="40"/>
    </row>
    <row r="2336" spans="2:4" x14ac:dyDescent="0.25">
      <c r="B2336" t="s">
        <v>816</v>
      </c>
      <c r="C2336" s="40">
        <v>45979</v>
      </c>
      <c r="D2336" s="40"/>
    </row>
    <row r="2337" spans="2:4" x14ac:dyDescent="0.25">
      <c r="B2337" t="s">
        <v>1968</v>
      </c>
      <c r="C2337" s="40">
        <v>45979</v>
      </c>
      <c r="D2337" s="40"/>
    </row>
    <row r="2338" spans="2:4" x14ac:dyDescent="0.25">
      <c r="B2338" t="s">
        <v>291</v>
      </c>
      <c r="C2338" s="40">
        <v>45980</v>
      </c>
      <c r="D2338" s="40"/>
    </row>
    <row r="2339" spans="2:4" x14ac:dyDescent="0.25">
      <c r="B2339" t="s">
        <v>680</v>
      </c>
      <c r="C2339" s="40">
        <v>45980</v>
      </c>
      <c r="D2339" s="40"/>
    </row>
    <row r="2340" spans="2:4" x14ac:dyDescent="0.25">
      <c r="B2340" t="s">
        <v>1323</v>
      </c>
      <c r="C2340" s="40">
        <v>45980</v>
      </c>
      <c r="D2340" s="40"/>
    </row>
    <row r="2341" spans="2:4" x14ac:dyDescent="0.25">
      <c r="B2341" t="s">
        <v>971</v>
      </c>
      <c r="C2341" s="40">
        <v>45980</v>
      </c>
      <c r="D2341" s="40"/>
    </row>
    <row r="2342" spans="2:4" x14ac:dyDescent="0.25">
      <c r="B2342" t="s">
        <v>1669</v>
      </c>
      <c r="C2342" s="40">
        <v>45980</v>
      </c>
      <c r="D2342" s="40"/>
    </row>
    <row r="2343" spans="2:4" x14ac:dyDescent="0.25">
      <c r="B2343" t="s">
        <v>1521</v>
      </c>
      <c r="C2343" s="40">
        <v>45980</v>
      </c>
      <c r="D2343" s="40"/>
    </row>
    <row r="2344" spans="2:4" x14ac:dyDescent="0.25">
      <c r="B2344" t="s">
        <v>1915</v>
      </c>
      <c r="C2344" s="40">
        <v>45980</v>
      </c>
      <c r="D2344" s="40"/>
    </row>
    <row r="2345" spans="2:4" x14ac:dyDescent="0.25">
      <c r="B2345" t="s">
        <v>2442</v>
      </c>
      <c r="C2345" s="40">
        <v>45980</v>
      </c>
      <c r="D2345" s="40"/>
    </row>
    <row r="2346" spans="2:4" x14ac:dyDescent="0.25">
      <c r="B2346" t="s">
        <v>2526</v>
      </c>
      <c r="C2346" s="40">
        <v>45980</v>
      </c>
      <c r="D2346" s="40"/>
    </row>
    <row r="2347" spans="2:4" x14ac:dyDescent="0.25">
      <c r="B2347" t="s">
        <v>1310</v>
      </c>
      <c r="C2347" s="40">
        <v>45981</v>
      </c>
      <c r="D2347" s="40"/>
    </row>
    <row r="2348" spans="2:4" x14ac:dyDescent="0.25">
      <c r="B2348" t="s">
        <v>1397</v>
      </c>
      <c r="C2348" s="40">
        <v>45981</v>
      </c>
      <c r="D2348" s="40"/>
    </row>
    <row r="2349" spans="2:4" x14ac:dyDescent="0.25">
      <c r="B2349" t="s">
        <v>1580</v>
      </c>
      <c r="C2349" s="40">
        <v>45981</v>
      </c>
      <c r="D2349" s="40"/>
    </row>
    <row r="2350" spans="2:4" x14ac:dyDescent="0.25">
      <c r="B2350" t="s">
        <v>1132</v>
      </c>
      <c r="C2350" s="40">
        <v>45982</v>
      </c>
      <c r="D2350" s="40"/>
    </row>
    <row r="2351" spans="2:4" x14ac:dyDescent="0.25">
      <c r="B2351" t="s">
        <v>2315</v>
      </c>
      <c r="C2351" s="40">
        <v>45982</v>
      </c>
      <c r="D2351" s="40"/>
    </row>
    <row r="2352" spans="2:4" x14ac:dyDescent="0.25">
      <c r="B2352" t="s">
        <v>174</v>
      </c>
      <c r="C2352" s="40">
        <v>45983</v>
      </c>
      <c r="D2352" s="40"/>
    </row>
    <row r="2353" spans="2:4" x14ac:dyDescent="0.25">
      <c r="B2353" t="s">
        <v>61</v>
      </c>
      <c r="C2353" s="40">
        <v>45983</v>
      </c>
      <c r="D2353" s="40"/>
    </row>
    <row r="2354" spans="2:4" x14ac:dyDescent="0.25">
      <c r="B2354" t="s">
        <v>599</v>
      </c>
      <c r="C2354" s="40">
        <v>45983</v>
      </c>
      <c r="D2354" s="40"/>
    </row>
    <row r="2355" spans="2:4" x14ac:dyDescent="0.25">
      <c r="B2355" t="s">
        <v>1127</v>
      </c>
      <c r="C2355" s="40">
        <v>45983</v>
      </c>
      <c r="D2355" s="40"/>
    </row>
    <row r="2356" spans="2:4" x14ac:dyDescent="0.25">
      <c r="B2356" t="s">
        <v>705</v>
      </c>
      <c r="C2356" s="40">
        <v>45984</v>
      </c>
      <c r="D2356" s="40"/>
    </row>
    <row r="2357" spans="2:4" x14ac:dyDescent="0.25">
      <c r="B2357" t="s">
        <v>852</v>
      </c>
      <c r="C2357" s="40">
        <v>45984</v>
      </c>
      <c r="D2357" s="40"/>
    </row>
    <row r="2358" spans="2:4" x14ac:dyDescent="0.25">
      <c r="B2358" t="s">
        <v>1126</v>
      </c>
      <c r="C2358" s="40">
        <v>45984</v>
      </c>
      <c r="D2358" s="40"/>
    </row>
    <row r="2359" spans="2:4" x14ac:dyDescent="0.25">
      <c r="B2359" t="s">
        <v>1831</v>
      </c>
      <c r="C2359" s="40">
        <v>45984</v>
      </c>
      <c r="D2359" s="40"/>
    </row>
    <row r="2360" spans="2:4" x14ac:dyDescent="0.25">
      <c r="B2360" t="s">
        <v>1403</v>
      </c>
      <c r="C2360" s="40">
        <v>45984</v>
      </c>
      <c r="D2360" s="40"/>
    </row>
    <row r="2361" spans="2:4" x14ac:dyDescent="0.25">
      <c r="B2361" t="s">
        <v>2103</v>
      </c>
      <c r="C2361" s="40">
        <v>45984</v>
      </c>
      <c r="D2361" s="40"/>
    </row>
    <row r="2362" spans="2:4" x14ac:dyDescent="0.25">
      <c r="B2362" t="s">
        <v>2182</v>
      </c>
      <c r="C2362" s="40">
        <v>45984</v>
      </c>
      <c r="D2362" s="40"/>
    </row>
    <row r="2363" spans="2:4" x14ac:dyDescent="0.25">
      <c r="B2363" t="s">
        <v>2003</v>
      </c>
      <c r="C2363" s="40">
        <v>45985</v>
      </c>
      <c r="D2363" s="40"/>
    </row>
    <row r="2364" spans="2:4" x14ac:dyDescent="0.25">
      <c r="B2364" t="s">
        <v>2565</v>
      </c>
      <c r="C2364" s="40">
        <v>45985</v>
      </c>
      <c r="D2364" s="40"/>
    </row>
    <row r="2365" spans="2:4" x14ac:dyDescent="0.25">
      <c r="B2365" t="s">
        <v>1701</v>
      </c>
      <c r="C2365" s="40">
        <v>45986</v>
      </c>
      <c r="D2365" s="40"/>
    </row>
    <row r="2366" spans="2:4" x14ac:dyDescent="0.25">
      <c r="B2366" t="s">
        <v>2173</v>
      </c>
      <c r="C2366" s="40">
        <v>45986</v>
      </c>
      <c r="D2366" s="40"/>
    </row>
    <row r="2367" spans="2:4" x14ac:dyDescent="0.25">
      <c r="B2367" t="s">
        <v>1309</v>
      </c>
      <c r="C2367" s="40">
        <v>45987</v>
      </c>
      <c r="D2367" s="40"/>
    </row>
    <row r="2368" spans="2:4" x14ac:dyDescent="0.25">
      <c r="B2368" t="s">
        <v>1518</v>
      </c>
      <c r="C2368" s="40">
        <v>45987</v>
      </c>
      <c r="D2368" s="40"/>
    </row>
    <row r="2369" spans="2:4" x14ac:dyDescent="0.25">
      <c r="B2369" t="s">
        <v>2352</v>
      </c>
      <c r="C2369" s="40">
        <v>45987</v>
      </c>
      <c r="D2369" s="40"/>
    </row>
    <row r="2370" spans="2:4" x14ac:dyDescent="0.25">
      <c r="B2370" t="s">
        <v>549</v>
      </c>
      <c r="C2370" s="40">
        <v>45988</v>
      </c>
      <c r="D2370" s="40"/>
    </row>
    <row r="2371" spans="2:4" x14ac:dyDescent="0.25">
      <c r="B2371" t="s">
        <v>595</v>
      </c>
      <c r="C2371" s="40">
        <v>45988</v>
      </c>
      <c r="D2371" s="40"/>
    </row>
    <row r="2372" spans="2:4" x14ac:dyDescent="0.25">
      <c r="B2372" t="s">
        <v>1148</v>
      </c>
      <c r="C2372" s="40">
        <v>45988</v>
      </c>
      <c r="D2372" s="40"/>
    </row>
    <row r="2373" spans="2:4" x14ac:dyDescent="0.25">
      <c r="B2373" t="s">
        <v>1526</v>
      </c>
      <c r="C2373" s="40">
        <v>45989</v>
      </c>
      <c r="D2373" s="40"/>
    </row>
    <row r="2374" spans="2:4" x14ac:dyDescent="0.25">
      <c r="B2374" t="s">
        <v>1813</v>
      </c>
      <c r="C2374" s="40">
        <v>45989</v>
      </c>
      <c r="D2374" s="40"/>
    </row>
    <row r="2375" spans="2:4" x14ac:dyDescent="0.25">
      <c r="B2375" t="s">
        <v>2042</v>
      </c>
      <c r="C2375" s="40">
        <v>45989</v>
      </c>
      <c r="D2375" s="40"/>
    </row>
    <row r="2376" spans="2:4" x14ac:dyDescent="0.25">
      <c r="B2376" t="s">
        <v>2121</v>
      </c>
      <c r="C2376" s="40">
        <v>45989</v>
      </c>
      <c r="D2376" s="40"/>
    </row>
    <row r="2377" spans="2:4" x14ac:dyDescent="0.25">
      <c r="B2377" t="s">
        <v>526</v>
      </c>
      <c r="C2377" s="40">
        <v>45990</v>
      </c>
      <c r="D2377" s="40"/>
    </row>
    <row r="2378" spans="2:4" x14ac:dyDescent="0.25">
      <c r="B2378" t="s">
        <v>527</v>
      </c>
      <c r="C2378" s="40">
        <v>45990</v>
      </c>
      <c r="D2378" s="40"/>
    </row>
    <row r="2379" spans="2:4" x14ac:dyDescent="0.25">
      <c r="B2379" t="s">
        <v>1946</v>
      </c>
      <c r="C2379" s="40">
        <v>45990</v>
      </c>
      <c r="D2379" s="40"/>
    </row>
    <row r="2380" spans="2:4" x14ac:dyDescent="0.25">
      <c r="B2380" t="s">
        <v>1602</v>
      </c>
      <c r="C2380" s="40">
        <v>45990</v>
      </c>
      <c r="D2380" s="40"/>
    </row>
    <row r="2381" spans="2:4" x14ac:dyDescent="0.25">
      <c r="B2381" t="s">
        <v>1406</v>
      </c>
      <c r="C2381" s="40">
        <v>45990</v>
      </c>
      <c r="D2381" s="40"/>
    </row>
    <row r="2382" spans="2:4" x14ac:dyDescent="0.25">
      <c r="B2382" t="s">
        <v>1891</v>
      </c>
      <c r="C2382" s="40">
        <v>45990</v>
      </c>
      <c r="D2382" s="40"/>
    </row>
    <row r="2383" spans="2:4" x14ac:dyDescent="0.25">
      <c r="B2383" t="s">
        <v>2082</v>
      </c>
      <c r="C2383" s="40">
        <v>45990</v>
      </c>
      <c r="D2383" s="40"/>
    </row>
    <row r="2384" spans="2:4" x14ac:dyDescent="0.25">
      <c r="B2384" t="s">
        <v>690</v>
      </c>
      <c r="C2384" s="40">
        <v>45991</v>
      </c>
      <c r="D2384" s="40"/>
    </row>
    <row r="2385" spans="2:4" x14ac:dyDescent="0.25">
      <c r="B2385" t="s">
        <v>1181</v>
      </c>
      <c r="C2385" s="40">
        <v>45991</v>
      </c>
      <c r="D2385" s="40"/>
    </row>
    <row r="2386" spans="2:4" x14ac:dyDescent="0.25">
      <c r="B2386" t="s">
        <v>1306</v>
      </c>
      <c r="C2386" s="40">
        <v>45991</v>
      </c>
      <c r="D2386" s="40"/>
    </row>
    <row r="2387" spans="2:4" x14ac:dyDescent="0.25">
      <c r="B2387" t="s">
        <v>1111</v>
      </c>
      <c r="C2387" s="40">
        <v>45991</v>
      </c>
      <c r="D2387" s="40"/>
    </row>
    <row r="2388" spans="2:4" x14ac:dyDescent="0.25">
      <c r="B2388" t="s">
        <v>2460</v>
      </c>
      <c r="C2388" s="40">
        <v>45991</v>
      </c>
      <c r="D2388" s="40"/>
    </row>
    <row r="2389" spans="2:4" x14ac:dyDescent="0.25">
      <c r="B2389" t="s">
        <v>1321</v>
      </c>
      <c r="C2389" s="40">
        <v>45992</v>
      </c>
      <c r="D2389" s="40"/>
    </row>
    <row r="2390" spans="2:4" x14ac:dyDescent="0.25">
      <c r="B2390" t="s">
        <v>1799</v>
      </c>
      <c r="C2390" s="40">
        <v>45992</v>
      </c>
      <c r="D2390" s="40"/>
    </row>
    <row r="2391" spans="2:4" x14ac:dyDescent="0.25">
      <c r="B2391" t="s">
        <v>2604</v>
      </c>
      <c r="C2391" s="40">
        <v>45992</v>
      </c>
      <c r="D2391" s="40"/>
    </row>
    <row r="2392" spans="2:4" x14ac:dyDescent="0.25">
      <c r="B2392" t="s">
        <v>315</v>
      </c>
      <c r="C2392" s="40">
        <v>45993</v>
      </c>
      <c r="D2392" s="40"/>
    </row>
    <row r="2393" spans="2:4" x14ac:dyDescent="0.25">
      <c r="B2393" t="s">
        <v>1194</v>
      </c>
      <c r="C2393" s="40">
        <v>45993</v>
      </c>
      <c r="D2393" s="40"/>
    </row>
    <row r="2394" spans="2:4" x14ac:dyDescent="0.25">
      <c r="B2394" t="s">
        <v>1253</v>
      </c>
      <c r="C2394" s="40">
        <v>45993</v>
      </c>
      <c r="D2394" s="40"/>
    </row>
    <row r="2395" spans="2:4" x14ac:dyDescent="0.25">
      <c r="B2395" t="s">
        <v>1747</v>
      </c>
      <c r="C2395" s="40">
        <v>45993</v>
      </c>
      <c r="D2395" s="40"/>
    </row>
    <row r="2396" spans="2:4" x14ac:dyDescent="0.25">
      <c r="B2396" t="s">
        <v>1815</v>
      </c>
      <c r="C2396" s="40">
        <v>45993</v>
      </c>
      <c r="D2396" s="40"/>
    </row>
    <row r="2397" spans="2:4" x14ac:dyDescent="0.25">
      <c r="B2397" t="s">
        <v>2446</v>
      </c>
      <c r="C2397" s="40">
        <v>45993</v>
      </c>
      <c r="D2397" s="40"/>
    </row>
    <row r="2398" spans="2:4" x14ac:dyDescent="0.25">
      <c r="B2398" t="s">
        <v>2664</v>
      </c>
      <c r="C2398" s="40">
        <v>45993</v>
      </c>
      <c r="D2398" s="40"/>
    </row>
    <row r="2399" spans="2:4" x14ac:dyDescent="0.25">
      <c r="B2399" t="s">
        <v>2177</v>
      </c>
      <c r="C2399" s="40">
        <v>45993</v>
      </c>
      <c r="D2399" s="40"/>
    </row>
    <row r="2400" spans="2:4" x14ac:dyDescent="0.25">
      <c r="B2400" t="s">
        <v>407</v>
      </c>
      <c r="C2400" s="40">
        <v>45994</v>
      </c>
      <c r="D2400" s="40"/>
    </row>
    <row r="2401" spans="2:4" x14ac:dyDescent="0.25">
      <c r="B2401" t="s">
        <v>766</v>
      </c>
      <c r="C2401" s="40">
        <v>45994</v>
      </c>
      <c r="D2401" s="40"/>
    </row>
    <row r="2402" spans="2:4" x14ac:dyDescent="0.25">
      <c r="B2402" t="s">
        <v>1825</v>
      </c>
      <c r="C2402" s="40">
        <v>45994</v>
      </c>
      <c r="D2402" s="40"/>
    </row>
    <row r="2403" spans="2:4" x14ac:dyDescent="0.25">
      <c r="B2403" t="s">
        <v>1453</v>
      </c>
      <c r="C2403" s="40">
        <v>45994</v>
      </c>
      <c r="D2403" s="40"/>
    </row>
    <row r="2404" spans="2:4" x14ac:dyDescent="0.25">
      <c r="B2404" t="s">
        <v>1458</v>
      </c>
      <c r="C2404" s="40">
        <v>45994</v>
      </c>
      <c r="D2404" s="40"/>
    </row>
    <row r="2405" spans="2:4" x14ac:dyDescent="0.25">
      <c r="B2405" t="s">
        <v>2025</v>
      </c>
      <c r="C2405" s="40">
        <v>45994</v>
      </c>
      <c r="D2405" s="40"/>
    </row>
    <row r="2406" spans="2:4" x14ac:dyDescent="0.25">
      <c r="B2406" t="s">
        <v>474</v>
      </c>
      <c r="C2406" s="40">
        <v>45995</v>
      </c>
      <c r="D2406" s="40"/>
    </row>
    <row r="2407" spans="2:4" x14ac:dyDescent="0.25">
      <c r="B2407" t="s">
        <v>1708</v>
      </c>
      <c r="C2407" s="40">
        <v>45995</v>
      </c>
      <c r="D2407" s="40"/>
    </row>
    <row r="2408" spans="2:4" x14ac:dyDescent="0.25">
      <c r="B2408" t="s">
        <v>1879</v>
      </c>
      <c r="C2408" s="40">
        <v>45995</v>
      </c>
      <c r="D2408" s="40"/>
    </row>
    <row r="2409" spans="2:4" x14ac:dyDescent="0.25">
      <c r="B2409" t="s">
        <v>1787</v>
      </c>
      <c r="C2409" s="40">
        <v>45995</v>
      </c>
      <c r="D2409" s="40"/>
    </row>
    <row r="2410" spans="2:4" x14ac:dyDescent="0.25">
      <c r="B2410" t="s">
        <v>2049</v>
      </c>
      <c r="C2410" s="40">
        <v>45995</v>
      </c>
      <c r="D2410" s="40"/>
    </row>
    <row r="2411" spans="2:4" x14ac:dyDescent="0.25">
      <c r="B2411" t="s">
        <v>161</v>
      </c>
      <c r="C2411" s="40">
        <v>45996</v>
      </c>
      <c r="D2411" s="40"/>
    </row>
    <row r="2412" spans="2:4" x14ac:dyDescent="0.25">
      <c r="B2412" t="s">
        <v>491</v>
      </c>
      <c r="C2412" s="40">
        <v>45996</v>
      </c>
      <c r="D2412" s="40"/>
    </row>
    <row r="2413" spans="2:4" x14ac:dyDescent="0.25">
      <c r="B2413" t="s">
        <v>162</v>
      </c>
      <c r="C2413" s="40">
        <v>45996</v>
      </c>
      <c r="D2413" s="40"/>
    </row>
    <row r="2414" spans="2:4" x14ac:dyDescent="0.25">
      <c r="B2414" t="s">
        <v>492</v>
      </c>
      <c r="C2414" s="40">
        <v>45996</v>
      </c>
      <c r="D2414" s="40"/>
    </row>
    <row r="2415" spans="2:4" x14ac:dyDescent="0.25">
      <c r="B2415" t="s">
        <v>1399</v>
      </c>
      <c r="C2415" s="40">
        <v>45996</v>
      </c>
      <c r="D2415" s="40"/>
    </row>
    <row r="2416" spans="2:4" x14ac:dyDescent="0.25">
      <c r="B2416" t="s">
        <v>82</v>
      </c>
      <c r="C2416" s="40">
        <v>45997</v>
      </c>
      <c r="D2416" s="40"/>
    </row>
    <row r="2417" spans="2:4" x14ac:dyDescent="0.25">
      <c r="B2417" t="s">
        <v>98</v>
      </c>
      <c r="C2417" s="40">
        <v>45997</v>
      </c>
      <c r="D2417" s="40"/>
    </row>
    <row r="2418" spans="2:4" x14ac:dyDescent="0.25">
      <c r="B2418" t="s">
        <v>633</v>
      </c>
      <c r="C2418" s="40">
        <v>45997</v>
      </c>
      <c r="D2418" s="40"/>
    </row>
    <row r="2419" spans="2:4" x14ac:dyDescent="0.25">
      <c r="B2419" t="s">
        <v>1407</v>
      </c>
      <c r="C2419" s="40">
        <v>45997</v>
      </c>
      <c r="D2419" s="40"/>
    </row>
    <row r="2420" spans="2:4" x14ac:dyDescent="0.25">
      <c r="B2420" t="s">
        <v>1956</v>
      </c>
      <c r="C2420" s="40">
        <v>45997</v>
      </c>
      <c r="D2420" s="40"/>
    </row>
    <row r="2421" spans="2:4" x14ac:dyDescent="0.25">
      <c r="B2421" t="s">
        <v>2395</v>
      </c>
      <c r="C2421" s="40">
        <v>45997</v>
      </c>
      <c r="D2421" s="40"/>
    </row>
    <row r="2422" spans="2:4" x14ac:dyDescent="0.25">
      <c r="B2422" t="s">
        <v>93</v>
      </c>
      <c r="C2422" s="40">
        <v>45998</v>
      </c>
      <c r="D2422" s="40"/>
    </row>
    <row r="2423" spans="2:4" x14ac:dyDescent="0.25">
      <c r="B2423" t="s">
        <v>448</v>
      </c>
      <c r="C2423" s="40">
        <v>45998</v>
      </c>
      <c r="D2423" s="40"/>
    </row>
    <row r="2424" spans="2:4" x14ac:dyDescent="0.25">
      <c r="B2424" t="s">
        <v>1291</v>
      </c>
      <c r="C2424" s="40">
        <v>45998</v>
      </c>
      <c r="D2424" s="40"/>
    </row>
    <row r="2425" spans="2:4" x14ac:dyDescent="0.25">
      <c r="B2425" t="s">
        <v>999</v>
      </c>
      <c r="C2425" s="40">
        <v>45998</v>
      </c>
      <c r="D2425" s="40"/>
    </row>
    <row r="2426" spans="2:4" x14ac:dyDescent="0.25">
      <c r="B2426" t="s">
        <v>950</v>
      </c>
      <c r="C2426" s="40">
        <v>45998</v>
      </c>
      <c r="D2426" s="40"/>
    </row>
    <row r="2427" spans="2:4" x14ac:dyDescent="0.25">
      <c r="B2427" t="s">
        <v>1284</v>
      </c>
      <c r="C2427" s="40">
        <v>45998</v>
      </c>
      <c r="D2427" s="40"/>
    </row>
    <row r="2428" spans="2:4" x14ac:dyDescent="0.25">
      <c r="B2428" t="s">
        <v>1110</v>
      </c>
      <c r="C2428" s="40">
        <v>45998</v>
      </c>
      <c r="D2428" s="40"/>
    </row>
    <row r="2429" spans="2:4" x14ac:dyDescent="0.25">
      <c r="B2429" t="s">
        <v>1962</v>
      </c>
      <c r="C2429" s="40">
        <v>45998</v>
      </c>
      <c r="D2429" s="40"/>
    </row>
    <row r="2430" spans="2:4" x14ac:dyDescent="0.25">
      <c r="B2430" t="s">
        <v>1499</v>
      </c>
      <c r="C2430" s="40">
        <v>45998</v>
      </c>
      <c r="D2430" s="40"/>
    </row>
    <row r="2431" spans="2:4" x14ac:dyDescent="0.25">
      <c r="B2431" t="s">
        <v>2267</v>
      </c>
      <c r="C2431" s="40">
        <v>45998</v>
      </c>
      <c r="D2431" s="40"/>
    </row>
    <row r="2432" spans="2:4" x14ac:dyDescent="0.25">
      <c r="B2432" t="s">
        <v>2521</v>
      </c>
      <c r="C2432" s="40">
        <v>45998</v>
      </c>
      <c r="D2432" s="40"/>
    </row>
    <row r="2433" spans="2:4" x14ac:dyDescent="0.25">
      <c r="B2433" t="s">
        <v>424</v>
      </c>
      <c r="C2433" s="40">
        <v>45999</v>
      </c>
      <c r="D2433" s="40"/>
    </row>
    <row r="2434" spans="2:4" x14ac:dyDescent="0.25">
      <c r="B2434" t="s">
        <v>50</v>
      </c>
      <c r="C2434" s="40">
        <v>45999</v>
      </c>
      <c r="D2434" s="40"/>
    </row>
    <row r="2435" spans="2:4" x14ac:dyDescent="0.25">
      <c r="B2435" t="s">
        <v>1041</v>
      </c>
      <c r="C2435" s="40">
        <v>45999</v>
      </c>
      <c r="D2435" s="40"/>
    </row>
    <row r="2436" spans="2:4" x14ac:dyDescent="0.25">
      <c r="B2436" t="s">
        <v>1088</v>
      </c>
      <c r="C2436" s="40">
        <v>45999</v>
      </c>
      <c r="D2436" s="40"/>
    </row>
    <row r="2437" spans="2:4" x14ac:dyDescent="0.25">
      <c r="B2437" t="s">
        <v>2235</v>
      </c>
      <c r="C2437" s="40">
        <v>45999</v>
      </c>
      <c r="D2437" s="40"/>
    </row>
    <row r="2438" spans="2:4" x14ac:dyDescent="0.25">
      <c r="B2438" t="s">
        <v>405</v>
      </c>
      <c r="C2438" s="40">
        <v>46000</v>
      </c>
      <c r="D2438" s="40"/>
    </row>
    <row r="2439" spans="2:4" x14ac:dyDescent="0.25">
      <c r="B2439" t="s">
        <v>136</v>
      </c>
      <c r="C2439" s="40">
        <v>46000</v>
      </c>
      <c r="D2439" s="40"/>
    </row>
    <row r="2440" spans="2:4" x14ac:dyDescent="0.25">
      <c r="B2440" t="s">
        <v>1271</v>
      </c>
      <c r="C2440" s="40">
        <v>46000</v>
      </c>
      <c r="D2440" s="40"/>
    </row>
    <row r="2441" spans="2:4" x14ac:dyDescent="0.25">
      <c r="B2441" t="s">
        <v>1347</v>
      </c>
      <c r="C2441" s="40">
        <v>46000</v>
      </c>
      <c r="D2441" s="40"/>
    </row>
    <row r="2442" spans="2:4" x14ac:dyDescent="0.25">
      <c r="B2442" t="s">
        <v>1317</v>
      </c>
      <c r="C2442" s="40">
        <v>46000</v>
      </c>
      <c r="D2442" s="40"/>
    </row>
    <row r="2443" spans="2:4" x14ac:dyDescent="0.25">
      <c r="B2443" t="s">
        <v>1098</v>
      </c>
      <c r="C2443" s="40">
        <v>46000</v>
      </c>
      <c r="D2443" s="40"/>
    </row>
    <row r="2444" spans="2:4" x14ac:dyDescent="0.25">
      <c r="B2444" t="s">
        <v>2305</v>
      </c>
      <c r="C2444" s="40">
        <v>46000</v>
      </c>
      <c r="D2444" s="40"/>
    </row>
    <row r="2445" spans="2:4" x14ac:dyDescent="0.25">
      <c r="B2445" t="s">
        <v>2667</v>
      </c>
      <c r="C2445" s="40">
        <v>46000</v>
      </c>
      <c r="D2445" s="40"/>
    </row>
    <row r="2446" spans="2:4" x14ac:dyDescent="0.25">
      <c r="B2446" t="s">
        <v>2389</v>
      </c>
      <c r="C2446" s="40">
        <v>46000</v>
      </c>
      <c r="D2446" s="40"/>
    </row>
    <row r="2447" spans="2:4" x14ac:dyDescent="0.25">
      <c r="B2447" t="s">
        <v>868</v>
      </c>
      <c r="C2447" s="40">
        <v>46001</v>
      </c>
      <c r="D2447" s="40"/>
    </row>
    <row r="2448" spans="2:4" x14ac:dyDescent="0.25">
      <c r="B2448" t="s">
        <v>1316</v>
      </c>
      <c r="C2448" s="40">
        <v>46001</v>
      </c>
      <c r="D2448" s="40"/>
    </row>
    <row r="2449" spans="2:4" x14ac:dyDescent="0.25">
      <c r="B2449" t="s">
        <v>1532</v>
      </c>
      <c r="C2449" s="40">
        <v>46001</v>
      </c>
      <c r="D2449" s="40"/>
    </row>
    <row r="2450" spans="2:4" x14ac:dyDescent="0.25">
      <c r="B2450" t="s">
        <v>2249</v>
      </c>
      <c r="C2450" s="40">
        <v>46001</v>
      </c>
      <c r="D2450" s="40"/>
    </row>
    <row r="2451" spans="2:4" x14ac:dyDescent="0.25">
      <c r="B2451" t="s">
        <v>368</v>
      </c>
      <c r="C2451" s="40">
        <v>46002</v>
      </c>
      <c r="D2451" s="40"/>
    </row>
    <row r="2452" spans="2:4" x14ac:dyDescent="0.25">
      <c r="B2452" t="s">
        <v>577</v>
      </c>
      <c r="C2452" s="40">
        <v>46002</v>
      </c>
      <c r="D2452" s="40"/>
    </row>
    <row r="2453" spans="2:4" x14ac:dyDescent="0.25">
      <c r="B2453" t="s">
        <v>618</v>
      </c>
      <c r="C2453" s="40">
        <v>46002</v>
      </c>
      <c r="D2453" s="40"/>
    </row>
    <row r="2454" spans="2:4" x14ac:dyDescent="0.25">
      <c r="B2454" t="s">
        <v>1304</v>
      </c>
      <c r="C2454" s="40">
        <v>46002</v>
      </c>
      <c r="D2454" s="40"/>
    </row>
    <row r="2455" spans="2:4" x14ac:dyDescent="0.25">
      <c r="B2455" t="s">
        <v>1693</v>
      </c>
      <c r="C2455" s="40">
        <v>46002</v>
      </c>
      <c r="D2455" s="40"/>
    </row>
    <row r="2456" spans="2:4" x14ac:dyDescent="0.25">
      <c r="B2456" t="s">
        <v>2495</v>
      </c>
      <c r="C2456" s="40">
        <v>46002</v>
      </c>
      <c r="D2456" s="40"/>
    </row>
    <row r="2457" spans="2:4" x14ac:dyDescent="0.25">
      <c r="B2457" t="s">
        <v>431</v>
      </c>
      <c r="C2457" s="40">
        <v>46003</v>
      </c>
      <c r="D2457" s="40"/>
    </row>
    <row r="2458" spans="2:4" x14ac:dyDescent="0.25">
      <c r="B2458" t="s">
        <v>748</v>
      </c>
      <c r="C2458" s="40">
        <v>46003</v>
      </c>
      <c r="D2458" s="40"/>
    </row>
    <row r="2459" spans="2:4" x14ac:dyDescent="0.25">
      <c r="B2459" t="s">
        <v>850</v>
      </c>
      <c r="C2459" s="40">
        <v>46003</v>
      </c>
      <c r="D2459" s="40"/>
    </row>
    <row r="2460" spans="2:4" x14ac:dyDescent="0.25">
      <c r="B2460" t="s">
        <v>2001</v>
      </c>
      <c r="C2460" s="40">
        <v>46003</v>
      </c>
      <c r="D2460" s="40"/>
    </row>
    <row r="2461" spans="2:4" x14ac:dyDescent="0.25">
      <c r="B2461" t="s">
        <v>1460</v>
      </c>
      <c r="C2461" s="40">
        <v>46003</v>
      </c>
      <c r="D2461" s="40"/>
    </row>
    <row r="2462" spans="2:4" x14ac:dyDescent="0.25">
      <c r="B2462" t="s">
        <v>2280</v>
      </c>
      <c r="C2462" s="40">
        <v>46003</v>
      </c>
      <c r="D2462" s="40"/>
    </row>
    <row r="2463" spans="2:4" x14ac:dyDescent="0.25">
      <c r="B2463" t="s">
        <v>2411</v>
      </c>
      <c r="C2463" s="40">
        <v>46003</v>
      </c>
      <c r="D2463" s="40"/>
    </row>
    <row r="2464" spans="2:4" x14ac:dyDescent="0.25">
      <c r="B2464" t="s">
        <v>611</v>
      </c>
      <c r="C2464" s="40">
        <v>46004</v>
      </c>
      <c r="D2464" s="40"/>
    </row>
    <row r="2465" spans="2:4" x14ac:dyDescent="0.25">
      <c r="B2465" t="s">
        <v>236</v>
      </c>
      <c r="C2465" s="40">
        <v>46004</v>
      </c>
      <c r="D2465" s="40"/>
    </row>
    <row r="2466" spans="2:4" x14ac:dyDescent="0.25">
      <c r="B2466" t="s">
        <v>427</v>
      </c>
      <c r="C2466" s="40">
        <v>46004</v>
      </c>
      <c r="D2466" s="40"/>
    </row>
    <row r="2467" spans="2:4" x14ac:dyDescent="0.25">
      <c r="B2467" t="s">
        <v>179</v>
      </c>
      <c r="C2467" s="40">
        <v>46004</v>
      </c>
      <c r="D2467" s="40"/>
    </row>
    <row r="2468" spans="2:4" x14ac:dyDescent="0.25">
      <c r="B2468" t="s">
        <v>1288</v>
      </c>
      <c r="C2468" s="40">
        <v>46004</v>
      </c>
      <c r="D2468" s="40"/>
    </row>
    <row r="2469" spans="2:4" x14ac:dyDescent="0.25">
      <c r="B2469" t="s">
        <v>1703</v>
      </c>
      <c r="C2469" s="40">
        <v>46004</v>
      </c>
      <c r="D2469" s="40"/>
    </row>
    <row r="2470" spans="2:4" x14ac:dyDescent="0.25">
      <c r="B2470" t="s">
        <v>1699</v>
      </c>
      <c r="C2470" s="40">
        <v>46004</v>
      </c>
      <c r="D2470" s="40"/>
    </row>
    <row r="2471" spans="2:4" x14ac:dyDescent="0.25">
      <c r="B2471" t="s">
        <v>528</v>
      </c>
      <c r="C2471" s="40">
        <v>46005</v>
      </c>
      <c r="D2471" s="40"/>
    </row>
    <row r="2472" spans="2:4" x14ac:dyDescent="0.25">
      <c r="B2472" t="s">
        <v>54</v>
      </c>
      <c r="C2472" s="40">
        <v>46006</v>
      </c>
      <c r="D2472" s="40"/>
    </row>
    <row r="2473" spans="2:4" x14ac:dyDescent="0.25">
      <c r="B2473" t="s">
        <v>320</v>
      </c>
      <c r="C2473" s="40">
        <v>46006</v>
      </c>
      <c r="D2473" s="40"/>
    </row>
    <row r="2474" spans="2:4" x14ac:dyDescent="0.25">
      <c r="B2474" t="s">
        <v>2419</v>
      </c>
      <c r="C2474" s="40">
        <v>46006</v>
      </c>
      <c r="D2474" s="40"/>
    </row>
    <row r="2475" spans="2:4" x14ac:dyDescent="0.25">
      <c r="B2475" t="s">
        <v>2309</v>
      </c>
      <c r="C2475" s="40">
        <v>46006</v>
      </c>
      <c r="D2475" s="40"/>
    </row>
    <row r="2476" spans="2:4" x14ac:dyDescent="0.25">
      <c r="B2476" t="s">
        <v>2661</v>
      </c>
      <c r="C2476" s="40">
        <v>46006</v>
      </c>
      <c r="D2476" s="40"/>
    </row>
    <row r="2477" spans="2:4" x14ac:dyDescent="0.25">
      <c r="B2477" t="s">
        <v>565</v>
      </c>
      <c r="C2477" s="40">
        <v>46007</v>
      </c>
      <c r="D2477" s="40"/>
    </row>
    <row r="2478" spans="2:4" x14ac:dyDescent="0.25">
      <c r="B2478" t="s">
        <v>483</v>
      </c>
      <c r="C2478" s="40">
        <v>46007</v>
      </c>
      <c r="D2478" s="40"/>
    </row>
    <row r="2479" spans="2:4" x14ac:dyDescent="0.25">
      <c r="B2479" t="s">
        <v>1189</v>
      </c>
      <c r="C2479" s="40">
        <v>46007</v>
      </c>
      <c r="D2479" s="40"/>
    </row>
    <row r="2480" spans="2:4" x14ac:dyDescent="0.25">
      <c r="B2480" t="s">
        <v>921</v>
      </c>
      <c r="C2480" s="40">
        <v>46007</v>
      </c>
      <c r="D2480" s="40"/>
    </row>
    <row r="2481" spans="2:4" x14ac:dyDescent="0.25">
      <c r="B2481" t="s">
        <v>1025</v>
      </c>
      <c r="C2481" s="40">
        <v>46007</v>
      </c>
      <c r="D2481" s="40"/>
    </row>
    <row r="2482" spans="2:4" x14ac:dyDescent="0.25">
      <c r="B2482" t="s">
        <v>1523</v>
      </c>
      <c r="C2482" s="40">
        <v>46007</v>
      </c>
      <c r="D2482" s="40"/>
    </row>
    <row r="2483" spans="2:4" x14ac:dyDescent="0.25">
      <c r="B2483" t="s">
        <v>2478</v>
      </c>
      <c r="C2483" s="40">
        <v>46007</v>
      </c>
      <c r="D2483" s="40"/>
    </row>
    <row r="2484" spans="2:4" x14ac:dyDescent="0.25">
      <c r="B2484" t="s">
        <v>2587</v>
      </c>
      <c r="C2484" s="40">
        <v>46007</v>
      </c>
      <c r="D2484" s="40"/>
    </row>
    <row r="2485" spans="2:4" x14ac:dyDescent="0.25">
      <c r="B2485" t="s">
        <v>2582</v>
      </c>
      <c r="C2485" s="40">
        <v>46007</v>
      </c>
      <c r="D2485" s="40"/>
    </row>
    <row r="2486" spans="2:4" x14ac:dyDescent="0.25">
      <c r="B2486" t="s">
        <v>2450</v>
      </c>
      <c r="C2486" s="40">
        <v>46007</v>
      </c>
      <c r="D2486" s="40"/>
    </row>
    <row r="2487" spans="2:4" x14ac:dyDescent="0.25">
      <c r="B2487" t="s">
        <v>398</v>
      </c>
      <c r="C2487" s="40">
        <v>46008</v>
      </c>
      <c r="D2487" s="40"/>
    </row>
    <row r="2488" spans="2:4" x14ac:dyDescent="0.25">
      <c r="B2488" t="s">
        <v>225</v>
      </c>
      <c r="C2488" s="40">
        <v>46008</v>
      </c>
      <c r="D2488" s="40"/>
    </row>
    <row r="2489" spans="2:4" x14ac:dyDescent="0.25">
      <c r="B2489" t="s">
        <v>1004</v>
      </c>
      <c r="C2489" s="40">
        <v>46008</v>
      </c>
      <c r="D2489" s="40"/>
    </row>
    <row r="2490" spans="2:4" x14ac:dyDescent="0.25">
      <c r="B2490" t="s">
        <v>1600</v>
      </c>
      <c r="C2490" s="40">
        <v>46008</v>
      </c>
      <c r="D2490" s="40"/>
    </row>
    <row r="2491" spans="2:4" x14ac:dyDescent="0.25">
      <c r="B2491" t="s">
        <v>1901</v>
      </c>
      <c r="C2491" s="40">
        <v>46008</v>
      </c>
      <c r="D2491" s="40"/>
    </row>
    <row r="2492" spans="2:4" x14ac:dyDescent="0.25">
      <c r="B2492" t="s">
        <v>2501</v>
      </c>
      <c r="C2492" s="40">
        <v>46008</v>
      </c>
      <c r="D2492" s="40"/>
    </row>
    <row r="2493" spans="2:4" x14ac:dyDescent="0.25">
      <c r="B2493" t="s">
        <v>2248</v>
      </c>
      <c r="C2493" s="40">
        <v>46008</v>
      </c>
      <c r="D2493" s="40"/>
    </row>
    <row r="2494" spans="2:4" x14ac:dyDescent="0.25">
      <c r="B2494" t="s">
        <v>2527</v>
      </c>
      <c r="C2494" s="40">
        <v>46008</v>
      </c>
      <c r="D2494" s="40"/>
    </row>
    <row r="2495" spans="2:4" x14ac:dyDescent="0.25">
      <c r="B2495" t="s">
        <v>581</v>
      </c>
      <c r="C2495" s="40">
        <v>46009</v>
      </c>
      <c r="D2495" s="40"/>
    </row>
    <row r="2496" spans="2:4" x14ac:dyDescent="0.25">
      <c r="B2496" t="s">
        <v>75</v>
      </c>
      <c r="C2496" s="40">
        <v>46009</v>
      </c>
      <c r="D2496" s="40"/>
    </row>
    <row r="2497" spans="2:4" x14ac:dyDescent="0.25">
      <c r="B2497" t="s">
        <v>597</v>
      </c>
      <c r="C2497" s="40">
        <v>46009</v>
      </c>
      <c r="D2497" s="40"/>
    </row>
    <row r="2498" spans="2:4" x14ac:dyDescent="0.25">
      <c r="B2498" t="s">
        <v>316</v>
      </c>
      <c r="C2498" s="40">
        <v>46009</v>
      </c>
      <c r="D2498" s="40"/>
    </row>
    <row r="2499" spans="2:4" x14ac:dyDescent="0.25">
      <c r="B2499" t="s">
        <v>1050</v>
      </c>
      <c r="C2499" s="40">
        <v>46009</v>
      </c>
      <c r="D2499" s="40"/>
    </row>
    <row r="2500" spans="2:4" x14ac:dyDescent="0.25">
      <c r="B2500" t="s">
        <v>905</v>
      </c>
      <c r="C2500" s="40">
        <v>46009</v>
      </c>
      <c r="D2500" s="40"/>
    </row>
    <row r="2501" spans="2:4" x14ac:dyDescent="0.25">
      <c r="B2501" t="s">
        <v>2263</v>
      </c>
      <c r="C2501" s="40">
        <v>46009</v>
      </c>
      <c r="D2501" s="40"/>
    </row>
    <row r="2502" spans="2:4" x14ac:dyDescent="0.25">
      <c r="B2502" t="s">
        <v>2117</v>
      </c>
      <c r="C2502" s="40">
        <v>46009</v>
      </c>
      <c r="D2502" s="40"/>
    </row>
    <row r="2503" spans="2:4" x14ac:dyDescent="0.25">
      <c r="B2503" t="s">
        <v>369</v>
      </c>
      <c r="C2503" s="40">
        <v>46010</v>
      </c>
      <c r="D2503" s="40"/>
    </row>
    <row r="2504" spans="2:4" x14ac:dyDescent="0.25">
      <c r="B2504" t="s">
        <v>570</v>
      </c>
      <c r="C2504" s="40">
        <v>46010</v>
      </c>
      <c r="D2504" s="40"/>
    </row>
    <row r="2505" spans="2:4" x14ac:dyDescent="0.25">
      <c r="B2505" t="s">
        <v>676</v>
      </c>
      <c r="C2505" s="40">
        <v>46010</v>
      </c>
      <c r="D2505" s="40"/>
    </row>
    <row r="2506" spans="2:4" x14ac:dyDescent="0.25">
      <c r="B2506" t="s">
        <v>820</v>
      </c>
      <c r="C2506" s="40">
        <v>46010</v>
      </c>
      <c r="D2506" s="40"/>
    </row>
    <row r="2507" spans="2:4" x14ac:dyDescent="0.25">
      <c r="B2507" t="s">
        <v>1249</v>
      </c>
      <c r="C2507" s="40">
        <v>46010</v>
      </c>
      <c r="D2507" s="40"/>
    </row>
    <row r="2508" spans="2:4" x14ac:dyDescent="0.25">
      <c r="B2508" t="s">
        <v>776</v>
      </c>
      <c r="C2508" s="40">
        <v>46010</v>
      </c>
      <c r="D2508" s="40"/>
    </row>
    <row r="2509" spans="2:4" x14ac:dyDescent="0.25">
      <c r="B2509" t="s">
        <v>1955</v>
      </c>
      <c r="C2509" s="40">
        <v>46010</v>
      </c>
      <c r="D2509" s="40"/>
    </row>
    <row r="2510" spans="2:4" x14ac:dyDescent="0.25">
      <c r="B2510" t="s">
        <v>1804</v>
      </c>
      <c r="C2510" s="40">
        <v>46010</v>
      </c>
      <c r="D2510" s="40"/>
    </row>
    <row r="2511" spans="2:4" x14ac:dyDescent="0.25">
      <c r="B2511" t="s">
        <v>1721</v>
      </c>
      <c r="C2511" s="40">
        <v>46010</v>
      </c>
      <c r="D2511" s="40"/>
    </row>
    <row r="2512" spans="2:4" x14ac:dyDescent="0.25">
      <c r="B2512" t="s">
        <v>1047</v>
      </c>
      <c r="C2512" s="40">
        <v>46011</v>
      </c>
      <c r="D2512" s="40"/>
    </row>
    <row r="2513" spans="2:4" x14ac:dyDescent="0.25">
      <c r="B2513" t="s">
        <v>1353</v>
      </c>
      <c r="C2513" s="40">
        <v>46011</v>
      </c>
      <c r="D2513" s="40"/>
    </row>
    <row r="2514" spans="2:4" x14ac:dyDescent="0.25">
      <c r="B2514" t="s">
        <v>1070</v>
      </c>
      <c r="C2514" s="40">
        <v>46011</v>
      </c>
      <c r="D2514" s="40"/>
    </row>
    <row r="2515" spans="2:4" x14ac:dyDescent="0.25">
      <c r="B2515" t="s">
        <v>1093</v>
      </c>
      <c r="C2515" s="40">
        <v>46011</v>
      </c>
      <c r="D2515" s="40"/>
    </row>
    <row r="2516" spans="2:4" x14ac:dyDescent="0.25">
      <c r="B2516" t="s">
        <v>984</v>
      </c>
      <c r="C2516" s="40">
        <v>46011</v>
      </c>
      <c r="D2516" s="40"/>
    </row>
    <row r="2517" spans="2:4" x14ac:dyDescent="0.25">
      <c r="B2517" t="s">
        <v>1920</v>
      </c>
      <c r="C2517" s="40">
        <v>46011</v>
      </c>
      <c r="D2517" s="40"/>
    </row>
    <row r="2518" spans="2:4" x14ac:dyDescent="0.25">
      <c r="B2518" t="s">
        <v>1590</v>
      </c>
      <c r="C2518" s="40">
        <v>46011</v>
      </c>
      <c r="D2518" s="40"/>
    </row>
    <row r="2519" spans="2:4" x14ac:dyDescent="0.25">
      <c r="B2519" t="s">
        <v>1569</v>
      </c>
      <c r="C2519" s="40">
        <v>46011</v>
      </c>
      <c r="D2519" s="40"/>
    </row>
    <row r="2520" spans="2:4" x14ac:dyDescent="0.25">
      <c r="B2520" t="s">
        <v>2145</v>
      </c>
      <c r="C2520" s="40">
        <v>46011</v>
      </c>
      <c r="D2520" s="40"/>
    </row>
    <row r="2521" spans="2:4" x14ac:dyDescent="0.25">
      <c r="B2521" t="s">
        <v>2015</v>
      </c>
      <c r="C2521" s="40">
        <v>46011</v>
      </c>
      <c r="D2521" s="40"/>
    </row>
    <row r="2522" spans="2:4" x14ac:dyDescent="0.25">
      <c r="B2522" t="s">
        <v>190</v>
      </c>
      <c r="C2522" s="40">
        <v>46012</v>
      </c>
      <c r="D2522" s="40"/>
    </row>
    <row r="2523" spans="2:4" x14ac:dyDescent="0.25">
      <c r="B2523" t="s">
        <v>418</v>
      </c>
      <c r="C2523" s="40">
        <v>46012</v>
      </c>
      <c r="D2523" s="40"/>
    </row>
    <row r="2524" spans="2:4" x14ac:dyDescent="0.25">
      <c r="B2524" t="s">
        <v>1596</v>
      </c>
      <c r="C2524" s="40">
        <v>46012</v>
      </c>
      <c r="D2524" s="40"/>
    </row>
    <row r="2525" spans="2:4" x14ac:dyDescent="0.25">
      <c r="B2525" t="s">
        <v>1605</v>
      </c>
      <c r="C2525" s="40">
        <v>46012</v>
      </c>
      <c r="D2525" s="40"/>
    </row>
    <row r="2526" spans="2:4" x14ac:dyDescent="0.25">
      <c r="B2526" t="s">
        <v>1803</v>
      </c>
      <c r="C2526" s="40">
        <v>46012</v>
      </c>
      <c r="D2526" s="40"/>
    </row>
    <row r="2527" spans="2:4" x14ac:dyDescent="0.25">
      <c r="B2527" t="s">
        <v>2311</v>
      </c>
      <c r="C2527" s="40">
        <v>46012</v>
      </c>
      <c r="D2527" s="40"/>
    </row>
    <row r="2528" spans="2:4" x14ac:dyDescent="0.25">
      <c r="B2528" t="s">
        <v>2162</v>
      </c>
      <c r="C2528" s="40">
        <v>46012</v>
      </c>
      <c r="D2528" s="40"/>
    </row>
    <row r="2529" spans="2:4" x14ac:dyDescent="0.25">
      <c r="B2529" t="s">
        <v>43</v>
      </c>
      <c r="C2529" s="40">
        <v>46013</v>
      </c>
      <c r="D2529" s="40"/>
    </row>
    <row r="2530" spans="2:4" x14ac:dyDescent="0.25">
      <c r="B2530" t="s">
        <v>142</v>
      </c>
      <c r="C2530" s="40">
        <v>46013</v>
      </c>
      <c r="D2530" s="40"/>
    </row>
    <row r="2531" spans="2:4" x14ac:dyDescent="0.25">
      <c r="B2531" t="s">
        <v>1179</v>
      </c>
      <c r="C2531" s="40">
        <v>46013</v>
      </c>
      <c r="D2531" s="40"/>
    </row>
    <row r="2532" spans="2:4" x14ac:dyDescent="0.25">
      <c r="B2532" t="s">
        <v>801</v>
      </c>
      <c r="C2532" s="40">
        <v>46013</v>
      </c>
      <c r="D2532" s="40"/>
    </row>
    <row r="2533" spans="2:4" x14ac:dyDescent="0.25">
      <c r="B2533" t="s">
        <v>1999</v>
      </c>
      <c r="C2533" s="40">
        <v>46013</v>
      </c>
      <c r="D2533" s="40"/>
    </row>
    <row r="2534" spans="2:4" x14ac:dyDescent="0.25">
      <c r="B2534" t="s">
        <v>45</v>
      </c>
      <c r="C2534" s="40">
        <v>46014</v>
      </c>
      <c r="D2534" s="40"/>
    </row>
    <row r="2535" spans="2:4" x14ac:dyDescent="0.25">
      <c r="B2535" t="s">
        <v>464</v>
      </c>
      <c r="C2535" s="40">
        <v>46014</v>
      </c>
      <c r="D2535" s="40"/>
    </row>
    <row r="2536" spans="2:4" x14ac:dyDescent="0.25">
      <c r="B2536" t="s">
        <v>410</v>
      </c>
      <c r="C2536" s="40">
        <v>46015</v>
      </c>
      <c r="D2536" s="40"/>
    </row>
    <row r="2537" spans="2:4" x14ac:dyDescent="0.25">
      <c r="B2537" t="s">
        <v>490</v>
      </c>
      <c r="C2537" s="40">
        <v>46015</v>
      </c>
      <c r="D2537" s="40"/>
    </row>
    <row r="2538" spans="2:4" x14ac:dyDescent="0.25">
      <c r="B2538" t="s">
        <v>1200</v>
      </c>
      <c r="C2538" s="40">
        <v>46015</v>
      </c>
      <c r="D2538" s="40"/>
    </row>
    <row r="2539" spans="2:4" x14ac:dyDescent="0.25">
      <c r="B2539" t="s">
        <v>1120</v>
      </c>
      <c r="C2539" s="40">
        <v>46015</v>
      </c>
      <c r="D2539" s="40"/>
    </row>
    <row r="2540" spans="2:4" x14ac:dyDescent="0.25">
      <c r="B2540" t="s">
        <v>739</v>
      </c>
      <c r="C2540" s="40">
        <v>46015</v>
      </c>
      <c r="D2540" s="40"/>
    </row>
    <row r="2541" spans="2:4" x14ac:dyDescent="0.25">
      <c r="B2541" t="s">
        <v>2108</v>
      </c>
      <c r="C2541" s="40">
        <v>46015</v>
      </c>
      <c r="D2541" s="40"/>
    </row>
    <row r="2542" spans="2:4" x14ac:dyDescent="0.25">
      <c r="B2542" t="s">
        <v>2187</v>
      </c>
      <c r="C2542" s="40">
        <v>46015</v>
      </c>
      <c r="D2542" s="40"/>
    </row>
    <row r="2543" spans="2:4" x14ac:dyDescent="0.25">
      <c r="B2543" t="s">
        <v>1212</v>
      </c>
      <c r="C2543" s="40">
        <v>46016</v>
      </c>
      <c r="D2543" s="40"/>
    </row>
    <row r="2544" spans="2:4" x14ac:dyDescent="0.25">
      <c r="B2544" t="s">
        <v>1139</v>
      </c>
      <c r="C2544" s="40">
        <v>46016</v>
      </c>
      <c r="D2544" s="40"/>
    </row>
    <row r="2545" spans="2:4" x14ac:dyDescent="0.25">
      <c r="B2545" t="s">
        <v>2499</v>
      </c>
      <c r="C2545" s="40">
        <v>46016</v>
      </c>
      <c r="D2545" s="40"/>
    </row>
    <row r="2546" spans="2:4" x14ac:dyDescent="0.25">
      <c r="B2546" t="s">
        <v>2246</v>
      </c>
      <c r="C2546" s="40">
        <v>46016</v>
      </c>
      <c r="D2546" s="40"/>
    </row>
    <row r="2547" spans="2:4" x14ac:dyDescent="0.25">
      <c r="B2547" t="s">
        <v>401</v>
      </c>
      <c r="C2547" s="40">
        <v>46017</v>
      </c>
      <c r="D2547" s="40"/>
    </row>
    <row r="2548" spans="2:4" x14ac:dyDescent="0.25">
      <c r="B2548" t="s">
        <v>304</v>
      </c>
      <c r="C2548" s="40">
        <v>46017</v>
      </c>
      <c r="D2548" s="40"/>
    </row>
    <row r="2549" spans="2:4" x14ac:dyDescent="0.25">
      <c r="B2549" t="s">
        <v>1320</v>
      </c>
      <c r="C2549" s="40">
        <v>46017</v>
      </c>
      <c r="D2549" s="40"/>
    </row>
    <row r="2550" spans="2:4" x14ac:dyDescent="0.25">
      <c r="B2550" t="s">
        <v>908</v>
      </c>
      <c r="C2550" s="40">
        <v>46017</v>
      </c>
      <c r="D2550" s="40"/>
    </row>
    <row r="2551" spans="2:4" x14ac:dyDescent="0.25">
      <c r="B2551" t="s">
        <v>1922</v>
      </c>
      <c r="C2551" s="40">
        <v>46017</v>
      </c>
      <c r="D2551" s="40"/>
    </row>
    <row r="2552" spans="2:4" x14ac:dyDescent="0.25">
      <c r="B2552" t="s">
        <v>2438</v>
      </c>
      <c r="C2552" s="40">
        <v>46017</v>
      </c>
      <c r="D2552" s="40"/>
    </row>
    <row r="2553" spans="2:4" x14ac:dyDescent="0.25">
      <c r="B2553" t="s">
        <v>2371</v>
      </c>
      <c r="C2553" s="40">
        <v>46017</v>
      </c>
      <c r="D2553" s="40"/>
    </row>
    <row r="2554" spans="2:4" x14ac:dyDescent="0.25">
      <c r="B2554" t="s">
        <v>2272</v>
      </c>
      <c r="C2554" s="40">
        <v>46017</v>
      </c>
      <c r="D2554" s="40"/>
    </row>
    <row r="2555" spans="2:4" x14ac:dyDescent="0.25">
      <c r="B2555" t="s">
        <v>1054</v>
      </c>
      <c r="C2555" s="40">
        <v>46018</v>
      </c>
      <c r="D2555" s="40"/>
    </row>
    <row r="2556" spans="2:4" x14ac:dyDescent="0.25">
      <c r="B2556" t="s">
        <v>2009</v>
      </c>
      <c r="C2556" s="40">
        <v>46018</v>
      </c>
      <c r="D2556" s="40"/>
    </row>
    <row r="2557" spans="2:4" x14ac:dyDescent="0.25">
      <c r="B2557" t="s">
        <v>1493</v>
      </c>
      <c r="C2557" s="40">
        <v>46018</v>
      </c>
      <c r="D2557" s="40"/>
    </row>
    <row r="2558" spans="2:4" x14ac:dyDescent="0.25">
      <c r="B2558" t="s">
        <v>1892</v>
      </c>
      <c r="C2558" s="40">
        <v>46018</v>
      </c>
      <c r="D2558" s="40"/>
    </row>
    <row r="2559" spans="2:4" x14ac:dyDescent="0.25">
      <c r="B2559" t="s">
        <v>2000</v>
      </c>
      <c r="C2559" s="40">
        <v>46018</v>
      </c>
      <c r="D2559" s="40"/>
    </row>
    <row r="2560" spans="2:4" x14ac:dyDescent="0.25">
      <c r="B2560" t="s">
        <v>1255</v>
      </c>
      <c r="C2560" s="40">
        <v>46019</v>
      </c>
      <c r="D2560" s="40"/>
    </row>
    <row r="2561" spans="2:4" x14ac:dyDescent="0.25">
      <c r="B2561" t="s">
        <v>1666</v>
      </c>
      <c r="C2561" s="40">
        <v>46019</v>
      </c>
      <c r="D2561" s="40"/>
    </row>
    <row r="2562" spans="2:4" x14ac:dyDescent="0.25">
      <c r="B2562" t="s">
        <v>1974</v>
      </c>
      <c r="C2562" s="40">
        <v>46019</v>
      </c>
      <c r="D2562" s="40"/>
    </row>
    <row r="2563" spans="2:4" x14ac:dyDescent="0.25">
      <c r="B2563" t="s">
        <v>1625</v>
      </c>
      <c r="C2563" s="40">
        <v>46019</v>
      </c>
      <c r="D2563" s="40"/>
    </row>
    <row r="2564" spans="2:4" x14ac:dyDescent="0.25">
      <c r="B2564" t="s">
        <v>2150</v>
      </c>
      <c r="C2564" s="40">
        <v>46019</v>
      </c>
      <c r="D2564" s="40"/>
    </row>
    <row r="2565" spans="2:4" x14ac:dyDescent="0.25">
      <c r="B2565" t="s">
        <v>364</v>
      </c>
      <c r="C2565" s="40">
        <v>46020</v>
      </c>
      <c r="D2565" s="40"/>
    </row>
    <row r="2566" spans="2:4" x14ac:dyDescent="0.25">
      <c r="B2566" t="s">
        <v>232</v>
      </c>
      <c r="C2566" s="40">
        <v>46020</v>
      </c>
      <c r="D2566" s="40"/>
    </row>
    <row r="2567" spans="2:4" x14ac:dyDescent="0.25">
      <c r="B2567" t="s">
        <v>1251</v>
      </c>
      <c r="C2567" s="40">
        <v>46020</v>
      </c>
      <c r="D2567" s="40"/>
    </row>
    <row r="2568" spans="2:4" x14ac:dyDescent="0.25">
      <c r="B2568" t="s">
        <v>781</v>
      </c>
      <c r="C2568" s="40">
        <v>46020</v>
      </c>
      <c r="D2568" s="40"/>
    </row>
    <row r="2569" spans="2:4" x14ac:dyDescent="0.25">
      <c r="B2569" t="s">
        <v>1215</v>
      </c>
      <c r="C2569" s="40">
        <v>46020</v>
      </c>
      <c r="D2569" s="40"/>
    </row>
    <row r="2570" spans="2:4" x14ac:dyDescent="0.25">
      <c r="B2570" t="s">
        <v>1672</v>
      </c>
      <c r="C2570" s="40">
        <v>46020</v>
      </c>
      <c r="D2570" s="40"/>
    </row>
    <row r="2571" spans="2:4" x14ac:dyDescent="0.25">
      <c r="B2571" t="s">
        <v>1462</v>
      </c>
      <c r="C2571" s="40">
        <v>46020</v>
      </c>
      <c r="D2571" s="40"/>
    </row>
    <row r="2572" spans="2:4" x14ac:dyDescent="0.25">
      <c r="B2572" t="s">
        <v>2568</v>
      </c>
      <c r="C2572" s="40">
        <v>46020</v>
      </c>
      <c r="D2572" s="40"/>
    </row>
    <row r="2573" spans="2:4" x14ac:dyDescent="0.25">
      <c r="B2573" t="s">
        <v>2440</v>
      </c>
      <c r="C2573" s="40">
        <v>46020</v>
      </c>
      <c r="D2573" s="40"/>
    </row>
    <row r="2574" spans="2:4" x14ac:dyDescent="0.25">
      <c r="B2574" t="s">
        <v>2127</v>
      </c>
      <c r="C2574" s="40">
        <v>46020</v>
      </c>
      <c r="D2574" s="40"/>
    </row>
    <row r="2575" spans="2:4" x14ac:dyDescent="0.25">
      <c r="B2575" t="s">
        <v>2562</v>
      </c>
      <c r="C2575" s="40">
        <v>46020</v>
      </c>
      <c r="D2575" s="40"/>
    </row>
    <row r="2576" spans="2:4" x14ac:dyDescent="0.25">
      <c r="B2576" t="s">
        <v>2181</v>
      </c>
      <c r="C2576" s="40">
        <v>46020</v>
      </c>
      <c r="D2576" s="40"/>
    </row>
    <row r="2577" spans="2:4" x14ac:dyDescent="0.25">
      <c r="B2577" t="s">
        <v>462</v>
      </c>
      <c r="C2577" s="40">
        <v>46021</v>
      </c>
      <c r="D2577" s="40"/>
    </row>
    <row r="2578" spans="2:4" x14ac:dyDescent="0.25">
      <c r="B2578" t="s">
        <v>305</v>
      </c>
      <c r="C2578" s="40">
        <v>46021</v>
      </c>
      <c r="D2578" s="40"/>
    </row>
    <row r="2579" spans="2:4" x14ac:dyDescent="0.25">
      <c r="B2579" t="s">
        <v>1421</v>
      </c>
      <c r="C2579" s="40">
        <v>46021</v>
      </c>
      <c r="D2579" s="40"/>
    </row>
    <row r="2580" spans="2:4" x14ac:dyDescent="0.25">
      <c r="B2580" t="s">
        <v>1733</v>
      </c>
      <c r="C2580" s="40">
        <v>46021</v>
      </c>
      <c r="D2580" s="40"/>
    </row>
    <row r="2581" spans="2:4" x14ac:dyDescent="0.25">
      <c r="B2581" t="s">
        <v>1664</v>
      </c>
      <c r="C2581" s="40">
        <v>46021</v>
      </c>
      <c r="D2581" s="40"/>
    </row>
    <row r="2582" spans="2:4" x14ac:dyDescent="0.25">
      <c r="B2582" t="s">
        <v>1325</v>
      </c>
      <c r="C2582" s="40">
        <v>46022</v>
      </c>
      <c r="D2582" s="40"/>
    </row>
    <row r="2583" spans="2:4" x14ac:dyDescent="0.25">
      <c r="B2583" t="s">
        <v>2443</v>
      </c>
      <c r="C2583" s="40">
        <v>46022</v>
      </c>
      <c r="D2583" s="40"/>
    </row>
    <row r="2584" spans="2:4" x14ac:dyDescent="0.25">
      <c r="B2584" t="s">
        <v>2376</v>
      </c>
      <c r="C2584" s="40">
        <v>46022</v>
      </c>
      <c r="D2584" s="40"/>
    </row>
    <row r="2585" spans="2:4" x14ac:dyDescent="0.25">
      <c r="B2585" t="s">
        <v>439</v>
      </c>
      <c r="C2585" s="40">
        <v>46023</v>
      </c>
      <c r="D2585" s="40"/>
    </row>
    <row r="2586" spans="2:4" x14ac:dyDescent="0.25">
      <c r="B2586" t="s">
        <v>966</v>
      </c>
      <c r="C2586" s="40">
        <v>46023</v>
      </c>
      <c r="D2586" s="40"/>
    </row>
    <row r="2587" spans="2:4" x14ac:dyDescent="0.25">
      <c r="B2587" t="s">
        <v>1177</v>
      </c>
      <c r="C2587" s="40">
        <v>46023</v>
      </c>
      <c r="D2587" s="40"/>
    </row>
    <row r="2588" spans="2:4" x14ac:dyDescent="0.25">
      <c r="B2588" t="s">
        <v>1412</v>
      </c>
      <c r="C2588" s="40">
        <v>46023</v>
      </c>
      <c r="D2588" s="40"/>
    </row>
    <row r="2589" spans="2:4" x14ac:dyDescent="0.25">
      <c r="B2589" t="s">
        <v>1544</v>
      </c>
      <c r="C2589" s="40">
        <v>46023</v>
      </c>
      <c r="D2589" s="40"/>
    </row>
    <row r="2590" spans="2:4" x14ac:dyDescent="0.25">
      <c r="B2590" t="s">
        <v>1794</v>
      </c>
      <c r="C2590" s="40">
        <v>46023</v>
      </c>
      <c r="D2590" s="40"/>
    </row>
    <row r="2591" spans="2:4" x14ac:dyDescent="0.25">
      <c r="B2591" t="s">
        <v>2435</v>
      </c>
      <c r="C2591" s="40">
        <v>46023</v>
      </c>
      <c r="D2591" s="40"/>
    </row>
    <row r="2592" spans="2:4" x14ac:dyDescent="0.25">
      <c r="B2592" t="s">
        <v>126</v>
      </c>
      <c r="C2592" s="40">
        <v>46024</v>
      </c>
      <c r="D2592" s="40"/>
    </row>
    <row r="2593" spans="2:4" x14ac:dyDescent="0.25">
      <c r="B2593" t="s">
        <v>987</v>
      </c>
      <c r="C2593" s="40">
        <v>46024</v>
      </c>
      <c r="D2593" s="40"/>
    </row>
    <row r="2594" spans="2:4" x14ac:dyDescent="0.25">
      <c r="B2594" t="s">
        <v>730</v>
      </c>
      <c r="C2594" s="40">
        <v>46024</v>
      </c>
      <c r="D2594" s="40"/>
    </row>
    <row r="2595" spans="2:4" x14ac:dyDescent="0.25">
      <c r="B2595" t="s">
        <v>1851</v>
      </c>
      <c r="C2595" s="40">
        <v>46024</v>
      </c>
      <c r="D2595" s="40"/>
    </row>
    <row r="2596" spans="2:4" x14ac:dyDescent="0.25">
      <c r="B2596" t="s">
        <v>1545</v>
      </c>
      <c r="C2596" s="40">
        <v>46024</v>
      </c>
      <c r="D2596" s="40"/>
    </row>
    <row r="2597" spans="2:4" x14ac:dyDescent="0.25">
      <c r="B2597" t="s">
        <v>2012</v>
      </c>
      <c r="C2597" s="40">
        <v>46024</v>
      </c>
      <c r="D2597" s="40"/>
    </row>
    <row r="2598" spans="2:4" x14ac:dyDescent="0.25">
      <c r="B2598" t="s">
        <v>2635</v>
      </c>
      <c r="C2598" s="40">
        <v>46024</v>
      </c>
      <c r="D2598" s="40"/>
    </row>
    <row r="2599" spans="2:4" x14ac:dyDescent="0.25">
      <c r="B2599" t="s">
        <v>2194</v>
      </c>
      <c r="C2599" s="40">
        <v>46024</v>
      </c>
      <c r="D2599" s="40"/>
    </row>
    <row r="2600" spans="2:4" x14ac:dyDescent="0.25">
      <c r="B2600" t="s">
        <v>2134</v>
      </c>
      <c r="C2600" s="40">
        <v>46024</v>
      </c>
      <c r="D2600" s="40"/>
    </row>
    <row r="2601" spans="2:4" x14ac:dyDescent="0.25">
      <c r="B2601" t="s">
        <v>2233</v>
      </c>
      <c r="C2601" s="40">
        <v>46024</v>
      </c>
      <c r="D2601" s="40"/>
    </row>
    <row r="2602" spans="2:4" x14ac:dyDescent="0.25">
      <c r="B2602" t="s">
        <v>2365</v>
      </c>
      <c r="C2602" s="40">
        <v>46024</v>
      </c>
      <c r="D2602" s="40"/>
    </row>
    <row r="2603" spans="2:4" x14ac:dyDescent="0.25">
      <c r="B2603" t="s">
        <v>2429</v>
      </c>
      <c r="C2603" s="40">
        <v>46024</v>
      </c>
      <c r="D2603" s="40"/>
    </row>
    <row r="2604" spans="2:4" x14ac:dyDescent="0.25">
      <c r="B2604" t="s">
        <v>426</v>
      </c>
      <c r="C2604" s="40">
        <v>46025</v>
      </c>
      <c r="D2604" s="40"/>
    </row>
    <row r="2605" spans="2:4" x14ac:dyDescent="0.25">
      <c r="B2605" t="s">
        <v>762</v>
      </c>
      <c r="C2605" s="40">
        <v>46025</v>
      </c>
      <c r="D2605" s="40"/>
    </row>
    <row r="2606" spans="2:4" x14ac:dyDescent="0.25">
      <c r="B2606" t="s">
        <v>936</v>
      </c>
      <c r="C2606" s="40">
        <v>46025</v>
      </c>
      <c r="D2606" s="40"/>
    </row>
    <row r="2607" spans="2:4" x14ac:dyDescent="0.25">
      <c r="B2607" t="s">
        <v>1324</v>
      </c>
      <c r="C2607" s="40">
        <v>46025</v>
      </c>
      <c r="D2607" s="40"/>
    </row>
    <row r="2608" spans="2:4" x14ac:dyDescent="0.25">
      <c r="B2608" t="s">
        <v>1209</v>
      </c>
      <c r="C2608" s="40">
        <v>46025</v>
      </c>
      <c r="D2608" s="40"/>
    </row>
    <row r="2609" spans="2:4" x14ac:dyDescent="0.25">
      <c r="B2609" t="s">
        <v>1525</v>
      </c>
      <c r="C2609" s="40">
        <v>46025</v>
      </c>
      <c r="D2609" s="40"/>
    </row>
    <row r="2610" spans="2:4" x14ac:dyDescent="0.25">
      <c r="B2610" t="s">
        <v>1736</v>
      </c>
      <c r="C2610" s="40">
        <v>46025</v>
      </c>
      <c r="D2610" s="40"/>
    </row>
    <row r="2611" spans="2:4" x14ac:dyDescent="0.25">
      <c r="B2611" t="s">
        <v>1584</v>
      </c>
      <c r="C2611" s="40">
        <v>46025</v>
      </c>
      <c r="D2611" s="40"/>
    </row>
    <row r="2612" spans="2:4" x14ac:dyDescent="0.25">
      <c r="B2612" t="s">
        <v>2061</v>
      </c>
      <c r="C2612" s="40">
        <v>46025</v>
      </c>
      <c r="D2612" s="40"/>
    </row>
    <row r="2613" spans="2:4" x14ac:dyDescent="0.25">
      <c r="B2613" t="s">
        <v>2083</v>
      </c>
      <c r="C2613" s="40">
        <v>46025</v>
      </c>
      <c r="D2613" s="40"/>
    </row>
    <row r="2614" spans="2:4" x14ac:dyDescent="0.25">
      <c r="B2614" t="s">
        <v>2216</v>
      </c>
      <c r="C2614" s="40">
        <v>46025</v>
      </c>
      <c r="D2614" s="40"/>
    </row>
    <row r="2615" spans="2:4" x14ac:dyDescent="0.25">
      <c r="B2615" t="s">
        <v>2614</v>
      </c>
      <c r="C2615" s="40">
        <v>46025</v>
      </c>
      <c r="D2615" s="40"/>
    </row>
    <row r="2616" spans="2:4" x14ac:dyDescent="0.25">
      <c r="B2616" t="s">
        <v>672</v>
      </c>
      <c r="C2616" s="40">
        <v>46026</v>
      </c>
      <c r="D2616" s="40"/>
    </row>
    <row r="2617" spans="2:4" x14ac:dyDescent="0.25">
      <c r="B2617" t="s">
        <v>550</v>
      </c>
      <c r="C2617" s="40">
        <v>46026</v>
      </c>
      <c r="D2617" s="40"/>
    </row>
    <row r="2618" spans="2:4" x14ac:dyDescent="0.25">
      <c r="B2618" t="s">
        <v>186</v>
      </c>
      <c r="C2618" s="40">
        <v>46026</v>
      </c>
      <c r="D2618" s="40"/>
    </row>
    <row r="2619" spans="2:4" x14ac:dyDescent="0.25">
      <c r="B2619" t="s">
        <v>1244</v>
      </c>
      <c r="C2619" s="40">
        <v>46026</v>
      </c>
      <c r="D2619" s="40"/>
    </row>
    <row r="2620" spans="2:4" x14ac:dyDescent="0.25">
      <c r="B2620" t="s">
        <v>769</v>
      </c>
      <c r="C2620" s="40">
        <v>46026</v>
      </c>
      <c r="D2620" s="40"/>
    </row>
    <row r="2621" spans="2:4" x14ac:dyDescent="0.25">
      <c r="B2621" t="s">
        <v>1685</v>
      </c>
      <c r="C2621" s="40">
        <v>46026</v>
      </c>
      <c r="D2621" s="40"/>
    </row>
    <row r="2622" spans="2:4" x14ac:dyDescent="0.25">
      <c r="B2622" t="s">
        <v>1561</v>
      </c>
      <c r="C2622" s="40">
        <v>46026</v>
      </c>
      <c r="D2622" s="40"/>
    </row>
    <row r="2623" spans="2:4" x14ac:dyDescent="0.25">
      <c r="B2623" t="s">
        <v>1778</v>
      </c>
      <c r="C2623" s="40">
        <v>46026</v>
      </c>
      <c r="D2623" s="40"/>
    </row>
    <row r="2624" spans="2:4" x14ac:dyDescent="0.25">
      <c r="B2624" t="s">
        <v>1405</v>
      </c>
      <c r="C2624" s="40">
        <v>46026</v>
      </c>
      <c r="D2624" s="40"/>
    </row>
    <row r="2625" spans="2:4" x14ac:dyDescent="0.25">
      <c r="B2625" t="s">
        <v>1430</v>
      </c>
      <c r="C2625" s="40">
        <v>46026</v>
      </c>
      <c r="D2625" s="40"/>
    </row>
    <row r="2626" spans="2:4" x14ac:dyDescent="0.25">
      <c r="B2626" t="s">
        <v>1492</v>
      </c>
      <c r="C2626" s="40">
        <v>46026</v>
      </c>
      <c r="D2626" s="40"/>
    </row>
    <row r="2627" spans="2:4" x14ac:dyDescent="0.25">
      <c r="B2627" t="s">
        <v>2453</v>
      </c>
      <c r="C2627" s="40">
        <v>46026</v>
      </c>
      <c r="D2627" s="40"/>
    </row>
    <row r="2628" spans="2:4" x14ac:dyDescent="0.25">
      <c r="B2628" t="s">
        <v>354</v>
      </c>
      <c r="C2628" s="40">
        <v>46027</v>
      </c>
      <c r="D2628" s="40"/>
    </row>
    <row r="2629" spans="2:4" x14ac:dyDescent="0.25">
      <c r="B2629" t="s">
        <v>647</v>
      </c>
      <c r="C2629" s="40">
        <v>46027</v>
      </c>
      <c r="D2629" s="40"/>
    </row>
    <row r="2630" spans="2:4" x14ac:dyDescent="0.25">
      <c r="B2630" t="s">
        <v>1311</v>
      </c>
      <c r="C2630" s="40">
        <v>46027</v>
      </c>
      <c r="D2630" s="40"/>
    </row>
    <row r="2631" spans="2:4" x14ac:dyDescent="0.25">
      <c r="B2631" t="s">
        <v>699</v>
      </c>
      <c r="C2631" s="40">
        <v>46027</v>
      </c>
      <c r="D2631" s="40"/>
    </row>
    <row r="2632" spans="2:4" x14ac:dyDescent="0.25">
      <c r="B2632" t="s">
        <v>961</v>
      </c>
      <c r="C2632" s="40">
        <v>46027</v>
      </c>
      <c r="D2632" s="40"/>
    </row>
    <row r="2633" spans="2:4" x14ac:dyDescent="0.25">
      <c r="B2633" t="s">
        <v>1270</v>
      </c>
      <c r="C2633" s="40">
        <v>46027</v>
      </c>
      <c r="D2633" s="40"/>
    </row>
    <row r="2634" spans="2:4" x14ac:dyDescent="0.25">
      <c r="B2634" t="s">
        <v>1161</v>
      </c>
      <c r="C2634" s="40">
        <v>46027</v>
      </c>
      <c r="D2634" s="40"/>
    </row>
    <row r="2635" spans="2:4" x14ac:dyDescent="0.25">
      <c r="B2635" t="s">
        <v>1948</v>
      </c>
      <c r="C2635" s="40">
        <v>46027</v>
      </c>
      <c r="D2635" s="40"/>
    </row>
    <row r="2636" spans="2:4" x14ac:dyDescent="0.25">
      <c r="B2636" t="s">
        <v>1745</v>
      </c>
      <c r="C2636" s="40">
        <v>46027</v>
      </c>
      <c r="D2636" s="40"/>
    </row>
    <row r="2637" spans="2:4" x14ac:dyDescent="0.25">
      <c r="B2637" t="s">
        <v>1657</v>
      </c>
      <c r="C2637" s="40">
        <v>46027</v>
      </c>
      <c r="D2637" s="40"/>
    </row>
    <row r="2638" spans="2:4" x14ac:dyDescent="0.25">
      <c r="B2638" t="s">
        <v>325</v>
      </c>
      <c r="C2638" s="40">
        <v>46028</v>
      </c>
      <c r="D2638" s="40"/>
    </row>
    <row r="2639" spans="2:4" x14ac:dyDescent="0.25">
      <c r="B2639" t="s">
        <v>541</v>
      </c>
      <c r="C2639" s="40">
        <v>46028</v>
      </c>
      <c r="D2639" s="40"/>
    </row>
    <row r="2640" spans="2:4" x14ac:dyDescent="0.25">
      <c r="B2640" t="s">
        <v>130</v>
      </c>
      <c r="C2640" s="40">
        <v>46028</v>
      </c>
      <c r="D2640" s="40"/>
    </row>
    <row r="2641" spans="2:4" x14ac:dyDescent="0.25">
      <c r="B2641" t="s">
        <v>864</v>
      </c>
      <c r="C2641" s="40">
        <v>46028</v>
      </c>
      <c r="D2641" s="40"/>
    </row>
    <row r="2642" spans="2:4" x14ac:dyDescent="0.25">
      <c r="B2642" t="s">
        <v>718</v>
      </c>
      <c r="C2642" s="40">
        <v>46028</v>
      </c>
      <c r="D2642" s="40"/>
    </row>
    <row r="2643" spans="2:4" x14ac:dyDescent="0.25">
      <c r="B2643" t="s">
        <v>1170</v>
      </c>
      <c r="C2643" s="40">
        <v>46028</v>
      </c>
      <c r="D2643" s="40"/>
    </row>
    <row r="2644" spans="2:4" x14ac:dyDescent="0.25">
      <c r="B2644" t="s">
        <v>1880</v>
      </c>
      <c r="C2644" s="40">
        <v>46028</v>
      </c>
      <c r="D2644" s="40"/>
    </row>
    <row r="2645" spans="2:4" x14ac:dyDescent="0.25">
      <c r="B2645" t="s">
        <v>1429</v>
      </c>
      <c r="C2645" s="40">
        <v>46028</v>
      </c>
      <c r="D2645" s="40"/>
    </row>
    <row r="2646" spans="2:4" x14ac:dyDescent="0.25">
      <c r="B2646" t="s">
        <v>1555</v>
      </c>
      <c r="C2646" s="40">
        <v>46028</v>
      </c>
      <c r="D2646" s="40"/>
    </row>
    <row r="2647" spans="2:4" x14ac:dyDescent="0.25">
      <c r="B2647" t="s">
        <v>1797</v>
      </c>
      <c r="C2647" s="40">
        <v>46028</v>
      </c>
      <c r="D2647" s="40"/>
    </row>
    <row r="2648" spans="2:4" x14ac:dyDescent="0.25">
      <c r="B2648" t="s">
        <v>2024</v>
      </c>
      <c r="C2648" s="40">
        <v>46028</v>
      </c>
      <c r="D2648" s="40"/>
    </row>
    <row r="2649" spans="2:4" x14ac:dyDescent="0.25">
      <c r="B2649" t="s">
        <v>2308</v>
      </c>
      <c r="C2649" s="40">
        <v>46028</v>
      </c>
      <c r="D2649" s="40"/>
    </row>
    <row r="2650" spans="2:4" x14ac:dyDescent="0.25">
      <c r="B2650" t="s">
        <v>2147</v>
      </c>
      <c r="C2650" s="40">
        <v>46028</v>
      </c>
      <c r="D2650" s="40"/>
    </row>
    <row r="2651" spans="2:4" x14ac:dyDescent="0.25">
      <c r="B2651" t="s">
        <v>2583</v>
      </c>
      <c r="C2651" s="40">
        <v>46028</v>
      </c>
      <c r="D2651" s="40"/>
    </row>
    <row r="2652" spans="2:4" x14ac:dyDescent="0.25">
      <c r="B2652" t="s">
        <v>2279</v>
      </c>
      <c r="C2652" s="40">
        <v>46028</v>
      </c>
      <c r="D2652" s="40"/>
    </row>
    <row r="2653" spans="2:4" x14ac:dyDescent="0.25">
      <c r="D2653" s="40"/>
    </row>
  </sheetData>
  <autoFilter ref="B22:C2653" xr:uid="{AFD9E026-3C12-46B6-874E-01C6E8A961B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0F6A-2AD0-4213-936E-7A9BC7E49587}">
  <dimension ref="B2:AP264"/>
  <sheetViews>
    <sheetView zoomScale="93" zoomScaleNormal="93" workbookViewId="0">
      <selection activeCell="H23" sqref="H23"/>
    </sheetView>
  </sheetViews>
  <sheetFormatPr defaultRowHeight="15" x14ac:dyDescent="0.25"/>
  <cols>
    <col min="2" max="2" width="18.7109375" bestFit="1" customWidth="1"/>
    <col min="3" max="3" width="20.7109375" bestFit="1" customWidth="1"/>
    <col min="4" max="4" width="17.5703125" bestFit="1" customWidth="1"/>
    <col min="5" max="5" width="18.7109375" bestFit="1" customWidth="1"/>
    <col min="6" max="6" width="13.85546875" bestFit="1" customWidth="1"/>
    <col min="8" max="8" width="11.28515625" bestFit="1" customWidth="1"/>
    <col min="9" max="9" width="14.5703125" bestFit="1" customWidth="1"/>
    <col min="11" max="11" width="18.7109375" bestFit="1" customWidth="1"/>
    <col min="12" max="12" width="14.28515625" bestFit="1" customWidth="1"/>
    <col min="13" max="13" width="14.5703125" bestFit="1" customWidth="1"/>
    <col min="15" max="15" width="14.28515625" bestFit="1" customWidth="1"/>
    <col min="16" max="16" width="13.85546875" bestFit="1" customWidth="1"/>
    <col min="17" max="17" width="22.140625" bestFit="1" customWidth="1"/>
    <col min="19" max="19" width="17.7109375" customWidth="1"/>
    <col min="20" max="20" width="15.7109375" customWidth="1"/>
    <col min="21" max="21" width="14.42578125" bestFit="1" customWidth="1"/>
    <col min="22" max="22" width="13.7109375" bestFit="1" customWidth="1"/>
    <col min="23" max="23" width="12.85546875" customWidth="1"/>
    <col min="24" max="24" width="15.85546875" customWidth="1"/>
    <col min="25" max="25" width="14.85546875" bestFit="1" customWidth="1"/>
    <col min="26" max="26" width="18.7109375" customWidth="1"/>
    <col min="27" max="27" width="17.85546875" customWidth="1"/>
    <col min="28" max="28" width="15.140625" customWidth="1"/>
    <col min="30" max="30" width="18.7109375" bestFit="1" customWidth="1"/>
    <col min="31" max="31" width="14.42578125" bestFit="1" customWidth="1"/>
    <col min="32" max="32" width="16.42578125" bestFit="1" customWidth="1"/>
    <col min="33" max="33" width="20.7109375" bestFit="1" customWidth="1"/>
    <col min="34" max="34" width="18.42578125" bestFit="1" customWidth="1"/>
    <col min="35" max="35" width="14" bestFit="1" customWidth="1"/>
    <col min="36" max="36" width="18.7109375" bestFit="1" customWidth="1"/>
    <col min="37" max="37" width="14.5703125" bestFit="1" customWidth="1"/>
    <col min="38" max="38" width="18.42578125" bestFit="1" customWidth="1"/>
    <col min="39" max="39" width="13.5703125" bestFit="1" customWidth="1"/>
    <col min="40" max="40" width="11.85546875" bestFit="1" customWidth="1"/>
    <col min="41" max="42" width="18.42578125" bestFit="1" customWidth="1"/>
  </cols>
  <sheetData>
    <row r="2" spans="2:42" x14ac:dyDescent="0.25">
      <c r="B2" s="3" t="s">
        <v>2674</v>
      </c>
      <c r="C2" t="s">
        <v>24</v>
      </c>
      <c r="E2" s="3" t="s">
        <v>2674</v>
      </c>
      <c r="F2" t="s">
        <v>32</v>
      </c>
      <c r="H2" s="3" t="s">
        <v>2693</v>
      </c>
      <c r="I2" t="s">
        <v>19</v>
      </c>
      <c r="K2" s="3" t="s">
        <v>2674</v>
      </c>
      <c r="L2" t="s">
        <v>2722</v>
      </c>
      <c r="M2" t="s">
        <v>2701</v>
      </c>
      <c r="O2" s="3" t="s">
        <v>40</v>
      </c>
      <c r="P2" t="s">
        <v>2722</v>
      </c>
      <c r="Q2" t="s">
        <v>2701</v>
      </c>
      <c r="S2" s="3" t="s">
        <v>2702</v>
      </c>
      <c r="T2" t="s">
        <v>2722</v>
      </c>
      <c r="U2" t="s">
        <v>2701</v>
      </c>
      <c r="W2" s="3" t="s">
        <v>2708</v>
      </c>
      <c r="X2" t="s">
        <v>2748</v>
      </c>
      <c r="Z2" s="3" t="s">
        <v>2713</v>
      </c>
      <c r="AA2" t="s">
        <v>2722</v>
      </c>
      <c r="AD2" s="3" t="s">
        <v>2674</v>
      </c>
      <c r="AE2" t="s">
        <v>0</v>
      </c>
      <c r="AF2" t="s">
        <v>2747</v>
      </c>
      <c r="AG2" t="s">
        <v>2746</v>
      </c>
      <c r="AI2" s="3" t="s">
        <v>2702</v>
      </c>
      <c r="AJ2" s="3" t="s">
        <v>2674</v>
      </c>
      <c r="AK2" t="s">
        <v>2748</v>
      </c>
      <c r="AL2" t="s">
        <v>2731</v>
      </c>
      <c r="AM2" t="s">
        <v>2722</v>
      </c>
      <c r="AN2" t="s">
        <v>0</v>
      </c>
      <c r="AO2" t="s">
        <v>2747</v>
      </c>
      <c r="AP2" t="s">
        <v>2746</v>
      </c>
    </row>
    <row r="3" spans="2:42" x14ac:dyDescent="0.25">
      <c r="B3" t="s">
        <v>2675</v>
      </c>
      <c r="C3" s="4">
        <v>41560.089999999997</v>
      </c>
      <c r="E3" t="s">
        <v>2675</v>
      </c>
      <c r="F3" s="2">
        <v>347</v>
      </c>
      <c r="H3" t="s">
        <v>2695</v>
      </c>
      <c r="I3" s="4">
        <v>7908247.1500000004</v>
      </c>
      <c r="K3" t="s">
        <v>2686</v>
      </c>
      <c r="L3" s="1">
        <v>80020.14</v>
      </c>
      <c r="M3" s="35">
        <v>0.27239164332044946</v>
      </c>
      <c r="O3" t="s">
        <v>1797</v>
      </c>
      <c r="P3" s="1">
        <v>15360.1</v>
      </c>
      <c r="Q3" s="35">
        <v>4.7513501046651273E-2</v>
      </c>
      <c r="S3" t="s">
        <v>2705</v>
      </c>
      <c r="T3" s="1">
        <v>763029.53</v>
      </c>
      <c r="U3" s="35">
        <v>0.22728471803197903</v>
      </c>
      <c r="W3" t="s">
        <v>2709</v>
      </c>
      <c r="X3" s="1">
        <v>3344695.75</v>
      </c>
      <c r="Z3" t="s">
        <v>2766</v>
      </c>
      <c r="AA3" s="1">
        <v>201803.76</v>
      </c>
      <c r="AD3" t="s">
        <v>2691</v>
      </c>
      <c r="AE3" s="2">
        <v>497</v>
      </c>
      <c r="AF3" s="2">
        <v>46</v>
      </c>
      <c r="AG3" s="27">
        <v>9.2555331991951706E-2</v>
      </c>
      <c r="AI3" t="s">
        <v>2703</v>
      </c>
      <c r="AJ3" t="s">
        <v>2675</v>
      </c>
      <c r="AK3" s="1">
        <v>7532.19</v>
      </c>
      <c r="AL3" s="1">
        <v>606.97</v>
      </c>
      <c r="AM3" s="1">
        <v>6925.2199999999993</v>
      </c>
      <c r="AN3" s="2">
        <v>61</v>
      </c>
      <c r="AO3" s="2">
        <v>4</v>
      </c>
      <c r="AP3" s="27">
        <v>6.5573770491803282E-2</v>
      </c>
    </row>
    <row r="4" spans="2:42" x14ac:dyDescent="0.25">
      <c r="B4" t="s">
        <v>2676</v>
      </c>
      <c r="C4" s="4">
        <v>71501</v>
      </c>
      <c r="E4" t="s">
        <v>2676</v>
      </c>
      <c r="F4" s="2">
        <v>1187</v>
      </c>
      <c r="H4" t="s">
        <v>2698</v>
      </c>
      <c r="I4" s="4">
        <v>983807.04</v>
      </c>
      <c r="K4" t="s">
        <v>2681</v>
      </c>
      <c r="L4" s="1">
        <v>72071.11</v>
      </c>
      <c r="M4" s="35">
        <v>0.22989523836155706</v>
      </c>
      <c r="O4" t="s">
        <v>1161</v>
      </c>
      <c r="P4" s="1">
        <v>13709.73</v>
      </c>
      <c r="Q4" s="35">
        <v>4.2408400381788287E-2</v>
      </c>
      <c r="S4" t="s">
        <v>2704</v>
      </c>
      <c r="T4" s="1">
        <v>678777.26</v>
      </c>
      <c r="U4" s="35">
        <v>0.20284291989144926</v>
      </c>
      <c r="W4" t="s">
        <v>2710</v>
      </c>
      <c r="X4" s="1">
        <v>267100.71000000002</v>
      </c>
      <c r="Z4" t="s">
        <v>2764</v>
      </c>
      <c r="AA4" s="1">
        <v>56793.41</v>
      </c>
      <c r="AD4" t="s">
        <v>2688</v>
      </c>
      <c r="AE4" s="2">
        <v>1063</v>
      </c>
      <c r="AF4" s="2">
        <v>96</v>
      </c>
      <c r="AG4" s="27">
        <v>9.0310442144873007E-2</v>
      </c>
      <c r="AJ4" t="s">
        <v>2676</v>
      </c>
      <c r="AK4" s="1">
        <v>13978.84</v>
      </c>
      <c r="AL4" s="1">
        <v>1124.47</v>
      </c>
      <c r="AM4" s="1">
        <v>12854.37</v>
      </c>
      <c r="AN4" s="2">
        <v>235</v>
      </c>
      <c r="AO4" s="2">
        <v>19</v>
      </c>
      <c r="AP4" s="27">
        <v>8.085106382978724E-2</v>
      </c>
    </row>
    <row r="5" spans="2:42" x14ac:dyDescent="0.25">
      <c r="B5" t="s">
        <v>2677</v>
      </c>
      <c r="C5" s="4">
        <v>269460.03000000003</v>
      </c>
      <c r="E5" t="s">
        <v>2677</v>
      </c>
      <c r="F5" s="2">
        <v>1128</v>
      </c>
      <c r="H5" t="s">
        <v>2696</v>
      </c>
      <c r="I5" s="4">
        <v>932707.73</v>
      </c>
      <c r="K5" t="s">
        <v>2687</v>
      </c>
      <c r="L5" s="1">
        <v>65824.08</v>
      </c>
      <c r="M5" s="35">
        <v>0.22038443368853569</v>
      </c>
      <c r="O5" t="s">
        <v>305</v>
      </c>
      <c r="P5" s="1">
        <v>13470.73</v>
      </c>
      <c r="Q5" s="35">
        <v>4.2802363929766593E-2</v>
      </c>
      <c r="S5" t="s">
        <v>2707</v>
      </c>
      <c r="T5" s="1">
        <v>647846.91999999993</v>
      </c>
      <c r="U5" s="35">
        <v>0.19647717634675349</v>
      </c>
      <c r="W5" t="s">
        <v>2692</v>
      </c>
      <c r="X5" s="1">
        <v>3611796.46</v>
      </c>
      <c r="Z5" t="s">
        <v>2714</v>
      </c>
      <c r="AA5" s="1">
        <v>40840.25</v>
      </c>
      <c r="AD5" t="s">
        <v>2681</v>
      </c>
      <c r="AE5" s="2">
        <v>1053</v>
      </c>
      <c r="AF5" s="2">
        <v>93</v>
      </c>
      <c r="AG5" s="27">
        <v>8.8319088319088315E-2</v>
      </c>
      <c r="AJ5" t="s">
        <v>2677</v>
      </c>
      <c r="AK5" s="1">
        <v>54225.29</v>
      </c>
      <c r="AL5" s="1">
        <v>6123.5</v>
      </c>
      <c r="AM5" s="1">
        <v>48101.79</v>
      </c>
      <c r="AN5" s="2">
        <v>239</v>
      </c>
      <c r="AO5" s="2">
        <v>27</v>
      </c>
      <c r="AP5" s="27">
        <v>0.11297071129707113</v>
      </c>
    </row>
    <row r="6" spans="2:42" x14ac:dyDescent="0.25">
      <c r="B6" t="s">
        <v>2678</v>
      </c>
      <c r="C6" s="4">
        <v>103284.14</v>
      </c>
      <c r="E6" t="s">
        <v>2678</v>
      </c>
      <c r="F6" s="2">
        <v>532</v>
      </c>
      <c r="H6" t="s">
        <v>2694</v>
      </c>
      <c r="I6" s="4">
        <v>337095.39</v>
      </c>
      <c r="K6" t="s">
        <v>2689</v>
      </c>
      <c r="L6" s="1">
        <v>13981.789999999999</v>
      </c>
      <c r="M6" s="35">
        <v>4.8343404315237155E-2</v>
      </c>
      <c r="O6" t="s">
        <v>426</v>
      </c>
      <c r="P6" s="1">
        <v>12446.95</v>
      </c>
      <c r="Q6" s="35">
        <v>3.9220376576689385E-2</v>
      </c>
      <c r="S6" t="s">
        <v>2706</v>
      </c>
      <c r="T6" s="1">
        <v>646104.38</v>
      </c>
      <c r="U6" s="35">
        <v>0.19255600023485264</v>
      </c>
      <c r="Z6" t="s">
        <v>2765</v>
      </c>
      <c r="AA6" s="1">
        <v>2067.87</v>
      </c>
      <c r="AD6" t="s">
        <v>2677</v>
      </c>
      <c r="AE6" s="2">
        <v>1128</v>
      </c>
      <c r="AF6" s="2">
        <v>93</v>
      </c>
      <c r="AG6" s="27">
        <v>8.2446808510638292E-2</v>
      </c>
      <c r="AJ6" t="s">
        <v>2678</v>
      </c>
      <c r="AK6" s="1">
        <v>16235.19</v>
      </c>
      <c r="AL6" s="1">
        <v>1576.11</v>
      </c>
      <c r="AM6" s="1">
        <v>14659.08</v>
      </c>
      <c r="AN6" s="2">
        <v>90</v>
      </c>
      <c r="AO6" s="2">
        <v>9</v>
      </c>
      <c r="AP6" s="27">
        <v>0.1</v>
      </c>
    </row>
    <row r="7" spans="2:42" x14ac:dyDescent="0.25">
      <c r="B7" t="s">
        <v>2679</v>
      </c>
      <c r="C7" s="4">
        <v>423443.77</v>
      </c>
      <c r="E7" t="s">
        <v>2679</v>
      </c>
      <c r="F7" s="2">
        <v>1095</v>
      </c>
      <c r="H7" t="s">
        <v>2697</v>
      </c>
      <c r="I7" s="4">
        <v>162966.22</v>
      </c>
      <c r="K7" t="s">
        <v>2679</v>
      </c>
      <c r="L7" s="1">
        <v>12888.08</v>
      </c>
      <c r="M7" s="35">
        <v>4.2696696571106585E-2</v>
      </c>
      <c r="O7" t="s">
        <v>936</v>
      </c>
      <c r="P7" s="1">
        <v>11739.55</v>
      </c>
      <c r="Q7" s="35">
        <v>4.3327978613124575E-2</v>
      </c>
      <c r="S7" t="s">
        <v>2703</v>
      </c>
      <c r="T7" s="1">
        <v>608937.65999999992</v>
      </c>
      <c r="U7" s="35">
        <v>0.18083918549496555</v>
      </c>
      <c r="W7" s="41" t="str">
        <f>"Returned Vs Not Rerurned Revenue: " &amp; Z45</f>
        <v>Returned Vs Not Rerurned Revenue: 2025</v>
      </c>
      <c r="Z7" t="s">
        <v>2692</v>
      </c>
      <c r="AA7" s="1">
        <v>301505.29000000004</v>
      </c>
      <c r="AD7" t="s">
        <v>2676</v>
      </c>
      <c r="AE7" s="2">
        <v>1187</v>
      </c>
      <c r="AF7" s="2">
        <v>96</v>
      </c>
      <c r="AG7" s="27">
        <v>8.0876158382476832E-2</v>
      </c>
      <c r="AJ7" t="s">
        <v>2679</v>
      </c>
      <c r="AK7" s="1">
        <v>80894.42</v>
      </c>
      <c r="AL7" s="1">
        <v>3569.75</v>
      </c>
      <c r="AM7" s="1">
        <v>77324.67</v>
      </c>
      <c r="AN7" s="2">
        <v>208</v>
      </c>
      <c r="AO7" s="2">
        <v>9</v>
      </c>
      <c r="AP7" s="27">
        <v>4.3269230769230768E-2</v>
      </c>
    </row>
    <row r="8" spans="2:42" x14ac:dyDescent="0.25">
      <c r="B8" t="s">
        <v>2680</v>
      </c>
      <c r="C8" s="4">
        <v>171948.13</v>
      </c>
      <c r="E8" t="s">
        <v>2680</v>
      </c>
      <c r="F8" s="2">
        <v>1061</v>
      </c>
      <c r="H8" t="s">
        <v>2699</v>
      </c>
      <c r="I8" s="4">
        <v>147166.48000000001</v>
      </c>
      <c r="K8" t="s">
        <v>2688</v>
      </c>
      <c r="L8" s="1">
        <v>12014.15</v>
      </c>
      <c r="M8" s="35">
        <v>4.113272067712237E-2</v>
      </c>
      <c r="O8" t="s">
        <v>1544</v>
      </c>
      <c r="P8" s="1">
        <v>10311.56</v>
      </c>
      <c r="Q8" s="35">
        <v>3.6188533829516228E-2</v>
      </c>
      <c r="S8" t="s">
        <v>2692</v>
      </c>
      <c r="T8" s="1">
        <v>3344695.75</v>
      </c>
      <c r="U8" s="35">
        <v>1</v>
      </c>
      <c r="AD8" t="s">
        <v>2678</v>
      </c>
      <c r="AE8" s="2">
        <v>532</v>
      </c>
      <c r="AF8" s="2">
        <v>43</v>
      </c>
      <c r="AG8" s="27">
        <v>8.0827067669172928E-2</v>
      </c>
      <c r="AJ8" t="s">
        <v>2680</v>
      </c>
      <c r="AK8" s="1">
        <v>38055.99</v>
      </c>
      <c r="AL8" s="1">
        <v>2991.32</v>
      </c>
      <c r="AM8" s="1">
        <v>35064.67</v>
      </c>
      <c r="AN8" s="2">
        <v>225</v>
      </c>
      <c r="AO8" s="2">
        <v>20</v>
      </c>
      <c r="AP8" s="27">
        <v>8.8888888888888892E-2</v>
      </c>
    </row>
    <row r="9" spans="2:42" x14ac:dyDescent="0.25">
      <c r="B9" t="s">
        <v>2681</v>
      </c>
      <c r="C9" s="4">
        <v>3168051.2000000002</v>
      </c>
      <c r="E9" t="s">
        <v>2681</v>
      </c>
      <c r="F9" s="2">
        <v>1053</v>
      </c>
      <c r="H9" t="s">
        <v>2700</v>
      </c>
      <c r="I9" s="4">
        <v>126138.21</v>
      </c>
      <c r="K9" t="s">
        <v>2683</v>
      </c>
      <c r="L9" s="1">
        <v>8341.5499999999993</v>
      </c>
      <c r="M9" s="35">
        <v>2.6997824539227212E-2</v>
      </c>
      <c r="O9" t="s">
        <v>174</v>
      </c>
      <c r="P9" s="1">
        <v>5353.43</v>
      </c>
      <c r="Q9" s="35">
        <v>1.6559801167191249E-2</v>
      </c>
      <c r="W9" s="41" t="s">
        <v>2735</v>
      </c>
      <c r="X9" s="41" t="s">
        <v>19</v>
      </c>
      <c r="Y9" s="41" t="s">
        <v>2701</v>
      </c>
      <c r="Z9" s="41" t="s">
        <v>2767</v>
      </c>
      <c r="AA9" s="41" t="s">
        <v>2723</v>
      </c>
      <c r="AD9" t="s">
        <v>2689</v>
      </c>
      <c r="AE9" s="2">
        <v>1115</v>
      </c>
      <c r="AF9" s="2">
        <v>86</v>
      </c>
      <c r="AG9" s="27">
        <v>7.7130044843049334E-2</v>
      </c>
      <c r="AJ9" t="s">
        <v>2681</v>
      </c>
      <c r="AK9" s="1">
        <v>549097.04</v>
      </c>
      <c r="AL9" s="1">
        <v>38958.61</v>
      </c>
      <c r="AM9" s="1">
        <v>510138.43000000005</v>
      </c>
      <c r="AN9" s="2">
        <v>189</v>
      </c>
      <c r="AO9" s="2">
        <v>17</v>
      </c>
      <c r="AP9" s="27">
        <v>8.9947089947089942E-2</v>
      </c>
    </row>
    <row r="10" spans="2:42" x14ac:dyDescent="0.25">
      <c r="B10" t="s">
        <v>2682</v>
      </c>
      <c r="C10" s="4">
        <v>91465.22</v>
      </c>
      <c r="E10" t="s">
        <v>2682</v>
      </c>
      <c r="F10" s="2">
        <v>1161</v>
      </c>
      <c r="H10" t="s">
        <v>2692</v>
      </c>
      <c r="I10" s="4">
        <v>10598128.220000001</v>
      </c>
      <c r="K10" t="s">
        <v>2690</v>
      </c>
      <c r="L10" s="1">
        <v>8114.9999999999991</v>
      </c>
      <c r="M10" s="35">
        <v>2.6390206293864633E-2</v>
      </c>
      <c r="O10" t="s">
        <v>162</v>
      </c>
      <c r="P10" s="1">
        <v>5152.75</v>
      </c>
      <c r="Q10" s="35">
        <v>1.593903636813122E-2</v>
      </c>
      <c r="W10" t="s">
        <v>2736</v>
      </c>
      <c r="X10" s="4">
        <f>X3</f>
        <v>3344695.75</v>
      </c>
      <c r="Y10" s="73">
        <f>X10/$X$12</f>
        <v>0.92604768486870936</v>
      </c>
      <c r="Z10" t="str">
        <f>Z3</f>
        <v>Youth Age [&gt;18]</v>
      </c>
      <c r="AA10" s="1">
        <f>AA3</f>
        <v>201803.76</v>
      </c>
      <c r="AD10" t="s">
        <v>2679</v>
      </c>
      <c r="AE10" s="2">
        <v>1095</v>
      </c>
      <c r="AF10" s="2">
        <v>83</v>
      </c>
      <c r="AG10" s="27">
        <v>7.5799086757990866E-2</v>
      </c>
      <c r="AJ10" t="s">
        <v>2682</v>
      </c>
      <c r="AK10" s="1">
        <v>17387.849999999999</v>
      </c>
      <c r="AL10" s="1">
        <v>828.41</v>
      </c>
      <c r="AM10" s="1">
        <v>16559.439999999999</v>
      </c>
      <c r="AN10" s="2">
        <v>217</v>
      </c>
      <c r="AO10" s="2">
        <v>11</v>
      </c>
      <c r="AP10" s="27">
        <v>5.0691244239631339E-2</v>
      </c>
    </row>
    <row r="11" spans="2:42" x14ac:dyDescent="0.25">
      <c r="B11" t="s">
        <v>2683</v>
      </c>
      <c r="C11" s="4">
        <v>188198.07</v>
      </c>
      <c r="E11" t="s">
        <v>2683</v>
      </c>
      <c r="F11" s="2">
        <v>633</v>
      </c>
      <c r="K11" t="s">
        <v>2677</v>
      </c>
      <c r="L11" s="1">
        <v>7021.1900000000005</v>
      </c>
      <c r="M11" s="35">
        <v>2.2959326975639342E-2</v>
      </c>
      <c r="O11" t="s">
        <v>961</v>
      </c>
      <c r="P11" s="1">
        <v>5037.16</v>
      </c>
      <c r="Q11" s="35">
        <v>1.5581481040627985E-2</v>
      </c>
      <c r="W11" t="s">
        <v>2735</v>
      </c>
      <c r="X11" s="4">
        <f>X4</f>
        <v>267100.71000000002</v>
      </c>
      <c r="Y11" s="73">
        <f>X11/$X$12</f>
        <v>7.395231513129065E-2</v>
      </c>
      <c r="Z11" t="str">
        <f t="shared" ref="Z11:Z13" si="0">Z4</f>
        <v>Medium Age [&gt;45]</v>
      </c>
      <c r="AA11" s="1">
        <f t="shared" ref="AA11:AA13" si="1">AA4</f>
        <v>56793.41</v>
      </c>
      <c r="AD11" t="s">
        <v>2686</v>
      </c>
      <c r="AE11" s="2">
        <v>997</v>
      </c>
      <c r="AF11" s="2">
        <v>74</v>
      </c>
      <c r="AG11" s="27">
        <v>7.4222668004012032E-2</v>
      </c>
      <c r="AJ11" t="s">
        <v>2683</v>
      </c>
      <c r="AK11" s="1">
        <v>36003.449999999997</v>
      </c>
      <c r="AL11" s="1">
        <v>2625.25</v>
      </c>
      <c r="AM11" s="1">
        <v>33378.199999999997</v>
      </c>
      <c r="AN11" s="2">
        <v>120</v>
      </c>
      <c r="AO11" s="2">
        <v>9</v>
      </c>
      <c r="AP11" s="27">
        <v>7.4999999999999997E-2</v>
      </c>
    </row>
    <row r="12" spans="2:42" x14ac:dyDescent="0.25">
      <c r="B12" t="s">
        <v>2684</v>
      </c>
      <c r="C12" s="4">
        <v>84578.12</v>
      </c>
      <c r="E12" t="s">
        <v>2684</v>
      </c>
      <c r="F12" s="2">
        <v>377</v>
      </c>
      <c r="H12" s="41" t="s">
        <v>2768</v>
      </c>
      <c r="I12" s="41" t="s">
        <v>2723</v>
      </c>
      <c r="K12" t="s">
        <v>2685</v>
      </c>
      <c r="L12" s="1">
        <v>5419.7800000000007</v>
      </c>
      <c r="M12" s="35">
        <v>1.779118471916363E-2</v>
      </c>
      <c r="O12" t="s">
        <v>2308</v>
      </c>
      <c r="P12" s="1">
        <v>4568.8999999999996</v>
      </c>
      <c r="Q12" s="35">
        <v>1.4133009220776231E-2</v>
      </c>
      <c r="X12" s="4">
        <f>SUM(X10:X11)</f>
        <v>3611796.46</v>
      </c>
      <c r="Z12" t="str">
        <f t="shared" si="0"/>
        <v>Young Age</v>
      </c>
      <c r="AA12" s="1">
        <f t="shared" si="1"/>
        <v>40840.25</v>
      </c>
      <c r="AD12" t="s">
        <v>2680</v>
      </c>
      <c r="AE12" s="2">
        <v>1061</v>
      </c>
      <c r="AF12" s="2">
        <v>76</v>
      </c>
      <c r="AG12" s="27">
        <v>7.163053722902922E-2</v>
      </c>
      <c r="AJ12" t="s">
        <v>2684</v>
      </c>
      <c r="AK12" s="1">
        <v>18837.740000000002</v>
      </c>
      <c r="AL12" s="1">
        <v>1274.6099999999999</v>
      </c>
      <c r="AM12" s="1">
        <v>17563.13</v>
      </c>
      <c r="AN12" s="2">
        <v>81</v>
      </c>
      <c r="AO12" s="2">
        <v>5</v>
      </c>
      <c r="AP12" s="27">
        <v>6.1728395061728392E-2</v>
      </c>
    </row>
    <row r="13" spans="2:42" x14ac:dyDescent="0.25">
      <c r="B13" t="s">
        <v>2685</v>
      </c>
      <c r="C13" s="4">
        <v>148897.32</v>
      </c>
      <c r="E13" t="s">
        <v>2685</v>
      </c>
      <c r="F13" s="2">
        <v>646</v>
      </c>
      <c r="H13" t="s">
        <v>2694</v>
      </c>
      <c r="I13" s="75">
        <f t="shared" ref="I13:I19" si="2">I3</f>
        <v>7908247.1500000004</v>
      </c>
      <c r="K13" t="s">
        <v>2680</v>
      </c>
      <c r="L13" s="1">
        <v>4240.49</v>
      </c>
      <c r="M13" s="35">
        <v>1.4180182148749448E-2</v>
      </c>
      <c r="O13" t="s">
        <v>294</v>
      </c>
      <c r="P13" s="1">
        <v>4459.45</v>
      </c>
      <c r="Q13" s="35">
        <v>1.3794446796732378E-2</v>
      </c>
      <c r="Z13" t="str">
        <f t="shared" si="0"/>
        <v>Old Age [&gt;65]</v>
      </c>
      <c r="AA13" s="1">
        <f t="shared" si="1"/>
        <v>2067.87</v>
      </c>
      <c r="AD13" t="s">
        <v>2685</v>
      </c>
      <c r="AE13" s="2">
        <v>646</v>
      </c>
      <c r="AF13" s="2">
        <v>46</v>
      </c>
      <c r="AG13" s="27">
        <v>7.1207430340557279E-2</v>
      </c>
      <c r="AJ13" t="s">
        <v>2685</v>
      </c>
      <c r="AK13" s="1">
        <v>28346.28</v>
      </c>
      <c r="AL13" s="1">
        <v>2807.69</v>
      </c>
      <c r="AM13" s="1">
        <v>25538.59</v>
      </c>
      <c r="AN13" s="2">
        <v>122</v>
      </c>
      <c r="AO13" s="2">
        <v>9</v>
      </c>
      <c r="AP13" s="27">
        <v>7.3770491803278687E-2</v>
      </c>
    </row>
    <row r="14" spans="2:42" x14ac:dyDescent="0.25">
      <c r="B14" t="s">
        <v>2686</v>
      </c>
      <c r="C14" s="4">
        <v>2533245.41</v>
      </c>
      <c r="E14" t="s">
        <v>2686</v>
      </c>
      <c r="F14" s="2">
        <v>997</v>
      </c>
      <c r="H14" t="s">
        <v>2695</v>
      </c>
      <c r="I14" s="75">
        <f t="shared" si="2"/>
        <v>983807.04</v>
      </c>
      <c r="K14" t="s">
        <v>2678</v>
      </c>
      <c r="L14" s="1">
        <v>3217.4</v>
      </c>
      <c r="M14" s="35">
        <v>9.9524051449857622E-3</v>
      </c>
      <c r="O14" t="s">
        <v>640</v>
      </c>
      <c r="P14" s="1">
        <v>4372</v>
      </c>
      <c r="Q14" s="35">
        <v>1.3523937121240054E-2</v>
      </c>
      <c r="AD14" t="s">
        <v>2687</v>
      </c>
      <c r="AE14" s="2">
        <v>1051</v>
      </c>
      <c r="AF14" s="2">
        <v>74</v>
      </c>
      <c r="AG14" s="27">
        <v>7.0409134157944808E-2</v>
      </c>
      <c r="AJ14" t="s">
        <v>2686</v>
      </c>
      <c r="AK14" s="1">
        <v>504937.35</v>
      </c>
      <c r="AL14" s="1">
        <v>43179.9</v>
      </c>
      <c r="AM14" s="1">
        <v>461757.44999999995</v>
      </c>
      <c r="AN14" s="2">
        <v>198</v>
      </c>
      <c r="AO14" s="2">
        <v>18</v>
      </c>
      <c r="AP14" s="27">
        <v>9.0909090909090912E-2</v>
      </c>
    </row>
    <row r="15" spans="2:42" x14ac:dyDescent="0.25">
      <c r="B15" t="s">
        <v>2687</v>
      </c>
      <c r="C15" s="4">
        <v>1848222.83</v>
      </c>
      <c r="E15" t="s">
        <v>2687</v>
      </c>
      <c r="F15" s="2">
        <v>1051</v>
      </c>
      <c r="H15" t="s">
        <v>2696</v>
      </c>
      <c r="I15" s="75">
        <f t="shared" si="2"/>
        <v>932707.73</v>
      </c>
      <c r="K15" t="s">
        <v>2684</v>
      </c>
      <c r="L15" s="1">
        <v>2074.64</v>
      </c>
      <c r="M15" s="35">
        <v>6.6788823412521157E-3</v>
      </c>
      <c r="O15" t="s">
        <v>636</v>
      </c>
      <c r="P15" s="1">
        <v>4353.6400000000003</v>
      </c>
      <c r="Q15" s="35">
        <v>1.3467144009267053E-2</v>
      </c>
      <c r="Z15" s="49" t="str">
        <f>"Net Revenue per Age Group: " &amp;Z45</f>
        <v>Net Revenue per Age Group: 2025</v>
      </c>
      <c r="AD15" t="s">
        <v>2690</v>
      </c>
      <c r="AE15" s="2">
        <v>1057</v>
      </c>
      <c r="AF15" s="2">
        <v>73</v>
      </c>
      <c r="AG15" s="27">
        <v>6.906338694418164E-2</v>
      </c>
      <c r="AJ15" t="s">
        <v>2687</v>
      </c>
      <c r="AK15" s="1">
        <v>406086.04</v>
      </c>
      <c r="AL15" s="1">
        <v>20618.919999999998</v>
      </c>
      <c r="AM15" s="1">
        <v>385467.12</v>
      </c>
      <c r="AN15" s="2">
        <v>223</v>
      </c>
      <c r="AO15" s="2">
        <v>14</v>
      </c>
      <c r="AP15" s="27">
        <v>6.2780269058295965E-2</v>
      </c>
    </row>
    <row r="16" spans="2:42" x14ac:dyDescent="0.25">
      <c r="B16" t="s">
        <v>2688</v>
      </c>
      <c r="C16" s="4">
        <v>337315.83</v>
      </c>
      <c r="E16" t="s">
        <v>2688</v>
      </c>
      <c r="F16" s="2">
        <v>1063</v>
      </c>
      <c r="H16" t="s">
        <v>2697</v>
      </c>
      <c r="I16" s="75">
        <f t="shared" si="2"/>
        <v>337095.39</v>
      </c>
      <c r="K16" t="s">
        <v>2682</v>
      </c>
      <c r="L16" s="1">
        <v>1994.73</v>
      </c>
      <c r="M16" s="35">
        <v>6.2960546975822469E-3</v>
      </c>
      <c r="O16" t="s">
        <v>1209</v>
      </c>
      <c r="P16" s="1">
        <v>4277.4399999999996</v>
      </c>
      <c r="Q16" s="35">
        <v>1.3231434034738575E-2</v>
      </c>
      <c r="AD16" t="s">
        <v>2684</v>
      </c>
      <c r="AE16" s="2">
        <v>377</v>
      </c>
      <c r="AF16" s="2">
        <v>26</v>
      </c>
      <c r="AG16" s="27">
        <v>6.8965517241379309E-2</v>
      </c>
      <c r="AJ16" t="s">
        <v>2688</v>
      </c>
      <c r="AK16" s="1">
        <v>60067.71</v>
      </c>
      <c r="AL16" s="1">
        <v>3608.38</v>
      </c>
      <c r="AM16" s="1">
        <v>56459.33</v>
      </c>
      <c r="AN16" s="2">
        <v>187</v>
      </c>
      <c r="AO16" s="2">
        <v>11</v>
      </c>
      <c r="AP16" s="27">
        <v>5.8823529411764705E-2</v>
      </c>
    </row>
    <row r="17" spans="2:42" x14ac:dyDescent="0.25">
      <c r="B17" t="s">
        <v>2689</v>
      </c>
      <c r="C17" s="4">
        <v>714347.01</v>
      </c>
      <c r="E17" t="s">
        <v>2689</v>
      </c>
      <c r="F17" s="2">
        <v>1115</v>
      </c>
      <c r="H17" t="s">
        <v>2698</v>
      </c>
      <c r="I17" s="75">
        <f t="shared" si="2"/>
        <v>162966.22</v>
      </c>
      <c r="K17" t="s">
        <v>2676</v>
      </c>
      <c r="L17" s="1">
        <v>1752.1200000000001</v>
      </c>
      <c r="M17" s="35">
        <v>5.6286737657644196E-3</v>
      </c>
      <c r="O17" t="s">
        <v>988</v>
      </c>
      <c r="P17" s="1">
        <v>3941.26</v>
      </c>
      <c r="Q17" s="35">
        <v>1.219152617073618E-2</v>
      </c>
      <c r="AD17" t="s">
        <v>2683</v>
      </c>
      <c r="AE17" s="2">
        <v>633</v>
      </c>
      <c r="AF17" s="2">
        <v>41</v>
      </c>
      <c r="AG17" s="27">
        <v>6.4770932069510262E-2</v>
      </c>
      <c r="AJ17" t="s">
        <v>2689</v>
      </c>
      <c r="AK17" s="1">
        <v>145545.66</v>
      </c>
      <c r="AL17" s="1">
        <v>11166.04</v>
      </c>
      <c r="AM17" s="1">
        <v>134379.62</v>
      </c>
      <c r="AN17" s="2">
        <v>225</v>
      </c>
      <c r="AO17" s="2">
        <v>16</v>
      </c>
      <c r="AP17" s="27">
        <v>7.1111111111111111E-2</v>
      </c>
    </row>
    <row r="18" spans="2:42" x14ac:dyDescent="0.25">
      <c r="B18" t="s">
        <v>2690</v>
      </c>
      <c r="C18" s="4">
        <v>358727.71</v>
      </c>
      <c r="E18" t="s">
        <v>2690</v>
      </c>
      <c r="F18" s="2">
        <v>1057</v>
      </c>
      <c r="H18" t="s">
        <v>2699</v>
      </c>
      <c r="I18" s="75">
        <f t="shared" si="2"/>
        <v>147166.48000000001</v>
      </c>
      <c r="K18" t="s">
        <v>2675</v>
      </c>
      <c r="L18" s="1">
        <v>1528.35</v>
      </c>
      <c r="M18" s="35">
        <v>4.7276553749421857E-3</v>
      </c>
      <c r="O18" t="s">
        <v>1802</v>
      </c>
      <c r="P18" s="1">
        <v>3928.85</v>
      </c>
      <c r="Q18" s="35">
        <v>1.2153138233939612E-2</v>
      </c>
      <c r="S18" s="49" t="str">
        <f>"Top 10 Customers - Net Revenue(CLT) in the Year:  "&amp;Z45</f>
        <v>Top 10 Customers - Net Revenue(CLT) in the Year:  2025</v>
      </c>
      <c r="AD18" t="s">
        <v>2675</v>
      </c>
      <c r="AE18" s="2">
        <v>347</v>
      </c>
      <c r="AF18" s="2">
        <v>22</v>
      </c>
      <c r="AG18" s="27">
        <v>6.3400576368876083E-2</v>
      </c>
      <c r="AJ18" t="s">
        <v>2690</v>
      </c>
      <c r="AK18" s="1">
        <v>72311.460000000006</v>
      </c>
      <c r="AL18" s="1">
        <v>5147.0200000000004</v>
      </c>
      <c r="AM18" s="1">
        <v>67164.44</v>
      </c>
      <c r="AN18" s="2">
        <v>217</v>
      </c>
      <c r="AO18" s="2">
        <v>16</v>
      </c>
      <c r="AP18" s="27">
        <v>7.3732718894009217E-2</v>
      </c>
    </row>
    <row r="19" spans="2:42" x14ac:dyDescent="0.25">
      <c r="B19" t="s">
        <v>2691</v>
      </c>
      <c r="C19" s="4">
        <v>43882.34</v>
      </c>
      <c r="E19" t="s">
        <v>2691</v>
      </c>
      <c r="F19" s="2">
        <v>497</v>
      </c>
      <c r="H19" t="s">
        <v>2700</v>
      </c>
      <c r="I19" s="75">
        <f t="shared" si="2"/>
        <v>126138.21</v>
      </c>
      <c r="K19" t="s">
        <v>2691</v>
      </c>
      <c r="L19" s="1">
        <v>1000.69</v>
      </c>
      <c r="M19" s="35">
        <v>3.553467064820614E-3</v>
      </c>
      <c r="O19" t="s">
        <v>1430</v>
      </c>
      <c r="P19" s="1">
        <v>3901.04</v>
      </c>
      <c r="Q19" s="35">
        <v>1.2067113373156977E-2</v>
      </c>
      <c r="AD19" t="s">
        <v>2682</v>
      </c>
      <c r="AE19" s="2">
        <v>1161</v>
      </c>
      <c r="AF19" s="2">
        <v>73</v>
      </c>
      <c r="AG19" s="27">
        <v>6.2876830318690791E-2</v>
      </c>
      <c r="AJ19" t="s">
        <v>2691</v>
      </c>
      <c r="AK19" s="1">
        <v>7528.43</v>
      </c>
      <c r="AL19" s="1">
        <v>716.77</v>
      </c>
      <c r="AM19" s="1">
        <v>6811.66</v>
      </c>
      <c r="AN19" s="2">
        <v>89</v>
      </c>
      <c r="AO19" s="2">
        <v>10</v>
      </c>
      <c r="AP19" s="27">
        <v>0.11235955056179775</v>
      </c>
    </row>
    <row r="20" spans="2:42" x14ac:dyDescent="0.25">
      <c r="B20" t="s">
        <v>2692</v>
      </c>
      <c r="C20" s="4">
        <v>10598128.220000001</v>
      </c>
      <c r="E20" t="s">
        <v>2692</v>
      </c>
      <c r="F20" s="2">
        <v>15000</v>
      </c>
      <c r="K20" t="s">
        <v>2692</v>
      </c>
      <c r="L20" s="1">
        <v>301505.29000000004</v>
      </c>
      <c r="M20" s="35">
        <v>1</v>
      </c>
      <c r="O20" t="s">
        <v>1421</v>
      </c>
      <c r="P20" s="1">
        <v>3895.49</v>
      </c>
      <c r="Q20" s="35">
        <v>1.2049945520681477E-2</v>
      </c>
      <c r="S20" s="36" t="s">
        <v>2716</v>
      </c>
      <c r="T20" s="36" t="s">
        <v>2723</v>
      </c>
      <c r="U20" s="36" t="s">
        <v>2701</v>
      </c>
      <c r="W20" s="3" t="s">
        <v>2722</v>
      </c>
      <c r="X20" s="3" t="s">
        <v>2</v>
      </c>
      <c r="AD20" t="s">
        <v>2692</v>
      </c>
      <c r="AE20" s="2">
        <v>15000</v>
      </c>
      <c r="AF20" s="2">
        <v>1141</v>
      </c>
      <c r="AG20" s="27">
        <v>7.6066666666666671E-2</v>
      </c>
      <c r="AI20" t="s">
        <v>2770</v>
      </c>
      <c r="AK20" s="1">
        <v>2057070.93</v>
      </c>
      <c r="AL20" s="1">
        <v>146923.72</v>
      </c>
      <c r="AM20" s="1">
        <v>1910147.21</v>
      </c>
      <c r="AN20" s="2">
        <v>2926</v>
      </c>
      <c r="AO20" s="2">
        <v>224</v>
      </c>
      <c r="AP20" s="27">
        <v>7.6555023923444973E-2</v>
      </c>
    </row>
    <row r="21" spans="2:42" x14ac:dyDescent="0.25">
      <c r="O21" t="s">
        <v>781</v>
      </c>
      <c r="P21" s="1">
        <v>3828.58</v>
      </c>
      <c r="Q21" s="35">
        <v>1.2658862954880038E-2</v>
      </c>
      <c r="S21" s="39" t="str">
        <f>O3</f>
        <v>C02803</v>
      </c>
      <c r="T21" s="37">
        <f t="shared" ref="T21:U21" si="3">P3</f>
        <v>15360.1</v>
      </c>
      <c r="U21" s="38">
        <f t="shared" si="3"/>
        <v>4.7513501046651273E-2</v>
      </c>
      <c r="W21" s="3" t="s">
        <v>2702</v>
      </c>
      <c r="X21">
        <v>2023</v>
      </c>
      <c r="Y21">
        <v>2024</v>
      </c>
      <c r="Z21">
        <v>2025</v>
      </c>
      <c r="AI21" t="s">
        <v>2704</v>
      </c>
      <c r="AJ21" t="s">
        <v>2675</v>
      </c>
      <c r="AK21" s="1">
        <v>9468.01</v>
      </c>
      <c r="AL21" s="1">
        <v>624.13</v>
      </c>
      <c r="AM21" s="1">
        <v>8843.880000000001</v>
      </c>
      <c r="AN21" s="2">
        <v>81</v>
      </c>
      <c r="AO21" s="2">
        <v>4</v>
      </c>
      <c r="AP21" s="27">
        <v>4.9382716049382713E-2</v>
      </c>
    </row>
    <row r="22" spans="2:42" x14ac:dyDescent="0.25">
      <c r="K22" s="80" t="s">
        <v>2715</v>
      </c>
      <c r="L22" s="80" t="s">
        <v>2723</v>
      </c>
      <c r="M22" s="80" t="s">
        <v>2701</v>
      </c>
      <c r="O22" t="s">
        <v>1668</v>
      </c>
      <c r="P22" s="1">
        <v>3797.73</v>
      </c>
      <c r="Q22" s="35">
        <v>1.1747543852572505E-2</v>
      </c>
      <c r="S22" s="39" t="str">
        <f t="shared" ref="S22:S30" si="4">O4</f>
        <v>C01761</v>
      </c>
      <c r="T22" s="37">
        <f t="shared" ref="T22:T30" si="5">P4</f>
        <v>13709.73</v>
      </c>
      <c r="U22" s="38">
        <f t="shared" ref="U22:U30" si="6">Q4</f>
        <v>4.2408400381788287E-2</v>
      </c>
      <c r="W22" t="s">
        <v>2703</v>
      </c>
      <c r="X22" s="1">
        <v>62835.82</v>
      </c>
      <c r="Y22" s="1">
        <v>46035.340000000004</v>
      </c>
      <c r="Z22" s="1">
        <v>54321.130000000005</v>
      </c>
      <c r="AJ22" t="s">
        <v>2676</v>
      </c>
      <c r="AK22" s="1">
        <v>14753.23</v>
      </c>
      <c r="AL22" s="1">
        <v>1065.1600000000001</v>
      </c>
      <c r="AM22" s="1">
        <v>13688.07</v>
      </c>
      <c r="AN22" s="2">
        <v>241</v>
      </c>
      <c r="AO22" s="2">
        <v>18</v>
      </c>
      <c r="AP22" s="27">
        <v>7.4688796680497924E-2</v>
      </c>
    </row>
    <row r="23" spans="2:42" x14ac:dyDescent="0.25">
      <c r="B23" s="3" t="s">
        <v>2693</v>
      </c>
      <c r="C23" t="s">
        <v>2746</v>
      </c>
      <c r="K23" s="79" t="str">
        <f>K3</f>
        <v>Smart TV</v>
      </c>
      <c r="L23" s="81">
        <f t="shared" ref="L23:M23" si="7">L3</f>
        <v>80020.14</v>
      </c>
      <c r="M23" s="82">
        <f t="shared" si="7"/>
        <v>0.27239164332044946</v>
      </c>
      <c r="O23" t="s">
        <v>2045</v>
      </c>
      <c r="P23" s="1">
        <v>3751.84</v>
      </c>
      <c r="Q23" s="35">
        <v>1.1605592005707523E-2</v>
      </c>
      <c r="S23" s="39" t="str">
        <f t="shared" si="4"/>
        <v>C00435</v>
      </c>
      <c r="T23" s="37">
        <f t="shared" si="5"/>
        <v>13470.73</v>
      </c>
      <c r="U23" s="38">
        <f t="shared" si="6"/>
        <v>4.2802363929766593E-2</v>
      </c>
      <c r="W23" t="s">
        <v>2704</v>
      </c>
      <c r="X23" s="1">
        <v>53635.88</v>
      </c>
      <c r="Y23" s="1">
        <v>58823.62</v>
      </c>
      <c r="Z23" s="1">
        <v>52036.340000000004</v>
      </c>
      <c r="AJ23" t="s">
        <v>2677</v>
      </c>
      <c r="AK23" s="1">
        <v>54807.08</v>
      </c>
      <c r="AL23" s="1">
        <v>3746.05</v>
      </c>
      <c r="AM23" s="1">
        <v>51061.03</v>
      </c>
      <c r="AN23" s="2">
        <v>230</v>
      </c>
      <c r="AO23" s="2">
        <v>16</v>
      </c>
      <c r="AP23" s="27">
        <v>6.9565217391304349E-2</v>
      </c>
    </row>
    <row r="24" spans="2:42" x14ac:dyDescent="0.25">
      <c r="B24" t="s">
        <v>2696</v>
      </c>
      <c r="C24" s="27">
        <v>8.4112149532710276E-2</v>
      </c>
      <c r="K24" s="79" t="str">
        <f t="shared" ref="K24:M24" si="8">K4</f>
        <v>Laptop</v>
      </c>
      <c r="L24" s="81">
        <f t="shared" si="8"/>
        <v>72071.11</v>
      </c>
      <c r="M24" s="82">
        <f t="shared" si="8"/>
        <v>0.22989523836155706</v>
      </c>
      <c r="O24" t="s">
        <v>2122</v>
      </c>
      <c r="P24" s="1">
        <v>3672.49</v>
      </c>
      <c r="Q24" s="35">
        <v>1.1360138114909168E-2</v>
      </c>
      <c r="S24" s="39" t="str">
        <f t="shared" si="4"/>
        <v>C00607</v>
      </c>
      <c r="T24" s="37">
        <f t="shared" si="5"/>
        <v>12446.95</v>
      </c>
      <c r="U24" s="38">
        <f t="shared" si="6"/>
        <v>3.9220376576689385E-2</v>
      </c>
      <c r="W24" t="s">
        <v>2705</v>
      </c>
      <c r="X24" s="1">
        <v>47593.2</v>
      </c>
      <c r="Y24" s="1">
        <v>44982.15</v>
      </c>
      <c r="Z24" s="1">
        <v>71041.400000000009</v>
      </c>
      <c r="AJ24" t="s">
        <v>2678</v>
      </c>
      <c r="AK24" s="1">
        <v>22678.43</v>
      </c>
      <c r="AL24" s="1">
        <v>1518.94</v>
      </c>
      <c r="AM24" s="1">
        <v>21159.49</v>
      </c>
      <c r="AN24" s="2">
        <v>112</v>
      </c>
      <c r="AO24" s="2">
        <v>7</v>
      </c>
      <c r="AP24" s="27">
        <v>6.25E-2</v>
      </c>
    </row>
    <row r="25" spans="2:42" x14ac:dyDescent="0.25">
      <c r="B25" t="s">
        <v>2695</v>
      </c>
      <c r="C25" s="27">
        <v>8.1967213114754092E-2</v>
      </c>
      <c r="K25" s="79" t="str">
        <f t="shared" ref="K25:M25" si="9">K5</f>
        <v>Smartphone</v>
      </c>
      <c r="L25" s="81">
        <f t="shared" si="9"/>
        <v>65824.08</v>
      </c>
      <c r="M25" s="82">
        <f t="shared" si="9"/>
        <v>0.22038443368853569</v>
      </c>
      <c r="O25" t="s">
        <v>2077</v>
      </c>
      <c r="P25" s="1">
        <v>3582.45</v>
      </c>
      <c r="Q25" s="35">
        <v>1.1081616774928277E-2</v>
      </c>
      <c r="S25" s="39" t="str">
        <f t="shared" si="4"/>
        <v>C01402</v>
      </c>
      <c r="T25" s="37">
        <f t="shared" si="5"/>
        <v>11739.55</v>
      </c>
      <c r="U25" s="38">
        <f t="shared" si="6"/>
        <v>4.3327978613124575E-2</v>
      </c>
      <c r="W25" t="s">
        <v>2706</v>
      </c>
      <c r="X25" s="1">
        <v>71015.69</v>
      </c>
      <c r="Y25" s="1">
        <v>43097.37</v>
      </c>
      <c r="Z25" s="1">
        <v>68633.100000000006</v>
      </c>
      <c r="AJ25" t="s">
        <v>2679</v>
      </c>
      <c r="AK25" s="1">
        <v>84625.07</v>
      </c>
      <c r="AL25" s="1">
        <v>4642.7</v>
      </c>
      <c r="AM25" s="1">
        <v>79982.37000000001</v>
      </c>
      <c r="AN25" s="2">
        <v>215</v>
      </c>
      <c r="AO25" s="2">
        <v>14</v>
      </c>
      <c r="AP25" s="27">
        <v>6.5116279069767441E-2</v>
      </c>
    </row>
    <row r="26" spans="2:42" x14ac:dyDescent="0.25">
      <c r="B26" t="s">
        <v>2698</v>
      </c>
      <c r="C26" s="27">
        <v>6.8965517241379309E-2</v>
      </c>
      <c r="K26" s="79" t="str">
        <f t="shared" ref="K26:M26" si="10">K6</f>
        <v>Vacuum Cleaner</v>
      </c>
      <c r="L26" s="81">
        <f t="shared" si="10"/>
        <v>13981.789999999999</v>
      </c>
      <c r="M26" s="82">
        <f t="shared" si="10"/>
        <v>4.8343404315237155E-2</v>
      </c>
      <c r="O26" t="s">
        <v>1792</v>
      </c>
      <c r="P26" s="1">
        <v>3514.41</v>
      </c>
      <c r="Q26" s="35">
        <v>1.0871148183498915E-2</v>
      </c>
      <c r="S26" s="39" t="str">
        <f t="shared" si="4"/>
        <v>C02398</v>
      </c>
      <c r="T26" s="37">
        <f t="shared" si="5"/>
        <v>10311.56</v>
      </c>
      <c r="U26" s="38">
        <f t="shared" si="6"/>
        <v>3.6188533829516228E-2</v>
      </c>
      <c r="W26" t="s">
        <v>2707</v>
      </c>
      <c r="X26" s="1">
        <v>52220.43</v>
      </c>
      <c r="Y26" s="1">
        <v>48948.18</v>
      </c>
      <c r="Z26" s="1">
        <v>55473.32</v>
      </c>
      <c r="AJ26" t="s">
        <v>2680</v>
      </c>
      <c r="AK26" s="1">
        <v>32473.53</v>
      </c>
      <c r="AL26" s="1">
        <v>1508.77</v>
      </c>
      <c r="AM26" s="1">
        <v>30964.76</v>
      </c>
      <c r="AN26" s="2">
        <v>198</v>
      </c>
      <c r="AO26" s="2">
        <v>9</v>
      </c>
      <c r="AP26" s="27">
        <v>4.5454545454545456E-2</v>
      </c>
    </row>
    <row r="27" spans="2:42" x14ac:dyDescent="0.25">
      <c r="B27" t="s">
        <v>2699</v>
      </c>
      <c r="C27" s="27">
        <v>6.4516129032258063E-2</v>
      </c>
      <c r="K27" s="79" t="str">
        <f t="shared" ref="K27:M27" si="11">K7</f>
        <v>Jacket</v>
      </c>
      <c r="L27" s="81">
        <f t="shared" si="11"/>
        <v>12888.08</v>
      </c>
      <c r="M27" s="82">
        <f t="shared" si="11"/>
        <v>4.2696696571106585E-2</v>
      </c>
      <c r="O27" t="s">
        <v>1040</v>
      </c>
      <c r="P27" s="1">
        <v>3450.51</v>
      </c>
      <c r="Q27" s="35">
        <v>1.067348588202425E-2</v>
      </c>
      <c r="S27" s="39" t="str">
        <f t="shared" si="4"/>
        <v>C00208</v>
      </c>
      <c r="T27" s="37">
        <f t="shared" si="5"/>
        <v>5353.43</v>
      </c>
      <c r="U27" s="38">
        <f t="shared" si="6"/>
        <v>1.6559801167191249E-2</v>
      </c>
      <c r="AJ27" t="s">
        <v>2681</v>
      </c>
      <c r="AK27" s="1">
        <v>703651.99</v>
      </c>
      <c r="AL27" s="1">
        <v>50923.81</v>
      </c>
      <c r="AM27" s="1">
        <v>652728.17999999993</v>
      </c>
      <c r="AN27" s="2">
        <v>224</v>
      </c>
      <c r="AO27" s="2">
        <v>17</v>
      </c>
      <c r="AP27" s="27">
        <v>7.5892857142857137E-2</v>
      </c>
    </row>
    <row r="28" spans="2:42" x14ac:dyDescent="0.25">
      <c r="B28" t="s">
        <v>2694</v>
      </c>
      <c r="C28" s="27">
        <v>6.1224489795918366E-2</v>
      </c>
      <c r="K28" s="79" t="str">
        <f t="shared" ref="K28:M28" si="12">K8</f>
        <v>Sneakers</v>
      </c>
      <c r="L28" s="81">
        <f t="shared" si="12"/>
        <v>12014.15</v>
      </c>
      <c r="M28" s="82">
        <f t="shared" si="12"/>
        <v>4.113272067712237E-2</v>
      </c>
      <c r="O28" t="s">
        <v>1004</v>
      </c>
      <c r="P28" s="1">
        <v>3303.24</v>
      </c>
      <c r="Q28" s="35">
        <v>1.0217934596606814E-2</v>
      </c>
      <c r="S28" s="39" t="str">
        <f t="shared" si="4"/>
        <v>C00189</v>
      </c>
      <c r="T28" s="37">
        <f t="shared" si="5"/>
        <v>5152.75</v>
      </c>
      <c r="U28" s="38">
        <f t="shared" si="6"/>
        <v>1.593903636813122E-2</v>
      </c>
      <c r="AJ28" t="s">
        <v>2682</v>
      </c>
      <c r="AK28" s="1">
        <v>17225.11</v>
      </c>
      <c r="AL28" s="1">
        <v>987.92</v>
      </c>
      <c r="AM28" s="1">
        <v>16237.19</v>
      </c>
      <c r="AN28" s="2">
        <v>218</v>
      </c>
      <c r="AO28" s="2">
        <v>13</v>
      </c>
      <c r="AP28" s="27">
        <v>5.9633027522935783E-2</v>
      </c>
    </row>
    <row r="29" spans="2:42" x14ac:dyDescent="0.25">
      <c r="B29" t="s">
        <v>2700</v>
      </c>
      <c r="C29" s="27">
        <v>4.1666666666666664E-2</v>
      </c>
      <c r="K29" s="79" t="str">
        <f t="shared" ref="K29:M29" si="13">K9</f>
        <v>Perfume</v>
      </c>
      <c r="L29" s="81">
        <f t="shared" si="13"/>
        <v>8341.5499999999993</v>
      </c>
      <c r="M29" s="82">
        <f t="shared" si="13"/>
        <v>2.6997824539227212E-2</v>
      </c>
      <c r="O29" t="s">
        <v>313</v>
      </c>
      <c r="P29" s="1">
        <v>3287.81</v>
      </c>
      <c r="Q29" s="35">
        <v>1.0170204873418175E-2</v>
      </c>
      <c r="S29" s="39" t="str">
        <f t="shared" si="4"/>
        <v>C01440</v>
      </c>
      <c r="T29" s="37">
        <f t="shared" si="5"/>
        <v>5037.16</v>
      </c>
      <c r="U29" s="38">
        <f t="shared" si="6"/>
        <v>1.5581481040627985E-2</v>
      </c>
      <c r="X29" s="46"/>
      <c r="Y29" s="47">
        <f>X21</f>
        <v>2023</v>
      </c>
      <c r="Z29" s="47">
        <f t="shared" ref="Z29:AB29" si="14">Y21</f>
        <v>2024</v>
      </c>
      <c r="AA29" s="47">
        <f t="shared" si="14"/>
        <v>2025</v>
      </c>
      <c r="AB29" s="47">
        <f t="shared" si="14"/>
        <v>0</v>
      </c>
      <c r="AJ29" t="s">
        <v>2683</v>
      </c>
      <c r="AK29" s="1">
        <v>35880.269999999997</v>
      </c>
      <c r="AL29" s="1">
        <v>2319.15</v>
      </c>
      <c r="AM29" s="1">
        <v>33561.119999999995</v>
      </c>
      <c r="AN29" s="2">
        <v>118</v>
      </c>
      <c r="AO29" s="2">
        <v>8</v>
      </c>
      <c r="AP29" s="27">
        <v>6.7796610169491525E-2</v>
      </c>
    </row>
    <row r="30" spans="2:42" x14ac:dyDescent="0.25">
      <c r="B30" t="s">
        <v>2697</v>
      </c>
      <c r="C30" s="27">
        <v>3.5087719298245612E-2</v>
      </c>
      <c r="K30" s="79" t="str">
        <f t="shared" ref="K30:M30" si="15">K10</f>
        <v>Wireless Earbuds</v>
      </c>
      <c r="L30" s="81">
        <f t="shared" si="15"/>
        <v>8114.9999999999991</v>
      </c>
      <c r="M30" s="82">
        <f t="shared" si="15"/>
        <v>2.6390206293864633E-2</v>
      </c>
      <c r="O30" t="s">
        <v>1251</v>
      </c>
      <c r="P30" s="1">
        <v>3264.3</v>
      </c>
      <c r="Q30" s="35">
        <v>1.0097481231670612E-2</v>
      </c>
      <c r="S30" s="39" t="str">
        <f t="shared" si="4"/>
        <v>C03600</v>
      </c>
      <c r="T30" s="37">
        <f t="shared" si="5"/>
        <v>4568.8999999999996</v>
      </c>
      <c r="U30" s="38">
        <f t="shared" si="6"/>
        <v>1.4133009220776231E-2</v>
      </c>
      <c r="X30" s="47" t="str">
        <f>W22</f>
        <v>Africa</v>
      </c>
      <c r="Y30" s="1">
        <f t="shared" ref="Y30:AB30" si="16">X22</f>
        <v>62835.82</v>
      </c>
      <c r="Z30" s="1">
        <f t="shared" si="16"/>
        <v>46035.340000000004</v>
      </c>
      <c r="AA30" s="1">
        <f t="shared" si="16"/>
        <v>54321.130000000005</v>
      </c>
      <c r="AB30" s="1">
        <f t="shared" si="16"/>
        <v>0</v>
      </c>
      <c r="AJ30" t="s">
        <v>2684</v>
      </c>
      <c r="AK30" s="1">
        <v>16300.11</v>
      </c>
      <c r="AL30" s="1">
        <v>1223.1099999999999</v>
      </c>
      <c r="AM30" s="1">
        <v>15077</v>
      </c>
      <c r="AN30" s="2">
        <v>70</v>
      </c>
      <c r="AO30" s="2">
        <v>5</v>
      </c>
      <c r="AP30" s="27">
        <v>7.1428571428571425E-2</v>
      </c>
    </row>
    <row r="31" spans="2:42" x14ac:dyDescent="0.25">
      <c r="B31" t="s">
        <v>2692</v>
      </c>
      <c r="C31" s="27">
        <v>6.9196428571428575E-2</v>
      </c>
      <c r="K31" s="79" t="str">
        <f t="shared" ref="K31:M31" si="17">K11</f>
        <v>Coffee Maker</v>
      </c>
      <c r="L31" s="81">
        <f t="shared" si="17"/>
        <v>7021.1900000000005</v>
      </c>
      <c r="M31" s="82">
        <f t="shared" si="17"/>
        <v>2.2959326975639342E-2</v>
      </c>
      <c r="O31" t="s">
        <v>886</v>
      </c>
      <c r="P31" s="1">
        <v>3200.73</v>
      </c>
      <c r="Q31" s="35">
        <v>9.9008397214242171E-3</v>
      </c>
      <c r="X31" s="47" t="str">
        <f t="shared" ref="X31:X34" si="18">W23</f>
        <v>Asia</v>
      </c>
      <c r="Y31" s="1">
        <f t="shared" ref="Y31:AB34" si="19">X23</f>
        <v>53635.88</v>
      </c>
      <c r="Z31" s="1">
        <f t="shared" si="19"/>
        <v>58823.62</v>
      </c>
      <c r="AA31" s="1">
        <f t="shared" si="19"/>
        <v>52036.340000000004</v>
      </c>
      <c r="AB31" s="1">
        <f t="shared" si="19"/>
        <v>0</v>
      </c>
      <c r="AJ31" t="s">
        <v>2685</v>
      </c>
      <c r="AK31" s="1">
        <v>32426.49</v>
      </c>
      <c r="AL31" s="1">
        <v>1840.32</v>
      </c>
      <c r="AM31" s="1">
        <v>30586.170000000002</v>
      </c>
      <c r="AN31" s="2">
        <v>140</v>
      </c>
      <c r="AO31" s="2">
        <v>9</v>
      </c>
      <c r="AP31" s="27">
        <v>6.4285714285714279E-2</v>
      </c>
    </row>
    <row r="32" spans="2:42" x14ac:dyDescent="0.25">
      <c r="K32" s="79" t="str">
        <f t="shared" ref="K32:M32" si="20">K12</f>
        <v>Skin Care Set</v>
      </c>
      <c r="L32" s="81">
        <f t="shared" si="20"/>
        <v>5419.7800000000007</v>
      </c>
      <c r="M32" s="82">
        <f t="shared" si="20"/>
        <v>1.779118471916363E-2</v>
      </c>
      <c r="O32" t="s">
        <v>2437</v>
      </c>
      <c r="P32" s="1">
        <v>2996.33</v>
      </c>
      <c r="Q32" s="35">
        <v>9.2685678212454728E-3</v>
      </c>
      <c r="X32" s="47" t="str">
        <f t="shared" si="18"/>
        <v>Europe</v>
      </c>
      <c r="Y32" s="1">
        <f t="shared" si="19"/>
        <v>47593.2</v>
      </c>
      <c r="Z32" s="1">
        <f t="shared" si="19"/>
        <v>44982.15</v>
      </c>
      <c r="AA32" s="1">
        <f t="shared" si="19"/>
        <v>71041.400000000009</v>
      </c>
      <c r="AB32" s="1">
        <f t="shared" si="19"/>
        <v>0</v>
      </c>
      <c r="AJ32" t="s">
        <v>2686</v>
      </c>
      <c r="AK32" s="1">
        <v>502218.66</v>
      </c>
      <c r="AL32" s="1">
        <v>42366.05</v>
      </c>
      <c r="AM32" s="1">
        <v>459852.61</v>
      </c>
      <c r="AN32" s="2">
        <v>197</v>
      </c>
      <c r="AO32" s="2">
        <v>18</v>
      </c>
      <c r="AP32" s="27">
        <v>9.1370558375634514E-2</v>
      </c>
    </row>
    <row r="33" spans="2:42" x14ac:dyDescent="0.25">
      <c r="B33" s="49" t="str">
        <f>"% Returned Revenue of each Category: " &amp;Z45</f>
        <v>% Returned Revenue of each Category: 2025</v>
      </c>
      <c r="D33" s="49"/>
      <c r="K33" s="79" t="str">
        <f t="shared" ref="K33:M33" si="21">K13</f>
        <v>Jeans</v>
      </c>
      <c r="L33" s="81">
        <f t="shared" si="21"/>
        <v>4240.49</v>
      </c>
      <c r="M33" s="82">
        <f t="shared" si="21"/>
        <v>1.4180182148749448E-2</v>
      </c>
      <c r="O33" t="s">
        <v>1287</v>
      </c>
      <c r="P33" s="1">
        <v>2960.41</v>
      </c>
      <c r="Q33" s="35">
        <v>9.1574562427013412E-3</v>
      </c>
      <c r="X33" s="47" t="str">
        <f t="shared" si="18"/>
        <v>North America</v>
      </c>
      <c r="Y33" s="1">
        <f t="shared" si="19"/>
        <v>71015.69</v>
      </c>
      <c r="Z33" s="1">
        <f t="shared" si="19"/>
        <v>43097.37</v>
      </c>
      <c r="AA33" s="1">
        <f t="shared" si="19"/>
        <v>68633.100000000006</v>
      </c>
      <c r="AB33" s="1">
        <f t="shared" si="19"/>
        <v>0</v>
      </c>
      <c r="AJ33" t="s">
        <v>2687</v>
      </c>
      <c r="AK33" s="1">
        <v>344052.5</v>
      </c>
      <c r="AL33" s="1">
        <v>24179.119999999999</v>
      </c>
      <c r="AM33" s="1">
        <v>319873.38</v>
      </c>
      <c r="AN33" s="2">
        <v>195</v>
      </c>
      <c r="AO33" s="2">
        <v>14</v>
      </c>
      <c r="AP33" s="27">
        <v>7.179487179487179E-2</v>
      </c>
    </row>
    <row r="34" spans="2:42" x14ac:dyDescent="0.25">
      <c r="B34" s="49" t="s">
        <v>2768</v>
      </c>
      <c r="C34" s="49" t="s">
        <v>2769</v>
      </c>
      <c r="D34" s="76"/>
      <c r="K34" s="79" t="str">
        <f t="shared" ref="K34:M34" si="22">K14</f>
        <v>Dumbbells</v>
      </c>
      <c r="L34" s="81">
        <f t="shared" si="22"/>
        <v>3217.4</v>
      </c>
      <c r="M34" s="82">
        <f t="shared" si="22"/>
        <v>9.9524051449857622E-3</v>
      </c>
      <c r="O34" t="s">
        <v>1537</v>
      </c>
      <c r="P34" s="1">
        <v>2918.39</v>
      </c>
      <c r="Q34" s="35">
        <v>9.0274754929679235E-3</v>
      </c>
      <c r="X34" s="47" t="str">
        <f t="shared" si="18"/>
        <v>South America</v>
      </c>
      <c r="Y34" s="1">
        <f t="shared" si="19"/>
        <v>52220.43</v>
      </c>
      <c r="Z34" s="1">
        <f t="shared" si="19"/>
        <v>48948.18</v>
      </c>
      <c r="AA34" s="1">
        <f t="shared" si="19"/>
        <v>55473.32</v>
      </c>
      <c r="AB34" s="1">
        <f t="shared" si="19"/>
        <v>0</v>
      </c>
      <c r="AJ34" t="s">
        <v>2688</v>
      </c>
      <c r="AK34" s="1">
        <v>72328.399999999994</v>
      </c>
      <c r="AL34" s="1">
        <v>6371.29</v>
      </c>
      <c r="AM34" s="1">
        <v>65957.11</v>
      </c>
      <c r="AN34" s="2">
        <v>222</v>
      </c>
      <c r="AO34" s="2">
        <v>18</v>
      </c>
      <c r="AP34" s="27">
        <v>8.1081081081081086E-2</v>
      </c>
    </row>
    <row r="35" spans="2:42" x14ac:dyDescent="0.25">
      <c r="B35" s="42" t="str">
        <f>B24</f>
        <v>Fashion</v>
      </c>
      <c r="C35" s="77">
        <f t="shared" ref="C35:C41" si="23">C24</f>
        <v>8.4112149532710276E-2</v>
      </c>
      <c r="D35" s="76"/>
      <c r="K35" s="79" t="str">
        <f t="shared" ref="K35:M35" si="24">K15</f>
        <v>Remote Control Car</v>
      </c>
      <c r="L35" s="81">
        <f t="shared" si="24"/>
        <v>2074.64</v>
      </c>
      <c r="M35" s="82">
        <f t="shared" si="24"/>
        <v>6.6788823412521157E-3</v>
      </c>
      <c r="O35" t="s">
        <v>1072</v>
      </c>
      <c r="P35" s="1">
        <v>2817.28</v>
      </c>
      <c r="Q35" s="35">
        <v>8.7147112472386046E-3</v>
      </c>
      <c r="AJ35" t="s">
        <v>2689</v>
      </c>
      <c r="AK35" s="1">
        <v>129044.17</v>
      </c>
      <c r="AL35" s="1">
        <v>11233.31</v>
      </c>
      <c r="AM35" s="1">
        <v>117810.86</v>
      </c>
      <c r="AN35" s="2">
        <v>210</v>
      </c>
      <c r="AO35" s="2">
        <v>20</v>
      </c>
      <c r="AP35" s="27">
        <v>9.5238095238095233E-2</v>
      </c>
    </row>
    <row r="36" spans="2:42" x14ac:dyDescent="0.25">
      <c r="B36" s="42" t="str">
        <f t="shared" ref="B36:B41" si="25">B25</f>
        <v>Electronics</v>
      </c>
      <c r="C36" s="77">
        <f t="shared" si="23"/>
        <v>8.1967213114754092E-2</v>
      </c>
      <c r="D36" s="76"/>
      <c r="K36" s="79" t="str">
        <f t="shared" ref="K36:M36" si="26">K16</f>
        <v>Organic Snacks Pack</v>
      </c>
      <c r="L36" s="81">
        <f t="shared" si="26"/>
        <v>1994.73</v>
      </c>
      <c r="M36" s="82">
        <f t="shared" si="26"/>
        <v>6.2960546975822469E-3</v>
      </c>
      <c r="O36" t="s">
        <v>1349</v>
      </c>
      <c r="P36" s="1">
        <v>2787.02</v>
      </c>
      <c r="Q36" s="35">
        <v>8.6211077849127297E-3</v>
      </c>
      <c r="Z36" s="42"/>
      <c r="AA36" s="48">
        <f>Z45</f>
        <v>2025</v>
      </c>
      <c r="AC36" s="49" t="str">
        <f>"Net Revenue by Region in the Year:  "&amp;AA36</f>
        <v>Net Revenue by Region in the Year:  2025</v>
      </c>
      <c r="AJ36" t="s">
        <v>2690</v>
      </c>
      <c r="AK36" s="1">
        <v>61289.440000000002</v>
      </c>
      <c r="AL36" s="1">
        <v>1958.84</v>
      </c>
      <c r="AM36" s="1">
        <v>59330.600000000006</v>
      </c>
      <c r="AN36" s="2">
        <v>191</v>
      </c>
      <c r="AO36" s="2">
        <v>6</v>
      </c>
      <c r="AP36" s="27">
        <v>3.1413612565445025E-2</v>
      </c>
    </row>
    <row r="37" spans="2:42" x14ac:dyDescent="0.25">
      <c r="B37" s="42" t="str">
        <f t="shared" si="25"/>
        <v>Home</v>
      </c>
      <c r="C37" s="77">
        <f t="shared" si="23"/>
        <v>6.8965517241379309E-2</v>
      </c>
      <c r="D37" s="76"/>
      <c r="K37" s="79" t="str">
        <f t="shared" ref="K37:M37" si="27">K17</f>
        <v>Coffee Beans</v>
      </c>
      <c r="L37" s="81">
        <f t="shared" si="27"/>
        <v>1752.1200000000001</v>
      </c>
      <c r="M37" s="82">
        <f t="shared" si="27"/>
        <v>5.6286737657644196E-3</v>
      </c>
      <c r="O37" t="s">
        <v>1258</v>
      </c>
      <c r="P37" s="1">
        <v>2752.44</v>
      </c>
      <c r="Q37" s="35">
        <v>8.5141412374167367E-3</v>
      </c>
      <c r="X37" s="51">
        <v>2024</v>
      </c>
      <c r="Z37" s="49" t="str">
        <f>X30</f>
        <v>Africa</v>
      </c>
      <c r="AA37" s="50">
        <f>INDEX($Y$30:$AB$34,MATCH(Z37,$X$30:$X$34,0),MATCH(AA$36,$Y$29:$AB$29,0))</f>
        <v>54321.130000000005</v>
      </c>
      <c r="AJ37" t="s">
        <v>2691</v>
      </c>
      <c r="AK37" s="1">
        <v>8470.26</v>
      </c>
      <c r="AL37" s="1">
        <v>733.41</v>
      </c>
      <c r="AM37" s="1">
        <v>7736.85</v>
      </c>
      <c r="AN37" s="2">
        <v>92</v>
      </c>
      <c r="AO37" s="2">
        <v>8</v>
      </c>
      <c r="AP37" s="27">
        <v>8.6956521739130432E-2</v>
      </c>
    </row>
    <row r="38" spans="2:42" x14ac:dyDescent="0.25">
      <c r="B38" s="42" t="str">
        <f t="shared" si="25"/>
        <v>Sports</v>
      </c>
      <c r="C38" s="77">
        <f t="shared" si="23"/>
        <v>6.4516129032258063E-2</v>
      </c>
      <c r="D38" s="76"/>
      <c r="K38" s="79" t="str">
        <f t="shared" ref="K38:M38" si="28">K18</f>
        <v>Building Blocks</v>
      </c>
      <c r="L38" s="81">
        <f t="shared" si="28"/>
        <v>1528.35</v>
      </c>
      <c r="M38" s="82">
        <f t="shared" si="28"/>
        <v>4.7276553749421857E-3</v>
      </c>
      <c r="O38" t="s">
        <v>203</v>
      </c>
      <c r="P38" s="1">
        <v>2689.87</v>
      </c>
      <c r="Q38" s="35">
        <v>8.3205930339226852E-3</v>
      </c>
      <c r="Z38" s="49" t="str">
        <f t="shared" ref="Z38:Z41" si="29">X31</f>
        <v>Asia</v>
      </c>
      <c r="AA38" s="50">
        <f t="shared" ref="AA38:AA41" si="30">INDEX($Y$30:$AB$34,MATCH(Z38,$X$30:$X$34,0),MATCH(AA$36,$Y$29:$AB$29,0))</f>
        <v>52036.340000000004</v>
      </c>
      <c r="AI38" t="s">
        <v>2771</v>
      </c>
      <c r="AK38" s="1">
        <v>2141692.75</v>
      </c>
      <c r="AL38" s="1">
        <v>157242.07999999999</v>
      </c>
      <c r="AM38" s="1">
        <v>1984450.67</v>
      </c>
      <c r="AN38" s="2">
        <v>2954</v>
      </c>
      <c r="AO38" s="2">
        <v>204</v>
      </c>
      <c r="AP38" s="27">
        <v>6.905890318212593E-2</v>
      </c>
    </row>
    <row r="39" spans="2:42" x14ac:dyDescent="0.25">
      <c r="B39" s="42" t="str">
        <f t="shared" si="25"/>
        <v>Beauty</v>
      </c>
      <c r="C39" s="77">
        <f t="shared" si="23"/>
        <v>6.1224489795918366E-2</v>
      </c>
      <c r="D39" s="76"/>
      <c r="K39" s="79" t="str">
        <f t="shared" ref="K39:M39" si="31">K19</f>
        <v>Yoga Mat</v>
      </c>
      <c r="L39" s="81">
        <f t="shared" si="31"/>
        <v>1000.69</v>
      </c>
      <c r="M39" s="82">
        <f t="shared" si="31"/>
        <v>3.553467064820614E-3</v>
      </c>
      <c r="O39" t="s">
        <v>609</v>
      </c>
      <c r="P39" s="1">
        <v>2632.75</v>
      </c>
      <c r="Q39" s="35">
        <v>8.1439033522288998E-3</v>
      </c>
      <c r="Z39" s="49" t="str">
        <f t="shared" si="29"/>
        <v>Europe</v>
      </c>
      <c r="AA39" s="50">
        <f t="shared" si="30"/>
        <v>71041.400000000009</v>
      </c>
      <c r="AI39" t="s">
        <v>2705</v>
      </c>
      <c r="AJ39" t="s">
        <v>2675</v>
      </c>
      <c r="AK39" s="1">
        <v>10494.65</v>
      </c>
      <c r="AL39" s="1">
        <v>501.63</v>
      </c>
      <c r="AM39" s="1">
        <v>9993.02</v>
      </c>
      <c r="AN39" s="2">
        <v>85</v>
      </c>
      <c r="AO39" s="2">
        <v>4</v>
      </c>
      <c r="AP39" s="27">
        <v>4.7058823529411764E-2</v>
      </c>
    </row>
    <row r="40" spans="2:42" x14ac:dyDescent="0.25">
      <c r="B40" s="42" t="str">
        <f t="shared" si="25"/>
        <v>Toys</v>
      </c>
      <c r="C40" s="77">
        <f t="shared" si="23"/>
        <v>4.1666666666666664E-2</v>
      </c>
      <c r="D40" s="76"/>
      <c r="O40" t="s">
        <v>541</v>
      </c>
      <c r="P40" s="1">
        <v>2594.7599999999998</v>
      </c>
      <c r="Q40" s="35">
        <v>9.3416317267357961E-3</v>
      </c>
      <c r="Z40" s="49" t="str">
        <f t="shared" si="29"/>
        <v>North America</v>
      </c>
      <c r="AA40" s="50">
        <f t="shared" si="30"/>
        <v>68633.100000000006</v>
      </c>
      <c r="AJ40" t="s">
        <v>2676</v>
      </c>
      <c r="AK40" s="1">
        <v>14894.8</v>
      </c>
      <c r="AL40" s="1">
        <v>1019.52</v>
      </c>
      <c r="AM40" s="1">
        <v>13875.279999999999</v>
      </c>
      <c r="AN40" s="2">
        <v>242</v>
      </c>
      <c r="AO40" s="2">
        <v>18</v>
      </c>
      <c r="AP40" s="27">
        <v>7.43801652892562E-2</v>
      </c>
    </row>
    <row r="41" spans="2:42" x14ac:dyDescent="0.25">
      <c r="B41" s="42" t="str">
        <f t="shared" si="25"/>
        <v>Grocery</v>
      </c>
      <c r="C41" s="77">
        <f t="shared" si="23"/>
        <v>3.5087719298245612E-2</v>
      </c>
      <c r="K41" s="49" t="str">
        <f>"Net Revenue per Product in the Year:  "&amp;Z45</f>
        <v>Net Revenue per Product in the Year:  2025</v>
      </c>
      <c r="O41" t="s">
        <v>1442</v>
      </c>
      <c r="P41" s="1">
        <v>2515.17</v>
      </c>
      <c r="Q41" s="35">
        <v>7.7801923442885057E-3</v>
      </c>
      <c r="Z41" s="49" t="str">
        <f t="shared" si="29"/>
        <v>South America</v>
      </c>
      <c r="AA41" s="50">
        <f t="shared" si="30"/>
        <v>55473.32</v>
      </c>
      <c r="AJ41" t="s">
        <v>2677</v>
      </c>
      <c r="AK41" s="1">
        <v>55960.74</v>
      </c>
      <c r="AL41" s="1">
        <v>2580.1999999999998</v>
      </c>
      <c r="AM41" s="1">
        <v>53380.54</v>
      </c>
      <c r="AN41" s="2">
        <v>228</v>
      </c>
      <c r="AO41" s="2">
        <v>12</v>
      </c>
      <c r="AP41" s="27">
        <v>5.2631578947368418E-2</v>
      </c>
    </row>
    <row r="42" spans="2:42" x14ac:dyDescent="0.25">
      <c r="O42" t="s">
        <v>2311</v>
      </c>
      <c r="P42" s="1">
        <v>2481.34</v>
      </c>
      <c r="Q42" s="35">
        <v>7.6755457768567696E-3</v>
      </c>
      <c r="AJ42" t="s">
        <v>2678</v>
      </c>
      <c r="AK42" s="1">
        <v>23170.83</v>
      </c>
      <c r="AL42" s="1">
        <v>3042.83</v>
      </c>
      <c r="AM42" s="1">
        <v>20128</v>
      </c>
      <c r="AN42" s="2">
        <v>117</v>
      </c>
      <c r="AO42" s="2">
        <v>14</v>
      </c>
      <c r="AP42" s="27">
        <v>0.11965811965811966</v>
      </c>
    </row>
    <row r="43" spans="2:42" x14ac:dyDescent="0.25">
      <c r="K43" s="49" t="str">
        <f xml:space="preserve"> "% Contribution of each Product in the Top 10: "&amp;Z45</f>
        <v>% Contribution of each Product in the Top 10: 2025</v>
      </c>
      <c r="O43" t="s">
        <v>2138</v>
      </c>
      <c r="P43" s="1">
        <v>2300.8200000000002</v>
      </c>
      <c r="Q43" s="35">
        <v>7.1171420419239581E-3</v>
      </c>
      <c r="AJ43" t="s">
        <v>2679</v>
      </c>
      <c r="AK43" s="1">
        <v>97508.86</v>
      </c>
      <c r="AL43" s="1">
        <v>8645.0499999999993</v>
      </c>
      <c r="AM43" s="1">
        <v>88863.81</v>
      </c>
      <c r="AN43" s="2">
        <v>251</v>
      </c>
      <c r="AO43" s="2">
        <v>21</v>
      </c>
      <c r="AP43" s="27">
        <v>8.3665338645418322E-2</v>
      </c>
    </row>
    <row r="44" spans="2:42" x14ac:dyDescent="0.25">
      <c r="K44" s="49" t="s">
        <v>2715</v>
      </c>
      <c r="L44" s="49" t="s">
        <v>2701</v>
      </c>
      <c r="O44" t="s">
        <v>1754</v>
      </c>
      <c r="P44" s="1">
        <v>2275.42</v>
      </c>
      <c r="Q44" s="35">
        <v>7.0385720504144659E-3</v>
      </c>
      <c r="T44" s="3" t="s">
        <v>2702</v>
      </c>
      <c r="U44" s="3" t="s">
        <v>2</v>
      </c>
      <c r="V44" t="s">
        <v>2722</v>
      </c>
      <c r="Z44" s="3" t="s">
        <v>2</v>
      </c>
      <c r="AJ44" t="s">
        <v>2680</v>
      </c>
      <c r="AK44" s="1">
        <v>33531.519999999997</v>
      </c>
      <c r="AL44" s="1">
        <v>2373.9</v>
      </c>
      <c r="AM44" s="1">
        <v>31157.619999999995</v>
      </c>
      <c r="AN44" s="2">
        <v>212</v>
      </c>
      <c r="AO44" s="2">
        <v>15</v>
      </c>
      <c r="AP44" s="27">
        <v>7.0754716981132074E-2</v>
      </c>
    </row>
    <row r="45" spans="2:42" x14ac:dyDescent="0.25">
      <c r="K45" s="42" t="s">
        <v>2681</v>
      </c>
      <c r="L45" s="83">
        <f>M3</f>
        <v>0.27239164332044946</v>
      </c>
      <c r="O45" t="s">
        <v>2326</v>
      </c>
      <c r="P45" s="1">
        <v>2254.1800000000003</v>
      </c>
      <c r="Q45" s="35">
        <v>7.3172480557329739E-3</v>
      </c>
      <c r="T45" t="s">
        <v>2703</v>
      </c>
      <c r="U45">
        <v>2023</v>
      </c>
      <c r="V45" s="1">
        <v>672192.54</v>
      </c>
      <c r="Z45">
        <v>2025</v>
      </c>
      <c r="AJ45" t="s">
        <v>2681</v>
      </c>
      <c r="AK45" s="1">
        <v>703382.19</v>
      </c>
      <c r="AL45" s="1">
        <v>47697.62</v>
      </c>
      <c r="AM45" s="1">
        <v>655684.56999999995</v>
      </c>
      <c r="AN45" s="2">
        <v>231</v>
      </c>
      <c r="AO45" s="2">
        <v>18</v>
      </c>
      <c r="AP45" s="27">
        <v>7.792207792207792E-2</v>
      </c>
    </row>
    <row r="46" spans="2:42" x14ac:dyDescent="0.25">
      <c r="K46" s="42" t="s">
        <v>2686</v>
      </c>
      <c r="L46" s="83">
        <f t="shared" ref="L46:L54" si="32">M4</f>
        <v>0.22989523836155706</v>
      </c>
      <c r="O46" t="s">
        <v>1454</v>
      </c>
      <c r="P46" s="1">
        <v>2213.86</v>
      </c>
      <c r="Q46" s="35">
        <v>6.8481480867402808E-3</v>
      </c>
      <c r="U46">
        <v>2024</v>
      </c>
      <c r="V46" s="1">
        <v>609760.59000000008</v>
      </c>
      <c r="AJ46" t="s">
        <v>2682</v>
      </c>
      <c r="AK46" s="1">
        <v>20205.080000000002</v>
      </c>
      <c r="AL46" s="1">
        <v>1729.95</v>
      </c>
      <c r="AM46" s="1">
        <v>18475.13</v>
      </c>
      <c r="AN46" s="2">
        <v>262</v>
      </c>
      <c r="AO46" s="2">
        <v>21</v>
      </c>
      <c r="AP46" s="27">
        <v>8.0152671755725186E-2</v>
      </c>
    </row>
    <row r="47" spans="2:42" x14ac:dyDescent="0.25">
      <c r="K47" s="42" t="s">
        <v>2687</v>
      </c>
      <c r="L47" s="83">
        <f t="shared" si="32"/>
        <v>0.22038443368853569</v>
      </c>
      <c r="O47" t="s">
        <v>2431</v>
      </c>
      <c r="P47" s="1">
        <v>2200.48</v>
      </c>
      <c r="Q47" s="35">
        <v>6.8067596423939418E-3</v>
      </c>
      <c r="U47">
        <v>2025</v>
      </c>
      <c r="V47" s="1">
        <v>608937.65999999992</v>
      </c>
      <c r="AJ47" t="s">
        <v>2683</v>
      </c>
      <c r="AK47" s="1">
        <v>42060.85</v>
      </c>
      <c r="AL47" s="1">
        <v>1461.97</v>
      </c>
      <c r="AM47" s="1">
        <v>40598.879999999997</v>
      </c>
      <c r="AN47" s="2">
        <v>142</v>
      </c>
      <c r="AO47" s="2">
        <v>6</v>
      </c>
      <c r="AP47" s="27">
        <v>4.2253521126760563E-2</v>
      </c>
    </row>
    <row r="48" spans="2:42" x14ac:dyDescent="0.25">
      <c r="K48" s="42" t="s">
        <v>2689</v>
      </c>
      <c r="L48" s="83">
        <f t="shared" si="32"/>
        <v>4.8343404315237155E-2</v>
      </c>
      <c r="O48" t="s">
        <v>2594</v>
      </c>
      <c r="P48" s="1">
        <v>2168.87</v>
      </c>
      <c r="Q48" s="35">
        <v>6.7089802159524051E-3</v>
      </c>
      <c r="U48">
        <v>2026</v>
      </c>
      <c r="V48" s="1">
        <v>19256.419999999998</v>
      </c>
      <c r="AJ48" t="s">
        <v>2684</v>
      </c>
      <c r="AK48" s="1">
        <v>15766.65</v>
      </c>
      <c r="AL48" s="1">
        <v>839.12</v>
      </c>
      <c r="AM48" s="1">
        <v>14927.529999999999</v>
      </c>
      <c r="AN48" s="2">
        <v>71</v>
      </c>
      <c r="AO48" s="2">
        <v>5</v>
      </c>
      <c r="AP48" s="27">
        <v>7.0422535211267609E-2</v>
      </c>
    </row>
    <row r="49" spans="11:42" x14ac:dyDescent="0.25">
      <c r="K49" s="42" t="s">
        <v>2679</v>
      </c>
      <c r="L49" s="83">
        <f t="shared" si="32"/>
        <v>4.2696696571106585E-2</v>
      </c>
      <c r="O49" t="s">
        <v>98</v>
      </c>
      <c r="P49" s="1">
        <v>2124.3000000000002</v>
      </c>
      <c r="Q49" s="35">
        <v>6.5711115340005141E-3</v>
      </c>
      <c r="T49" t="s">
        <v>2770</v>
      </c>
      <c r="V49" s="1">
        <v>1910147.21</v>
      </c>
      <c r="AJ49" t="s">
        <v>2685</v>
      </c>
      <c r="AK49" s="1">
        <v>26274.15</v>
      </c>
      <c r="AL49" s="1">
        <v>945.76</v>
      </c>
      <c r="AM49" s="1">
        <v>25328.390000000003</v>
      </c>
      <c r="AN49" s="2">
        <v>116</v>
      </c>
      <c r="AO49" s="2">
        <v>5</v>
      </c>
      <c r="AP49" s="27">
        <v>4.3103448275862072E-2</v>
      </c>
    </row>
    <row r="50" spans="11:42" x14ac:dyDescent="0.25">
      <c r="K50" s="42" t="s">
        <v>2690</v>
      </c>
      <c r="L50" s="83">
        <f t="shared" si="32"/>
        <v>4.113272067712237E-2</v>
      </c>
      <c r="O50" t="s">
        <v>1842</v>
      </c>
      <c r="P50" s="1">
        <v>2106.23</v>
      </c>
      <c r="Q50" s="35">
        <v>6.5152154809856909E-3</v>
      </c>
      <c r="T50" t="s">
        <v>2704</v>
      </c>
      <c r="U50">
        <v>2023</v>
      </c>
      <c r="V50" s="1">
        <v>653677.29</v>
      </c>
      <c r="AJ50" t="s">
        <v>2686</v>
      </c>
      <c r="AK50" s="1">
        <v>489529.48</v>
      </c>
      <c r="AL50" s="1">
        <v>20645.439999999999</v>
      </c>
      <c r="AM50" s="1">
        <v>468884.04</v>
      </c>
      <c r="AN50" s="2">
        <v>188</v>
      </c>
      <c r="AO50" s="2">
        <v>10</v>
      </c>
      <c r="AP50" s="27">
        <v>5.3191489361702128E-2</v>
      </c>
    </row>
    <row r="51" spans="11:42" x14ac:dyDescent="0.25">
      <c r="K51" s="42" t="s">
        <v>2688</v>
      </c>
      <c r="L51" s="83">
        <f t="shared" si="32"/>
        <v>2.6997824539227212E-2</v>
      </c>
      <c r="O51" t="s">
        <v>1750</v>
      </c>
      <c r="P51" s="1">
        <v>2070.09</v>
      </c>
      <c r="Q51" s="35">
        <v>6.4034233749560446E-3</v>
      </c>
      <c r="U51">
        <v>2024</v>
      </c>
      <c r="V51" s="1">
        <v>640213.15</v>
      </c>
      <c r="AJ51" t="s">
        <v>2687</v>
      </c>
      <c r="AK51" s="1">
        <v>350349.23</v>
      </c>
      <c r="AL51" s="1">
        <v>21541.599999999999</v>
      </c>
      <c r="AM51" s="1">
        <v>328807.63</v>
      </c>
      <c r="AN51" s="2">
        <v>202</v>
      </c>
      <c r="AO51" s="2">
        <v>12</v>
      </c>
      <c r="AP51" s="27">
        <v>5.9405940594059403E-2</v>
      </c>
    </row>
    <row r="52" spans="11:42" x14ac:dyDescent="0.25">
      <c r="K52" s="42" t="s">
        <v>2677</v>
      </c>
      <c r="L52" s="83">
        <f t="shared" si="32"/>
        <v>2.6390206293864633E-2</v>
      </c>
      <c r="O52" t="s">
        <v>2635</v>
      </c>
      <c r="P52" s="1">
        <v>2057.41</v>
      </c>
      <c r="Q52" s="35">
        <v>6.3642002453363445E-3</v>
      </c>
      <c r="U52">
        <v>2025</v>
      </c>
      <c r="V52" s="1">
        <v>678777.26</v>
      </c>
      <c r="AJ52" t="s">
        <v>2688</v>
      </c>
      <c r="AK52" s="1">
        <v>68801.039999999994</v>
      </c>
      <c r="AL52" s="1">
        <v>7201.27</v>
      </c>
      <c r="AM52" s="1">
        <v>61599.76999999999</v>
      </c>
      <c r="AN52" s="2">
        <v>215</v>
      </c>
      <c r="AO52" s="2">
        <v>22</v>
      </c>
      <c r="AP52" s="27">
        <v>0.10232558139534884</v>
      </c>
    </row>
    <row r="53" spans="11:42" x14ac:dyDescent="0.25">
      <c r="K53" s="42" t="s">
        <v>2683</v>
      </c>
      <c r="L53" s="83">
        <f t="shared" si="32"/>
        <v>2.2959326975639342E-2</v>
      </c>
      <c r="O53" t="s">
        <v>1835</v>
      </c>
      <c r="P53" s="1">
        <v>2047.04</v>
      </c>
      <c r="Q53" s="35">
        <v>6.3321226543145565E-3</v>
      </c>
      <c r="U53">
        <v>2026</v>
      </c>
      <c r="V53" s="1">
        <v>11782.97</v>
      </c>
      <c r="AJ53" t="s">
        <v>2689</v>
      </c>
      <c r="AK53" s="1">
        <v>157530.56</v>
      </c>
      <c r="AL53" s="1">
        <v>9700.2199999999993</v>
      </c>
      <c r="AM53" s="1">
        <v>147830.34</v>
      </c>
      <c r="AN53" s="2">
        <v>246</v>
      </c>
      <c r="AO53" s="2">
        <v>16</v>
      </c>
      <c r="AP53" s="27">
        <v>6.5040650406504072E-2</v>
      </c>
    </row>
    <row r="54" spans="11:42" x14ac:dyDescent="0.25">
      <c r="K54" s="42" t="s">
        <v>2685</v>
      </c>
      <c r="L54" s="83">
        <f t="shared" si="32"/>
        <v>1.779118471916363E-2</v>
      </c>
      <c r="O54" t="s">
        <v>1617</v>
      </c>
      <c r="P54" s="1">
        <v>2046.91</v>
      </c>
      <c r="Q54" s="35">
        <v>6.3317205244367517E-3</v>
      </c>
      <c r="T54" t="s">
        <v>2771</v>
      </c>
      <c r="V54" s="1">
        <v>1984450.67</v>
      </c>
      <c r="AJ54" t="s">
        <v>2690</v>
      </c>
      <c r="AK54" s="1">
        <v>68299.59</v>
      </c>
      <c r="AL54" s="1">
        <v>2929.54</v>
      </c>
      <c r="AM54" s="1">
        <v>65370.049999999996</v>
      </c>
      <c r="AN54" s="2">
        <v>200</v>
      </c>
      <c r="AO54" s="2">
        <v>11</v>
      </c>
      <c r="AP54" s="27">
        <v>5.5E-2</v>
      </c>
    </row>
    <row r="55" spans="11:42" x14ac:dyDescent="0.25">
      <c r="O55" t="s">
        <v>1699</v>
      </c>
      <c r="P55" s="1">
        <v>2008.36</v>
      </c>
      <c r="Q55" s="35">
        <v>6.2124735491339601E-3</v>
      </c>
      <c r="T55" t="s">
        <v>2705</v>
      </c>
      <c r="U55">
        <v>2023</v>
      </c>
      <c r="V55" s="1">
        <v>615095.27</v>
      </c>
      <c r="AJ55" t="s">
        <v>2691</v>
      </c>
      <c r="AK55" s="1">
        <v>7733.55</v>
      </c>
      <c r="AL55" s="1">
        <v>510.63</v>
      </c>
      <c r="AM55" s="1">
        <v>7222.92</v>
      </c>
      <c r="AN55" s="2">
        <v>90</v>
      </c>
      <c r="AO55" s="2">
        <v>5</v>
      </c>
      <c r="AP55" s="27">
        <v>5.5555555555555552E-2</v>
      </c>
    </row>
    <row r="56" spans="11:42" x14ac:dyDescent="0.25">
      <c r="O56" t="s">
        <v>1555</v>
      </c>
      <c r="P56" s="1">
        <v>1998.59</v>
      </c>
      <c r="Q56" s="35">
        <v>6.1822519421635769E-3</v>
      </c>
      <c r="U56">
        <v>2024</v>
      </c>
      <c r="V56" s="1">
        <v>664668.93999999994</v>
      </c>
      <c r="AI56" t="s">
        <v>2772</v>
      </c>
      <c r="AK56" s="1">
        <v>2185493.77</v>
      </c>
      <c r="AL56" s="1">
        <v>133366.25</v>
      </c>
      <c r="AM56" s="1">
        <v>2052127.52</v>
      </c>
      <c r="AN56" s="2">
        <v>3098</v>
      </c>
      <c r="AO56" s="2">
        <v>215</v>
      </c>
      <c r="AP56" s="27">
        <v>6.9399612653324727E-2</v>
      </c>
    </row>
    <row r="57" spans="11:42" x14ac:dyDescent="0.25">
      <c r="O57" t="s">
        <v>1615</v>
      </c>
      <c r="P57" s="1">
        <v>1959.84</v>
      </c>
      <c r="Q57" s="35">
        <v>6.062386305510317E-3</v>
      </c>
      <c r="U57">
        <v>2025</v>
      </c>
      <c r="V57" s="1">
        <v>763029.53</v>
      </c>
      <c r="AI57" t="s">
        <v>2706</v>
      </c>
      <c r="AJ57" t="s">
        <v>2675</v>
      </c>
      <c r="AK57" s="1">
        <v>7197.08</v>
      </c>
      <c r="AL57" s="1">
        <v>796.02</v>
      </c>
      <c r="AM57" s="1">
        <v>6401.0599999999995</v>
      </c>
      <c r="AN57" s="2">
        <v>63</v>
      </c>
      <c r="AO57" s="2">
        <v>7</v>
      </c>
      <c r="AP57" s="27">
        <v>0.1111111111111111</v>
      </c>
    </row>
    <row r="58" spans="11:42" x14ac:dyDescent="0.25">
      <c r="O58" t="s">
        <v>1542</v>
      </c>
      <c r="P58" s="1">
        <v>1920.55</v>
      </c>
      <c r="Q58" s="35">
        <v>5.9408502832107926E-3</v>
      </c>
      <c r="U58">
        <v>2026</v>
      </c>
      <c r="V58" s="1">
        <v>9333.7800000000007</v>
      </c>
      <c r="AJ58" t="s">
        <v>2676</v>
      </c>
      <c r="AK58" s="1">
        <v>13687.96</v>
      </c>
      <c r="AL58" s="1">
        <v>1233.6400000000001</v>
      </c>
      <c r="AM58" s="1">
        <v>12454.32</v>
      </c>
      <c r="AN58" s="2">
        <v>233</v>
      </c>
      <c r="AO58" s="2">
        <v>19</v>
      </c>
      <c r="AP58" s="27">
        <v>8.15450643776824E-2</v>
      </c>
    </row>
    <row r="59" spans="11:42" x14ac:dyDescent="0.25">
      <c r="O59" t="s">
        <v>627</v>
      </c>
      <c r="P59" s="1">
        <v>1534.61</v>
      </c>
      <c r="Q59" s="35">
        <v>4.7470194752118481E-3</v>
      </c>
      <c r="T59" t="s">
        <v>2772</v>
      </c>
      <c r="V59" s="1">
        <v>2052127.52</v>
      </c>
      <c r="AJ59" t="s">
        <v>2677</v>
      </c>
      <c r="AK59" s="1">
        <v>49399.71</v>
      </c>
      <c r="AL59" s="1">
        <v>4534.6899999999996</v>
      </c>
      <c r="AM59" s="1">
        <v>44865.02</v>
      </c>
      <c r="AN59" s="2">
        <v>209</v>
      </c>
      <c r="AO59" s="2">
        <v>19</v>
      </c>
      <c r="AP59" s="27">
        <v>9.0909090909090912E-2</v>
      </c>
    </row>
    <row r="60" spans="11:42" x14ac:dyDescent="0.25">
      <c r="O60" t="s">
        <v>966</v>
      </c>
      <c r="P60" s="1">
        <v>1528.99</v>
      </c>
      <c r="Q60" s="35">
        <v>4.7296350912636852E-3</v>
      </c>
      <c r="T60" t="s">
        <v>2706</v>
      </c>
      <c r="U60">
        <v>2023</v>
      </c>
      <c r="V60" s="1">
        <v>679474.64</v>
      </c>
      <c r="AJ60" t="s">
        <v>2678</v>
      </c>
      <c r="AK60" s="1">
        <v>23430.65</v>
      </c>
      <c r="AL60" s="1">
        <v>758.31</v>
      </c>
      <c r="AM60" s="1">
        <v>22672.34</v>
      </c>
      <c r="AN60" s="2">
        <v>121</v>
      </c>
      <c r="AO60" s="2">
        <v>4</v>
      </c>
      <c r="AP60" s="27">
        <v>3.3057851239669422E-2</v>
      </c>
    </row>
    <row r="61" spans="11:42" x14ac:dyDescent="0.25">
      <c r="O61" t="s">
        <v>398</v>
      </c>
      <c r="P61" s="1">
        <v>1499.01</v>
      </c>
      <c r="Q61" s="35">
        <v>4.6368977548284663E-3</v>
      </c>
      <c r="U61">
        <v>2024</v>
      </c>
      <c r="V61" s="1">
        <v>593179.80000000005</v>
      </c>
      <c r="AJ61" t="s">
        <v>2679</v>
      </c>
      <c r="AK61" s="1">
        <v>84250.41</v>
      </c>
      <c r="AL61" s="1">
        <v>8874.8700000000008</v>
      </c>
      <c r="AM61" s="1">
        <v>75375.540000000008</v>
      </c>
      <c r="AN61" s="2">
        <v>209</v>
      </c>
      <c r="AO61" s="2">
        <v>21</v>
      </c>
      <c r="AP61" s="27">
        <v>0.10047846889952153</v>
      </c>
    </row>
    <row r="62" spans="11:42" x14ac:dyDescent="0.25">
      <c r="O62" t="s">
        <v>1159</v>
      </c>
      <c r="P62" s="1">
        <v>1475.75</v>
      </c>
      <c r="Q62" s="35">
        <v>4.5649474397689866E-3</v>
      </c>
      <c r="U62">
        <v>2025</v>
      </c>
      <c r="V62" s="1">
        <v>646104.38</v>
      </c>
      <c r="AJ62" t="s">
        <v>2680</v>
      </c>
      <c r="AK62" s="1">
        <v>36154.86</v>
      </c>
      <c r="AL62" s="1">
        <v>2967.13</v>
      </c>
      <c r="AM62" s="1">
        <v>33187.730000000003</v>
      </c>
      <c r="AN62" s="2">
        <v>226</v>
      </c>
      <c r="AO62" s="2">
        <v>17</v>
      </c>
      <c r="AP62" s="27">
        <v>7.5221238938053103E-2</v>
      </c>
    </row>
    <row r="63" spans="11:42" x14ac:dyDescent="0.25">
      <c r="O63" t="s">
        <v>1541</v>
      </c>
      <c r="P63" s="1">
        <v>1434.51</v>
      </c>
      <c r="Q63" s="35">
        <v>4.4373794693023947E-3</v>
      </c>
      <c r="U63">
        <v>2026</v>
      </c>
      <c r="V63" s="1">
        <v>9138.34</v>
      </c>
      <c r="AJ63" t="s">
        <v>2681</v>
      </c>
      <c r="AK63" s="1">
        <v>603981.15</v>
      </c>
      <c r="AL63" s="1">
        <v>56237.71</v>
      </c>
      <c r="AM63" s="1">
        <v>547743.44000000006</v>
      </c>
      <c r="AN63" s="2">
        <v>203</v>
      </c>
      <c r="AO63" s="2">
        <v>20</v>
      </c>
      <c r="AP63" s="27">
        <v>9.8522167487684734E-2</v>
      </c>
    </row>
    <row r="64" spans="11:42" x14ac:dyDescent="0.25">
      <c r="O64" t="s">
        <v>2024</v>
      </c>
      <c r="P64" s="1">
        <v>1395.4</v>
      </c>
      <c r="Q64" s="35">
        <v>4.316400242218292E-3</v>
      </c>
      <c r="T64" t="s">
        <v>2773</v>
      </c>
      <c r="V64" s="1">
        <v>1927897.1600000001</v>
      </c>
      <c r="AJ64" t="s">
        <v>2682</v>
      </c>
      <c r="AK64" s="1">
        <v>17861.77</v>
      </c>
      <c r="AL64" s="1">
        <v>860.53</v>
      </c>
      <c r="AM64" s="1">
        <v>17001.240000000002</v>
      </c>
      <c r="AN64" s="2">
        <v>227</v>
      </c>
      <c r="AO64" s="2">
        <v>11</v>
      </c>
      <c r="AP64" s="27">
        <v>4.8458149779735685E-2</v>
      </c>
    </row>
    <row r="65" spans="15:42" x14ac:dyDescent="0.25">
      <c r="O65" t="s">
        <v>1693</v>
      </c>
      <c r="P65" s="1">
        <v>1291.74</v>
      </c>
      <c r="Q65" s="35">
        <v>3.9957480642705007E-3</v>
      </c>
      <c r="T65" t="s">
        <v>2707</v>
      </c>
      <c r="U65">
        <v>2023</v>
      </c>
      <c r="V65" s="1">
        <v>632212.28</v>
      </c>
      <c r="AJ65" t="s">
        <v>2683</v>
      </c>
      <c r="AK65" s="1">
        <v>36500.65</v>
      </c>
      <c r="AL65" s="1">
        <v>3291.94</v>
      </c>
      <c r="AM65" s="1">
        <v>33208.71</v>
      </c>
      <c r="AN65" s="2">
        <v>126</v>
      </c>
      <c r="AO65" s="2">
        <v>11</v>
      </c>
      <c r="AP65" s="27">
        <v>8.7301587301587297E-2</v>
      </c>
    </row>
    <row r="66" spans="15:42" x14ac:dyDescent="0.25">
      <c r="O66" t="s">
        <v>1598</v>
      </c>
      <c r="P66" s="1">
        <v>1199.04</v>
      </c>
      <c r="Q66" s="35">
        <v>3.7089985283283791E-3</v>
      </c>
      <c r="U66">
        <v>2024</v>
      </c>
      <c r="V66" s="1">
        <v>648500.81000000006</v>
      </c>
      <c r="AJ66" t="s">
        <v>2684</v>
      </c>
      <c r="AK66" s="1">
        <v>15619.08</v>
      </c>
      <c r="AL66" s="1">
        <v>1480.92</v>
      </c>
      <c r="AM66" s="1">
        <v>14138.16</v>
      </c>
      <c r="AN66" s="2">
        <v>72</v>
      </c>
      <c r="AO66" s="2">
        <v>6</v>
      </c>
      <c r="AP66" s="27">
        <v>8.3333333333333329E-2</v>
      </c>
    </row>
    <row r="67" spans="15:42" x14ac:dyDescent="0.25">
      <c r="O67" t="s">
        <v>206</v>
      </c>
      <c r="P67" s="1">
        <v>1182.56</v>
      </c>
      <c r="Q67" s="35">
        <v>3.6580208330497799E-3</v>
      </c>
      <c r="U67">
        <v>2025</v>
      </c>
      <c r="V67" s="1">
        <v>647846.91999999993</v>
      </c>
      <c r="AJ67" t="s">
        <v>2685</v>
      </c>
      <c r="AK67" s="1">
        <v>30715.89</v>
      </c>
      <c r="AL67" s="1">
        <v>3818.78</v>
      </c>
      <c r="AM67" s="1">
        <v>26897.11</v>
      </c>
      <c r="AN67" s="2">
        <v>134</v>
      </c>
      <c r="AO67" s="2">
        <v>14</v>
      </c>
      <c r="AP67" s="27">
        <v>0.1044776119402985</v>
      </c>
    </row>
    <row r="68" spans="15:42" x14ac:dyDescent="0.25">
      <c r="O68" t="s">
        <v>2467</v>
      </c>
      <c r="P68" s="1">
        <v>1100.26</v>
      </c>
      <c r="Q68" s="35">
        <v>3.4034416873320178E-3</v>
      </c>
      <c r="U68">
        <v>2026</v>
      </c>
      <c r="V68" s="1">
        <v>6538.1200000000008</v>
      </c>
      <c r="AJ68" t="s">
        <v>2686</v>
      </c>
      <c r="AK68" s="1">
        <v>523809.48</v>
      </c>
      <c r="AL68" s="1">
        <v>34419.360000000001</v>
      </c>
      <c r="AM68" s="1">
        <v>489390.12</v>
      </c>
      <c r="AN68" s="2">
        <v>214</v>
      </c>
      <c r="AO68" s="2">
        <v>17</v>
      </c>
      <c r="AP68" s="27">
        <v>7.9439252336448593E-2</v>
      </c>
    </row>
    <row r="69" spans="15:42" x14ac:dyDescent="0.25">
      <c r="O69" t="s">
        <v>1215</v>
      </c>
      <c r="P69" s="1">
        <v>1098.8800000000001</v>
      </c>
      <c r="Q69" s="35">
        <v>3.3991729240137858E-3</v>
      </c>
      <c r="T69" t="s">
        <v>2774</v>
      </c>
      <c r="V69" s="1">
        <v>1935098.13</v>
      </c>
      <c r="AJ69" t="s">
        <v>2687</v>
      </c>
      <c r="AK69" s="1">
        <v>368344.95</v>
      </c>
      <c r="AL69" s="1">
        <v>35847.49</v>
      </c>
      <c r="AM69" s="1">
        <v>332497.46000000002</v>
      </c>
      <c r="AN69" s="2">
        <v>221</v>
      </c>
      <c r="AO69" s="2">
        <v>20</v>
      </c>
      <c r="AP69" s="27">
        <v>9.0497737556561084E-2</v>
      </c>
    </row>
    <row r="70" spans="15:42" x14ac:dyDescent="0.25">
      <c r="O70" t="s">
        <v>2643</v>
      </c>
      <c r="P70" s="1">
        <v>1051.82</v>
      </c>
      <c r="Q70" s="35">
        <v>3.2536019082485619E-3</v>
      </c>
      <c r="T70" t="s">
        <v>2692</v>
      </c>
      <c r="V70" s="1">
        <v>9809720.6900000013</v>
      </c>
      <c r="AJ70" t="s">
        <v>2688</v>
      </c>
      <c r="AK70" s="1">
        <v>62431.57</v>
      </c>
      <c r="AL70" s="1">
        <v>7444.97</v>
      </c>
      <c r="AM70" s="1">
        <v>54986.6</v>
      </c>
      <c r="AN70" s="2">
        <v>206</v>
      </c>
      <c r="AO70" s="2">
        <v>21</v>
      </c>
      <c r="AP70" s="27">
        <v>0.10194174757281553</v>
      </c>
    </row>
    <row r="71" spans="15:42" x14ac:dyDescent="0.25">
      <c r="O71" t="s">
        <v>351</v>
      </c>
      <c r="P71" s="1">
        <v>1041.8</v>
      </c>
      <c r="Q71" s="35">
        <v>3.2226069745900933E-3</v>
      </c>
      <c r="AJ71" t="s">
        <v>2689</v>
      </c>
      <c r="AK71" s="1">
        <v>136691.04999999999</v>
      </c>
      <c r="AL71" s="1">
        <v>5314.42</v>
      </c>
      <c r="AM71" s="1">
        <v>131376.62999999998</v>
      </c>
      <c r="AN71" s="2">
        <v>210</v>
      </c>
      <c r="AO71" s="2">
        <v>11</v>
      </c>
      <c r="AP71" s="27">
        <v>5.2380952380952382E-2</v>
      </c>
    </row>
    <row r="72" spans="15:42" x14ac:dyDescent="0.25">
      <c r="O72" t="s">
        <v>307</v>
      </c>
      <c r="P72" s="1">
        <v>1032.3800000000001</v>
      </c>
      <c r="Q72" s="35">
        <v>3.1934680249830305E-3</v>
      </c>
      <c r="AJ72" t="s">
        <v>2690</v>
      </c>
      <c r="AK72" s="1">
        <v>83565.789999999994</v>
      </c>
      <c r="AL72" s="1">
        <v>5973.37</v>
      </c>
      <c r="AM72" s="1">
        <v>77592.42</v>
      </c>
      <c r="AN72" s="2">
        <v>229</v>
      </c>
      <c r="AO72" s="2">
        <v>17</v>
      </c>
      <c r="AP72" s="27">
        <v>7.4235807860262015E-2</v>
      </c>
    </row>
    <row r="73" spans="15:42" x14ac:dyDescent="0.25">
      <c r="O73" t="s">
        <v>1794</v>
      </c>
      <c r="P73" s="1">
        <v>985</v>
      </c>
      <c r="Q73" s="35">
        <v>3.0469071510570572E-3</v>
      </c>
      <c r="AJ73" t="s">
        <v>2691</v>
      </c>
      <c r="AK73" s="1">
        <v>9184.4699999999993</v>
      </c>
      <c r="AL73" s="1">
        <v>1075.21</v>
      </c>
      <c r="AM73" s="1">
        <v>8109.2599999999993</v>
      </c>
      <c r="AN73" s="2">
        <v>102</v>
      </c>
      <c r="AO73" s="2">
        <v>13</v>
      </c>
      <c r="AP73" s="27">
        <v>0.12745098039215685</v>
      </c>
    </row>
    <row r="74" spans="15:42" x14ac:dyDescent="0.25">
      <c r="O74" t="s">
        <v>1896</v>
      </c>
      <c r="P74" s="1">
        <v>980.52</v>
      </c>
      <c r="Q74" s="35">
        <v>3.0330491368065638E-3</v>
      </c>
      <c r="AI74" t="s">
        <v>2773</v>
      </c>
      <c r="AK74" s="1">
        <v>2102826.52</v>
      </c>
      <c r="AL74" s="1">
        <v>174929.36</v>
      </c>
      <c r="AM74" s="1">
        <v>1927897.1600000001</v>
      </c>
      <c r="AN74" s="2">
        <v>3005</v>
      </c>
      <c r="AO74" s="2">
        <v>248</v>
      </c>
      <c r="AP74" s="27">
        <v>8.2529118136439261E-2</v>
      </c>
    </row>
    <row r="75" spans="15:42" x14ac:dyDescent="0.25">
      <c r="O75" t="s">
        <v>1846</v>
      </c>
      <c r="P75" s="1">
        <v>959.55</v>
      </c>
      <c r="Q75" s="35">
        <v>2.9681824942099483E-3</v>
      </c>
      <c r="AI75" t="s">
        <v>2707</v>
      </c>
      <c r="AJ75" t="s">
        <v>2675</v>
      </c>
      <c r="AK75" s="1">
        <v>6868.16</v>
      </c>
      <c r="AL75" s="1">
        <v>227.36</v>
      </c>
      <c r="AM75" s="1">
        <v>6640.8</v>
      </c>
      <c r="AN75" s="2">
        <v>57</v>
      </c>
      <c r="AO75" s="2">
        <v>3</v>
      </c>
      <c r="AP75" s="27">
        <v>5.2631578947368418E-2</v>
      </c>
    </row>
    <row r="76" spans="15:42" x14ac:dyDescent="0.25">
      <c r="O76" t="s">
        <v>329</v>
      </c>
      <c r="P76" s="1">
        <v>943.5</v>
      </c>
      <c r="Q76" s="35">
        <v>2.9185349208348563E-3</v>
      </c>
      <c r="AJ76" t="s">
        <v>2676</v>
      </c>
      <c r="AK76" s="1">
        <v>14186.17</v>
      </c>
      <c r="AL76" s="1">
        <v>1287.83</v>
      </c>
      <c r="AM76" s="1">
        <v>12898.34</v>
      </c>
      <c r="AN76" s="2">
        <v>236</v>
      </c>
      <c r="AO76" s="2">
        <v>22</v>
      </c>
      <c r="AP76" s="27">
        <v>9.3220338983050849E-2</v>
      </c>
    </row>
    <row r="77" spans="15:42" x14ac:dyDescent="0.25">
      <c r="O77" t="s">
        <v>680</v>
      </c>
      <c r="P77" s="1">
        <v>877.41</v>
      </c>
      <c r="Q77" s="35">
        <v>2.7140982775725607E-3</v>
      </c>
      <c r="AJ77" t="s">
        <v>2677</v>
      </c>
      <c r="AK77" s="1">
        <v>55067.21</v>
      </c>
      <c r="AL77" s="1">
        <v>5249.43</v>
      </c>
      <c r="AM77" s="1">
        <v>49817.78</v>
      </c>
      <c r="AN77" s="2">
        <v>222</v>
      </c>
      <c r="AO77" s="2">
        <v>19</v>
      </c>
      <c r="AP77" s="27">
        <v>8.5585585585585586E-2</v>
      </c>
    </row>
    <row r="78" spans="15:42" x14ac:dyDescent="0.25">
      <c r="O78" t="s">
        <v>618</v>
      </c>
      <c r="P78" s="1">
        <v>830.86</v>
      </c>
      <c r="Q78" s="35">
        <v>2.6837529383320841E-3</v>
      </c>
      <c r="AJ78" t="s">
        <v>2678</v>
      </c>
      <c r="AK78" s="1">
        <v>17769.04</v>
      </c>
      <c r="AL78" s="1">
        <v>1808.04</v>
      </c>
      <c r="AM78" s="1">
        <v>15961</v>
      </c>
      <c r="AN78" s="2">
        <v>92</v>
      </c>
      <c r="AO78" s="2">
        <v>9</v>
      </c>
      <c r="AP78" s="27">
        <v>9.7826086956521743E-2</v>
      </c>
    </row>
    <row r="79" spans="15:42" x14ac:dyDescent="0.25">
      <c r="O79" t="s">
        <v>1798</v>
      </c>
      <c r="P79" s="1">
        <v>815.58</v>
      </c>
      <c r="Q79" s="35">
        <v>2.5228391210752434E-3</v>
      </c>
      <c r="AJ79" t="s">
        <v>2679</v>
      </c>
      <c r="AK79" s="1">
        <v>76165.009999999995</v>
      </c>
      <c r="AL79" s="1">
        <v>6799.89</v>
      </c>
      <c r="AM79" s="1">
        <v>69365.119999999995</v>
      </c>
      <c r="AN79" s="2">
        <v>212</v>
      </c>
      <c r="AO79" s="2">
        <v>18</v>
      </c>
      <c r="AP79" s="27">
        <v>8.4905660377358486E-2</v>
      </c>
    </row>
    <row r="80" spans="15:42" x14ac:dyDescent="0.25">
      <c r="O80" t="s">
        <v>1171</v>
      </c>
      <c r="P80" s="1">
        <v>770.68</v>
      </c>
      <c r="Q80" s="35">
        <v>2.3839496478950785E-3</v>
      </c>
      <c r="AJ80" t="s">
        <v>2680</v>
      </c>
      <c r="AK80" s="1">
        <v>31732.23</v>
      </c>
      <c r="AL80" s="1">
        <v>2253.96</v>
      </c>
      <c r="AM80" s="1">
        <v>29478.27</v>
      </c>
      <c r="AN80" s="2">
        <v>200</v>
      </c>
      <c r="AO80" s="2">
        <v>15</v>
      </c>
      <c r="AP80" s="27">
        <v>7.4999999999999997E-2</v>
      </c>
    </row>
    <row r="81" spans="15:42" x14ac:dyDescent="0.25">
      <c r="O81" t="s">
        <v>2083</v>
      </c>
      <c r="P81" s="1">
        <v>768.31</v>
      </c>
      <c r="Q81" s="35">
        <v>2.3766185108920279E-3</v>
      </c>
      <c r="AJ81" t="s">
        <v>2681</v>
      </c>
      <c r="AK81" s="1">
        <v>607938.82999999996</v>
      </c>
      <c r="AL81" s="1">
        <v>61707.519999999997</v>
      </c>
      <c r="AM81" s="1">
        <v>546231.30999999994</v>
      </c>
      <c r="AN81" s="2">
        <v>206</v>
      </c>
      <c r="AO81" s="2">
        <v>21</v>
      </c>
      <c r="AP81" s="27">
        <v>0.10194174757281553</v>
      </c>
    </row>
    <row r="82" spans="15:42" x14ac:dyDescent="0.25">
      <c r="O82" t="s">
        <v>2449</v>
      </c>
      <c r="P82" s="1">
        <v>741.95</v>
      </c>
      <c r="Q82" s="35">
        <v>2.2950789449002881E-3</v>
      </c>
      <c r="AJ82" t="s">
        <v>2682</v>
      </c>
      <c r="AK82" s="1">
        <v>18785.41</v>
      </c>
      <c r="AL82" s="1">
        <v>1240.8599999999999</v>
      </c>
      <c r="AM82" s="1">
        <v>17544.55</v>
      </c>
      <c r="AN82" s="2">
        <v>237</v>
      </c>
      <c r="AO82" s="2">
        <v>17</v>
      </c>
      <c r="AP82" s="27">
        <v>7.1729957805907171E-2</v>
      </c>
    </row>
    <row r="83" spans="15:42" x14ac:dyDescent="0.25">
      <c r="O83" t="s">
        <v>746</v>
      </c>
      <c r="P83" s="1">
        <v>683.08</v>
      </c>
      <c r="Q83" s="35">
        <v>2.1129759763899034E-3</v>
      </c>
      <c r="AJ83" t="s">
        <v>2683</v>
      </c>
      <c r="AK83" s="1">
        <v>37752.85</v>
      </c>
      <c r="AL83" s="1">
        <v>2682.58</v>
      </c>
      <c r="AM83" s="1">
        <v>35070.269999999997</v>
      </c>
      <c r="AN83" s="2">
        <v>127</v>
      </c>
      <c r="AO83" s="2">
        <v>7</v>
      </c>
      <c r="AP83" s="27">
        <v>5.5118110236220472E-2</v>
      </c>
    </row>
    <row r="84" spans="15:42" x14ac:dyDescent="0.25">
      <c r="O84" t="s">
        <v>2579</v>
      </c>
      <c r="P84" s="1">
        <v>678.13</v>
      </c>
      <c r="Q84" s="35">
        <v>2.097664107965809E-3</v>
      </c>
      <c r="AJ84" t="s">
        <v>2684</v>
      </c>
      <c r="AK84" s="1">
        <v>18054.54</v>
      </c>
      <c r="AL84" s="1">
        <v>1026.6400000000001</v>
      </c>
      <c r="AM84" s="1">
        <v>17027.900000000001</v>
      </c>
      <c r="AN84" s="2">
        <v>83</v>
      </c>
      <c r="AO84" s="2">
        <v>5</v>
      </c>
      <c r="AP84" s="27">
        <v>6.0240963855421686E-2</v>
      </c>
    </row>
    <row r="85" spans="15:42" x14ac:dyDescent="0.25">
      <c r="O85" t="s">
        <v>202</v>
      </c>
      <c r="P85" s="1">
        <v>667.39</v>
      </c>
      <c r="Q85" s="35">
        <v>2.0644419934456541E-3</v>
      </c>
      <c r="AJ85" t="s">
        <v>2685</v>
      </c>
      <c r="AK85" s="1">
        <v>31134.51</v>
      </c>
      <c r="AL85" s="1">
        <v>2465.9899999999998</v>
      </c>
      <c r="AM85" s="1">
        <v>28668.519999999997</v>
      </c>
      <c r="AN85" s="2">
        <v>134</v>
      </c>
      <c r="AO85" s="2">
        <v>9</v>
      </c>
      <c r="AP85" s="27">
        <v>6.7164179104477612E-2</v>
      </c>
    </row>
    <row r="86" spans="15:42" x14ac:dyDescent="0.25">
      <c r="O86" t="s">
        <v>236</v>
      </c>
      <c r="P86" s="1">
        <v>658.23</v>
      </c>
      <c r="Q86" s="35">
        <v>2.0361073035941998E-3</v>
      </c>
      <c r="AJ86" t="s">
        <v>2686</v>
      </c>
      <c r="AK86" s="1">
        <v>512750.44</v>
      </c>
      <c r="AL86" s="1">
        <v>34096.71</v>
      </c>
      <c r="AM86" s="1">
        <v>478653.73</v>
      </c>
      <c r="AN86" s="2">
        <v>200</v>
      </c>
      <c r="AO86" s="2">
        <v>11</v>
      </c>
      <c r="AP86" s="27">
        <v>5.5E-2</v>
      </c>
    </row>
    <row r="87" spans="15:42" x14ac:dyDescent="0.25">
      <c r="O87" t="s">
        <v>1434</v>
      </c>
      <c r="P87" s="1">
        <v>649.44000000000005</v>
      </c>
      <c r="Q87" s="35">
        <v>2.008917137241112E-3</v>
      </c>
      <c r="AJ87" t="s">
        <v>2687</v>
      </c>
      <c r="AK87" s="1">
        <v>379390.11</v>
      </c>
      <c r="AL87" s="1">
        <v>25675.31</v>
      </c>
      <c r="AM87" s="1">
        <v>353714.8</v>
      </c>
      <c r="AN87" s="2">
        <v>210</v>
      </c>
      <c r="AO87" s="2">
        <v>14</v>
      </c>
      <c r="AP87" s="27">
        <v>6.6666666666666666E-2</v>
      </c>
    </row>
    <row r="88" spans="15:42" x14ac:dyDescent="0.25">
      <c r="O88" t="s">
        <v>2406</v>
      </c>
      <c r="P88" s="1">
        <v>648.28</v>
      </c>
      <c r="Q88" s="35">
        <v>2.0053289014083948E-3</v>
      </c>
      <c r="AJ88" t="s">
        <v>2688</v>
      </c>
      <c r="AK88" s="1">
        <v>73687.11</v>
      </c>
      <c r="AL88" s="1">
        <v>8395.02</v>
      </c>
      <c r="AM88" s="1">
        <v>65292.09</v>
      </c>
      <c r="AN88" s="2">
        <v>233</v>
      </c>
      <c r="AO88" s="2">
        <v>24</v>
      </c>
      <c r="AP88" s="27">
        <v>0.10300429184549356</v>
      </c>
    </row>
    <row r="89" spans="15:42" x14ac:dyDescent="0.25">
      <c r="O89" t="s">
        <v>444</v>
      </c>
      <c r="P89" s="1">
        <v>645.35</v>
      </c>
      <c r="Q89" s="35">
        <v>1.9962655126240323E-3</v>
      </c>
      <c r="AJ89" t="s">
        <v>2689</v>
      </c>
      <c r="AK89" s="1">
        <v>145535.57</v>
      </c>
      <c r="AL89" s="1">
        <v>13243.92</v>
      </c>
      <c r="AM89" s="1">
        <v>132291.65</v>
      </c>
      <c r="AN89" s="2">
        <v>224</v>
      </c>
      <c r="AO89" s="2">
        <v>23</v>
      </c>
      <c r="AP89" s="27">
        <v>0.10267857142857142</v>
      </c>
    </row>
    <row r="90" spans="15:42" x14ac:dyDescent="0.25">
      <c r="O90" t="s">
        <v>2290</v>
      </c>
      <c r="P90" s="1">
        <v>630.38</v>
      </c>
      <c r="Q90" s="35">
        <v>1.9499587105414697E-3</v>
      </c>
      <c r="AJ90" t="s">
        <v>2690</v>
      </c>
      <c r="AK90" s="1">
        <v>73261.429999999993</v>
      </c>
      <c r="AL90" s="1">
        <v>6899.37</v>
      </c>
      <c r="AM90" s="1">
        <v>66362.06</v>
      </c>
      <c r="AN90" s="2">
        <v>220</v>
      </c>
      <c r="AO90" s="2">
        <v>23</v>
      </c>
      <c r="AP90" s="27">
        <v>0.10454545454545454</v>
      </c>
    </row>
    <row r="91" spans="15:42" x14ac:dyDescent="0.25">
      <c r="O91" t="s">
        <v>1404</v>
      </c>
      <c r="P91" s="1">
        <v>599.87</v>
      </c>
      <c r="Q91" s="35">
        <v>1.8555819215275095E-3</v>
      </c>
      <c r="AJ91" t="s">
        <v>2691</v>
      </c>
      <c r="AK91" s="1">
        <v>10965.63</v>
      </c>
      <c r="AL91" s="1">
        <v>885.69</v>
      </c>
      <c r="AM91" s="1">
        <v>10079.939999999999</v>
      </c>
      <c r="AN91" s="2">
        <v>124</v>
      </c>
      <c r="AO91" s="2">
        <v>10</v>
      </c>
      <c r="AP91" s="27">
        <v>8.0645161290322578E-2</v>
      </c>
    </row>
    <row r="92" spans="15:42" x14ac:dyDescent="0.25">
      <c r="O92" t="s">
        <v>344</v>
      </c>
      <c r="P92" s="1">
        <v>591.66999999999996</v>
      </c>
      <c r="Q92" s="35">
        <v>1.8302168061583033E-3</v>
      </c>
      <c r="AI92" t="s">
        <v>2774</v>
      </c>
      <c r="AK92" s="1">
        <v>2111044.25</v>
      </c>
      <c r="AL92" s="1">
        <v>175946.12</v>
      </c>
      <c r="AM92" s="1">
        <v>1935098.13</v>
      </c>
      <c r="AN92" s="2">
        <v>3017</v>
      </c>
      <c r="AO92" s="2">
        <v>250</v>
      </c>
      <c r="AP92" s="27">
        <v>8.2863771958899574E-2</v>
      </c>
    </row>
    <row r="93" spans="15:42" x14ac:dyDescent="0.25">
      <c r="O93" t="s">
        <v>2272</v>
      </c>
      <c r="P93" s="1">
        <v>584.29</v>
      </c>
      <c r="Q93" s="35">
        <v>1.807388202326018E-3</v>
      </c>
      <c r="AI93" t="s">
        <v>2692</v>
      </c>
      <c r="AK93" s="1">
        <v>10598128.220000001</v>
      </c>
      <c r="AL93" s="1">
        <v>788407.53</v>
      </c>
      <c r="AM93" s="1">
        <v>9809720.6900000013</v>
      </c>
      <c r="AN93" s="2">
        <v>15000</v>
      </c>
      <c r="AO93" s="2">
        <v>1141</v>
      </c>
      <c r="AP93" s="27">
        <v>7.6066666666666671E-2</v>
      </c>
    </row>
    <row r="94" spans="15:42" x14ac:dyDescent="0.25">
      <c r="O94" t="s">
        <v>1080</v>
      </c>
      <c r="P94" s="1">
        <v>579.38</v>
      </c>
      <c r="Q94" s="35">
        <v>1.792200066172018E-3</v>
      </c>
    </row>
    <row r="95" spans="15:42" x14ac:dyDescent="0.25">
      <c r="O95" t="s">
        <v>794</v>
      </c>
      <c r="P95" s="1">
        <v>573.71</v>
      </c>
      <c r="Q95" s="35">
        <v>1.7746610168862379E-3</v>
      </c>
    </row>
    <row r="96" spans="15:42" x14ac:dyDescent="0.25">
      <c r="O96" t="s">
        <v>2404</v>
      </c>
      <c r="P96" s="1">
        <v>531.64</v>
      </c>
      <c r="Q96" s="35">
        <v>1.6445256018152018E-3</v>
      </c>
    </row>
    <row r="97" spans="15:17" x14ac:dyDescent="0.25">
      <c r="O97" t="s">
        <v>1123</v>
      </c>
      <c r="P97" s="1">
        <v>523.80999999999995</v>
      </c>
      <c r="Q97" s="35">
        <v>1.6203050099443622E-3</v>
      </c>
    </row>
    <row r="98" spans="15:17" x14ac:dyDescent="0.25">
      <c r="O98" t="s">
        <v>1416</v>
      </c>
      <c r="P98" s="1">
        <v>508.92</v>
      </c>
      <c r="Q98" s="35">
        <v>1.5742456724019873E-3</v>
      </c>
    </row>
    <row r="99" spans="15:17" x14ac:dyDescent="0.25">
      <c r="O99" t="s">
        <v>2474</v>
      </c>
      <c r="P99" s="1">
        <v>501.18</v>
      </c>
      <c r="Q99" s="35">
        <v>1.5503034781388586E-3</v>
      </c>
    </row>
    <row r="100" spans="15:17" x14ac:dyDescent="0.25">
      <c r="O100" t="s">
        <v>590</v>
      </c>
      <c r="P100" s="1">
        <v>494.38</v>
      </c>
      <c r="Q100" s="35">
        <v>1.5292689922229317E-3</v>
      </c>
    </row>
    <row r="101" spans="15:17" x14ac:dyDescent="0.25">
      <c r="O101" t="s">
        <v>129</v>
      </c>
      <c r="P101" s="1">
        <v>489.76</v>
      </c>
      <c r="Q101" s="35">
        <v>1.514977915027111E-3</v>
      </c>
    </row>
    <row r="102" spans="15:17" x14ac:dyDescent="0.25">
      <c r="O102" t="s">
        <v>1937</v>
      </c>
      <c r="P102" s="1">
        <v>487.93</v>
      </c>
      <c r="Q102" s="35">
        <v>1.5093171636703247E-3</v>
      </c>
    </row>
    <row r="103" spans="15:17" x14ac:dyDescent="0.25">
      <c r="O103" t="s">
        <v>365</v>
      </c>
      <c r="P103" s="1">
        <v>486.07</v>
      </c>
      <c r="Q103" s="35">
        <v>1.5035636131109681E-3</v>
      </c>
    </row>
    <row r="104" spans="15:17" x14ac:dyDescent="0.25">
      <c r="O104" t="s">
        <v>2367</v>
      </c>
      <c r="P104" s="1">
        <v>485.52</v>
      </c>
      <c r="Q104" s="35">
        <v>1.5018622943971799E-3</v>
      </c>
    </row>
    <row r="105" spans="15:17" x14ac:dyDescent="0.25">
      <c r="O105" t="s">
        <v>82</v>
      </c>
      <c r="P105" s="1">
        <v>479.69</v>
      </c>
      <c r="Q105" s="35">
        <v>1.4838283160310251E-3</v>
      </c>
    </row>
    <row r="106" spans="15:17" x14ac:dyDescent="0.25">
      <c r="O106" t="s">
        <v>2145</v>
      </c>
      <c r="P106" s="1">
        <v>478.93</v>
      </c>
      <c r="Q106" s="35">
        <v>1.4814774028992449E-3</v>
      </c>
    </row>
    <row r="107" spans="15:17" x14ac:dyDescent="0.25">
      <c r="O107" t="s">
        <v>1309</v>
      </c>
      <c r="P107" s="1">
        <v>466.59</v>
      </c>
      <c r="Q107" s="35">
        <v>1.4433059975753422E-3</v>
      </c>
    </row>
    <row r="108" spans="15:17" x14ac:dyDescent="0.25">
      <c r="O108" t="s">
        <v>439</v>
      </c>
      <c r="P108" s="1">
        <v>461.15</v>
      </c>
      <c r="Q108" s="35">
        <v>1.4264784088426007E-3</v>
      </c>
    </row>
    <row r="109" spans="15:17" x14ac:dyDescent="0.25">
      <c r="O109" t="s">
        <v>320</v>
      </c>
      <c r="P109" s="1">
        <v>442.21</v>
      </c>
      <c r="Q109" s="35">
        <v>1.3678911789532398E-3</v>
      </c>
    </row>
    <row r="110" spans="15:17" x14ac:dyDescent="0.25">
      <c r="O110" t="s">
        <v>1957</v>
      </c>
      <c r="P110" s="1">
        <v>429.19</v>
      </c>
      <c r="Q110" s="35">
        <v>1.3276163250377445E-3</v>
      </c>
    </row>
    <row r="111" spans="15:17" x14ac:dyDescent="0.25">
      <c r="O111" t="s">
        <v>1791</v>
      </c>
      <c r="P111" s="1">
        <v>417.82</v>
      </c>
      <c r="Q111" s="35">
        <v>1.2924454272636137E-3</v>
      </c>
    </row>
    <row r="112" spans="15:17" x14ac:dyDescent="0.25">
      <c r="O112" t="s">
        <v>1816</v>
      </c>
      <c r="P112" s="1">
        <v>406.09</v>
      </c>
      <c r="Q112" s="35">
        <v>1.2561609390586397E-3</v>
      </c>
    </row>
    <row r="113" spans="15:17" x14ac:dyDescent="0.25">
      <c r="O113" t="s">
        <v>325</v>
      </c>
      <c r="P113" s="1">
        <v>398.88</v>
      </c>
      <c r="Q113" s="35">
        <v>1.2338581973742526E-3</v>
      </c>
    </row>
    <row r="114" spans="15:17" x14ac:dyDescent="0.25">
      <c r="O114" t="s">
        <v>2263</v>
      </c>
      <c r="P114" s="1">
        <v>393.45</v>
      </c>
      <c r="Q114" s="35">
        <v>1.2170615417090346E-3</v>
      </c>
    </row>
    <row r="115" spans="15:17" x14ac:dyDescent="0.25">
      <c r="O115" t="s">
        <v>1107</v>
      </c>
      <c r="P115" s="1">
        <v>392.21</v>
      </c>
      <c r="Q115" s="35">
        <v>1.2132258413361302E-3</v>
      </c>
    </row>
    <row r="116" spans="15:17" x14ac:dyDescent="0.25">
      <c r="O116" t="s">
        <v>646</v>
      </c>
      <c r="P116" s="1">
        <v>391.44</v>
      </c>
      <c r="Q116" s="35">
        <v>1.2108439951368268E-3</v>
      </c>
    </row>
    <row r="117" spans="15:17" x14ac:dyDescent="0.25">
      <c r="O117" t="s">
        <v>1120</v>
      </c>
      <c r="P117" s="1">
        <v>390.89</v>
      </c>
      <c r="Q117" s="35">
        <v>1.2091426764230385E-3</v>
      </c>
    </row>
    <row r="118" spans="15:17" x14ac:dyDescent="0.25">
      <c r="O118" t="s">
        <v>2285</v>
      </c>
      <c r="P118" s="1">
        <v>382.91</v>
      </c>
      <c r="Q118" s="35">
        <v>1.1844580885393479E-3</v>
      </c>
    </row>
    <row r="119" spans="15:17" x14ac:dyDescent="0.25">
      <c r="O119" t="s">
        <v>2580</v>
      </c>
      <c r="P119" s="1">
        <v>376.78</v>
      </c>
      <c r="Q119" s="35">
        <v>1.1654961181474903E-3</v>
      </c>
    </row>
    <row r="120" spans="15:17" x14ac:dyDescent="0.25">
      <c r="O120" t="s">
        <v>2030</v>
      </c>
      <c r="P120" s="1">
        <v>371.37</v>
      </c>
      <c r="Q120" s="35">
        <v>1.148761328617319E-3</v>
      </c>
    </row>
    <row r="121" spans="15:17" x14ac:dyDescent="0.25">
      <c r="O121" t="s">
        <v>275</v>
      </c>
      <c r="P121" s="1">
        <v>368.34</v>
      </c>
      <c r="Q121" s="35">
        <v>1.1393886091577222E-3</v>
      </c>
    </row>
    <row r="122" spans="15:17" x14ac:dyDescent="0.25">
      <c r="O122" t="s">
        <v>2046</v>
      </c>
      <c r="P122" s="1">
        <v>368.18</v>
      </c>
      <c r="Q122" s="35">
        <v>1.1388936800773475E-3</v>
      </c>
    </row>
    <row r="123" spans="15:17" x14ac:dyDescent="0.25">
      <c r="O123" t="s">
        <v>142</v>
      </c>
      <c r="P123" s="1">
        <v>367.76</v>
      </c>
      <c r="Q123" s="35">
        <v>1.1375944912413638E-3</v>
      </c>
    </row>
    <row r="124" spans="15:17" x14ac:dyDescent="0.25">
      <c r="O124" t="s">
        <v>591</v>
      </c>
      <c r="P124" s="1">
        <v>365.43</v>
      </c>
      <c r="Q124" s="35">
        <v>1.1303870865084064E-3</v>
      </c>
    </row>
    <row r="125" spans="15:17" x14ac:dyDescent="0.25">
      <c r="O125" t="s">
        <v>270</v>
      </c>
      <c r="P125" s="1">
        <v>364.16</v>
      </c>
      <c r="Q125" s="35">
        <v>1.126458586932932E-3</v>
      </c>
    </row>
    <row r="126" spans="15:17" x14ac:dyDescent="0.25">
      <c r="O126" t="s">
        <v>1403</v>
      </c>
      <c r="P126" s="1">
        <v>364.09</v>
      </c>
      <c r="Q126" s="35">
        <v>1.1262420554602678E-3</v>
      </c>
    </row>
    <row r="127" spans="15:17" x14ac:dyDescent="0.25">
      <c r="O127" t="s">
        <v>2389</v>
      </c>
      <c r="P127" s="1">
        <v>350.44</v>
      </c>
      <c r="Q127" s="35">
        <v>1.0840184182907969E-3</v>
      </c>
    </row>
    <row r="128" spans="15:17" x14ac:dyDescent="0.25">
      <c r="O128" t="s">
        <v>1082</v>
      </c>
      <c r="P128" s="1">
        <v>348.46</v>
      </c>
      <c r="Q128" s="35">
        <v>1.0778936709211595E-3</v>
      </c>
    </row>
    <row r="129" spans="15:17" x14ac:dyDescent="0.25">
      <c r="O129" t="s">
        <v>929</v>
      </c>
      <c r="P129" s="1">
        <v>347.48</v>
      </c>
      <c r="Q129" s="35">
        <v>1.0748622303038643E-3</v>
      </c>
    </row>
    <row r="130" spans="15:17" x14ac:dyDescent="0.25">
      <c r="O130" t="s">
        <v>1068</v>
      </c>
      <c r="P130" s="1">
        <v>346.92</v>
      </c>
      <c r="Q130" s="35">
        <v>1.0731299785225526E-3</v>
      </c>
    </row>
    <row r="131" spans="15:17" x14ac:dyDescent="0.25">
      <c r="O131" t="s">
        <v>2369</v>
      </c>
      <c r="P131" s="1">
        <v>342.57</v>
      </c>
      <c r="Q131" s="35">
        <v>1.0596740941498639E-3</v>
      </c>
    </row>
    <row r="132" spans="15:17" x14ac:dyDescent="0.25">
      <c r="O132" t="s">
        <v>342</v>
      </c>
      <c r="P132" s="1">
        <v>342.41</v>
      </c>
      <c r="Q132" s="35">
        <v>1.0591791650694893E-3</v>
      </c>
    </row>
    <row r="133" spans="15:17" x14ac:dyDescent="0.25">
      <c r="O133" t="s">
        <v>552</v>
      </c>
      <c r="P133" s="1">
        <v>340.22</v>
      </c>
      <c r="Q133" s="35">
        <v>1.0524048232818598E-3</v>
      </c>
    </row>
    <row r="134" spans="15:17" x14ac:dyDescent="0.25">
      <c r="O134" t="s">
        <v>568</v>
      </c>
      <c r="P134" s="1">
        <v>339.54</v>
      </c>
      <c r="Q134" s="35">
        <v>1.0503013746902671E-3</v>
      </c>
    </row>
    <row r="135" spans="15:17" x14ac:dyDescent="0.25">
      <c r="O135" t="s">
        <v>1712</v>
      </c>
      <c r="P135" s="1">
        <v>335.48</v>
      </c>
      <c r="Q135" s="35">
        <v>1.0377425492757578E-3</v>
      </c>
    </row>
    <row r="136" spans="15:17" x14ac:dyDescent="0.25">
      <c r="O136" t="s">
        <v>454</v>
      </c>
      <c r="P136" s="1">
        <v>325.88</v>
      </c>
      <c r="Q136" s="35">
        <v>1.0080468044532727E-3</v>
      </c>
    </row>
    <row r="137" spans="15:17" x14ac:dyDescent="0.25">
      <c r="O137" t="s">
        <v>2492</v>
      </c>
      <c r="P137" s="1">
        <v>321.61</v>
      </c>
      <c r="Q137" s="35">
        <v>9.9483838462077171E-4</v>
      </c>
    </row>
    <row r="138" spans="15:17" x14ac:dyDescent="0.25">
      <c r="O138" t="s">
        <v>827</v>
      </c>
      <c r="P138" s="1">
        <v>319.14999999999998</v>
      </c>
      <c r="Q138" s="35">
        <v>9.8722885001000979E-4</v>
      </c>
    </row>
    <row r="139" spans="15:17" x14ac:dyDescent="0.25">
      <c r="O139" t="s">
        <v>235</v>
      </c>
      <c r="P139" s="1">
        <v>315.95999999999998</v>
      </c>
      <c r="Q139" s="35">
        <v>9.7736120147003829E-4</v>
      </c>
    </row>
    <row r="140" spans="15:17" x14ac:dyDescent="0.25">
      <c r="O140" t="s">
        <v>1347</v>
      </c>
      <c r="P140" s="1">
        <v>302.29000000000002</v>
      </c>
      <c r="Q140" s="35">
        <v>9.3507569816552068E-4</v>
      </c>
    </row>
    <row r="141" spans="15:17" x14ac:dyDescent="0.25">
      <c r="O141" t="s">
        <v>719</v>
      </c>
      <c r="P141" s="1">
        <v>296.57</v>
      </c>
      <c r="Q141" s="35">
        <v>9.1738198354212328E-4</v>
      </c>
    </row>
    <row r="142" spans="15:17" x14ac:dyDescent="0.25">
      <c r="O142" t="s">
        <v>2660</v>
      </c>
      <c r="P142" s="1">
        <v>290.77</v>
      </c>
      <c r="Q142" s="35">
        <v>8.9944080437853854E-4</v>
      </c>
    </row>
    <row r="143" spans="15:17" x14ac:dyDescent="0.25">
      <c r="O143" t="s">
        <v>643</v>
      </c>
      <c r="P143" s="1">
        <v>283.85000000000002</v>
      </c>
      <c r="Q143" s="35">
        <v>8.7803512165233067E-4</v>
      </c>
    </row>
    <row r="144" spans="15:17" x14ac:dyDescent="0.25">
      <c r="O144" t="s">
        <v>1016</v>
      </c>
      <c r="P144" s="1">
        <v>276</v>
      </c>
      <c r="Q144" s="35">
        <v>8.5375266364644438E-4</v>
      </c>
    </row>
    <row r="145" spans="15:17" x14ac:dyDescent="0.25">
      <c r="O145" t="s">
        <v>605</v>
      </c>
      <c r="P145" s="1">
        <v>273.76</v>
      </c>
      <c r="Q145" s="35">
        <v>8.4682365652119789E-4</v>
      </c>
    </row>
    <row r="146" spans="15:17" x14ac:dyDescent="0.25">
      <c r="O146" t="s">
        <v>75</v>
      </c>
      <c r="P146" s="1">
        <v>273.72000000000003</v>
      </c>
      <c r="Q146" s="35">
        <v>8.4669992425110427E-4</v>
      </c>
    </row>
    <row r="147" spans="15:17" x14ac:dyDescent="0.25">
      <c r="O147" t="s">
        <v>1223</v>
      </c>
      <c r="P147" s="1">
        <v>273.42</v>
      </c>
      <c r="Q147" s="35">
        <v>8.4577193222540163E-4</v>
      </c>
    </row>
    <row r="148" spans="15:17" x14ac:dyDescent="0.25">
      <c r="O148" t="s">
        <v>2248</v>
      </c>
      <c r="P148" s="1">
        <v>272.81000000000006</v>
      </c>
      <c r="Q148" s="35">
        <v>3.3188397476554593E-3</v>
      </c>
    </row>
    <row r="149" spans="15:17" x14ac:dyDescent="0.25">
      <c r="O149" t="s">
        <v>1510</v>
      </c>
      <c r="P149" s="1">
        <v>266.33</v>
      </c>
      <c r="Q149" s="35">
        <v>8.2384038735129541E-4</v>
      </c>
    </row>
    <row r="150" spans="15:17" x14ac:dyDescent="0.25">
      <c r="O150" t="s">
        <v>1428</v>
      </c>
      <c r="P150" s="1">
        <v>266.18</v>
      </c>
      <c r="Q150" s="35">
        <v>8.2337639133844408E-4</v>
      </c>
    </row>
    <row r="151" spans="15:17" x14ac:dyDescent="0.25">
      <c r="O151" t="s">
        <v>932</v>
      </c>
      <c r="P151" s="1">
        <v>265.77999999999997</v>
      </c>
      <c r="Q151" s="35">
        <v>8.2213906863750719E-4</v>
      </c>
    </row>
    <row r="152" spans="15:17" x14ac:dyDescent="0.25">
      <c r="O152" t="s">
        <v>2532</v>
      </c>
      <c r="P152" s="1">
        <v>265.73</v>
      </c>
      <c r="Q152" s="35">
        <v>8.2198440329989022E-4</v>
      </c>
    </row>
    <row r="153" spans="15:17" x14ac:dyDescent="0.25">
      <c r="O153" t="s">
        <v>414</v>
      </c>
      <c r="P153" s="1">
        <v>264.04000000000002</v>
      </c>
      <c r="Q153" s="35">
        <v>8.1675671488843184E-4</v>
      </c>
    </row>
    <row r="154" spans="15:17" x14ac:dyDescent="0.25">
      <c r="O154" t="s">
        <v>2592</v>
      </c>
      <c r="P154" s="1">
        <v>260.82</v>
      </c>
      <c r="Q154" s="35">
        <v>8.0679626714588997E-4</v>
      </c>
    </row>
    <row r="155" spans="15:17" x14ac:dyDescent="0.25">
      <c r="O155" t="s">
        <v>2058</v>
      </c>
      <c r="P155" s="1">
        <v>260.39999999999998</v>
      </c>
      <c r="Q155" s="35">
        <v>8.0549707830990616E-4</v>
      </c>
    </row>
    <row r="156" spans="15:17" x14ac:dyDescent="0.25">
      <c r="O156" t="s">
        <v>2504</v>
      </c>
      <c r="P156" s="1">
        <v>257.76</v>
      </c>
      <c r="Q156" s="35">
        <v>7.9733074848372287E-4</v>
      </c>
    </row>
    <row r="157" spans="15:17" x14ac:dyDescent="0.25">
      <c r="O157" t="s">
        <v>1056</v>
      </c>
      <c r="P157" s="1">
        <v>252.9</v>
      </c>
      <c r="Q157" s="35">
        <v>7.822972776673398E-4</v>
      </c>
    </row>
    <row r="158" spans="15:17" x14ac:dyDescent="0.25">
      <c r="O158" t="s">
        <v>1398</v>
      </c>
      <c r="P158" s="1">
        <v>251.12</v>
      </c>
      <c r="Q158" s="35">
        <v>7.7679119164817073E-4</v>
      </c>
    </row>
    <row r="159" spans="15:17" x14ac:dyDescent="0.25">
      <c r="O159" t="s">
        <v>1025</v>
      </c>
      <c r="P159" s="1">
        <v>249.52</v>
      </c>
      <c r="Q159" s="35">
        <v>7.7184190084442325E-4</v>
      </c>
    </row>
    <row r="160" spans="15:17" x14ac:dyDescent="0.25">
      <c r="O160" t="s">
        <v>1034</v>
      </c>
      <c r="P160" s="1">
        <v>248.36</v>
      </c>
      <c r="Q160" s="35">
        <v>7.6825366501170628E-4</v>
      </c>
    </row>
    <row r="161" spans="15:17" x14ac:dyDescent="0.25">
      <c r="O161" t="s">
        <v>1423</v>
      </c>
      <c r="P161" s="1">
        <v>246.5</v>
      </c>
      <c r="Q161" s="35">
        <v>7.6250011445234977E-4</v>
      </c>
    </row>
    <row r="162" spans="15:17" x14ac:dyDescent="0.25">
      <c r="O162" t="s">
        <v>1310</v>
      </c>
      <c r="P162" s="1">
        <v>241.83</v>
      </c>
      <c r="Q162" s="35">
        <v>7.4805437191891185E-4</v>
      </c>
    </row>
    <row r="163" spans="15:17" x14ac:dyDescent="0.25">
      <c r="O163" t="s">
        <v>1719</v>
      </c>
      <c r="P163" s="1">
        <v>241.41</v>
      </c>
      <c r="Q163" s="35">
        <v>7.4675518308292804E-4</v>
      </c>
    </row>
    <row r="164" spans="15:17" x14ac:dyDescent="0.25">
      <c r="O164" t="s">
        <v>1077</v>
      </c>
      <c r="P164" s="1">
        <v>240.58</v>
      </c>
      <c r="Q164" s="35">
        <v>7.4418773847848409E-4</v>
      </c>
    </row>
    <row r="165" spans="15:17" x14ac:dyDescent="0.25">
      <c r="O165" t="s">
        <v>2154</v>
      </c>
      <c r="P165" s="1">
        <v>240.21</v>
      </c>
      <c r="Q165" s="35">
        <v>7.4304321498011746E-4</v>
      </c>
    </row>
    <row r="166" spans="15:17" x14ac:dyDescent="0.25">
      <c r="O166" t="s">
        <v>418</v>
      </c>
      <c r="P166" s="1">
        <v>215.49</v>
      </c>
      <c r="Q166" s="35">
        <v>6.6657667206221848E-4</v>
      </c>
    </row>
    <row r="167" spans="15:17" x14ac:dyDescent="0.25">
      <c r="O167" t="s">
        <v>1622</v>
      </c>
      <c r="P167" s="1">
        <v>210.04</v>
      </c>
      <c r="Q167" s="35">
        <v>6.4971815026195357E-4</v>
      </c>
    </row>
    <row r="168" spans="15:17" x14ac:dyDescent="0.25">
      <c r="O168" t="s">
        <v>2610</v>
      </c>
      <c r="P168" s="1">
        <v>203.35</v>
      </c>
      <c r="Q168" s="35">
        <v>6.2902392808878425E-4</v>
      </c>
    </row>
    <row r="169" spans="15:17" x14ac:dyDescent="0.25">
      <c r="O169" t="s">
        <v>2117</v>
      </c>
      <c r="P169" s="1">
        <v>203.13</v>
      </c>
      <c r="Q169" s="35">
        <v>6.2834340060326905E-4</v>
      </c>
    </row>
    <row r="170" spans="15:17" x14ac:dyDescent="0.25">
      <c r="O170" t="s">
        <v>1060</v>
      </c>
      <c r="P170" s="1">
        <v>191.47</v>
      </c>
      <c r="Q170" s="35">
        <v>5.9227544387095905E-4</v>
      </c>
    </row>
    <row r="171" spans="15:17" x14ac:dyDescent="0.25">
      <c r="O171" t="s">
        <v>1196</v>
      </c>
      <c r="P171" s="1">
        <v>189.26</v>
      </c>
      <c r="Q171" s="35">
        <v>5.8543923594828282E-4</v>
      </c>
    </row>
    <row r="172" spans="15:17" x14ac:dyDescent="0.25">
      <c r="O172" t="s">
        <v>2153</v>
      </c>
      <c r="P172" s="1">
        <v>184.57</v>
      </c>
      <c r="Q172" s="35">
        <v>5.7093162727979798E-4</v>
      </c>
    </row>
    <row r="173" spans="15:17" x14ac:dyDescent="0.25">
      <c r="O173" t="s">
        <v>2651</v>
      </c>
      <c r="P173" s="1">
        <v>183.04</v>
      </c>
      <c r="Q173" s="35">
        <v>5.6619886794871438E-4</v>
      </c>
    </row>
    <row r="174" spans="15:17" x14ac:dyDescent="0.25">
      <c r="O174" t="s">
        <v>2652</v>
      </c>
      <c r="P174" s="1">
        <v>180.27</v>
      </c>
      <c r="Q174" s="35">
        <v>5.5763040824472658E-4</v>
      </c>
    </row>
    <row r="175" spans="15:17" x14ac:dyDescent="0.25">
      <c r="O175" t="s">
        <v>1721</v>
      </c>
      <c r="P175" s="1">
        <v>178.55</v>
      </c>
      <c r="Q175" s="35">
        <v>5.5230992063069805E-4</v>
      </c>
    </row>
    <row r="176" spans="15:17" x14ac:dyDescent="0.25">
      <c r="O176" t="s">
        <v>1167</v>
      </c>
      <c r="P176" s="1">
        <v>177.62</v>
      </c>
      <c r="Q176" s="35">
        <v>5.4943314535101974E-4</v>
      </c>
    </row>
    <row r="177" spans="15:17" x14ac:dyDescent="0.25">
      <c r="O177" t="s">
        <v>2419</v>
      </c>
      <c r="P177" s="1">
        <v>176.4</v>
      </c>
      <c r="Q177" s="35">
        <v>5.4565931111316235E-4</v>
      </c>
    </row>
    <row r="178" spans="15:17" x14ac:dyDescent="0.25">
      <c r="O178" t="s">
        <v>1446</v>
      </c>
      <c r="P178" s="1">
        <v>174.46</v>
      </c>
      <c r="Q178" s="35">
        <v>5.396582960136185E-4</v>
      </c>
    </row>
    <row r="179" spans="15:17" x14ac:dyDescent="0.25">
      <c r="O179" t="s">
        <v>619</v>
      </c>
      <c r="P179" s="1">
        <v>172.28</v>
      </c>
      <c r="Q179" s="35">
        <v>5.3291488729351243E-4</v>
      </c>
    </row>
    <row r="180" spans="15:17" x14ac:dyDescent="0.25">
      <c r="O180" t="s">
        <v>442</v>
      </c>
      <c r="P180" s="1">
        <v>170.09</v>
      </c>
      <c r="Q180" s="35">
        <v>5.2614054550588311E-4</v>
      </c>
    </row>
    <row r="181" spans="15:17" x14ac:dyDescent="0.25">
      <c r="O181" t="s">
        <v>2167</v>
      </c>
      <c r="P181" s="1">
        <v>167.61</v>
      </c>
      <c r="Q181" s="35">
        <v>5.184691447600745E-4</v>
      </c>
    </row>
    <row r="182" spans="15:17" x14ac:dyDescent="0.25">
      <c r="O182" t="s">
        <v>297</v>
      </c>
      <c r="P182" s="1">
        <v>164.37</v>
      </c>
      <c r="Q182" s="35">
        <v>5.0844683088248572E-4</v>
      </c>
    </row>
    <row r="183" spans="15:17" x14ac:dyDescent="0.25">
      <c r="O183" t="s">
        <v>1183</v>
      </c>
      <c r="P183" s="1">
        <v>160.58000000000001</v>
      </c>
      <c r="Q183" s="35">
        <v>4.9672319829110892E-4</v>
      </c>
    </row>
    <row r="184" spans="15:17" x14ac:dyDescent="0.25">
      <c r="O184" t="s">
        <v>2429</v>
      </c>
      <c r="P184" s="1">
        <v>156.75</v>
      </c>
      <c r="Q184" s="35">
        <v>9.5700724303962668E-4</v>
      </c>
    </row>
    <row r="185" spans="15:17" x14ac:dyDescent="0.25">
      <c r="O185" t="s">
        <v>1501</v>
      </c>
      <c r="P185" s="1">
        <v>154.34</v>
      </c>
      <c r="Q185" s="35">
        <v>4.7742096415649357E-4</v>
      </c>
    </row>
    <row r="186" spans="15:17" x14ac:dyDescent="0.25">
      <c r="O186" t="s">
        <v>2111</v>
      </c>
      <c r="P186" s="1">
        <v>151.69999999999999</v>
      </c>
      <c r="Q186" s="35">
        <v>4.6925463433031018E-4</v>
      </c>
    </row>
    <row r="187" spans="15:17" x14ac:dyDescent="0.25">
      <c r="O187" t="s">
        <v>2036</v>
      </c>
      <c r="P187" s="1">
        <v>151.27000000000001</v>
      </c>
      <c r="Q187" s="35">
        <v>4.6792451242680307E-4</v>
      </c>
    </row>
    <row r="188" spans="15:17" x14ac:dyDescent="0.25">
      <c r="O188" t="s">
        <v>2004</v>
      </c>
      <c r="P188" s="1">
        <v>151.13</v>
      </c>
      <c r="Q188" s="35">
        <v>4.6749144948147515E-4</v>
      </c>
    </row>
    <row r="189" spans="15:17" x14ac:dyDescent="0.25">
      <c r="O189" t="s">
        <v>2114</v>
      </c>
      <c r="P189" s="1">
        <v>147.22999999999999</v>
      </c>
      <c r="Q189" s="35">
        <v>4.554275531473406E-4</v>
      </c>
    </row>
    <row r="190" spans="15:17" x14ac:dyDescent="0.25">
      <c r="O190" t="s">
        <v>105</v>
      </c>
      <c r="P190" s="1">
        <v>146.66999999999999</v>
      </c>
      <c r="Q190" s="35">
        <v>4.5369530136602897E-4</v>
      </c>
    </row>
    <row r="191" spans="15:17" x14ac:dyDescent="0.25">
      <c r="O191" t="s">
        <v>1611</v>
      </c>
      <c r="P191" s="1">
        <v>144.28</v>
      </c>
      <c r="Q191" s="35">
        <v>4.4630229822793116E-4</v>
      </c>
    </row>
    <row r="192" spans="15:17" x14ac:dyDescent="0.25">
      <c r="O192" t="s">
        <v>2503</v>
      </c>
      <c r="P192" s="1">
        <v>144.13</v>
      </c>
      <c r="Q192" s="35">
        <v>4.4583830221507983E-4</v>
      </c>
    </row>
    <row r="193" spans="15:17" x14ac:dyDescent="0.25">
      <c r="O193" t="s">
        <v>1412</v>
      </c>
      <c r="P193" s="1">
        <v>140.06</v>
      </c>
      <c r="Q193" s="35">
        <v>4.332485437330471E-4</v>
      </c>
    </row>
    <row r="194" spans="15:17" x14ac:dyDescent="0.25">
      <c r="O194" t="s">
        <v>409</v>
      </c>
      <c r="P194" s="1">
        <v>130.61000000000001</v>
      </c>
      <c r="Q194" s="35">
        <v>4.0401679492341349E-4</v>
      </c>
    </row>
    <row r="195" spans="15:17" x14ac:dyDescent="0.25">
      <c r="O195" t="s">
        <v>1045</v>
      </c>
      <c r="P195" s="1">
        <v>126.65</v>
      </c>
      <c r="Q195" s="35">
        <v>3.9176730018413835E-4</v>
      </c>
    </row>
    <row r="196" spans="15:17" x14ac:dyDescent="0.25">
      <c r="O196" t="s">
        <v>1690</v>
      </c>
      <c r="P196" s="1">
        <v>125.89</v>
      </c>
      <c r="Q196" s="35">
        <v>3.8941638705235828E-4</v>
      </c>
    </row>
    <row r="197" spans="15:17" x14ac:dyDescent="0.25">
      <c r="O197" t="s">
        <v>507</v>
      </c>
      <c r="P197" s="1">
        <v>125.2</v>
      </c>
      <c r="Q197" s="35">
        <v>3.8728200539324219E-4</v>
      </c>
    </row>
    <row r="198" spans="15:17" x14ac:dyDescent="0.25">
      <c r="O198" t="s">
        <v>2460</v>
      </c>
      <c r="P198" s="1">
        <v>124.45</v>
      </c>
      <c r="Q198" s="35">
        <v>3.8496202532898552E-4</v>
      </c>
    </row>
    <row r="199" spans="15:17" x14ac:dyDescent="0.25">
      <c r="O199" t="s">
        <v>1870</v>
      </c>
      <c r="P199" s="1">
        <v>124.27</v>
      </c>
      <c r="Q199" s="35">
        <v>3.8440523011356394E-4</v>
      </c>
    </row>
    <row r="200" spans="15:17" x14ac:dyDescent="0.25">
      <c r="O200" t="s">
        <v>1538</v>
      </c>
      <c r="P200" s="1">
        <v>122.23</v>
      </c>
      <c r="Q200" s="35">
        <v>3.7809488433878589E-4</v>
      </c>
    </row>
    <row r="201" spans="15:17" x14ac:dyDescent="0.25">
      <c r="O201" t="s">
        <v>1106</v>
      </c>
      <c r="P201" s="1">
        <v>119.55</v>
      </c>
      <c r="Q201" s="35">
        <v>3.6980482224250878E-4</v>
      </c>
    </row>
    <row r="202" spans="15:17" x14ac:dyDescent="0.25">
      <c r="O202" t="s">
        <v>1429</v>
      </c>
      <c r="P202" s="1">
        <v>118.23</v>
      </c>
      <c r="Q202" s="35">
        <v>3.6572165732941714E-4</v>
      </c>
    </row>
    <row r="203" spans="15:17" x14ac:dyDescent="0.25">
      <c r="O203" t="s">
        <v>2208</v>
      </c>
      <c r="P203" s="1">
        <v>117.9</v>
      </c>
      <c r="Q203" s="35">
        <v>3.6470086610114423E-4</v>
      </c>
    </row>
    <row r="204" spans="15:17" x14ac:dyDescent="0.25">
      <c r="O204" t="s">
        <v>1390</v>
      </c>
      <c r="P204" s="1">
        <v>115.64</v>
      </c>
      <c r="Q204" s="35">
        <v>3.5770999284085082E-4</v>
      </c>
    </row>
    <row r="205" spans="15:17" x14ac:dyDescent="0.25">
      <c r="O205" t="s">
        <v>421</v>
      </c>
      <c r="P205" s="1">
        <v>114.69</v>
      </c>
      <c r="Q205" s="35">
        <v>3.5477135142612576E-4</v>
      </c>
    </row>
    <row r="206" spans="15:17" x14ac:dyDescent="0.25">
      <c r="O206" t="s">
        <v>1996</v>
      </c>
      <c r="P206" s="1">
        <v>114.34</v>
      </c>
      <c r="Q206" s="35">
        <v>3.5368869406280599E-4</v>
      </c>
    </row>
    <row r="207" spans="15:17" x14ac:dyDescent="0.25">
      <c r="O207" t="s">
        <v>2197</v>
      </c>
      <c r="P207" s="1">
        <v>114.29</v>
      </c>
      <c r="Q207" s="35">
        <v>3.5353402872518891E-4</v>
      </c>
    </row>
    <row r="208" spans="15:17" x14ac:dyDescent="0.25">
      <c r="O208" t="s">
        <v>2169</v>
      </c>
      <c r="P208" s="1">
        <v>108.57</v>
      </c>
      <c r="Q208" s="35">
        <v>3.3584031410179152E-4</v>
      </c>
    </row>
    <row r="209" spans="15:17" x14ac:dyDescent="0.25">
      <c r="O209" t="s">
        <v>2057</v>
      </c>
      <c r="P209" s="1">
        <v>106.83</v>
      </c>
      <c r="Q209" s="35">
        <v>3.3045796035271612E-4</v>
      </c>
    </row>
    <row r="210" spans="15:17" x14ac:dyDescent="0.25">
      <c r="O210" t="s">
        <v>704</v>
      </c>
      <c r="P210" s="1">
        <v>106.63</v>
      </c>
      <c r="Q210" s="35">
        <v>3.2983929900224767E-4</v>
      </c>
    </row>
    <row r="211" spans="15:17" x14ac:dyDescent="0.25">
      <c r="O211" t="s">
        <v>90</v>
      </c>
      <c r="P211" s="1">
        <v>103.52</v>
      </c>
      <c r="Q211" s="35">
        <v>5.2904825385308477E-4</v>
      </c>
    </row>
    <row r="212" spans="15:17" x14ac:dyDescent="0.25">
      <c r="O212" t="s">
        <v>626</v>
      </c>
      <c r="P212" s="1">
        <v>102.01</v>
      </c>
      <c r="Q212" s="35">
        <v>3.1554822180642682E-4</v>
      </c>
    </row>
    <row r="213" spans="15:17" x14ac:dyDescent="0.25">
      <c r="O213" t="s">
        <v>1610</v>
      </c>
      <c r="P213" s="1">
        <v>101.41</v>
      </c>
      <c r="Q213" s="35">
        <v>3.1369223775502147E-4</v>
      </c>
    </row>
    <row r="214" spans="15:17" x14ac:dyDescent="0.25">
      <c r="O214" t="s">
        <v>1001</v>
      </c>
      <c r="P214" s="1">
        <v>101.34</v>
      </c>
      <c r="Q214" s="35">
        <v>3.1347570628235754E-4</v>
      </c>
    </row>
    <row r="215" spans="15:17" x14ac:dyDescent="0.25">
      <c r="O215" t="s">
        <v>1978</v>
      </c>
      <c r="P215" s="1">
        <v>100.77</v>
      </c>
      <c r="Q215" s="35">
        <v>3.1171252143352246E-4</v>
      </c>
    </row>
    <row r="216" spans="15:17" x14ac:dyDescent="0.25">
      <c r="O216" t="s">
        <v>1132</v>
      </c>
      <c r="P216" s="1">
        <v>100.73</v>
      </c>
      <c r="Q216" s="35">
        <v>3.1158878916342879E-4</v>
      </c>
    </row>
    <row r="217" spans="15:17" x14ac:dyDescent="0.25">
      <c r="O217" t="s">
        <v>693</v>
      </c>
      <c r="P217" s="1">
        <v>97.6</v>
      </c>
      <c r="Q217" s="35">
        <v>3.0190673902859771E-4</v>
      </c>
    </row>
    <row r="218" spans="15:17" x14ac:dyDescent="0.25">
      <c r="O218" t="s">
        <v>1075</v>
      </c>
      <c r="P218" s="1">
        <v>96.43</v>
      </c>
      <c r="Q218" s="35">
        <v>2.9828757012835739E-4</v>
      </c>
    </row>
    <row r="219" spans="15:17" x14ac:dyDescent="0.25">
      <c r="O219" t="s">
        <v>1565</v>
      </c>
      <c r="P219" s="1">
        <v>88.47</v>
      </c>
      <c r="Q219" s="35">
        <v>2.7366484837971355E-4</v>
      </c>
    </row>
    <row r="220" spans="15:17" x14ac:dyDescent="0.25">
      <c r="O220" t="s">
        <v>1602</v>
      </c>
      <c r="P220" s="1">
        <v>87.08</v>
      </c>
      <c r="Q220" s="35">
        <v>2.6936515199395787E-4</v>
      </c>
    </row>
    <row r="221" spans="15:17" x14ac:dyDescent="0.25">
      <c r="O221" t="s">
        <v>1324</v>
      </c>
      <c r="P221" s="1">
        <v>85.4</v>
      </c>
      <c r="Q221" s="35">
        <v>2.6416839665002306E-4</v>
      </c>
    </row>
    <row r="222" spans="15:17" x14ac:dyDescent="0.25">
      <c r="O222" t="s">
        <v>962</v>
      </c>
      <c r="P222" s="1">
        <v>85.06</v>
      </c>
      <c r="Q222" s="35">
        <v>2.6311667235422669E-4</v>
      </c>
    </row>
    <row r="223" spans="15:17" x14ac:dyDescent="0.25">
      <c r="O223" t="s">
        <v>1814</v>
      </c>
      <c r="P223" s="1">
        <v>84.16</v>
      </c>
      <c r="Q223" s="35">
        <v>2.603326962771187E-4</v>
      </c>
    </row>
    <row r="224" spans="15:17" x14ac:dyDescent="0.25">
      <c r="O224" t="s">
        <v>2063</v>
      </c>
      <c r="P224" s="1">
        <v>81.38</v>
      </c>
      <c r="Q224" s="35">
        <v>2.5173330350560739E-4</v>
      </c>
    </row>
    <row r="225" spans="15:17" x14ac:dyDescent="0.25">
      <c r="O225" t="s">
        <v>1126</v>
      </c>
      <c r="P225" s="1">
        <v>78.5</v>
      </c>
      <c r="Q225" s="35">
        <v>2.4282458005886191E-4</v>
      </c>
    </row>
    <row r="226" spans="15:17" x14ac:dyDescent="0.25">
      <c r="O226" t="s">
        <v>1596</v>
      </c>
      <c r="P226" s="1">
        <v>77.069999999999993</v>
      </c>
      <c r="Q226" s="35">
        <v>2.3840115140301256E-4</v>
      </c>
    </row>
    <row r="227" spans="15:17" x14ac:dyDescent="0.25">
      <c r="O227" t="s">
        <v>597</v>
      </c>
      <c r="P227" s="1">
        <v>70.52</v>
      </c>
      <c r="Q227" s="35">
        <v>2.1813999217517121E-4</v>
      </c>
    </row>
    <row r="228" spans="15:17" x14ac:dyDescent="0.25">
      <c r="O228" t="s">
        <v>1657</v>
      </c>
      <c r="P228" s="1">
        <v>68.429999999999836</v>
      </c>
      <c r="Q228" s="35">
        <v>7.1688621308231186E-3</v>
      </c>
    </row>
    <row r="229" spans="15:17" x14ac:dyDescent="0.25">
      <c r="O229" t="s">
        <v>1551</v>
      </c>
      <c r="P229" s="1">
        <v>68.22</v>
      </c>
      <c r="Q229" s="35">
        <v>2.1102538664478419E-4</v>
      </c>
    </row>
    <row r="230" spans="15:17" x14ac:dyDescent="0.25">
      <c r="O230" t="s">
        <v>1298</v>
      </c>
      <c r="P230" s="1">
        <v>67.260000000000005</v>
      </c>
      <c r="Q230" s="35">
        <v>2.080558121625357E-4</v>
      </c>
    </row>
    <row r="231" spans="15:17" x14ac:dyDescent="0.25">
      <c r="O231" t="s">
        <v>1114</v>
      </c>
      <c r="P231" s="1">
        <v>67.23</v>
      </c>
      <c r="Q231" s="35">
        <v>2.0796301295996543E-4</v>
      </c>
    </row>
    <row r="232" spans="15:17" x14ac:dyDescent="0.25">
      <c r="O232" t="s">
        <v>438</v>
      </c>
      <c r="P232" s="1">
        <v>65.98</v>
      </c>
      <c r="Q232" s="35">
        <v>2.040963795195377E-4</v>
      </c>
    </row>
    <row r="233" spans="15:17" x14ac:dyDescent="0.25">
      <c r="O233" t="s">
        <v>916</v>
      </c>
      <c r="P233" s="1">
        <v>61.84</v>
      </c>
      <c r="Q233" s="35">
        <v>1.9129008956484102E-4</v>
      </c>
    </row>
    <row r="234" spans="15:17" x14ac:dyDescent="0.25">
      <c r="O234" t="s">
        <v>1401</v>
      </c>
      <c r="P234" s="1">
        <v>58.05</v>
      </c>
      <c r="Q234" s="35">
        <v>1.7956645697346412E-4</v>
      </c>
    </row>
    <row r="235" spans="15:17" x14ac:dyDescent="0.25">
      <c r="O235" t="s">
        <v>551</v>
      </c>
      <c r="P235" s="1">
        <v>57.7</v>
      </c>
      <c r="Q235" s="35">
        <v>1.7848379961014435E-4</v>
      </c>
    </row>
    <row r="236" spans="15:17" x14ac:dyDescent="0.25">
      <c r="O236" t="s">
        <v>1533</v>
      </c>
      <c r="P236" s="1">
        <v>55.13</v>
      </c>
      <c r="Q236" s="35">
        <v>1.7053400125662495E-4</v>
      </c>
    </row>
    <row r="237" spans="15:17" x14ac:dyDescent="0.25">
      <c r="O237" t="s">
        <v>492</v>
      </c>
      <c r="P237" s="1">
        <v>50.56</v>
      </c>
      <c r="Q237" s="35">
        <v>1.5639758939842111E-4</v>
      </c>
    </row>
    <row r="238" spans="15:17" x14ac:dyDescent="0.25">
      <c r="O238" t="s">
        <v>2601</v>
      </c>
      <c r="P238" s="1">
        <v>47.73</v>
      </c>
      <c r="Q238" s="35">
        <v>1.4764353128929271E-4</v>
      </c>
    </row>
    <row r="239" spans="15:17" x14ac:dyDescent="0.25">
      <c r="O239" t="s">
        <v>905</v>
      </c>
      <c r="P239" s="1">
        <v>39.57</v>
      </c>
      <c r="Q239" s="35">
        <v>1.2240214819018045E-4</v>
      </c>
    </row>
    <row r="240" spans="15:17" x14ac:dyDescent="0.25">
      <c r="O240" t="s">
        <v>2457</v>
      </c>
      <c r="P240" s="1">
        <v>36.93</v>
      </c>
      <c r="Q240" s="35">
        <v>1.1423581836399707E-4</v>
      </c>
    </row>
    <row r="241" spans="15:17" x14ac:dyDescent="0.25">
      <c r="O241" t="s">
        <v>1633</v>
      </c>
      <c r="P241" s="1">
        <v>36.21</v>
      </c>
      <c r="Q241" s="35">
        <v>1.120086375023107E-4</v>
      </c>
    </row>
    <row r="242" spans="15:17" x14ac:dyDescent="0.25">
      <c r="O242" t="s">
        <v>1525</v>
      </c>
      <c r="P242" s="1">
        <v>34.25</v>
      </c>
      <c r="Q242" s="35">
        <v>9.0318061224212032E-3</v>
      </c>
    </row>
    <row r="243" spans="15:17" x14ac:dyDescent="0.25">
      <c r="O243" t="s">
        <v>1379</v>
      </c>
      <c r="P243" s="1">
        <v>33.700000000000003</v>
      </c>
      <c r="Q243" s="35">
        <v>1.0424443755393181E-4</v>
      </c>
    </row>
    <row r="244" spans="15:17" x14ac:dyDescent="0.25">
      <c r="O244" t="s">
        <v>982</v>
      </c>
      <c r="P244" s="1">
        <v>33.69</v>
      </c>
      <c r="Q244" s="35">
        <v>1.0421350448640836E-4</v>
      </c>
    </row>
    <row r="245" spans="15:17" x14ac:dyDescent="0.25">
      <c r="O245" t="s">
        <v>2627</v>
      </c>
      <c r="P245" s="1">
        <v>30.09</v>
      </c>
      <c r="Q245" s="35">
        <v>9.3077600177976494E-5</v>
      </c>
    </row>
    <row r="246" spans="15:17" x14ac:dyDescent="0.25">
      <c r="O246" t="s">
        <v>482</v>
      </c>
      <c r="P246" s="1">
        <v>29.58</v>
      </c>
      <c r="Q246" s="35">
        <v>9.1500013734281969E-5</v>
      </c>
    </row>
    <row r="247" spans="15:17" x14ac:dyDescent="0.25">
      <c r="O247" t="s">
        <v>2352</v>
      </c>
      <c r="P247" s="1">
        <v>27.89</v>
      </c>
      <c r="Q247" s="35">
        <v>8.6272325322823683E-5</v>
      </c>
    </row>
    <row r="248" spans="15:17" x14ac:dyDescent="0.25">
      <c r="O248" t="s">
        <v>1474</v>
      </c>
      <c r="P248" s="1">
        <v>0</v>
      </c>
      <c r="Q248" s="35">
        <v>1.6684677960783303E-3</v>
      </c>
    </row>
    <row r="249" spans="15:17" x14ac:dyDescent="0.25">
      <c r="O249" t="s">
        <v>1545</v>
      </c>
      <c r="P249" s="1">
        <v>0</v>
      </c>
      <c r="Q249" s="35">
        <v>2.6184841658576639E-3</v>
      </c>
    </row>
    <row r="250" spans="15:17" x14ac:dyDescent="0.25">
      <c r="O250" t="s">
        <v>1706</v>
      </c>
      <c r="P250" s="1">
        <v>0</v>
      </c>
      <c r="Q250" s="35">
        <v>4.044807909362647E-4</v>
      </c>
    </row>
    <row r="251" spans="15:17" x14ac:dyDescent="0.25">
      <c r="O251" t="s">
        <v>2520</v>
      </c>
      <c r="P251" s="1">
        <v>0</v>
      </c>
      <c r="Q251" s="35">
        <v>7.1078002555318841E-4</v>
      </c>
    </row>
    <row r="252" spans="15:17" x14ac:dyDescent="0.25">
      <c r="O252" t="s">
        <v>850</v>
      </c>
      <c r="P252" s="1">
        <v>0</v>
      </c>
      <c r="Q252" s="35">
        <v>1.2574291948271003E-4</v>
      </c>
    </row>
    <row r="253" spans="15:17" x14ac:dyDescent="0.25">
      <c r="O253" t="s">
        <v>2466</v>
      </c>
      <c r="P253" s="1">
        <v>0</v>
      </c>
      <c r="Q253" s="35">
        <v>8.1551939218749495E-4</v>
      </c>
    </row>
    <row r="254" spans="15:17" x14ac:dyDescent="0.25">
      <c r="O254" t="s">
        <v>1433</v>
      </c>
      <c r="P254" s="1">
        <v>0</v>
      </c>
      <c r="Q254" s="35">
        <v>5.2125312083718233E-4</v>
      </c>
    </row>
    <row r="255" spans="15:17" x14ac:dyDescent="0.25">
      <c r="O255" t="s">
        <v>2625</v>
      </c>
      <c r="P255" s="1">
        <v>0</v>
      </c>
      <c r="Q255" s="35">
        <v>1.0261426489544746E-3</v>
      </c>
    </row>
    <row r="256" spans="15:17" x14ac:dyDescent="0.25">
      <c r="O256" t="s">
        <v>869</v>
      </c>
      <c r="P256" s="1">
        <v>0</v>
      </c>
      <c r="Q256" s="35">
        <v>6.5680182272481724E-4</v>
      </c>
    </row>
    <row r="257" spans="15:17" x14ac:dyDescent="0.25">
      <c r="O257" t="s">
        <v>756</v>
      </c>
      <c r="P257" s="1">
        <v>0</v>
      </c>
      <c r="Q257" s="35">
        <v>2.2845617019423242E-3</v>
      </c>
    </row>
    <row r="258" spans="15:17" x14ac:dyDescent="0.25">
      <c r="O258" t="s">
        <v>256</v>
      </c>
      <c r="P258" s="1">
        <v>0</v>
      </c>
      <c r="Q258" s="35">
        <v>8.1344996997017808E-3</v>
      </c>
    </row>
    <row r="259" spans="15:17" x14ac:dyDescent="0.25">
      <c r="O259" t="s">
        <v>326</v>
      </c>
      <c r="P259" s="1">
        <v>0</v>
      </c>
      <c r="Q259" s="35">
        <v>2.0595855018444771E-3</v>
      </c>
    </row>
    <row r="260" spans="15:17" x14ac:dyDescent="0.25">
      <c r="O260" t="s">
        <v>1813</v>
      </c>
      <c r="P260" s="1">
        <v>0</v>
      </c>
      <c r="Q260" s="35">
        <v>5.8383071643706497E-4</v>
      </c>
    </row>
    <row r="261" spans="15:17" x14ac:dyDescent="0.25">
      <c r="O261" t="s">
        <v>816</v>
      </c>
      <c r="P261" s="1">
        <v>0</v>
      </c>
      <c r="Q261" s="35">
        <v>9.9341546351469417E-4</v>
      </c>
    </row>
    <row r="262" spans="15:17" x14ac:dyDescent="0.25">
      <c r="O262" t="s">
        <v>410</v>
      </c>
      <c r="P262" s="1">
        <v>0</v>
      </c>
      <c r="Q262" s="35">
        <v>9.3043264473025491E-3</v>
      </c>
    </row>
    <row r="263" spans="15:17" x14ac:dyDescent="0.25">
      <c r="O263" t="s">
        <v>2189</v>
      </c>
      <c r="P263" s="1">
        <v>0</v>
      </c>
      <c r="Q263" s="35">
        <v>6.5856500757365227E-4</v>
      </c>
    </row>
    <row r="264" spans="15:17" x14ac:dyDescent="0.25">
      <c r="O264" t="s">
        <v>2692</v>
      </c>
      <c r="P264" s="1">
        <v>301505.29000000004</v>
      </c>
      <c r="Q264" s="35">
        <v>1</v>
      </c>
    </row>
  </sheetData>
  <autoFilter ref="Z2:AA7" xr:uid="{FB370F6A-2AD0-4213-936E-7A9BC7E49587}"/>
  <dataValidations count="1">
    <dataValidation type="list" allowBlank="1" showInputMessage="1" showErrorMessage="1" promptTitle="Choose the Year" sqref="X37" xr:uid="{AD689C1B-23D4-4E29-8333-E792851DB5EB}">
      <formula1>$Y$29:$AB$29</formula1>
    </dataValidation>
  </dataValidations>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4763-2BD0-4813-AF1F-E8F17388C6DC}">
  <dimension ref="C3:J93"/>
  <sheetViews>
    <sheetView zoomScale="93" zoomScaleNormal="93" workbookViewId="0">
      <selection activeCell="H23" sqref="H23"/>
    </sheetView>
  </sheetViews>
  <sheetFormatPr defaultRowHeight="15" x14ac:dyDescent="0.25"/>
  <cols>
    <col min="3" max="3" width="14" bestFit="1" customWidth="1"/>
    <col min="4" max="4" width="18.7109375" bestFit="1" customWidth="1"/>
    <col min="5" max="5" width="14.5703125" bestFit="1" customWidth="1"/>
    <col min="6" max="6" width="18.42578125" bestFit="1" customWidth="1"/>
    <col min="7" max="7" width="13.5703125" bestFit="1" customWidth="1"/>
    <col min="8" max="8" width="11.85546875" bestFit="1" customWidth="1"/>
    <col min="9" max="10" width="18.42578125" bestFit="1" customWidth="1"/>
  </cols>
  <sheetData>
    <row r="3" spans="3:10" x14ac:dyDescent="0.25">
      <c r="C3" s="3" t="s">
        <v>2702</v>
      </c>
      <c r="D3" s="3" t="s">
        <v>2674</v>
      </c>
      <c r="E3" t="s">
        <v>2748</v>
      </c>
      <c r="F3" t="s">
        <v>2731</v>
      </c>
      <c r="G3" t="s">
        <v>2722</v>
      </c>
      <c r="H3" t="s">
        <v>0</v>
      </c>
      <c r="I3" t="s">
        <v>2747</v>
      </c>
      <c r="J3" t="s">
        <v>2746</v>
      </c>
    </row>
    <row r="4" spans="3:10" x14ac:dyDescent="0.25">
      <c r="C4" t="s">
        <v>2703</v>
      </c>
      <c r="D4" t="s">
        <v>2675</v>
      </c>
      <c r="E4" s="1">
        <v>7532.19</v>
      </c>
      <c r="F4" s="1">
        <v>606.97</v>
      </c>
      <c r="G4" s="1">
        <v>6925.2199999999993</v>
      </c>
      <c r="H4" s="2">
        <v>61</v>
      </c>
      <c r="I4" s="2">
        <v>4</v>
      </c>
      <c r="J4" s="27">
        <v>6.5573770491803282E-2</v>
      </c>
    </row>
    <row r="5" spans="3:10" x14ac:dyDescent="0.25">
      <c r="D5" t="s">
        <v>2676</v>
      </c>
      <c r="E5" s="1">
        <v>13978.84</v>
      </c>
      <c r="F5" s="1">
        <v>1124.47</v>
      </c>
      <c r="G5" s="1">
        <v>12854.37</v>
      </c>
      <c r="H5" s="2">
        <v>235</v>
      </c>
      <c r="I5" s="2">
        <v>19</v>
      </c>
      <c r="J5" s="27">
        <v>8.085106382978724E-2</v>
      </c>
    </row>
    <row r="6" spans="3:10" x14ac:dyDescent="0.25">
      <c r="D6" t="s">
        <v>2677</v>
      </c>
      <c r="E6" s="1">
        <v>54225.29</v>
      </c>
      <c r="F6" s="1">
        <v>6123.5</v>
      </c>
      <c r="G6" s="1">
        <v>48101.79</v>
      </c>
      <c r="H6" s="2">
        <v>239</v>
      </c>
      <c r="I6" s="2">
        <v>27</v>
      </c>
      <c r="J6" s="27">
        <v>0.11297071129707113</v>
      </c>
    </row>
    <row r="7" spans="3:10" x14ac:dyDescent="0.25">
      <c r="D7" t="s">
        <v>2678</v>
      </c>
      <c r="E7" s="1">
        <v>16235.19</v>
      </c>
      <c r="F7" s="1">
        <v>1576.11</v>
      </c>
      <c r="G7" s="1">
        <v>14659.08</v>
      </c>
      <c r="H7" s="2">
        <v>90</v>
      </c>
      <c r="I7" s="2">
        <v>9</v>
      </c>
      <c r="J7" s="27">
        <v>0.1</v>
      </c>
    </row>
    <row r="8" spans="3:10" x14ac:dyDescent="0.25">
      <c r="D8" t="s">
        <v>2679</v>
      </c>
      <c r="E8" s="1">
        <v>80894.42</v>
      </c>
      <c r="F8" s="1">
        <v>3569.75</v>
      </c>
      <c r="G8" s="1">
        <v>77324.67</v>
      </c>
      <c r="H8" s="2">
        <v>208</v>
      </c>
      <c r="I8" s="2">
        <v>9</v>
      </c>
      <c r="J8" s="27">
        <v>4.3269230769230768E-2</v>
      </c>
    </row>
    <row r="9" spans="3:10" x14ac:dyDescent="0.25">
      <c r="D9" t="s">
        <v>2680</v>
      </c>
      <c r="E9" s="1">
        <v>38055.99</v>
      </c>
      <c r="F9" s="1">
        <v>2991.32</v>
      </c>
      <c r="G9" s="1">
        <v>35064.67</v>
      </c>
      <c r="H9" s="2">
        <v>225</v>
      </c>
      <c r="I9" s="2">
        <v>20</v>
      </c>
      <c r="J9" s="27">
        <v>8.8888888888888892E-2</v>
      </c>
    </row>
    <row r="10" spans="3:10" x14ac:dyDescent="0.25">
      <c r="D10" t="s">
        <v>2681</v>
      </c>
      <c r="E10" s="1">
        <v>549097.04</v>
      </c>
      <c r="F10" s="1">
        <v>38958.61</v>
      </c>
      <c r="G10" s="1">
        <v>510138.43000000005</v>
      </c>
      <c r="H10" s="2">
        <v>189</v>
      </c>
      <c r="I10" s="2">
        <v>17</v>
      </c>
      <c r="J10" s="27">
        <v>8.9947089947089942E-2</v>
      </c>
    </row>
    <row r="11" spans="3:10" x14ac:dyDescent="0.25">
      <c r="D11" t="s">
        <v>2682</v>
      </c>
      <c r="E11" s="1">
        <v>17387.849999999999</v>
      </c>
      <c r="F11" s="1">
        <v>828.41</v>
      </c>
      <c r="G11" s="1">
        <v>16559.439999999999</v>
      </c>
      <c r="H11" s="2">
        <v>217</v>
      </c>
      <c r="I11" s="2">
        <v>11</v>
      </c>
      <c r="J11" s="27">
        <v>5.0691244239631339E-2</v>
      </c>
    </row>
    <row r="12" spans="3:10" x14ac:dyDescent="0.25">
      <c r="D12" t="s">
        <v>2683</v>
      </c>
      <c r="E12" s="1">
        <v>36003.449999999997</v>
      </c>
      <c r="F12" s="1">
        <v>2625.25</v>
      </c>
      <c r="G12" s="1">
        <v>33378.199999999997</v>
      </c>
      <c r="H12" s="2">
        <v>120</v>
      </c>
      <c r="I12" s="2">
        <v>9</v>
      </c>
      <c r="J12" s="27">
        <v>7.4999999999999997E-2</v>
      </c>
    </row>
    <row r="13" spans="3:10" x14ac:dyDescent="0.25">
      <c r="D13" t="s">
        <v>2684</v>
      </c>
      <c r="E13" s="1">
        <v>18837.740000000002</v>
      </c>
      <c r="F13" s="1">
        <v>1274.6099999999999</v>
      </c>
      <c r="G13" s="1">
        <v>17563.13</v>
      </c>
      <c r="H13" s="2">
        <v>81</v>
      </c>
      <c r="I13" s="2">
        <v>5</v>
      </c>
      <c r="J13" s="27">
        <v>6.1728395061728392E-2</v>
      </c>
    </row>
    <row r="14" spans="3:10" x14ac:dyDescent="0.25">
      <c r="D14" t="s">
        <v>2685</v>
      </c>
      <c r="E14" s="1">
        <v>28346.28</v>
      </c>
      <c r="F14" s="1">
        <v>2807.69</v>
      </c>
      <c r="G14" s="1">
        <v>25538.59</v>
      </c>
      <c r="H14" s="2">
        <v>122</v>
      </c>
      <c r="I14" s="2">
        <v>9</v>
      </c>
      <c r="J14" s="27">
        <v>7.3770491803278687E-2</v>
      </c>
    </row>
    <row r="15" spans="3:10" x14ac:dyDescent="0.25">
      <c r="D15" t="s">
        <v>2686</v>
      </c>
      <c r="E15" s="1">
        <v>504937.35</v>
      </c>
      <c r="F15" s="1">
        <v>43179.9</v>
      </c>
      <c r="G15" s="1">
        <v>461757.44999999995</v>
      </c>
      <c r="H15" s="2">
        <v>198</v>
      </c>
      <c r="I15" s="2">
        <v>18</v>
      </c>
      <c r="J15" s="27">
        <v>9.0909090909090912E-2</v>
      </c>
    </row>
    <row r="16" spans="3:10" x14ac:dyDescent="0.25">
      <c r="D16" t="s">
        <v>2687</v>
      </c>
      <c r="E16" s="1">
        <v>406086.04</v>
      </c>
      <c r="F16" s="1">
        <v>20618.919999999998</v>
      </c>
      <c r="G16" s="1">
        <v>385467.12</v>
      </c>
      <c r="H16" s="2">
        <v>223</v>
      </c>
      <c r="I16" s="2">
        <v>14</v>
      </c>
      <c r="J16" s="27">
        <v>6.2780269058295965E-2</v>
      </c>
    </row>
    <row r="17" spans="3:10" x14ac:dyDescent="0.25">
      <c r="D17" t="s">
        <v>2688</v>
      </c>
      <c r="E17" s="1">
        <v>60067.71</v>
      </c>
      <c r="F17" s="1">
        <v>3608.38</v>
      </c>
      <c r="G17" s="1">
        <v>56459.33</v>
      </c>
      <c r="H17" s="2">
        <v>187</v>
      </c>
      <c r="I17" s="2">
        <v>11</v>
      </c>
      <c r="J17" s="27">
        <v>5.8823529411764705E-2</v>
      </c>
    </row>
    <row r="18" spans="3:10" x14ac:dyDescent="0.25">
      <c r="D18" t="s">
        <v>2689</v>
      </c>
      <c r="E18" s="1">
        <v>145545.66</v>
      </c>
      <c r="F18" s="1">
        <v>11166.04</v>
      </c>
      <c r="G18" s="1">
        <v>134379.62</v>
      </c>
      <c r="H18" s="2">
        <v>225</v>
      </c>
      <c r="I18" s="2">
        <v>16</v>
      </c>
      <c r="J18" s="27">
        <v>7.1111111111111111E-2</v>
      </c>
    </row>
    <row r="19" spans="3:10" x14ac:dyDescent="0.25">
      <c r="D19" t="s">
        <v>2690</v>
      </c>
      <c r="E19" s="1">
        <v>72311.460000000006</v>
      </c>
      <c r="F19" s="1">
        <v>5147.0200000000004</v>
      </c>
      <c r="G19" s="1">
        <v>67164.44</v>
      </c>
      <c r="H19" s="2">
        <v>217</v>
      </c>
      <c r="I19" s="2">
        <v>16</v>
      </c>
      <c r="J19" s="27">
        <v>7.3732718894009217E-2</v>
      </c>
    </row>
    <row r="20" spans="3:10" x14ac:dyDescent="0.25">
      <c r="D20" t="s">
        <v>2691</v>
      </c>
      <c r="E20" s="1">
        <v>7528.43</v>
      </c>
      <c r="F20" s="1">
        <v>716.77</v>
      </c>
      <c r="G20" s="1">
        <v>6811.66</v>
      </c>
      <c r="H20" s="2">
        <v>89</v>
      </c>
      <c r="I20" s="2">
        <v>10</v>
      </c>
      <c r="J20" s="27">
        <v>0.11235955056179775</v>
      </c>
    </row>
    <row r="21" spans="3:10" x14ac:dyDescent="0.25">
      <c r="C21" t="s">
        <v>2770</v>
      </c>
      <c r="E21" s="1">
        <v>2057070.93</v>
      </c>
      <c r="F21" s="1">
        <v>146923.72</v>
      </c>
      <c r="G21" s="1">
        <v>1910147.21</v>
      </c>
      <c r="H21" s="2">
        <v>2926</v>
      </c>
      <c r="I21" s="2">
        <v>224</v>
      </c>
      <c r="J21" s="27">
        <v>7.6555023923444973E-2</v>
      </c>
    </row>
    <row r="22" spans="3:10" x14ac:dyDescent="0.25">
      <c r="C22" t="s">
        <v>2704</v>
      </c>
      <c r="D22" t="s">
        <v>2675</v>
      </c>
      <c r="E22" s="1">
        <v>9468.01</v>
      </c>
      <c r="F22" s="1">
        <v>624.13</v>
      </c>
      <c r="G22" s="1">
        <v>8843.880000000001</v>
      </c>
      <c r="H22" s="2">
        <v>81</v>
      </c>
      <c r="I22" s="2">
        <v>4</v>
      </c>
      <c r="J22" s="27">
        <v>4.9382716049382713E-2</v>
      </c>
    </row>
    <row r="23" spans="3:10" x14ac:dyDescent="0.25">
      <c r="D23" t="s">
        <v>2676</v>
      </c>
      <c r="E23" s="1">
        <v>14753.23</v>
      </c>
      <c r="F23" s="1">
        <v>1065.1600000000001</v>
      </c>
      <c r="G23" s="1">
        <v>13688.07</v>
      </c>
      <c r="H23" s="2">
        <v>241</v>
      </c>
      <c r="I23" s="2">
        <v>18</v>
      </c>
      <c r="J23" s="27">
        <v>7.4688796680497924E-2</v>
      </c>
    </row>
    <row r="24" spans="3:10" x14ac:dyDescent="0.25">
      <c r="D24" t="s">
        <v>2677</v>
      </c>
      <c r="E24" s="1">
        <v>54807.08</v>
      </c>
      <c r="F24" s="1">
        <v>3746.05</v>
      </c>
      <c r="G24" s="1">
        <v>51061.03</v>
      </c>
      <c r="H24" s="2">
        <v>230</v>
      </c>
      <c r="I24" s="2">
        <v>16</v>
      </c>
      <c r="J24" s="27">
        <v>6.9565217391304349E-2</v>
      </c>
    </row>
    <row r="25" spans="3:10" x14ac:dyDescent="0.25">
      <c r="D25" t="s">
        <v>2678</v>
      </c>
      <c r="E25" s="1">
        <v>22678.43</v>
      </c>
      <c r="F25" s="1">
        <v>1518.94</v>
      </c>
      <c r="G25" s="1">
        <v>21159.49</v>
      </c>
      <c r="H25" s="2">
        <v>112</v>
      </c>
      <c r="I25" s="2">
        <v>7</v>
      </c>
      <c r="J25" s="27">
        <v>6.25E-2</v>
      </c>
    </row>
    <row r="26" spans="3:10" x14ac:dyDescent="0.25">
      <c r="D26" t="s">
        <v>2679</v>
      </c>
      <c r="E26" s="1">
        <v>84625.07</v>
      </c>
      <c r="F26" s="1">
        <v>4642.7</v>
      </c>
      <c r="G26" s="1">
        <v>79982.37000000001</v>
      </c>
      <c r="H26" s="2">
        <v>215</v>
      </c>
      <c r="I26" s="2">
        <v>14</v>
      </c>
      <c r="J26" s="27">
        <v>6.5116279069767441E-2</v>
      </c>
    </row>
    <row r="27" spans="3:10" x14ac:dyDescent="0.25">
      <c r="D27" t="s">
        <v>2680</v>
      </c>
      <c r="E27" s="1">
        <v>32473.53</v>
      </c>
      <c r="F27" s="1">
        <v>1508.77</v>
      </c>
      <c r="G27" s="1">
        <v>30964.76</v>
      </c>
      <c r="H27" s="2">
        <v>198</v>
      </c>
      <c r="I27" s="2">
        <v>9</v>
      </c>
      <c r="J27" s="27">
        <v>4.5454545454545456E-2</v>
      </c>
    </row>
    <row r="28" spans="3:10" x14ac:dyDescent="0.25">
      <c r="D28" t="s">
        <v>2681</v>
      </c>
      <c r="E28" s="1">
        <v>703651.99</v>
      </c>
      <c r="F28" s="1">
        <v>50923.81</v>
      </c>
      <c r="G28" s="1">
        <v>652728.17999999993</v>
      </c>
      <c r="H28" s="2">
        <v>224</v>
      </c>
      <c r="I28" s="2">
        <v>17</v>
      </c>
      <c r="J28" s="27">
        <v>7.5892857142857137E-2</v>
      </c>
    </row>
    <row r="29" spans="3:10" x14ac:dyDescent="0.25">
      <c r="D29" t="s">
        <v>2682</v>
      </c>
      <c r="E29" s="1">
        <v>17225.11</v>
      </c>
      <c r="F29" s="1">
        <v>987.92</v>
      </c>
      <c r="G29" s="1">
        <v>16237.19</v>
      </c>
      <c r="H29" s="2">
        <v>218</v>
      </c>
      <c r="I29" s="2">
        <v>13</v>
      </c>
      <c r="J29" s="27">
        <v>5.9633027522935783E-2</v>
      </c>
    </row>
    <row r="30" spans="3:10" x14ac:dyDescent="0.25">
      <c r="D30" t="s">
        <v>2683</v>
      </c>
      <c r="E30" s="1">
        <v>35880.269999999997</v>
      </c>
      <c r="F30" s="1">
        <v>2319.15</v>
      </c>
      <c r="G30" s="1">
        <v>33561.119999999995</v>
      </c>
      <c r="H30" s="2">
        <v>118</v>
      </c>
      <c r="I30" s="2">
        <v>8</v>
      </c>
      <c r="J30" s="27">
        <v>6.7796610169491525E-2</v>
      </c>
    </row>
    <row r="31" spans="3:10" x14ac:dyDescent="0.25">
      <c r="D31" t="s">
        <v>2684</v>
      </c>
      <c r="E31" s="1">
        <v>16300.11</v>
      </c>
      <c r="F31" s="1">
        <v>1223.1099999999999</v>
      </c>
      <c r="G31" s="1">
        <v>15077</v>
      </c>
      <c r="H31" s="2">
        <v>70</v>
      </c>
      <c r="I31" s="2">
        <v>5</v>
      </c>
      <c r="J31" s="27">
        <v>7.1428571428571425E-2</v>
      </c>
    </row>
    <row r="32" spans="3:10" x14ac:dyDescent="0.25">
      <c r="D32" t="s">
        <v>2685</v>
      </c>
      <c r="E32" s="1">
        <v>32426.49</v>
      </c>
      <c r="F32" s="1">
        <v>1840.32</v>
      </c>
      <c r="G32" s="1">
        <v>30586.170000000002</v>
      </c>
      <c r="H32" s="2">
        <v>140</v>
      </c>
      <c r="I32" s="2">
        <v>9</v>
      </c>
      <c r="J32" s="27">
        <v>6.4285714285714279E-2</v>
      </c>
    </row>
    <row r="33" spans="3:10" x14ac:dyDescent="0.25">
      <c r="D33" t="s">
        <v>2686</v>
      </c>
      <c r="E33" s="1">
        <v>502218.66</v>
      </c>
      <c r="F33" s="1">
        <v>42366.05</v>
      </c>
      <c r="G33" s="1">
        <v>459852.61</v>
      </c>
      <c r="H33" s="2">
        <v>197</v>
      </c>
      <c r="I33" s="2">
        <v>18</v>
      </c>
      <c r="J33" s="27">
        <v>9.1370558375634514E-2</v>
      </c>
    </row>
    <row r="34" spans="3:10" x14ac:dyDescent="0.25">
      <c r="D34" t="s">
        <v>2687</v>
      </c>
      <c r="E34" s="1">
        <v>344052.5</v>
      </c>
      <c r="F34" s="1">
        <v>24179.119999999999</v>
      </c>
      <c r="G34" s="1">
        <v>319873.38</v>
      </c>
      <c r="H34" s="2">
        <v>195</v>
      </c>
      <c r="I34" s="2">
        <v>14</v>
      </c>
      <c r="J34" s="27">
        <v>7.179487179487179E-2</v>
      </c>
    </row>
    <row r="35" spans="3:10" x14ac:dyDescent="0.25">
      <c r="D35" t="s">
        <v>2688</v>
      </c>
      <c r="E35" s="1">
        <v>72328.399999999994</v>
      </c>
      <c r="F35" s="1">
        <v>6371.29</v>
      </c>
      <c r="G35" s="1">
        <v>65957.11</v>
      </c>
      <c r="H35" s="2">
        <v>222</v>
      </c>
      <c r="I35" s="2">
        <v>18</v>
      </c>
      <c r="J35" s="27">
        <v>8.1081081081081086E-2</v>
      </c>
    </row>
    <row r="36" spans="3:10" x14ac:dyDescent="0.25">
      <c r="D36" t="s">
        <v>2689</v>
      </c>
      <c r="E36" s="1">
        <v>129044.17</v>
      </c>
      <c r="F36" s="1">
        <v>11233.31</v>
      </c>
      <c r="G36" s="1">
        <v>117810.86</v>
      </c>
      <c r="H36" s="2">
        <v>210</v>
      </c>
      <c r="I36" s="2">
        <v>20</v>
      </c>
      <c r="J36" s="27">
        <v>9.5238095238095233E-2</v>
      </c>
    </row>
    <row r="37" spans="3:10" x14ac:dyDescent="0.25">
      <c r="D37" t="s">
        <v>2690</v>
      </c>
      <c r="E37" s="1">
        <v>61289.440000000002</v>
      </c>
      <c r="F37" s="1">
        <v>1958.84</v>
      </c>
      <c r="G37" s="1">
        <v>59330.600000000006</v>
      </c>
      <c r="H37" s="2">
        <v>191</v>
      </c>
      <c r="I37" s="2">
        <v>6</v>
      </c>
      <c r="J37" s="27">
        <v>3.1413612565445025E-2</v>
      </c>
    </row>
    <row r="38" spans="3:10" x14ac:dyDescent="0.25">
      <c r="D38" t="s">
        <v>2691</v>
      </c>
      <c r="E38" s="1">
        <v>8470.26</v>
      </c>
      <c r="F38" s="1">
        <v>733.41</v>
      </c>
      <c r="G38" s="1">
        <v>7736.85</v>
      </c>
      <c r="H38" s="2">
        <v>92</v>
      </c>
      <c r="I38" s="2">
        <v>8</v>
      </c>
      <c r="J38" s="27">
        <v>8.6956521739130432E-2</v>
      </c>
    </row>
    <row r="39" spans="3:10" x14ac:dyDescent="0.25">
      <c r="C39" t="s">
        <v>2771</v>
      </c>
      <c r="E39" s="1">
        <v>2141692.75</v>
      </c>
      <c r="F39" s="1">
        <v>157242.07999999999</v>
      </c>
      <c r="G39" s="1">
        <v>1984450.67</v>
      </c>
      <c r="H39" s="2">
        <v>2954</v>
      </c>
      <c r="I39" s="2">
        <v>204</v>
      </c>
      <c r="J39" s="27">
        <v>6.905890318212593E-2</v>
      </c>
    </row>
    <row r="40" spans="3:10" x14ac:dyDescent="0.25">
      <c r="C40" t="s">
        <v>2705</v>
      </c>
      <c r="D40" t="s">
        <v>2675</v>
      </c>
      <c r="E40" s="1">
        <v>10494.65</v>
      </c>
      <c r="F40" s="1">
        <v>501.63</v>
      </c>
      <c r="G40" s="1">
        <v>9993.02</v>
      </c>
      <c r="H40" s="2">
        <v>85</v>
      </c>
      <c r="I40" s="2">
        <v>4</v>
      </c>
      <c r="J40" s="27">
        <v>4.7058823529411764E-2</v>
      </c>
    </row>
    <row r="41" spans="3:10" x14ac:dyDescent="0.25">
      <c r="D41" t="s">
        <v>2676</v>
      </c>
      <c r="E41" s="1">
        <v>14894.8</v>
      </c>
      <c r="F41" s="1">
        <v>1019.52</v>
      </c>
      <c r="G41" s="1">
        <v>13875.279999999999</v>
      </c>
      <c r="H41" s="2">
        <v>242</v>
      </c>
      <c r="I41" s="2">
        <v>18</v>
      </c>
      <c r="J41" s="27">
        <v>7.43801652892562E-2</v>
      </c>
    </row>
    <row r="42" spans="3:10" x14ac:dyDescent="0.25">
      <c r="D42" t="s">
        <v>2677</v>
      </c>
      <c r="E42" s="1">
        <v>55960.74</v>
      </c>
      <c r="F42" s="1">
        <v>2580.1999999999998</v>
      </c>
      <c r="G42" s="1">
        <v>53380.54</v>
      </c>
      <c r="H42" s="2">
        <v>228</v>
      </c>
      <c r="I42" s="2">
        <v>12</v>
      </c>
      <c r="J42" s="27">
        <v>5.2631578947368418E-2</v>
      </c>
    </row>
    <row r="43" spans="3:10" x14ac:dyDescent="0.25">
      <c r="D43" t="s">
        <v>2678</v>
      </c>
      <c r="E43" s="1">
        <v>23170.83</v>
      </c>
      <c r="F43" s="1">
        <v>3042.83</v>
      </c>
      <c r="G43" s="1">
        <v>20128</v>
      </c>
      <c r="H43" s="2">
        <v>117</v>
      </c>
      <c r="I43" s="2">
        <v>14</v>
      </c>
      <c r="J43" s="27">
        <v>0.11965811965811966</v>
      </c>
    </row>
    <row r="44" spans="3:10" x14ac:dyDescent="0.25">
      <c r="D44" t="s">
        <v>2679</v>
      </c>
      <c r="E44" s="1">
        <v>97508.86</v>
      </c>
      <c r="F44" s="1">
        <v>8645.0499999999993</v>
      </c>
      <c r="G44" s="1">
        <v>88863.81</v>
      </c>
      <c r="H44" s="2">
        <v>251</v>
      </c>
      <c r="I44" s="2">
        <v>21</v>
      </c>
      <c r="J44" s="27">
        <v>8.3665338645418322E-2</v>
      </c>
    </row>
    <row r="45" spans="3:10" x14ac:dyDescent="0.25">
      <c r="D45" t="s">
        <v>2680</v>
      </c>
      <c r="E45" s="1">
        <v>33531.519999999997</v>
      </c>
      <c r="F45" s="1">
        <v>2373.9</v>
      </c>
      <c r="G45" s="1">
        <v>31157.619999999995</v>
      </c>
      <c r="H45" s="2">
        <v>212</v>
      </c>
      <c r="I45" s="2">
        <v>15</v>
      </c>
      <c r="J45" s="27">
        <v>7.0754716981132074E-2</v>
      </c>
    </row>
    <row r="46" spans="3:10" x14ac:dyDescent="0.25">
      <c r="D46" t="s">
        <v>2681</v>
      </c>
      <c r="E46" s="1">
        <v>703382.19</v>
      </c>
      <c r="F46" s="1">
        <v>47697.62</v>
      </c>
      <c r="G46" s="1">
        <v>655684.56999999995</v>
      </c>
      <c r="H46" s="2">
        <v>231</v>
      </c>
      <c r="I46" s="2">
        <v>18</v>
      </c>
      <c r="J46" s="27">
        <v>7.792207792207792E-2</v>
      </c>
    </row>
    <row r="47" spans="3:10" x14ac:dyDescent="0.25">
      <c r="D47" t="s">
        <v>2682</v>
      </c>
      <c r="E47" s="1">
        <v>20205.080000000002</v>
      </c>
      <c r="F47" s="1">
        <v>1729.95</v>
      </c>
      <c r="G47" s="1">
        <v>18475.13</v>
      </c>
      <c r="H47" s="2">
        <v>262</v>
      </c>
      <c r="I47" s="2">
        <v>21</v>
      </c>
      <c r="J47" s="27">
        <v>8.0152671755725186E-2</v>
      </c>
    </row>
    <row r="48" spans="3:10" x14ac:dyDescent="0.25">
      <c r="D48" t="s">
        <v>2683</v>
      </c>
      <c r="E48" s="1">
        <v>42060.85</v>
      </c>
      <c r="F48" s="1">
        <v>1461.97</v>
      </c>
      <c r="G48" s="1">
        <v>40598.879999999997</v>
      </c>
      <c r="H48" s="2">
        <v>142</v>
      </c>
      <c r="I48" s="2">
        <v>6</v>
      </c>
      <c r="J48" s="27">
        <v>4.2253521126760563E-2</v>
      </c>
    </row>
    <row r="49" spans="3:10" x14ac:dyDescent="0.25">
      <c r="D49" t="s">
        <v>2684</v>
      </c>
      <c r="E49" s="1">
        <v>15766.65</v>
      </c>
      <c r="F49" s="1">
        <v>839.12</v>
      </c>
      <c r="G49" s="1">
        <v>14927.529999999999</v>
      </c>
      <c r="H49" s="2">
        <v>71</v>
      </c>
      <c r="I49" s="2">
        <v>5</v>
      </c>
      <c r="J49" s="27">
        <v>7.0422535211267609E-2</v>
      </c>
    </row>
    <row r="50" spans="3:10" x14ac:dyDescent="0.25">
      <c r="D50" t="s">
        <v>2685</v>
      </c>
      <c r="E50" s="1">
        <v>26274.15</v>
      </c>
      <c r="F50" s="1">
        <v>945.76</v>
      </c>
      <c r="G50" s="1">
        <v>25328.390000000003</v>
      </c>
      <c r="H50" s="2">
        <v>116</v>
      </c>
      <c r="I50" s="2">
        <v>5</v>
      </c>
      <c r="J50" s="27">
        <v>4.3103448275862072E-2</v>
      </c>
    </row>
    <row r="51" spans="3:10" x14ac:dyDescent="0.25">
      <c r="D51" t="s">
        <v>2686</v>
      </c>
      <c r="E51" s="1">
        <v>489529.48</v>
      </c>
      <c r="F51" s="1">
        <v>20645.439999999999</v>
      </c>
      <c r="G51" s="1">
        <v>468884.04</v>
      </c>
      <c r="H51" s="2">
        <v>188</v>
      </c>
      <c r="I51" s="2">
        <v>10</v>
      </c>
      <c r="J51" s="27">
        <v>5.3191489361702128E-2</v>
      </c>
    </row>
    <row r="52" spans="3:10" x14ac:dyDescent="0.25">
      <c r="D52" t="s">
        <v>2687</v>
      </c>
      <c r="E52" s="1">
        <v>350349.23</v>
      </c>
      <c r="F52" s="1">
        <v>21541.599999999999</v>
      </c>
      <c r="G52" s="1">
        <v>328807.63</v>
      </c>
      <c r="H52" s="2">
        <v>202</v>
      </c>
      <c r="I52" s="2">
        <v>12</v>
      </c>
      <c r="J52" s="27">
        <v>5.9405940594059403E-2</v>
      </c>
    </row>
    <row r="53" spans="3:10" x14ac:dyDescent="0.25">
      <c r="D53" t="s">
        <v>2688</v>
      </c>
      <c r="E53" s="1">
        <v>68801.039999999994</v>
      </c>
      <c r="F53" s="1">
        <v>7201.27</v>
      </c>
      <c r="G53" s="1">
        <v>61599.76999999999</v>
      </c>
      <c r="H53" s="2">
        <v>215</v>
      </c>
      <c r="I53" s="2">
        <v>22</v>
      </c>
      <c r="J53" s="27">
        <v>0.10232558139534884</v>
      </c>
    </row>
    <row r="54" spans="3:10" x14ac:dyDescent="0.25">
      <c r="D54" t="s">
        <v>2689</v>
      </c>
      <c r="E54" s="1">
        <v>157530.56</v>
      </c>
      <c r="F54" s="1">
        <v>9700.2199999999993</v>
      </c>
      <c r="G54" s="1">
        <v>147830.34</v>
      </c>
      <c r="H54" s="2">
        <v>246</v>
      </c>
      <c r="I54" s="2">
        <v>16</v>
      </c>
      <c r="J54" s="27">
        <v>6.5040650406504072E-2</v>
      </c>
    </row>
    <row r="55" spans="3:10" x14ac:dyDescent="0.25">
      <c r="D55" t="s">
        <v>2690</v>
      </c>
      <c r="E55" s="1">
        <v>68299.59</v>
      </c>
      <c r="F55" s="1">
        <v>2929.54</v>
      </c>
      <c r="G55" s="1">
        <v>65370.049999999996</v>
      </c>
      <c r="H55" s="2">
        <v>200</v>
      </c>
      <c r="I55" s="2">
        <v>11</v>
      </c>
      <c r="J55" s="27">
        <v>5.5E-2</v>
      </c>
    </row>
    <row r="56" spans="3:10" x14ac:dyDescent="0.25">
      <c r="D56" t="s">
        <v>2691</v>
      </c>
      <c r="E56" s="1">
        <v>7733.55</v>
      </c>
      <c r="F56" s="1">
        <v>510.63</v>
      </c>
      <c r="G56" s="1">
        <v>7222.92</v>
      </c>
      <c r="H56" s="2">
        <v>90</v>
      </c>
      <c r="I56" s="2">
        <v>5</v>
      </c>
      <c r="J56" s="27">
        <v>5.5555555555555552E-2</v>
      </c>
    </row>
    <row r="57" spans="3:10" x14ac:dyDescent="0.25">
      <c r="C57" t="s">
        <v>2772</v>
      </c>
      <c r="E57" s="1">
        <v>2185493.77</v>
      </c>
      <c r="F57" s="1">
        <v>133366.25</v>
      </c>
      <c r="G57" s="1">
        <v>2052127.52</v>
      </c>
      <c r="H57" s="2">
        <v>3098</v>
      </c>
      <c r="I57" s="2">
        <v>215</v>
      </c>
      <c r="J57" s="27">
        <v>6.9399612653324727E-2</v>
      </c>
    </row>
    <row r="58" spans="3:10" x14ac:dyDescent="0.25">
      <c r="C58" t="s">
        <v>2706</v>
      </c>
      <c r="D58" t="s">
        <v>2675</v>
      </c>
      <c r="E58" s="1">
        <v>7197.08</v>
      </c>
      <c r="F58" s="1">
        <v>796.02</v>
      </c>
      <c r="G58" s="1">
        <v>6401.0599999999995</v>
      </c>
      <c r="H58" s="2">
        <v>63</v>
      </c>
      <c r="I58" s="2">
        <v>7</v>
      </c>
      <c r="J58" s="27">
        <v>0.1111111111111111</v>
      </c>
    </row>
    <row r="59" spans="3:10" x14ac:dyDescent="0.25">
      <c r="D59" t="s">
        <v>2676</v>
      </c>
      <c r="E59" s="1">
        <v>13687.96</v>
      </c>
      <c r="F59" s="1">
        <v>1233.6400000000001</v>
      </c>
      <c r="G59" s="1">
        <v>12454.32</v>
      </c>
      <c r="H59" s="2">
        <v>233</v>
      </c>
      <c r="I59" s="2">
        <v>19</v>
      </c>
      <c r="J59" s="27">
        <v>8.15450643776824E-2</v>
      </c>
    </row>
    <row r="60" spans="3:10" x14ac:dyDescent="0.25">
      <c r="D60" t="s">
        <v>2677</v>
      </c>
      <c r="E60" s="1">
        <v>49399.71</v>
      </c>
      <c r="F60" s="1">
        <v>4534.6899999999996</v>
      </c>
      <c r="G60" s="1">
        <v>44865.02</v>
      </c>
      <c r="H60" s="2">
        <v>209</v>
      </c>
      <c r="I60" s="2">
        <v>19</v>
      </c>
      <c r="J60" s="27">
        <v>9.0909090909090912E-2</v>
      </c>
    </row>
    <row r="61" spans="3:10" x14ac:dyDescent="0.25">
      <c r="D61" t="s">
        <v>2678</v>
      </c>
      <c r="E61" s="1">
        <v>23430.65</v>
      </c>
      <c r="F61" s="1">
        <v>758.31</v>
      </c>
      <c r="G61" s="1">
        <v>22672.34</v>
      </c>
      <c r="H61" s="2">
        <v>121</v>
      </c>
      <c r="I61" s="2">
        <v>4</v>
      </c>
      <c r="J61" s="27">
        <v>3.3057851239669422E-2</v>
      </c>
    </row>
    <row r="62" spans="3:10" x14ac:dyDescent="0.25">
      <c r="D62" t="s">
        <v>2679</v>
      </c>
      <c r="E62" s="1">
        <v>84250.41</v>
      </c>
      <c r="F62" s="1">
        <v>8874.8700000000008</v>
      </c>
      <c r="G62" s="1">
        <v>75375.540000000008</v>
      </c>
      <c r="H62" s="2">
        <v>209</v>
      </c>
      <c r="I62" s="2">
        <v>21</v>
      </c>
      <c r="J62" s="27">
        <v>0.10047846889952153</v>
      </c>
    </row>
    <row r="63" spans="3:10" x14ac:dyDescent="0.25">
      <c r="D63" t="s">
        <v>2680</v>
      </c>
      <c r="E63" s="1">
        <v>36154.86</v>
      </c>
      <c r="F63" s="1">
        <v>2967.13</v>
      </c>
      <c r="G63" s="1">
        <v>33187.730000000003</v>
      </c>
      <c r="H63" s="2">
        <v>226</v>
      </c>
      <c r="I63" s="2">
        <v>17</v>
      </c>
      <c r="J63" s="27">
        <v>7.5221238938053103E-2</v>
      </c>
    </row>
    <row r="64" spans="3:10" x14ac:dyDescent="0.25">
      <c r="D64" t="s">
        <v>2681</v>
      </c>
      <c r="E64" s="1">
        <v>603981.15</v>
      </c>
      <c r="F64" s="1">
        <v>56237.71</v>
      </c>
      <c r="G64" s="1">
        <v>547743.44000000006</v>
      </c>
      <c r="H64" s="2">
        <v>203</v>
      </c>
      <c r="I64" s="2">
        <v>20</v>
      </c>
      <c r="J64" s="27">
        <v>9.8522167487684734E-2</v>
      </c>
    </row>
    <row r="65" spans="3:10" x14ac:dyDescent="0.25">
      <c r="D65" t="s">
        <v>2682</v>
      </c>
      <c r="E65" s="1">
        <v>17861.77</v>
      </c>
      <c r="F65" s="1">
        <v>860.53</v>
      </c>
      <c r="G65" s="1">
        <v>17001.240000000002</v>
      </c>
      <c r="H65" s="2">
        <v>227</v>
      </c>
      <c r="I65" s="2">
        <v>11</v>
      </c>
      <c r="J65" s="27">
        <v>4.8458149779735685E-2</v>
      </c>
    </row>
    <row r="66" spans="3:10" x14ac:dyDescent="0.25">
      <c r="D66" t="s">
        <v>2683</v>
      </c>
      <c r="E66" s="1">
        <v>36500.65</v>
      </c>
      <c r="F66" s="1">
        <v>3291.94</v>
      </c>
      <c r="G66" s="1">
        <v>33208.71</v>
      </c>
      <c r="H66" s="2">
        <v>126</v>
      </c>
      <c r="I66" s="2">
        <v>11</v>
      </c>
      <c r="J66" s="27">
        <v>8.7301587301587297E-2</v>
      </c>
    </row>
    <row r="67" spans="3:10" x14ac:dyDescent="0.25">
      <c r="D67" t="s">
        <v>2684</v>
      </c>
      <c r="E67" s="1">
        <v>15619.08</v>
      </c>
      <c r="F67" s="1">
        <v>1480.92</v>
      </c>
      <c r="G67" s="1">
        <v>14138.16</v>
      </c>
      <c r="H67" s="2">
        <v>72</v>
      </c>
      <c r="I67" s="2">
        <v>6</v>
      </c>
      <c r="J67" s="27">
        <v>8.3333333333333329E-2</v>
      </c>
    </row>
    <row r="68" spans="3:10" x14ac:dyDescent="0.25">
      <c r="D68" t="s">
        <v>2685</v>
      </c>
      <c r="E68" s="1">
        <v>30715.89</v>
      </c>
      <c r="F68" s="1">
        <v>3818.78</v>
      </c>
      <c r="G68" s="1">
        <v>26897.11</v>
      </c>
      <c r="H68" s="2">
        <v>134</v>
      </c>
      <c r="I68" s="2">
        <v>14</v>
      </c>
      <c r="J68" s="27">
        <v>0.1044776119402985</v>
      </c>
    </row>
    <row r="69" spans="3:10" x14ac:dyDescent="0.25">
      <c r="D69" t="s">
        <v>2686</v>
      </c>
      <c r="E69" s="1">
        <v>523809.48</v>
      </c>
      <c r="F69" s="1">
        <v>34419.360000000001</v>
      </c>
      <c r="G69" s="1">
        <v>489390.12</v>
      </c>
      <c r="H69" s="2">
        <v>214</v>
      </c>
      <c r="I69" s="2">
        <v>17</v>
      </c>
      <c r="J69" s="27">
        <v>7.9439252336448593E-2</v>
      </c>
    </row>
    <row r="70" spans="3:10" x14ac:dyDescent="0.25">
      <c r="D70" t="s">
        <v>2687</v>
      </c>
      <c r="E70" s="1">
        <v>368344.95</v>
      </c>
      <c r="F70" s="1">
        <v>35847.49</v>
      </c>
      <c r="G70" s="1">
        <v>332497.46000000002</v>
      </c>
      <c r="H70" s="2">
        <v>221</v>
      </c>
      <c r="I70" s="2">
        <v>20</v>
      </c>
      <c r="J70" s="27">
        <v>9.0497737556561084E-2</v>
      </c>
    </row>
    <row r="71" spans="3:10" x14ac:dyDescent="0.25">
      <c r="D71" t="s">
        <v>2688</v>
      </c>
      <c r="E71" s="1">
        <v>62431.57</v>
      </c>
      <c r="F71" s="1">
        <v>7444.97</v>
      </c>
      <c r="G71" s="1">
        <v>54986.6</v>
      </c>
      <c r="H71" s="2">
        <v>206</v>
      </c>
      <c r="I71" s="2">
        <v>21</v>
      </c>
      <c r="J71" s="27">
        <v>0.10194174757281553</v>
      </c>
    </row>
    <row r="72" spans="3:10" x14ac:dyDescent="0.25">
      <c r="D72" t="s">
        <v>2689</v>
      </c>
      <c r="E72" s="1">
        <v>136691.04999999999</v>
      </c>
      <c r="F72" s="1">
        <v>5314.42</v>
      </c>
      <c r="G72" s="1">
        <v>131376.62999999998</v>
      </c>
      <c r="H72" s="2">
        <v>210</v>
      </c>
      <c r="I72" s="2">
        <v>11</v>
      </c>
      <c r="J72" s="27">
        <v>5.2380952380952382E-2</v>
      </c>
    </row>
    <row r="73" spans="3:10" x14ac:dyDescent="0.25">
      <c r="D73" t="s">
        <v>2690</v>
      </c>
      <c r="E73" s="1">
        <v>83565.789999999994</v>
      </c>
      <c r="F73" s="1">
        <v>5973.37</v>
      </c>
      <c r="G73" s="1">
        <v>77592.42</v>
      </c>
      <c r="H73" s="2">
        <v>229</v>
      </c>
      <c r="I73" s="2">
        <v>17</v>
      </c>
      <c r="J73" s="27">
        <v>7.4235807860262015E-2</v>
      </c>
    </row>
    <row r="74" spans="3:10" x14ac:dyDescent="0.25">
      <c r="D74" t="s">
        <v>2691</v>
      </c>
      <c r="E74" s="1">
        <v>9184.4699999999993</v>
      </c>
      <c r="F74" s="1">
        <v>1075.21</v>
      </c>
      <c r="G74" s="1">
        <v>8109.2599999999993</v>
      </c>
      <c r="H74" s="2">
        <v>102</v>
      </c>
      <c r="I74" s="2">
        <v>13</v>
      </c>
      <c r="J74" s="27">
        <v>0.12745098039215685</v>
      </c>
    </row>
    <row r="75" spans="3:10" x14ac:dyDescent="0.25">
      <c r="C75" t="s">
        <v>2773</v>
      </c>
      <c r="E75" s="1">
        <v>2102826.52</v>
      </c>
      <c r="F75" s="1">
        <v>174929.36</v>
      </c>
      <c r="G75" s="1">
        <v>1927897.1600000001</v>
      </c>
      <c r="H75" s="2">
        <v>3005</v>
      </c>
      <c r="I75" s="2">
        <v>248</v>
      </c>
      <c r="J75" s="27">
        <v>8.2529118136439261E-2</v>
      </c>
    </row>
    <row r="76" spans="3:10" x14ac:dyDescent="0.25">
      <c r="C76" t="s">
        <v>2707</v>
      </c>
      <c r="D76" t="s">
        <v>2675</v>
      </c>
      <c r="E76" s="1">
        <v>6868.16</v>
      </c>
      <c r="F76" s="1">
        <v>227.36</v>
      </c>
      <c r="G76" s="1">
        <v>6640.8</v>
      </c>
      <c r="H76" s="2">
        <v>57</v>
      </c>
      <c r="I76" s="2">
        <v>3</v>
      </c>
      <c r="J76" s="27">
        <v>5.2631578947368418E-2</v>
      </c>
    </row>
    <row r="77" spans="3:10" x14ac:dyDescent="0.25">
      <c r="D77" t="s">
        <v>2676</v>
      </c>
      <c r="E77" s="1">
        <v>14186.17</v>
      </c>
      <c r="F77" s="1">
        <v>1287.83</v>
      </c>
      <c r="G77" s="1">
        <v>12898.34</v>
      </c>
      <c r="H77" s="2">
        <v>236</v>
      </c>
      <c r="I77" s="2">
        <v>22</v>
      </c>
      <c r="J77" s="27">
        <v>9.3220338983050849E-2</v>
      </c>
    </row>
    <row r="78" spans="3:10" x14ac:dyDescent="0.25">
      <c r="D78" t="s">
        <v>2677</v>
      </c>
      <c r="E78" s="1">
        <v>55067.21</v>
      </c>
      <c r="F78" s="1">
        <v>5249.43</v>
      </c>
      <c r="G78" s="1">
        <v>49817.78</v>
      </c>
      <c r="H78" s="2">
        <v>222</v>
      </c>
      <c r="I78" s="2">
        <v>19</v>
      </c>
      <c r="J78" s="27">
        <v>8.5585585585585586E-2</v>
      </c>
    </row>
    <row r="79" spans="3:10" x14ac:dyDescent="0.25">
      <c r="D79" t="s">
        <v>2678</v>
      </c>
      <c r="E79" s="1">
        <v>17769.04</v>
      </c>
      <c r="F79" s="1">
        <v>1808.04</v>
      </c>
      <c r="G79" s="1">
        <v>15961</v>
      </c>
      <c r="H79" s="2">
        <v>92</v>
      </c>
      <c r="I79" s="2">
        <v>9</v>
      </c>
      <c r="J79" s="27">
        <v>9.7826086956521743E-2</v>
      </c>
    </row>
    <row r="80" spans="3:10" x14ac:dyDescent="0.25">
      <c r="D80" t="s">
        <v>2679</v>
      </c>
      <c r="E80" s="1">
        <v>76165.009999999995</v>
      </c>
      <c r="F80" s="1">
        <v>6799.89</v>
      </c>
      <c r="G80" s="1">
        <v>69365.119999999995</v>
      </c>
      <c r="H80" s="2">
        <v>212</v>
      </c>
      <c r="I80" s="2">
        <v>18</v>
      </c>
      <c r="J80" s="27">
        <v>8.4905660377358486E-2</v>
      </c>
    </row>
    <row r="81" spans="3:10" x14ac:dyDescent="0.25">
      <c r="D81" t="s">
        <v>2680</v>
      </c>
      <c r="E81" s="1">
        <v>31732.23</v>
      </c>
      <c r="F81" s="1">
        <v>2253.96</v>
      </c>
      <c r="G81" s="1">
        <v>29478.27</v>
      </c>
      <c r="H81" s="2">
        <v>200</v>
      </c>
      <c r="I81" s="2">
        <v>15</v>
      </c>
      <c r="J81" s="27">
        <v>7.4999999999999997E-2</v>
      </c>
    </row>
    <row r="82" spans="3:10" x14ac:dyDescent="0.25">
      <c r="D82" t="s">
        <v>2681</v>
      </c>
      <c r="E82" s="1">
        <v>607938.82999999996</v>
      </c>
      <c r="F82" s="1">
        <v>61707.519999999997</v>
      </c>
      <c r="G82" s="1">
        <v>546231.30999999994</v>
      </c>
      <c r="H82" s="2">
        <v>206</v>
      </c>
      <c r="I82" s="2">
        <v>21</v>
      </c>
      <c r="J82" s="27">
        <v>0.10194174757281553</v>
      </c>
    </row>
    <row r="83" spans="3:10" x14ac:dyDescent="0.25">
      <c r="D83" t="s">
        <v>2682</v>
      </c>
      <c r="E83" s="1">
        <v>18785.41</v>
      </c>
      <c r="F83" s="1">
        <v>1240.8599999999999</v>
      </c>
      <c r="G83" s="1">
        <v>17544.55</v>
      </c>
      <c r="H83" s="2">
        <v>237</v>
      </c>
      <c r="I83" s="2">
        <v>17</v>
      </c>
      <c r="J83" s="27">
        <v>7.1729957805907171E-2</v>
      </c>
    </row>
    <row r="84" spans="3:10" x14ac:dyDescent="0.25">
      <c r="D84" t="s">
        <v>2683</v>
      </c>
      <c r="E84" s="1">
        <v>37752.85</v>
      </c>
      <c r="F84" s="1">
        <v>2682.58</v>
      </c>
      <c r="G84" s="1">
        <v>35070.269999999997</v>
      </c>
      <c r="H84" s="2">
        <v>127</v>
      </c>
      <c r="I84" s="2">
        <v>7</v>
      </c>
      <c r="J84" s="27">
        <v>5.5118110236220472E-2</v>
      </c>
    </row>
    <row r="85" spans="3:10" x14ac:dyDescent="0.25">
      <c r="D85" t="s">
        <v>2684</v>
      </c>
      <c r="E85" s="1">
        <v>18054.54</v>
      </c>
      <c r="F85" s="1">
        <v>1026.6400000000001</v>
      </c>
      <c r="G85" s="1">
        <v>17027.900000000001</v>
      </c>
      <c r="H85" s="2">
        <v>83</v>
      </c>
      <c r="I85" s="2">
        <v>5</v>
      </c>
      <c r="J85" s="27">
        <v>6.0240963855421686E-2</v>
      </c>
    </row>
    <row r="86" spans="3:10" x14ac:dyDescent="0.25">
      <c r="D86" t="s">
        <v>2685</v>
      </c>
      <c r="E86" s="1">
        <v>31134.51</v>
      </c>
      <c r="F86" s="1">
        <v>2465.9899999999998</v>
      </c>
      <c r="G86" s="1">
        <v>28668.519999999997</v>
      </c>
      <c r="H86" s="2">
        <v>134</v>
      </c>
      <c r="I86" s="2">
        <v>9</v>
      </c>
      <c r="J86" s="27">
        <v>6.7164179104477612E-2</v>
      </c>
    </row>
    <row r="87" spans="3:10" x14ac:dyDescent="0.25">
      <c r="D87" t="s">
        <v>2686</v>
      </c>
      <c r="E87" s="1">
        <v>512750.44</v>
      </c>
      <c r="F87" s="1">
        <v>34096.71</v>
      </c>
      <c r="G87" s="1">
        <v>478653.73</v>
      </c>
      <c r="H87" s="2">
        <v>200</v>
      </c>
      <c r="I87" s="2">
        <v>11</v>
      </c>
      <c r="J87" s="27">
        <v>5.5E-2</v>
      </c>
    </row>
    <row r="88" spans="3:10" x14ac:dyDescent="0.25">
      <c r="D88" t="s">
        <v>2687</v>
      </c>
      <c r="E88" s="1">
        <v>379390.11</v>
      </c>
      <c r="F88" s="1">
        <v>25675.31</v>
      </c>
      <c r="G88" s="1">
        <v>353714.8</v>
      </c>
      <c r="H88" s="2">
        <v>210</v>
      </c>
      <c r="I88" s="2">
        <v>14</v>
      </c>
      <c r="J88" s="27">
        <v>6.6666666666666666E-2</v>
      </c>
    </row>
    <row r="89" spans="3:10" x14ac:dyDescent="0.25">
      <c r="D89" t="s">
        <v>2688</v>
      </c>
      <c r="E89" s="1">
        <v>73687.11</v>
      </c>
      <c r="F89" s="1">
        <v>8395.02</v>
      </c>
      <c r="G89" s="1">
        <v>65292.09</v>
      </c>
      <c r="H89" s="2">
        <v>233</v>
      </c>
      <c r="I89" s="2">
        <v>24</v>
      </c>
      <c r="J89" s="27">
        <v>0.10300429184549356</v>
      </c>
    </row>
    <row r="90" spans="3:10" x14ac:dyDescent="0.25">
      <c r="D90" t="s">
        <v>2689</v>
      </c>
      <c r="E90" s="1">
        <v>145535.57</v>
      </c>
      <c r="F90" s="1">
        <v>13243.92</v>
      </c>
      <c r="G90" s="1">
        <v>132291.65</v>
      </c>
      <c r="H90" s="2">
        <v>224</v>
      </c>
      <c r="I90" s="2">
        <v>23</v>
      </c>
      <c r="J90" s="27">
        <v>0.10267857142857142</v>
      </c>
    </row>
    <row r="91" spans="3:10" x14ac:dyDescent="0.25">
      <c r="D91" t="s">
        <v>2690</v>
      </c>
      <c r="E91" s="1">
        <v>73261.429999999993</v>
      </c>
      <c r="F91" s="1">
        <v>6899.37</v>
      </c>
      <c r="G91" s="1">
        <v>66362.06</v>
      </c>
      <c r="H91" s="2">
        <v>220</v>
      </c>
      <c r="I91" s="2">
        <v>23</v>
      </c>
      <c r="J91" s="27">
        <v>0.10454545454545454</v>
      </c>
    </row>
    <row r="92" spans="3:10" x14ac:dyDescent="0.25">
      <c r="D92" t="s">
        <v>2691</v>
      </c>
      <c r="E92" s="1">
        <v>10965.63</v>
      </c>
      <c r="F92" s="1">
        <v>885.69</v>
      </c>
      <c r="G92" s="1">
        <v>10079.939999999999</v>
      </c>
      <c r="H92" s="2">
        <v>124</v>
      </c>
      <c r="I92" s="2">
        <v>10</v>
      </c>
      <c r="J92" s="27">
        <v>8.0645161290322578E-2</v>
      </c>
    </row>
    <row r="93" spans="3:10" x14ac:dyDescent="0.25">
      <c r="C93" t="s">
        <v>2774</v>
      </c>
      <c r="E93" s="1">
        <v>2111044.25</v>
      </c>
      <c r="F93" s="1">
        <v>175946.12</v>
      </c>
      <c r="G93" s="1">
        <v>1935098.13</v>
      </c>
      <c r="H93" s="2">
        <v>3017</v>
      </c>
      <c r="I93" s="2">
        <v>250</v>
      </c>
      <c r="J93" s="27">
        <v>8.2863771958899574E-2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93498-F00E-40D1-93F3-8BE4C3369752}">
  <dimension ref="B2:Z2632"/>
  <sheetViews>
    <sheetView topLeftCell="G1" workbookViewId="0">
      <selection activeCell="H23" sqref="H23"/>
    </sheetView>
  </sheetViews>
  <sheetFormatPr defaultRowHeight="15" x14ac:dyDescent="0.25"/>
  <cols>
    <col min="2" max="2" width="14.28515625" bestFit="1" customWidth="1"/>
    <col min="3" max="3" width="10.42578125" customWidth="1"/>
    <col min="4" max="4" width="10.28515625" bestFit="1" customWidth="1"/>
    <col min="5" max="7" width="11.85546875" customWidth="1"/>
    <col min="8" max="8" width="10.42578125" bestFit="1" customWidth="1"/>
    <col min="9" max="9" width="10.28515625" bestFit="1" customWidth="1"/>
    <col min="10" max="10" width="11.140625" bestFit="1" customWidth="1"/>
    <col min="16" max="16" width="10.42578125" bestFit="1" customWidth="1"/>
    <col min="19" max="19" width="11.85546875" bestFit="1" customWidth="1"/>
    <col min="20" max="20" width="14" customWidth="1"/>
    <col min="21" max="21" width="9" customWidth="1"/>
    <col min="22" max="22" width="24.85546875" bestFit="1" customWidth="1"/>
    <col min="24" max="24" width="24.85546875" bestFit="1" customWidth="1"/>
    <col min="25" max="25" width="20.7109375" bestFit="1" customWidth="1"/>
    <col min="26" max="26" width="14.42578125" bestFit="1" customWidth="1"/>
  </cols>
  <sheetData>
    <row r="2" spans="2:26" x14ac:dyDescent="0.25">
      <c r="B2" s="3" t="s">
        <v>40</v>
      </c>
      <c r="C2" t="s">
        <v>2717</v>
      </c>
      <c r="D2" t="s">
        <v>2711</v>
      </c>
      <c r="E2" t="s">
        <v>2712</v>
      </c>
      <c r="G2" s="41" t="s">
        <v>2738</v>
      </c>
      <c r="H2" s="41" t="s">
        <v>2717</v>
      </c>
      <c r="I2" s="41" t="s">
        <v>2711</v>
      </c>
      <c r="J2" s="41" t="s">
        <v>2712</v>
      </c>
      <c r="K2" s="41" t="s">
        <v>2718</v>
      </c>
      <c r="L2" s="41" t="s">
        <v>2719</v>
      </c>
      <c r="M2" s="41" t="s">
        <v>2720</v>
      </c>
      <c r="N2" s="41" t="s">
        <v>2737</v>
      </c>
      <c r="S2" s="54" t="s">
        <v>2738</v>
      </c>
      <c r="T2" s="54"/>
      <c r="U2" s="54" t="s">
        <v>2737</v>
      </c>
      <c r="V2" s="54" t="s">
        <v>2739</v>
      </c>
      <c r="X2" s="54" t="s">
        <v>2739</v>
      </c>
      <c r="Y2" s="54" t="s">
        <v>2740</v>
      </c>
      <c r="Z2" s="54" t="s">
        <v>2745</v>
      </c>
    </row>
    <row r="3" spans="2:26" x14ac:dyDescent="0.25">
      <c r="B3" t="s">
        <v>41</v>
      </c>
      <c r="C3" s="40">
        <v>45510</v>
      </c>
      <c r="D3" s="2">
        <v>2</v>
      </c>
      <c r="E3" s="4">
        <v>2882.64</v>
      </c>
      <c r="F3" s="4"/>
      <c r="G3" s="4" t="str">
        <f>B3</f>
        <v>C00002</v>
      </c>
      <c r="H3" s="40">
        <f>C3</f>
        <v>45510</v>
      </c>
      <c r="I3" s="2">
        <f>D3</f>
        <v>2</v>
      </c>
      <c r="J3" s="4">
        <f>E3</f>
        <v>2882.64</v>
      </c>
      <c r="K3">
        <f>VLOOKUP(H3,$P$5:$Q$9,2,TRUE)</f>
        <v>2</v>
      </c>
      <c r="L3">
        <f>VLOOKUP(I3,$P$12:$Q$16,2,TRUE)</f>
        <v>4</v>
      </c>
      <c r="M3">
        <f>VLOOKUP(J3,$P$19:$Q$23,2,TRUE)</f>
        <v>4</v>
      </c>
      <c r="N3" s="53">
        <f>(K3+L3+M3)/3</f>
        <v>3.3333333333333335</v>
      </c>
      <c r="S3" s="55" t="str">
        <f>G3</f>
        <v>C00002</v>
      </c>
      <c r="T3" s="56">
        <f>$N3</f>
        <v>3.3333333333333335</v>
      </c>
      <c r="U3" s="57">
        <f>$N3</f>
        <v>3.3333333333333335</v>
      </c>
      <c r="V3" s="51" t="str">
        <f>IF(U3&gt;4,"Champions",IF(AND(U3&gt;3,U3&lt;=4),"Loyal or Potential Loyalists",IF(AND(U3&gt;2,U3&lt;=3),"At Risk Customers","Lost Customers")))</f>
        <v>Loyal or Potential Loyalists</v>
      </c>
      <c r="X3" t="s">
        <v>2741</v>
      </c>
      <c r="Y3">
        <f>COUNTIF($V$3:$V$2632,X3)</f>
        <v>574</v>
      </c>
      <c r="Z3" s="52">
        <f>Y3/($Y$3+$Y$4+$Y$5+$Y$6)</f>
        <v>0.21825095057034222</v>
      </c>
    </row>
    <row r="4" spans="2:26" x14ac:dyDescent="0.25">
      <c r="B4" t="s">
        <v>42</v>
      </c>
      <c r="C4" s="40">
        <v>45511</v>
      </c>
      <c r="D4" s="2">
        <v>2</v>
      </c>
      <c r="E4" s="4">
        <v>5254.16</v>
      </c>
      <c r="F4" s="4"/>
      <c r="G4" s="4" t="str">
        <f t="shared" ref="G4:G67" si="0">B4</f>
        <v>C00003</v>
      </c>
      <c r="H4" s="40">
        <f t="shared" ref="H4:H67" si="1">C4</f>
        <v>45511</v>
      </c>
      <c r="I4" s="2">
        <f t="shared" ref="I4:I67" si="2">D4</f>
        <v>2</v>
      </c>
      <c r="J4" s="4">
        <f t="shared" ref="J4:J67" si="3">E4</f>
        <v>5254.16</v>
      </c>
      <c r="K4">
        <f t="shared" ref="K4:K67" si="4">VLOOKUP(H4,$P$5:$Q$9,2,TRUE)</f>
        <v>2</v>
      </c>
      <c r="L4">
        <f t="shared" ref="L4:L67" si="5">VLOOKUP(I4,$P$12:$Q$16,2,TRUE)</f>
        <v>4</v>
      </c>
      <c r="M4">
        <f t="shared" ref="M4:M67" si="6">VLOOKUP(J4,$P$19:$Q$23,2,TRUE)</f>
        <v>5</v>
      </c>
      <c r="N4" s="53">
        <f t="shared" ref="N4:N67" si="7">(K4+L4+M4)/3</f>
        <v>3.6666666666666665</v>
      </c>
      <c r="P4" t="s">
        <v>2721</v>
      </c>
      <c r="S4" s="55" t="str">
        <f t="shared" ref="S4:S67" si="8">G4</f>
        <v>C00003</v>
      </c>
      <c r="T4" s="56">
        <f t="shared" ref="T4:U67" si="9">$N4</f>
        <v>3.6666666666666665</v>
      </c>
      <c r="U4" s="57">
        <f t="shared" si="9"/>
        <v>3.6666666666666665</v>
      </c>
      <c r="V4" s="51" t="str">
        <f t="shared" ref="V4:V67" si="10">IF(U4&gt;4,"Champions",IF(AND(U4&gt;3,U4&lt;=4),"Loyal or Potential Loyalists",IF(AND(U4&gt;2,U4&lt;=3),"At Risk Customers","Lost Customers")))</f>
        <v>Loyal or Potential Loyalists</v>
      </c>
      <c r="X4" t="s">
        <v>2742</v>
      </c>
      <c r="Y4">
        <f>COUNTIF($V$3:$V$2632,X4)</f>
        <v>709</v>
      </c>
      <c r="Z4" s="52">
        <f t="shared" ref="Z4:Z6" si="11">Y4/($Y$3+$Y$4+$Y$5+$Y$6)</f>
        <v>0.26958174904942966</v>
      </c>
    </row>
    <row r="5" spans="2:26" x14ac:dyDescent="0.25">
      <c r="B5" t="s">
        <v>43</v>
      </c>
      <c r="C5" s="40">
        <v>46013</v>
      </c>
      <c r="D5" s="2">
        <v>2</v>
      </c>
      <c r="E5" s="4">
        <v>739.92</v>
      </c>
      <c r="F5" s="4"/>
      <c r="G5" s="4" t="str">
        <f t="shared" si="0"/>
        <v>C00009</v>
      </c>
      <c r="H5" s="40">
        <f t="shared" si="1"/>
        <v>46013</v>
      </c>
      <c r="I5" s="2">
        <f t="shared" si="2"/>
        <v>2</v>
      </c>
      <c r="J5" s="4">
        <f t="shared" si="3"/>
        <v>739.92</v>
      </c>
      <c r="K5">
        <f t="shared" si="4"/>
        <v>5</v>
      </c>
      <c r="L5">
        <f t="shared" si="5"/>
        <v>4</v>
      </c>
      <c r="M5">
        <f t="shared" si="6"/>
        <v>3</v>
      </c>
      <c r="N5" s="53">
        <f t="shared" si="7"/>
        <v>4</v>
      </c>
      <c r="P5" s="40">
        <f>_xlfn.PERCENTILE.INC($H$3:$H$2632,0)</f>
        <v>44934</v>
      </c>
      <c r="Q5">
        <v>1</v>
      </c>
      <c r="S5" s="55" t="str">
        <f t="shared" si="8"/>
        <v>C00009</v>
      </c>
      <c r="T5" s="56">
        <f t="shared" si="9"/>
        <v>4</v>
      </c>
      <c r="U5" s="57">
        <f t="shared" si="9"/>
        <v>4</v>
      </c>
      <c r="V5" s="51" t="str">
        <f t="shared" si="10"/>
        <v>Loyal or Potential Loyalists</v>
      </c>
      <c r="X5" t="s">
        <v>2743</v>
      </c>
      <c r="Y5">
        <f t="shared" ref="Y5:Y6" si="12">COUNTIF($V$3:$V$2632,X5)</f>
        <v>924</v>
      </c>
      <c r="Z5" s="52">
        <f t="shared" si="11"/>
        <v>0.35133079847908744</v>
      </c>
    </row>
    <row r="6" spans="2:26" x14ac:dyDescent="0.25">
      <c r="B6" t="s">
        <v>44</v>
      </c>
      <c r="C6" s="40">
        <v>45970</v>
      </c>
      <c r="D6" s="2">
        <v>1</v>
      </c>
      <c r="E6" s="4">
        <v>72.489999999999995</v>
      </c>
      <c r="F6" s="4"/>
      <c r="G6" s="4" t="str">
        <f t="shared" si="0"/>
        <v>C00013</v>
      </c>
      <c r="H6" s="40">
        <f t="shared" si="1"/>
        <v>45970</v>
      </c>
      <c r="I6" s="2">
        <f t="shared" si="2"/>
        <v>1</v>
      </c>
      <c r="J6" s="4">
        <f t="shared" si="3"/>
        <v>72.489999999999995</v>
      </c>
      <c r="K6">
        <f t="shared" si="4"/>
        <v>5</v>
      </c>
      <c r="L6">
        <f t="shared" si="5"/>
        <v>3</v>
      </c>
      <c r="M6">
        <f t="shared" si="6"/>
        <v>1</v>
      </c>
      <c r="N6" s="53">
        <f t="shared" si="7"/>
        <v>3</v>
      </c>
      <c r="P6" s="40">
        <f>_xlfn.PERCENTILE.INC($H$3:$H$2632,0.2)</f>
        <v>45320.800000000003</v>
      </c>
      <c r="Q6">
        <v>2</v>
      </c>
      <c r="S6" s="55" t="str">
        <f t="shared" si="8"/>
        <v>C00013</v>
      </c>
      <c r="T6" s="56">
        <f t="shared" si="9"/>
        <v>3</v>
      </c>
      <c r="U6" s="57">
        <f t="shared" si="9"/>
        <v>3</v>
      </c>
      <c r="V6" s="51" t="str">
        <f t="shared" si="10"/>
        <v>At Risk Customers</v>
      </c>
      <c r="X6" t="s">
        <v>2744</v>
      </c>
      <c r="Y6">
        <f t="shared" si="12"/>
        <v>423</v>
      </c>
      <c r="Z6" s="52">
        <f t="shared" si="11"/>
        <v>0.16083650190114068</v>
      </c>
    </row>
    <row r="7" spans="2:26" x14ac:dyDescent="0.25">
      <c r="B7" t="s">
        <v>45</v>
      </c>
      <c r="C7" s="40">
        <v>46014</v>
      </c>
      <c r="D7" s="2">
        <v>2</v>
      </c>
      <c r="E7" s="4">
        <v>4643.38</v>
      </c>
      <c r="F7" s="4"/>
      <c r="G7" s="4" t="str">
        <f t="shared" si="0"/>
        <v>C00015</v>
      </c>
      <c r="H7" s="40">
        <f t="shared" si="1"/>
        <v>46014</v>
      </c>
      <c r="I7" s="2">
        <f t="shared" si="2"/>
        <v>2</v>
      </c>
      <c r="J7" s="4">
        <f t="shared" si="3"/>
        <v>4643.38</v>
      </c>
      <c r="K7">
        <f t="shared" si="4"/>
        <v>5</v>
      </c>
      <c r="L7">
        <f t="shared" si="5"/>
        <v>4</v>
      </c>
      <c r="M7">
        <f t="shared" si="6"/>
        <v>5</v>
      </c>
      <c r="N7" s="53">
        <f t="shared" si="7"/>
        <v>4.666666666666667</v>
      </c>
      <c r="P7" s="40">
        <f>_xlfn.PERCENTILE.INC($H$3:$H$2632,0.4)</f>
        <v>45594.6</v>
      </c>
      <c r="Q7">
        <v>3</v>
      </c>
      <c r="S7" s="55" t="str">
        <f t="shared" si="8"/>
        <v>C00015</v>
      </c>
      <c r="T7" s="56">
        <f t="shared" si="9"/>
        <v>4.666666666666667</v>
      </c>
      <c r="U7" s="57">
        <f t="shared" si="9"/>
        <v>4.666666666666667</v>
      </c>
      <c r="V7" s="51" t="str">
        <f t="shared" si="10"/>
        <v>Champions</v>
      </c>
    </row>
    <row r="8" spans="2:26" x14ac:dyDescent="0.25">
      <c r="B8" t="s">
        <v>46</v>
      </c>
      <c r="C8" s="40">
        <v>45526</v>
      </c>
      <c r="D8" s="2">
        <v>3</v>
      </c>
      <c r="E8" s="4">
        <v>420.91</v>
      </c>
      <c r="F8" s="4"/>
      <c r="G8" s="4" t="str">
        <f t="shared" si="0"/>
        <v>C00016</v>
      </c>
      <c r="H8" s="40">
        <f t="shared" si="1"/>
        <v>45526</v>
      </c>
      <c r="I8" s="2">
        <f t="shared" si="2"/>
        <v>3</v>
      </c>
      <c r="J8" s="4">
        <f t="shared" si="3"/>
        <v>420.91</v>
      </c>
      <c r="K8">
        <f t="shared" si="4"/>
        <v>2</v>
      </c>
      <c r="L8">
        <f t="shared" si="5"/>
        <v>4</v>
      </c>
      <c r="M8">
        <f t="shared" si="6"/>
        <v>2</v>
      </c>
      <c r="N8" s="53">
        <f t="shared" si="7"/>
        <v>2.6666666666666665</v>
      </c>
      <c r="P8" s="40">
        <f>_xlfn.PERCENTILE.INC($H$3:$H$2632,0.6)</f>
        <v>45799</v>
      </c>
      <c r="Q8">
        <v>4</v>
      </c>
      <c r="S8" s="55" t="str">
        <f t="shared" si="8"/>
        <v>C00016</v>
      </c>
      <c r="T8" s="56">
        <f t="shared" si="9"/>
        <v>2.6666666666666665</v>
      </c>
      <c r="U8" s="57">
        <f t="shared" si="9"/>
        <v>2.6666666666666665</v>
      </c>
      <c r="V8" s="51" t="str">
        <f t="shared" si="10"/>
        <v>At Risk Customers</v>
      </c>
      <c r="X8" s="86"/>
    </row>
    <row r="9" spans="2:26" x14ac:dyDescent="0.25">
      <c r="B9" t="s">
        <v>47</v>
      </c>
      <c r="C9" s="40">
        <v>45895</v>
      </c>
      <c r="D9" s="2">
        <v>1</v>
      </c>
      <c r="E9" s="4">
        <v>491.54</v>
      </c>
      <c r="F9" s="4"/>
      <c r="G9" s="4" t="str">
        <f t="shared" si="0"/>
        <v>C00017</v>
      </c>
      <c r="H9" s="40">
        <f t="shared" si="1"/>
        <v>45895</v>
      </c>
      <c r="I9" s="2">
        <f t="shared" si="2"/>
        <v>1</v>
      </c>
      <c r="J9" s="4">
        <f t="shared" si="3"/>
        <v>491.54</v>
      </c>
      <c r="K9">
        <f t="shared" si="4"/>
        <v>4</v>
      </c>
      <c r="L9">
        <f t="shared" si="5"/>
        <v>3</v>
      </c>
      <c r="M9">
        <f t="shared" si="6"/>
        <v>3</v>
      </c>
      <c r="N9" s="53">
        <f t="shared" si="7"/>
        <v>3.3333333333333335</v>
      </c>
      <c r="P9" s="40">
        <f>_xlfn.PERCENTILE.INC($H$3:$H$2632,0.8)</f>
        <v>45940</v>
      </c>
      <c r="Q9">
        <v>5</v>
      </c>
      <c r="S9" s="55" t="str">
        <f t="shared" si="8"/>
        <v>C00017</v>
      </c>
      <c r="T9" s="56">
        <f t="shared" si="9"/>
        <v>3.3333333333333335</v>
      </c>
      <c r="U9" s="57">
        <f t="shared" si="9"/>
        <v>3.3333333333333335</v>
      </c>
      <c r="V9" s="51" t="str">
        <f t="shared" si="10"/>
        <v>Loyal or Potential Loyalists</v>
      </c>
    </row>
    <row r="10" spans="2:26" x14ac:dyDescent="0.25">
      <c r="B10" t="s">
        <v>48</v>
      </c>
      <c r="C10" s="40">
        <v>45680</v>
      </c>
      <c r="D10" s="2">
        <v>1</v>
      </c>
      <c r="E10" s="4">
        <v>40.340000000000003</v>
      </c>
      <c r="F10" s="4"/>
      <c r="G10" s="4" t="str">
        <f t="shared" si="0"/>
        <v>C00018</v>
      </c>
      <c r="H10" s="40">
        <f t="shared" si="1"/>
        <v>45680</v>
      </c>
      <c r="I10" s="2">
        <f t="shared" si="2"/>
        <v>1</v>
      </c>
      <c r="J10" s="4">
        <f t="shared" si="3"/>
        <v>40.340000000000003</v>
      </c>
      <c r="K10">
        <f t="shared" si="4"/>
        <v>3</v>
      </c>
      <c r="L10">
        <f t="shared" si="5"/>
        <v>3</v>
      </c>
      <c r="M10">
        <f t="shared" si="6"/>
        <v>1</v>
      </c>
      <c r="N10" s="53">
        <f t="shared" si="7"/>
        <v>2.3333333333333335</v>
      </c>
      <c r="S10" s="55" t="str">
        <f t="shared" si="8"/>
        <v>C00018</v>
      </c>
      <c r="T10" s="56">
        <f t="shared" si="9"/>
        <v>2.3333333333333335</v>
      </c>
      <c r="U10" s="57">
        <f t="shared" si="9"/>
        <v>2.3333333333333335</v>
      </c>
      <c r="V10" s="51" t="str">
        <f t="shared" si="10"/>
        <v>At Risk Customers</v>
      </c>
    </row>
    <row r="11" spans="2:26" x14ac:dyDescent="0.25">
      <c r="B11" t="s">
        <v>49</v>
      </c>
      <c r="C11" s="40">
        <v>45846</v>
      </c>
      <c r="D11" s="2">
        <v>2</v>
      </c>
      <c r="E11" s="4">
        <v>1055.6600000000001</v>
      </c>
      <c r="F11" s="4"/>
      <c r="G11" s="4" t="str">
        <f t="shared" si="0"/>
        <v>C00019</v>
      </c>
      <c r="H11" s="40">
        <f t="shared" si="1"/>
        <v>45846</v>
      </c>
      <c r="I11" s="2">
        <f t="shared" si="2"/>
        <v>2</v>
      </c>
      <c r="J11" s="4">
        <f t="shared" si="3"/>
        <v>1055.6600000000001</v>
      </c>
      <c r="K11">
        <f t="shared" si="4"/>
        <v>4</v>
      </c>
      <c r="L11">
        <f t="shared" si="5"/>
        <v>4</v>
      </c>
      <c r="M11">
        <f t="shared" si="6"/>
        <v>3</v>
      </c>
      <c r="N11" s="53">
        <f t="shared" si="7"/>
        <v>3.6666666666666665</v>
      </c>
      <c r="P11" t="s">
        <v>2711</v>
      </c>
      <c r="S11" s="55" t="str">
        <f t="shared" si="8"/>
        <v>C00019</v>
      </c>
      <c r="T11" s="56">
        <f t="shared" si="9"/>
        <v>3.6666666666666665</v>
      </c>
      <c r="U11" s="57">
        <f t="shared" si="9"/>
        <v>3.6666666666666665</v>
      </c>
      <c r="V11" s="51" t="str">
        <f t="shared" si="10"/>
        <v>Loyal or Potential Loyalists</v>
      </c>
    </row>
    <row r="12" spans="2:26" x14ac:dyDescent="0.25">
      <c r="B12" t="s">
        <v>50</v>
      </c>
      <c r="C12" s="40">
        <v>45999</v>
      </c>
      <c r="D12" s="2">
        <v>1</v>
      </c>
      <c r="E12" s="4">
        <v>2992.11</v>
      </c>
      <c r="F12" s="4"/>
      <c r="G12" s="4" t="str">
        <f t="shared" si="0"/>
        <v>C00024</v>
      </c>
      <c r="H12" s="40">
        <f t="shared" si="1"/>
        <v>45999</v>
      </c>
      <c r="I12" s="2">
        <f t="shared" si="2"/>
        <v>1</v>
      </c>
      <c r="J12" s="4">
        <f t="shared" si="3"/>
        <v>2992.11</v>
      </c>
      <c r="K12">
        <f t="shared" si="4"/>
        <v>5</v>
      </c>
      <c r="L12">
        <f t="shared" si="5"/>
        <v>3</v>
      </c>
      <c r="M12">
        <f t="shared" si="6"/>
        <v>4</v>
      </c>
      <c r="N12" s="53">
        <f t="shared" si="7"/>
        <v>4</v>
      </c>
      <c r="P12">
        <f>_xlfn.PERCENTILE.INC(I3:I2632,0)</f>
        <v>1</v>
      </c>
      <c r="Q12">
        <v>1</v>
      </c>
      <c r="S12" s="55" t="str">
        <f t="shared" si="8"/>
        <v>C00024</v>
      </c>
      <c r="T12" s="56">
        <f t="shared" si="9"/>
        <v>4</v>
      </c>
      <c r="U12" s="57">
        <f t="shared" si="9"/>
        <v>4</v>
      </c>
      <c r="V12" s="51" t="str">
        <f t="shared" si="10"/>
        <v>Loyal or Potential Loyalists</v>
      </c>
    </row>
    <row r="13" spans="2:26" x14ac:dyDescent="0.25">
      <c r="B13" t="s">
        <v>51</v>
      </c>
      <c r="C13" s="40">
        <v>45668</v>
      </c>
      <c r="D13" s="2">
        <v>1</v>
      </c>
      <c r="E13" s="4">
        <v>161</v>
      </c>
      <c r="F13" s="4"/>
      <c r="G13" s="4" t="str">
        <f t="shared" si="0"/>
        <v>C00027</v>
      </c>
      <c r="H13" s="40">
        <f t="shared" si="1"/>
        <v>45668</v>
      </c>
      <c r="I13" s="2">
        <f t="shared" si="2"/>
        <v>1</v>
      </c>
      <c r="J13" s="4">
        <f t="shared" si="3"/>
        <v>161</v>
      </c>
      <c r="K13">
        <f t="shared" si="4"/>
        <v>3</v>
      </c>
      <c r="L13">
        <f t="shared" si="5"/>
        <v>3</v>
      </c>
      <c r="M13">
        <f t="shared" si="6"/>
        <v>1</v>
      </c>
      <c r="N13" s="53">
        <f t="shared" si="7"/>
        <v>2.3333333333333335</v>
      </c>
      <c r="P13">
        <f>_xlfn.PERCENTILE.INC(I4:I2633,0.2)</f>
        <v>1</v>
      </c>
      <c r="Q13">
        <v>2</v>
      </c>
      <c r="S13" s="55" t="str">
        <f t="shared" si="8"/>
        <v>C00027</v>
      </c>
      <c r="T13" s="56">
        <f t="shared" si="9"/>
        <v>2.3333333333333335</v>
      </c>
      <c r="U13" s="57">
        <f t="shared" si="9"/>
        <v>2.3333333333333335</v>
      </c>
      <c r="V13" s="51" t="str">
        <f t="shared" si="10"/>
        <v>At Risk Customers</v>
      </c>
    </row>
    <row r="14" spans="2:26" x14ac:dyDescent="0.25">
      <c r="B14" t="s">
        <v>52</v>
      </c>
      <c r="C14" s="40">
        <v>45847</v>
      </c>
      <c r="D14" s="2">
        <v>3</v>
      </c>
      <c r="E14" s="4">
        <v>777.7</v>
      </c>
      <c r="F14" s="4"/>
      <c r="G14" s="4" t="str">
        <f t="shared" si="0"/>
        <v>C00028</v>
      </c>
      <c r="H14" s="40">
        <f t="shared" si="1"/>
        <v>45847</v>
      </c>
      <c r="I14" s="2">
        <f t="shared" si="2"/>
        <v>3</v>
      </c>
      <c r="J14" s="4">
        <f t="shared" si="3"/>
        <v>777.7</v>
      </c>
      <c r="K14">
        <f t="shared" si="4"/>
        <v>4</v>
      </c>
      <c r="L14">
        <f t="shared" si="5"/>
        <v>4</v>
      </c>
      <c r="M14">
        <f t="shared" si="6"/>
        <v>3</v>
      </c>
      <c r="N14" s="53">
        <f t="shared" si="7"/>
        <v>3.6666666666666665</v>
      </c>
      <c r="P14">
        <f>_xlfn.PERCENTILE.INC(I5:I2634,0.4)</f>
        <v>1</v>
      </c>
      <c r="Q14">
        <v>3</v>
      </c>
      <c r="S14" s="55" t="str">
        <f t="shared" si="8"/>
        <v>C00028</v>
      </c>
      <c r="T14" s="56">
        <f t="shared" si="9"/>
        <v>3.6666666666666665</v>
      </c>
      <c r="U14" s="57">
        <f t="shared" si="9"/>
        <v>3.6666666666666665</v>
      </c>
      <c r="V14" s="51" t="str">
        <f t="shared" si="10"/>
        <v>Loyal or Potential Loyalists</v>
      </c>
    </row>
    <row r="15" spans="2:26" x14ac:dyDescent="0.25">
      <c r="B15" t="s">
        <v>53</v>
      </c>
      <c r="C15" s="40">
        <v>45974</v>
      </c>
      <c r="D15" s="2">
        <v>1</v>
      </c>
      <c r="E15" s="4">
        <v>60.38</v>
      </c>
      <c r="F15" s="4"/>
      <c r="G15" s="4" t="str">
        <f t="shared" si="0"/>
        <v>C00031</v>
      </c>
      <c r="H15" s="40">
        <f t="shared" si="1"/>
        <v>45974</v>
      </c>
      <c r="I15" s="2">
        <f t="shared" si="2"/>
        <v>1</v>
      </c>
      <c r="J15" s="4">
        <f t="shared" si="3"/>
        <v>60.38</v>
      </c>
      <c r="K15">
        <f t="shared" si="4"/>
        <v>5</v>
      </c>
      <c r="L15">
        <f t="shared" si="5"/>
        <v>3</v>
      </c>
      <c r="M15">
        <f t="shared" si="6"/>
        <v>1</v>
      </c>
      <c r="N15" s="53">
        <f t="shared" si="7"/>
        <v>3</v>
      </c>
      <c r="P15">
        <f>_xlfn.PERCENTILE.INC(I6:I2635,0.6)</f>
        <v>2</v>
      </c>
      <c r="Q15">
        <v>4</v>
      </c>
      <c r="S15" s="55" t="str">
        <f t="shared" si="8"/>
        <v>C00031</v>
      </c>
      <c r="T15" s="56">
        <f t="shared" si="9"/>
        <v>3</v>
      </c>
      <c r="U15" s="57">
        <f t="shared" si="9"/>
        <v>3</v>
      </c>
      <c r="V15" s="51" t="str">
        <f t="shared" si="10"/>
        <v>At Risk Customers</v>
      </c>
    </row>
    <row r="16" spans="2:26" x14ac:dyDescent="0.25">
      <c r="B16" t="s">
        <v>54</v>
      </c>
      <c r="C16" s="40">
        <v>46006</v>
      </c>
      <c r="D16" s="2">
        <v>5</v>
      </c>
      <c r="E16" s="4">
        <v>849.31</v>
      </c>
      <c r="F16" s="4"/>
      <c r="G16" s="4" t="str">
        <f t="shared" si="0"/>
        <v>C00032</v>
      </c>
      <c r="H16" s="40">
        <f t="shared" si="1"/>
        <v>46006</v>
      </c>
      <c r="I16" s="2">
        <f t="shared" si="2"/>
        <v>5</v>
      </c>
      <c r="J16" s="4">
        <f t="shared" si="3"/>
        <v>849.31</v>
      </c>
      <c r="K16">
        <f t="shared" si="4"/>
        <v>5</v>
      </c>
      <c r="L16">
        <f t="shared" si="5"/>
        <v>5</v>
      </c>
      <c r="M16">
        <f t="shared" si="6"/>
        <v>3</v>
      </c>
      <c r="N16" s="53">
        <f t="shared" si="7"/>
        <v>4.333333333333333</v>
      </c>
      <c r="P16">
        <f>_xlfn.PERCENTILE.INC(I7:I2636,0.8)</f>
        <v>4</v>
      </c>
      <c r="Q16">
        <v>5</v>
      </c>
      <c r="S16" s="55" t="str">
        <f t="shared" si="8"/>
        <v>C00032</v>
      </c>
      <c r="T16" s="56">
        <f t="shared" si="9"/>
        <v>4.333333333333333</v>
      </c>
      <c r="U16" s="57">
        <f t="shared" si="9"/>
        <v>4.333333333333333</v>
      </c>
      <c r="V16" s="51" t="str">
        <f t="shared" si="10"/>
        <v>Champions</v>
      </c>
    </row>
    <row r="17" spans="2:22" x14ac:dyDescent="0.25">
      <c r="B17" t="s">
        <v>55</v>
      </c>
      <c r="C17" s="40">
        <v>45760</v>
      </c>
      <c r="D17" s="2">
        <v>3</v>
      </c>
      <c r="E17" s="4">
        <v>2767.63</v>
      </c>
      <c r="F17" s="4"/>
      <c r="G17" s="4" t="str">
        <f t="shared" si="0"/>
        <v>C00034</v>
      </c>
      <c r="H17" s="40">
        <f t="shared" si="1"/>
        <v>45760</v>
      </c>
      <c r="I17" s="2">
        <f t="shared" si="2"/>
        <v>3</v>
      </c>
      <c r="J17" s="4">
        <f t="shared" si="3"/>
        <v>2767.63</v>
      </c>
      <c r="K17">
        <f t="shared" si="4"/>
        <v>3</v>
      </c>
      <c r="L17">
        <f t="shared" si="5"/>
        <v>4</v>
      </c>
      <c r="M17">
        <f t="shared" si="6"/>
        <v>4</v>
      </c>
      <c r="N17" s="53">
        <f t="shared" si="7"/>
        <v>3.6666666666666665</v>
      </c>
      <c r="S17" s="55" t="str">
        <f t="shared" si="8"/>
        <v>C00034</v>
      </c>
      <c r="T17" s="56">
        <f t="shared" si="9"/>
        <v>3.6666666666666665</v>
      </c>
      <c r="U17" s="57">
        <f t="shared" si="9"/>
        <v>3.6666666666666665</v>
      </c>
      <c r="V17" s="51" t="str">
        <f t="shared" si="10"/>
        <v>Loyal or Potential Loyalists</v>
      </c>
    </row>
    <row r="18" spans="2:22" x14ac:dyDescent="0.25">
      <c r="B18" t="s">
        <v>56</v>
      </c>
      <c r="C18" s="40">
        <v>45480</v>
      </c>
      <c r="D18" s="2">
        <v>3</v>
      </c>
      <c r="E18" s="4">
        <v>4302.76</v>
      </c>
      <c r="F18" s="4"/>
      <c r="G18" s="4" t="str">
        <f t="shared" si="0"/>
        <v>C00035</v>
      </c>
      <c r="H18" s="40">
        <f t="shared" si="1"/>
        <v>45480</v>
      </c>
      <c r="I18" s="2">
        <f t="shared" si="2"/>
        <v>3</v>
      </c>
      <c r="J18" s="4">
        <f t="shared" si="3"/>
        <v>4302.76</v>
      </c>
      <c r="K18">
        <f t="shared" si="4"/>
        <v>2</v>
      </c>
      <c r="L18">
        <f t="shared" si="5"/>
        <v>4</v>
      </c>
      <c r="M18">
        <f t="shared" si="6"/>
        <v>5</v>
      </c>
      <c r="N18" s="53">
        <f t="shared" si="7"/>
        <v>3.6666666666666665</v>
      </c>
      <c r="P18" t="s">
        <v>2712</v>
      </c>
      <c r="S18" s="55" t="str">
        <f t="shared" si="8"/>
        <v>C00035</v>
      </c>
      <c r="T18" s="56">
        <f t="shared" si="9"/>
        <v>3.6666666666666665</v>
      </c>
      <c r="U18" s="57">
        <f t="shared" si="9"/>
        <v>3.6666666666666665</v>
      </c>
      <c r="V18" s="51" t="str">
        <f t="shared" si="10"/>
        <v>Loyal or Potential Loyalists</v>
      </c>
    </row>
    <row r="19" spans="2:22" x14ac:dyDescent="0.25">
      <c r="B19" t="s">
        <v>57</v>
      </c>
      <c r="C19" s="40">
        <v>45917</v>
      </c>
      <c r="D19" s="2">
        <v>1</v>
      </c>
      <c r="E19" s="4">
        <v>190.72</v>
      </c>
      <c r="F19" s="4"/>
      <c r="G19" s="4" t="str">
        <f t="shared" si="0"/>
        <v>C00036</v>
      </c>
      <c r="H19" s="40">
        <f t="shared" si="1"/>
        <v>45917</v>
      </c>
      <c r="I19" s="2">
        <f t="shared" si="2"/>
        <v>1</v>
      </c>
      <c r="J19" s="4">
        <f t="shared" si="3"/>
        <v>190.72</v>
      </c>
      <c r="K19">
        <f t="shared" si="4"/>
        <v>4</v>
      </c>
      <c r="L19">
        <f t="shared" si="5"/>
        <v>3</v>
      </c>
      <c r="M19">
        <f t="shared" si="6"/>
        <v>2</v>
      </c>
      <c r="N19" s="53">
        <f t="shared" si="7"/>
        <v>3</v>
      </c>
      <c r="P19">
        <f>_xlfn.PERCENTILE.INC($J$3:$J$2632,0)</f>
        <v>24.27</v>
      </c>
      <c r="Q19">
        <v>1</v>
      </c>
      <c r="S19" s="55" t="str">
        <f t="shared" si="8"/>
        <v>C00036</v>
      </c>
      <c r="T19" s="56">
        <f t="shared" si="9"/>
        <v>3</v>
      </c>
      <c r="U19" s="57">
        <f t="shared" si="9"/>
        <v>3</v>
      </c>
      <c r="V19" s="51" t="str">
        <f t="shared" si="10"/>
        <v>At Risk Customers</v>
      </c>
    </row>
    <row r="20" spans="2:22" x14ac:dyDescent="0.25">
      <c r="B20" t="s">
        <v>58</v>
      </c>
      <c r="C20" s="40">
        <v>45603</v>
      </c>
      <c r="D20" s="2">
        <v>2</v>
      </c>
      <c r="E20" s="4">
        <v>510.56</v>
      </c>
      <c r="F20" s="4"/>
      <c r="G20" s="4" t="str">
        <f t="shared" si="0"/>
        <v>C00037</v>
      </c>
      <c r="H20" s="40">
        <f t="shared" si="1"/>
        <v>45603</v>
      </c>
      <c r="I20" s="2">
        <f t="shared" si="2"/>
        <v>2</v>
      </c>
      <c r="J20" s="4">
        <f t="shared" si="3"/>
        <v>510.56</v>
      </c>
      <c r="K20">
        <f t="shared" si="4"/>
        <v>3</v>
      </c>
      <c r="L20">
        <f t="shared" si="5"/>
        <v>4</v>
      </c>
      <c r="M20">
        <f t="shared" si="6"/>
        <v>3</v>
      </c>
      <c r="N20" s="53">
        <f t="shared" si="7"/>
        <v>3.3333333333333335</v>
      </c>
      <c r="P20">
        <f>_xlfn.PERCENTILE.INC($J$3:$J$2632,0.2)</f>
        <v>187.83200000000002</v>
      </c>
      <c r="Q20">
        <v>2</v>
      </c>
      <c r="S20" s="55" t="str">
        <f t="shared" si="8"/>
        <v>C00037</v>
      </c>
      <c r="T20" s="56">
        <f t="shared" si="9"/>
        <v>3.3333333333333335</v>
      </c>
      <c r="U20" s="57">
        <f t="shared" si="9"/>
        <v>3.3333333333333335</v>
      </c>
      <c r="V20" s="51" t="str">
        <f t="shared" si="10"/>
        <v>Loyal or Potential Loyalists</v>
      </c>
    </row>
    <row r="21" spans="2:22" x14ac:dyDescent="0.25">
      <c r="B21" t="s">
        <v>59</v>
      </c>
      <c r="C21" s="40">
        <v>45635</v>
      </c>
      <c r="D21" s="2">
        <v>1</v>
      </c>
      <c r="E21" s="4">
        <v>135.66999999999999</v>
      </c>
      <c r="F21" s="4"/>
      <c r="G21" s="4" t="str">
        <f t="shared" si="0"/>
        <v>C00038</v>
      </c>
      <c r="H21" s="40">
        <f t="shared" si="1"/>
        <v>45635</v>
      </c>
      <c r="I21" s="2">
        <f t="shared" si="2"/>
        <v>1</v>
      </c>
      <c r="J21" s="4">
        <f t="shared" si="3"/>
        <v>135.66999999999999</v>
      </c>
      <c r="K21">
        <f t="shared" si="4"/>
        <v>3</v>
      </c>
      <c r="L21">
        <f t="shared" si="5"/>
        <v>3</v>
      </c>
      <c r="M21">
        <f t="shared" si="6"/>
        <v>1</v>
      </c>
      <c r="N21" s="53">
        <f t="shared" si="7"/>
        <v>2.3333333333333335</v>
      </c>
      <c r="P21">
        <f>_xlfn.PERCENTILE.INC($J$3:$J$2632,0.4)</f>
        <v>460.06400000000002</v>
      </c>
      <c r="Q21">
        <v>3</v>
      </c>
      <c r="S21" s="55" t="str">
        <f t="shared" si="8"/>
        <v>C00038</v>
      </c>
      <c r="T21" s="56">
        <f t="shared" si="9"/>
        <v>2.3333333333333335</v>
      </c>
      <c r="U21" s="57">
        <f t="shared" si="9"/>
        <v>2.3333333333333335</v>
      </c>
      <c r="V21" s="51" t="str">
        <f t="shared" si="10"/>
        <v>At Risk Customers</v>
      </c>
    </row>
    <row r="22" spans="2:22" x14ac:dyDescent="0.25">
      <c r="B22" t="s">
        <v>60</v>
      </c>
      <c r="C22" s="40">
        <v>45035</v>
      </c>
      <c r="D22" s="2">
        <v>1</v>
      </c>
      <c r="E22" s="4">
        <v>189.23</v>
      </c>
      <c r="F22" s="4"/>
      <c r="G22" s="4" t="str">
        <f t="shared" si="0"/>
        <v>C00039</v>
      </c>
      <c r="H22" s="40">
        <f t="shared" si="1"/>
        <v>45035</v>
      </c>
      <c r="I22" s="2">
        <f t="shared" si="2"/>
        <v>1</v>
      </c>
      <c r="J22" s="4">
        <f t="shared" si="3"/>
        <v>189.23</v>
      </c>
      <c r="K22">
        <f t="shared" si="4"/>
        <v>1</v>
      </c>
      <c r="L22">
        <f t="shared" si="5"/>
        <v>3</v>
      </c>
      <c r="M22">
        <f t="shared" si="6"/>
        <v>2</v>
      </c>
      <c r="N22" s="53">
        <f t="shared" si="7"/>
        <v>2</v>
      </c>
      <c r="P22">
        <f>_xlfn.PERCENTILE.INC($J$3:$J$2632,0.6)</f>
        <v>1197.896</v>
      </c>
      <c r="Q22">
        <v>4</v>
      </c>
      <c r="S22" s="55" t="str">
        <f t="shared" si="8"/>
        <v>C00039</v>
      </c>
      <c r="T22" s="56">
        <f t="shared" si="9"/>
        <v>2</v>
      </c>
      <c r="U22" s="57">
        <f t="shared" si="9"/>
        <v>2</v>
      </c>
      <c r="V22" s="51" t="str">
        <f t="shared" si="10"/>
        <v>Lost Customers</v>
      </c>
    </row>
    <row r="23" spans="2:22" x14ac:dyDescent="0.25">
      <c r="B23" t="s">
        <v>61</v>
      </c>
      <c r="C23" s="40">
        <v>45983</v>
      </c>
      <c r="D23" s="2">
        <v>3</v>
      </c>
      <c r="E23" s="4">
        <v>244.88</v>
      </c>
      <c r="F23" s="4"/>
      <c r="G23" s="4" t="str">
        <f t="shared" si="0"/>
        <v>C00041</v>
      </c>
      <c r="H23" s="40">
        <f t="shared" si="1"/>
        <v>45983</v>
      </c>
      <c r="I23" s="2">
        <f t="shared" si="2"/>
        <v>3</v>
      </c>
      <c r="J23" s="4">
        <f t="shared" si="3"/>
        <v>244.88</v>
      </c>
      <c r="K23">
        <f t="shared" si="4"/>
        <v>5</v>
      </c>
      <c r="L23">
        <f t="shared" si="5"/>
        <v>4</v>
      </c>
      <c r="M23">
        <f t="shared" si="6"/>
        <v>2</v>
      </c>
      <c r="N23" s="53">
        <f t="shared" si="7"/>
        <v>3.6666666666666665</v>
      </c>
      <c r="P23">
        <f>_xlfn.PERCENTILE.INC($J$3:$J$2632,0.8)</f>
        <v>3692.102000000004</v>
      </c>
      <c r="Q23">
        <v>5</v>
      </c>
      <c r="S23" s="55" t="str">
        <f t="shared" si="8"/>
        <v>C00041</v>
      </c>
      <c r="T23" s="56">
        <f t="shared" si="9"/>
        <v>3.6666666666666665</v>
      </c>
      <c r="U23" s="57">
        <f t="shared" si="9"/>
        <v>3.6666666666666665</v>
      </c>
      <c r="V23" s="51" t="str">
        <f t="shared" si="10"/>
        <v>Loyal or Potential Loyalists</v>
      </c>
    </row>
    <row r="24" spans="2:22" x14ac:dyDescent="0.25">
      <c r="B24" t="s">
        <v>62</v>
      </c>
      <c r="C24" s="40">
        <v>45956</v>
      </c>
      <c r="D24" s="2">
        <v>4</v>
      </c>
      <c r="E24" s="4">
        <v>10415.61</v>
      </c>
      <c r="F24" s="4"/>
      <c r="G24" s="4" t="str">
        <f t="shared" si="0"/>
        <v>C00042</v>
      </c>
      <c r="H24" s="40">
        <f t="shared" si="1"/>
        <v>45956</v>
      </c>
      <c r="I24" s="2">
        <f t="shared" si="2"/>
        <v>4</v>
      </c>
      <c r="J24" s="4">
        <f t="shared" si="3"/>
        <v>10415.61</v>
      </c>
      <c r="K24">
        <f t="shared" si="4"/>
        <v>5</v>
      </c>
      <c r="L24">
        <f t="shared" si="5"/>
        <v>5</v>
      </c>
      <c r="M24">
        <f t="shared" si="6"/>
        <v>5</v>
      </c>
      <c r="N24" s="53">
        <f t="shared" si="7"/>
        <v>5</v>
      </c>
      <c r="S24" s="55" t="str">
        <f t="shared" si="8"/>
        <v>C00042</v>
      </c>
      <c r="T24" s="56">
        <f t="shared" si="9"/>
        <v>5</v>
      </c>
      <c r="U24" s="57">
        <f t="shared" si="9"/>
        <v>5</v>
      </c>
      <c r="V24" s="51" t="str">
        <f t="shared" si="10"/>
        <v>Champions</v>
      </c>
    </row>
    <row r="25" spans="2:22" x14ac:dyDescent="0.25">
      <c r="B25" t="s">
        <v>63</v>
      </c>
      <c r="C25" s="40">
        <v>45594</v>
      </c>
      <c r="D25" s="2">
        <v>1</v>
      </c>
      <c r="E25" s="4">
        <v>194.59</v>
      </c>
      <c r="F25" s="4"/>
      <c r="G25" s="4" t="str">
        <f t="shared" si="0"/>
        <v>C00043</v>
      </c>
      <c r="H25" s="40">
        <f t="shared" si="1"/>
        <v>45594</v>
      </c>
      <c r="I25" s="2">
        <f t="shared" si="2"/>
        <v>1</v>
      </c>
      <c r="J25" s="4">
        <f t="shared" si="3"/>
        <v>194.59</v>
      </c>
      <c r="K25">
        <f t="shared" si="4"/>
        <v>2</v>
      </c>
      <c r="L25">
        <f t="shared" si="5"/>
        <v>3</v>
      </c>
      <c r="M25">
        <f t="shared" si="6"/>
        <v>2</v>
      </c>
      <c r="N25" s="53">
        <f t="shared" si="7"/>
        <v>2.3333333333333335</v>
      </c>
      <c r="S25" s="55" t="str">
        <f t="shared" si="8"/>
        <v>C00043</v>
      </c>
      <c r="T25" s="56">
        <f t="shared" si="9"/>
        <v>2.3333333333333335</v>
      </c>
      <c r="U25" s="57">
        <f t="shared" si="9"/>
        <v>2.3333333333333335</v>
      </c>
      <c r="V25" s="51" t="str">
        <f t="shared" si="10"/>
        <v>At Risk Customers</v>
      </c>
    </row>
    <row r="26" spans="2:22" x14ac:dyDescent="0.25">
      <c r="B26" t="s">
        <v>64</v>
      </c>
      <c r="C26" s="40">
        <v>45551</v>
      </c>
      <c r="D26" s="2">
        <v>3</v>
      </c>
      <c r="E26" s="4">
        <v>5535.59</v>
      </c>
      <c r="F26" s="4"/>
      <c r="G26" s="4" t="str">
        <f t="shared" si="0"/>
        <v>C00044</v>
      </c>
      <c r="H26" s="40">
        <f t="shared" si="1"/>
        <v>45551</v>
      </c>
      <c r="I26" s="2">
        <f t="shared" si="2"/>
        <v>3</v>
      </c>
      <c r="J26" s="4">
        <f t="shared" si="3"/>
        <v>5535.59</v>
      </c>
      <c r="K26">
        <f t="shared" si="4"/>
        <v>2</v>
      </c>
      <c r="L26">
        <f t="shared" si="5"/>
        <v>4</v>
      </c>
      <c r="M26">
        <f t="shared" si="6"/>
        <v>5</v>
      </c>
      <c r="N26" s="53">
        <f t="shared" si="7"/>
        <v>3.6666666666666665</v>
      </c>
      <c r="S26" s="55" t="str">
        <f t="shared" si="8"/>
        <v>C00044</v>
      </c>
      <c r="T26" s="56">
        <f t="shared" si="9"/>
        <v>3.6666666666666665</v>
      </c>
      <c r="U26" s="57">
        <f t="shared" si="9"/>
        <v>3.6666666666666665</v>
      </c>
      <c r="V26" s="51" t="str">
        <f t="shared" si="10"/>
        <v>Loyal or Potential Loyalists</v>
      </c>
    </row>
    <row r="27" spans="2:22" x14ac:dyDescent="0.25">
      <c r="B27" t="s">
        <v>65</v>
      </c>
      <c r="C27" s="40">
        <v>45637</v>
      </c>
      <c r="D27" s="2">
        <v>1</v>
      </c>
      <c r="E27" s="4">
        <v>293.24</v>
      </c>
      <c r="F27" s="4"/>
      <c r="G27" s="4" t="str">
        <f t="shared" si="0"/>
        <v>C00046</v>
      </c>
      <c r="H27" s="40">
        <f t="shared" si="1"/>
        <v>45637</v>
      </c>
      <c r="I27" s="2">
        <f t="shared" si="2"/>
        <v>1</v>
      </c>
      <c r="J27" s="4">
        <f t="shared" si="3"/>
        <v>293.24</v>
      </c>
      <c r="K27">
        <f t="shared" si="4"/>
        <v>3</v>
      </c>
      <c r="L27">
        <f t="shared" si="5"/>
        <v>3</v>
      </c>
      <c r="M27">
        <f t="shared" si="6"/>
        <v>2</v>
      </c>
      <c r="N27" s="53">
        <f t="shared" si="7"/>
        <v>2.6666666666666665</v>
      </c>
      <c r="S27" s="55" t="str">
        <f t="shared" si="8"/>
        <v>C00046</v>
      </c>
      <c r="T27" s="56">
        <f t="shared" si="9"/>
        <v>2.6666666666666665</v>
      </c>
      <c r="U27" s="57">
        <f t="shared" si="9"/>
        <v>2.6666666666666665</v>
      </c>
      <c r="V27" s="51" t="str">
        <f t="shared" si="10"/>
        <v>At Risk Customers</v>
      </c>
    </row>
    <row r="28" spans="2:22" x14ac:dyDescent="0.25">
      <c r="B28" t="s">
        <v>66</v>
      </c>
      <c r="C28" s="40">
        <v>45960</v>
      </c>
      <c r="D28" s="2">
        <v>7</v>
      </c>
      <c r="E28" s="4">
        <v>6136.17</v>
      </c>
      <c r="F28" s="4"/>
      <c r="G28" s="4" t="str">
        <f t="shared" si="0"/>
        <v>C00047</v>
      </c>
      <c r="H28" s="40">
        <f t="shared" si="1"/>
        <v>45960</v>
      </c>
      <c r="I28" s="2">
        <f t="shared" si="2"/>
        <v>7</v>
      </c>
      <c r="J28" s="4">
        <f t="shared" si="3"/>
        <v>6136.17</v>
      </c>
      <c r="K28">
        <f t="shared" si="4"/>
        <v>5</v>
      </c>
      <c r="L28">
        <f t="shared" si="5"/>
        <v>5</v>
      </c>
      <c r="M28">
        <f t="shared" si="6"/>
        <v>5</v>
      </c>
      <c r="N28" s="53">
        <f t="shared" si="7"/>
        <v>5</v>
      </c>
      <c r="S28" s="55" t="str">
        <f t="shared" si="8"/>
        <v>C00047</v>
      </c>
      <c r="T28" s="56">
        <f t="shared" si="9"/>
        <v>5</v>
      </c>
      <c r="U28" s="57">
        <f t="shared" si="9"/>
        <v>5</v>
      </c>
      <c r="V28" s="51" t="str">
        <f t="shared" si="10"/>
        <v>Champions</v>
      </c>
    </row>
    <row r="29" spans="2:22" x14ac:dyDescent="0.25">
      <c r="B29" t="s">
        <v>67</v>
      </c>
      <c r="C29" s="40">
        <v>45182</v>
      </c>
      <c r="D29" s="2">
        <v>1</v>
      </c>
      <c r="E29" s="4">
        <v>303.89999999999998</v>
      </c>
      <c r="F29" s="4"/>
      <c r="G29" s="4" t="str">
        <f t="shared" si="0"/>
        <v>C00049</v>
      </c>
      <c r="H29" s="40">
        <f t="shared" si="1"/>
        <v>45182</v>
      </c>
      <c r="I29" s="2">
        <f t="shared" si="2"/>
        <v>1</v>
      </c>
      <c r="J29" s="4">
        <f t="shared" si="3"/>
        <v>303.89999999999998</v>
      </c>
      <c r="K29">
        <f t="shared" si="4"/>
        <v>1</v>
      </c>
      <c r="L29">
        <f t="shared" si="5"/>
        <v>3</v>
      </c>
      <c r="M29">
        <f t="shared" si="6"/>
        <v>2</v>
      </c>
      <c r="N29" s="53">
        <f t="shared" si="7"/>
        <v>2</v>
      </c>
      <c r="S29" s="55" t="str">
        <f t="shared" si="8"/>
        <v>C00049</v>
      </c>
      <c r="T29" s="56">
        <f t="shared" si="9"/>
        <v>2</v>
      </c>
      <c r="U29" s="57">
        <f t="shared" si="9"/>
        <v>2</v>
      </c>
      <c r="V29" s="51" t="str">
        <f t="shared" si="10"/>
        <v>Lost Customers</v>
      </c>
    </row>
    <row r="30" spans="2:22" x14ac:dyDescent="0.25">
      <c r="B30" t="s">
        <v>68</v>
      </c>
      <c r="C30" s="40">
        <v>45957</v>
      </c>
      <c r="D30" s="2">
        <v>3</v>
      </c>
      <c r="E30" s="4">
        <v>456.26</v>
      </c>
      <c r="F30" s="4"/>
      <c r="G30" s="4" t="str">
        <f t="shared" si="0"/>
        <v>C00051</v>
      </c>
      <c r="H30" s="40">
        <f t="shared" si="1"/>
        <v>45957</v>
      </c>
      <c r="I30" s="2">
        <f t="shared" si="2"/>
        <v>3</v>
      </c>
      <c r="J30" s="4">
        <f t="shared" si="3"/>
        <v>456.26</v>
      </c>
      <c r="K30">
        <f t="shared" si="4"/>
        <v>5</v>
      </c>
      <c r="L30">
        <f t="shared" si="5"/>
        <v>4</v>
      </c>
      <c r="M30">
        <f t="shared" si="6"/>
        <v>2</v>
      </c>
      <c r="N30" s="53">
        <f t="shared" si="7"/>
        <v>3.6666666666666665</v>
      </c>
      <c r="S30" s="55" t="str">
        <f t="shared" si="8"/>
        <v>C00051</v>
      </c>
      <c r="T30" s="56">
        <f t="shared" si="9"/>
        <v>3.6666666666666665</v>
      </c>
      <c r="U30" s="57">
        <f t="shared" si="9"/>
        <v>3.6666666666666665</v>
      </c>
      <c r="V30" s="51" t="str">
        <f t="shared" si="10"/>
        <v>Loyal or Potential Loyalists</v>
      </c>
    </row>
    <row r="31" spans="2:22" x14ac:dyDescent="0.25">
      <c r="B31" t="s">
        <v>69</v>
      </c>
      <c r="C31" s="40">
        <v>45949</v>
      </c>
      <c r="D31" s="2">
        <v>6</v>
      </c>
      <c r="E31" s="4">
        <v>10516.7</v>
      </c>
      <c r="F31" s="4"/>
      <c r="G31" s="4" t="str">
        <f t="shared" si="0"/>
        <v>C00052</v>
      </c>
      <c r="H31" s="40">
        <f t="shared" si="1"/>
        <v>45949</v>
      </c>
      <c r="I31" s="2">
        <f t="shared" si="2"/>
        <v>6</v>
      </c>
      <c r="J31" s="4">
        <f t="shared" si="3"/>
        <v>10516.7</v>
      </c>
      <c r="K31">
        <f t="shared" si="4"/>
        <v>5</v>
      </c>
      <c r="L31">
        <f t="shared" si="5"/>
        <v>5</v>
      </c>
      <c r="M31">
        <f t="shared" si="6"/>
        <v>5</v>
      </c>
      <c r="N31" s="53">
        <f t="shared" si="7"/>
        <v>5</v>
      </c>
      <c r="S31" s="55" t="str">
        <f t="shared" si="8"/>
        <v>C00052</v>
      </c>
      <c r="T31" s="56">
        <f t="shared" si="9"/>
        <v>5</v>
      </c>
      <c r="U31" s="57">
        <f t="shared" si="9"/>
        <v>5</v>
      </c>
      <c r="V31" s="51" t="str">
        <f t="shared" si="10"/>
        <v>Champions</v>
      </c>
    </row>
    <row r="32" spans="2:22" x14ac:dyDescent="0.25">
      <c r="B32" t="s">
        <v>70</v>
      </c>
      <c r="C32" s="40">
        <v>45470</v>
      </c>
      <c r="D32" s="2">
        <v>1</v>
      </c>
      <c r="E32" s="4">
        <v>1117.3499999999999</v>
      </c>
      <c r="F32" s="4"/>
      <c r="G32" s="4" t="str">
        <f t="shared" si="0"/>
        <v>C00054</v>
      </c>
      <c r="H32" s="40">
        <f t="shared" si="1"/>
        <v>45470</v>
      </c>
      <c r="I32" s="2">
        <f t="shared" si="2"/>
        <v>1</v>
      </c>
      <c r="J32" s="4">
        <f t="shared" si="3"/>
        <v>1117.3499999999999</v>
      </c>
      <c r="K32">
        <f t="shared" si="4"/>
        <v>2</v>
      </c>
      <c r="L32">
        <f t="shared" si="5"/>
        <v>3</v>
      </c>
      <c r="M32">
        <f t="shared" si="6"/>
        <v>3</v>
      </c>
      <c r="N32" s="53">
        <f t="shared" si="7"/>
        <v>2.6666666666666665</v>
      </c>
      <c r="S32" s="55" t="str">
        <f t="shared" si="8"/>
        <v>C00054</v>
      </c>
      <c r="T32" s="56">
        <f t="shared" si="9"/>
        <v>2.6666666666666665</v>
      </c>
      <c r="U32" s="57">
        <f t="shared" si="9"/>
        <v>2.6666666666666665</v>
      </c>
      <c r="V32" s="51" t="str">
        <f t="shared" si="10"/>
        <v>At Risk Customers</v>
      </c>
    </row>
    <row r="33" spans="2:22" x14ac:dyDescent="0.25">
      <c r="B33" t="s">
        <v>71</v>
      </c>
      <c r="C33" s="40">
        <v>45314</v>
      </c>
      <c r="D33" s="2">
        <v>2</v>
      </c>
      <c r="E33" s="4">
        <v>2632.08</v>
      </c>
      <c r="F33" s="4"/>
      <c r="G33" s="4" t="str">
        <f t="shared" si="0"/>
        <v>C00055</v>
      </c>
      <c r="H33" s="40">
        <f t="shared" si="1"/>
        <v>45314</v>
      </c>
      <c r="I33" s="2">
        <f t="shared" si="2"/>
        <v>2</v>
      </c>
      <c r="J33" s="4">
        <f t="shared" si="3"/>
        <v>2632.08</v>
      </c>
      <c r="K33">
        <f t="shared" si="4"/>
        <v>1</v>
      </c>
      <c r="L33">
        <f t="shared" si="5"/>
        <v>4</v>
      </c>
      <c r="M33">
        <f t="shared" si="6"/>
        <v>4</v>
      </c>
      <c r="N33" s="53">
        <f t="shared" si="7"/>
        <v>3</v>
      </c>
      <c r="S33" s="55" t="str">
        <f t="shared" si="8"/>
        <v>C00055</v>
      </c>
      <c r="T33" s="56">
        <f t="shared" si="9"/>
        <v>3</v>
      </c>
      <c r="U33" s="57">
        <f t="shared" si="9"/>
        <v>3</v>
      </c>
      <c r="V33" s="51" t="str">
        <f t="shared" si="10"/>
        <v>At Risk Customers</v>
      </c>
    </row>
    <row r="34" spans="2:22" x14ac:dyDescent="0.25">
      <c r="B34" t="s">
        <v>72</v>
      </c>
      <c r="C34" s="40">
        <v>45453</v>
      </c>
      <c r="D34" s="2">
        <v>1</v>
      </c>
      <c r="E34" s="4">
        <v>486.51</v>
      </c>
      <c r="F34" s="4"/>
      <c r="G34" s="4" t="str">
        <f t="shared" si="0"/>
        <v>C00056</v>
      </c>
      <c r="H34" s="40">
        <f t="shared" si="1"/>
        <v>45453</v>
      </c>
      <c r="I34" s="2">
        <f t="shared" si="2"/>
        <v>1</v>
      </c>
      <c r="J34" s="4">
        <f t="shared" si="3"/>
        <v>486.51</v>
      </c>
      <c r="K34">
        <f t="shared" si="4"/>
        <v>2</v>
      </c>
      <c r="L34">
        <f t="shared" si="5"/>
        <v>3</v>
      </c>
      <c r="M34">
        <f t="shared" si="6"/>
        <v>3</v>
      </c>
      <c r="N34" s="53">
        <f t="shared" si="7"/>
        <v>2.6666666666666665</v>
      </c>
      <c r="S34" s="55" t="str">
        <f t="shared" si="8"/>
        <v>C00056</v>
      </c>
      <c r="T34" s="56">
        <f t="shared" si="9"/>
        <v>2.6666666666666665</v>
      </c>
      <c r="U34" s="57">
        <f t="shared" si="9"/>
        <v>2.6666666666666665</v>
      </c>
      <c r="V34" s="51" t="str">
        <f t="shared" si="10"/>
        <v>At Risk Customers</v>
      </c>
    </row>
    <row r="35" spans="2:22" x14ac:dyDescent="0.25">
      <c r="B35" t="s">
        <v>73</v>
      </c>
      <c r="C35" s="40">
        <v>45544</v>
      </c>
      <c r="D35" s="2">
        <v>2</v>
      </c>
      <c r="E35" s="4">
        <v>2731.82</v>
      </c>
      <c r="F35" s="4"/>
      <c r="G35" s="4" t="str">
        <f t="shared" si="0"/>
        <v>C00057</v>
      </c>
      <c r="H35" s="40">
        <f t="shared" si="1"/>
        <v>45544</v>
      </c>
      <c r="I35" s="2">
        <f t="shared" si="2"/>
        <v>2</v>
      </c>
      <c r="J35" s="4">
        <f t="shared" si="3"/>
        <v>2731.82</v>
      </c>
      <c r="K35">
        <f t="shared" si="4"/>
        <v>2</v>
      </c>
      <c r="L35">
        <f t="shared" si="5"/>
        <v>4</v>
      </c>
      <c r="M35">
        <f t="shared" si="6"/>
        <v>4</v>
      </c>
      <c r="N35" s="53">
        <f t="shared" si="7"/>
        <v>3.3333333333333335</v>
      </c>
      <c r="S35" s="55" t="str">
        <f t="shared" si="8"/>
        <v>C00057</v>
      </c>
      <c r="T35" s="56">
        <f t="shared" si="9"/>
        <v>3.3333333333333335</v>
      </c>
      <c r="U35" s="57">
        <f t="shared" si="9"/>
        <v>3.3333333333333335</v>
      </c>
      <c r="V35" s="51" t="str">
        <f t="shared" si="10"/>
        <v>Loyal or Potential Loyalists</v>
      </c>
    </row>
    <row r="36" spans="2:22" x14ac:dyDescent="0.25">
      <c r="B36" t="s">
        <v>74</v>
      </c>
      <c r="C36" s="40">
        <v>45667</v>
      </c>
      <c r="D36" s="2">
        <v>11</v>
      </c>
      <c r="E36" s="4">
        <v>13306.14</v>
      </c>
      <c r="F36" s="4"/>
      <c r="G36" s="4" t="str">
        <f t="shared" si="0"/>
        <v>C00058</v>
      </c>
      <c r="H36" s="40">
        <f t="shared" si="1"/>
        <v>45667</v>
      </c>
      <c r="I36" s="2">
        <f t="shared" si="2"/>
        <v>11</v>
      </c>
      <c r="J36" s="4">
        <f t="shared" si="3"/>
        <v>13306.14</v>
      </c>
      <c r="K36">
        <f t="shared" si="4"/>
        <v>3</v>
      </c>
      <c r="L36">
        <f t="shared" si="5"/>
        <v>5</v>
      </c>
      <c r="M36">
        <f t="shared" si="6"/>
        <v>5</v>
      </c>
      <c r="N36" s="53">
        <f t="shared" si="7"/>
        <v>4.333333333333333</v>
      </c>
      <c r="S36" s="55" t="str">
        <f t="shared" si="8"/>
        <v>C00058</v>
      </c>
      <c r="T36" s="56">
        <f t="shared" si="9"/>
        <v>4.333333333333333</v>
      </c>
      <c r="U36" s="57">
        <f t="shared" si="9"/>
        <v>4.333333333333333</v>
      </c>
      <c r="V36" s="51" t="str">
        <f t="shared" si="10"/>
        <v>Champions</v>
      </c>
    </row>
    <row r="37" spans="2:22" x14ac:dyDescent="0.25">
      <c r="B37" t="s">
        <v>75</v>
      </c>
      <c r="C37" s="40">
        <v>46009</v>
      </c>
      <c r="D37" s="2">
        <v>20</v>
      </c>
      <c r="E37" s="4">
        <v>13906.48</v>
      </c>
      <c r="F37" s="4"/>
      <c r="G37" s="4" t="str">
        <f t="shared" si="0"/>
        <v>C00061</v>
      </c>
      <c r="H37" s="40">
        <f t="shared" si="1"/>
        <v>46009</v>
      </c>
      <c r="I37" s="2">
        <f t="shared" si="2"/>
        <v>20</v>
      </c>
      <c r="J37" s="4">
        <f t="shared" si="3"/>
        <v>13906.48</v>
      </c>
      <c r="K37">
        <f t="shared" si="4"/>
        <v>5</v>
      </c>
      <c r="L37">
        <f t="shared" si="5"/>
        <v>5</v>
      </c>
      <c r="M37">
        <f t="shared" si="6"/>
        <v>5</v>
      </c>
      <c r="N37" s="53">
        <f t="shared" si="7"/>
        <v>5</v>
      </c>
      <c r="S37" s="55" t="str">
        <f t="shared" si="8"/>
        <v>C00061</v>
      </c>
      <c r="T37" s="56">
        <f t="shared" si="9"/>
        <v>5</v>
      </c>
      <c r="U37" s="57">
        <f t="shared" si="9"/>
        <v>5</v>
      </c>
      <c r="V37" s="51" t="str">
        <f t="shared" si="10"/>
        <v>Champions</v>
      </c>
    </row>
    <row r="38" spans="2:22" x14ac:dyDescent="0.25">
      <c r="B38" t="s">
        <v>76</v>
      </c>
      <c r="C38" s="40">
        <v>45633</v>
      </c>
      <c r="D38" s="2">
        <v>1</v>
      </c>
      <c r="E38" s="4">
        <v>96.16</v>
      </c>
      <c r="F38" s="4"/>
      <c r="G38" s="4" t="str">
        <f t="shared" si="0"/>
        <v>C00062</v>
      </c>
      <c r="H38" s="40">
        <f t="shared" si="1"/>
        <v>45633</v>
      </c>
      <c r="I38" s="2">
        <f t="shared" si="2"/>
        <v>1</v>
      </c>
      <c r="J38" s="4">
        <f t="shared" si="3"/>
        <v>96.16</v>
      </c>
      <c r="K38">
        <f t="shared" si="4"/>
        <v>3</v>
      </c>
      <c r="L38">
        <f t="shared" si="5"/>
        <v>3</v>
      </c>
      <c r="M38">
        <f t="shared" si="6"/>
        <v>1</v>
      </c>
      <c r="N38" s="53">
        <f t="shared" si="7"/>
        <v>2.3333333333333335</v>
      </c>
      <c r="S38" s="55" t="str">
        <f t="shared" si="8"/>
        <v>C00062</v>
      </c>
      <c r="T38" s="56">
        <f t="shared" si="9"/>
        <v>2.3333333333333335</v>
      </c>
      <c r="U38" s="57">
        <f t="shared" si="9"/>
        <v>2.3333333333333335</v>
      </c>
      <c r="V38" s="51" t="str">
        <f t="shared" si="10"/>
        <v>At Risk Customers</v>
      </c>
    </row>
    <row r="39" spans="2:22" x14ac:dyDescent="0.25">
      <c r="B39" t="s">
        <v>77</v>
      </c>
      <c r="C39" s="40">
        <v>45949</v>
      </c>
      <c r="D39" s="2">
        <v>3</v>
      </c>
      <c r="E39" s="4">
        <v>623.83000000000004</v>
      </c>
      <c r="F39" s="4"/>
      <c r="G39" s="4" t="str">
        <f t="shared" si="0"/>
        <v>C00063</v>
      </c>
      <c r="H39" s="40">
        <f t="shared" si="1"/>
        <v>45949</v>
      </c>
      <c r="I39" s="2">
        <f t="shared" si="2"/>
        <v>3</v>
      </c>
      <c r="J39" s="4">
        <f t="shared" si="3"/>
        <v>623.83000000000004</v>
      </c>
      <c r="K39">
        <f t="shared" si="4"/>
        <v>5</v>
      </c>
      <c r="L39">
        <f t="shared" si="5"/>
        <v>4</v>
      </c>
      <c r="M39">
        <f t="shared" si="6"/>
        <v>3</v>
      </c>
      <c r="N39" s="53">
        <f t="shared" si="7"/>
        <v>4</v>
      </c>
      <c r="S39" s="55" t="str">
        <f t="shared" si="8"/>
        <v>C00063</v>
      </c>
      <c r="T39" s="56">
        <f t="shared" si="9"/>
        <v>4</v>
      </c>
      <c r="U39" s="57">
        <f t="shared" si="9"/>
        <v>4</v>
      </c>
      <c r="V39" s="51" t="str">
        <f t="shared" si="10"/>
        <v>Loyal or Potential Loyalists</v>
      </c>
    </row>
    <row r="40" spans="2:22" x14ac:dyDescent="0.25">
      <c r="B40" t="s">
        <v>78</v>
      </c>
      <c r="C40" s="40">
        <v>45331</v>
      </c>
      <c r="D40" s="2">
        <v>1</v>
      </c>
      <c r="E40" s="4">
        <v>129.04</v>
      </c>
      <c r="F40" s="4"/>
      <c r="G40" s="4" t="str">
        <f t="shared" si="0"/>
        <v>C00064</v>
      </c>
      <c r="H40" s="40">
        <f t="shared" si="1"/>
        <v>45331</v>
      </c>
      <c r="I40" s="2">
        <f t="shared" si="2"/>
        <v>1</v>
      </c>
      <c r="J40" s="4">
        <f t="shared" si="3"/>
        <v>129.04</v>
      </c>
      <c r="K40">
        <f t="shared" si="4"/>
        <v>2</v>
      </c>
      <c r="L40">
        <f t="shared" si="5"/>
        <v>3</v>
      </c>
      <c r="M40">
        <f t="shared" si="6"/>
        <v>1</v>
      </c>
      <c r="N40" s="53">
        <f t="shared" si="7"/>
        <v>2</v>
      </c>
      <c r="S40" s="55" t="str">
        <f t="shared" si="8"/>
        <v>C00064</v>
      </c>
      <c r="T40" s="56">
        <f t="shared" si="9"/>
        <v>2</v>
      </c>
      <c r="U40" s="57">
        <f t="shared" si="9"/>
        <v>2</v>
      </c>
      <c r="V40" s="51" t="str">
        <f t="shared" si="10"/>
        <v>Lost Customers</v>
      </c>
    </row>
    <row r="41" spans="2:22" x14ac:dyDescent="0.25">
      <c r="B41" t="s">
        <v>79</v>
      </c>
      <c r="C41" s="40">
        <v>45664</v>
      </c>
      <c r="D41" s="2">
        <v>1</v>
      </c>
      <c r="E41" s="4">
        <v>425.53</v>
      </c>
      <c r="F41" s="4"/>
      <c r="G41" s="4" t="str">
        <f t="shared" si="0"/>
        <v>C00065</v>
      </c>
      <c r="H41" s="40">
        <f t="shared" si="1"/>
        <v>45664</v>
      </c>
      <c r="I41" s="2">
        <f t="shared" si="2"/>
        <v>1</v>
      </c>
      <c r="J41" s="4">
        <f t="shared" si="3"/>
        <v>425.53</v>
      </c>
      <c r="K41">
        <f t="shared" si="4"/>
        <v>3</v>
      </c>
      <c r="L41">
        <f t="shared" si="5"/>
        <v>3</v>
      </c>
      <c r="M41">
        <f t="shared" si="6"/>
        <v>2</v>
      </c>
      <c r="N41" s="53">
        <f t="shared" si="7"/>
        <v>2.6666666666666665</v>
      </c>
      <c r="S41" s="55" t="str">
        <f t="shared" si="8"/>
        <v>C00065</v>
      </c>
      <c r="T41" s="56">
        <f t="shared" si="9"/>
        <v>2.6666666666666665</v>
      </c>
      <c r="U41" s="57">
        <f t="shared" si="9"/>
        <v>2.6666666666666665</v>
      </c>
      <c r="V41" s="51" t="str">
        <f t="shared" si="10"/>
        <v>At Risk Customers</v>
      </c>
    </row>
    <row r="42" spans="2:22" x14ac:dyDescent="0.25">
      <c r="B42" t="s">
        <v>80</v>
      </c>
      <c r="C42" s="40">
        <v>45870</v>
      </c>
      <c r="D42" s="2">
        <v>5</v>
      </c>
      <c r="E42" s="4">
        <v>2843.15</v>
      </c>
      <c r="F42" s="4"/>
      <c r="G42" s="4" t="str">
        <f t="shared" si="0"/>
        <v>C00066</v>
      </c>
      <c r="H42" s="40">
        <f t="shared" si="1"/>
        <v>45870</v>
      </c>
      <c r="I42" s="2">
        <f t="shared" si="2"/>
        <v>5</v>
      </c>
      <c r="J42" s="4">
        <f t="shared" si="3"/>
        <v>2843.15</v>
      </c>
      <c r="K42">
        <f t="shared" si="4"/>
        <v>4</v>
      </c>
      <c r="L42">
        <f t="shared" si="5"/>
        <v>5</v>
      </c>
      <c r="M42">
        <f t="shared" si="6"/>
        <v>4</v>
      </c>
      <c r="N42" s="53">
        <f t="shared" si="7"/>
        <v>4.333333333333333</v>
      </c>
      <c r="S42" s="55" t="str">
        <f t="shared" si="8"/>
        <v>C00066</v>
      </c>
      <c r="T42" s="56">
        <f t="shared" si="9"/>
        <v>4.333333333333333</v>
      </c>
      <c r="U42" s="57">
        <f t="shared" si="9"/>
        <v>4.333333333333333</v>
      </c>
      <c r="V42" s="51" t="str">
        <f t="shared" si="10"/>
        <v>Champions</v>
      </c>
    </row>
    <row r="43" spans="2:22" x14ac:dyDescent="0.25">
      <c r="B43" t="s">
        <v>81</v>
      </c>
      <c r="C43" s="40">
        <v>45779</v>
      </c>
      <c r="D43" s="2">
        <v>3</v>
      </c>
      <c r="E43" s="4">
        <v>4679.03</v>
      </c>
      <c r="F43" s="4"/>
      <c r="G43" s="4" t="str">
        <f t="shared" si="0"/>
        <v>C00067</v>
      </c>
      <c r="H43" s="40">
        <f t="shared" si="1"/>
        <v>45779</v>
      </c>
      <c r="I43" s="2">
        <f t="shared" si="2"/>
        <v>3</v>
      </c>
      <c r="J43" s="4">
        <f t="shared" si="3"/>
        <v>4679.03</v>
      </c>
      <c r="K43">
        <f t="shared" si="4"/>
        <v>3</v>
      </c>
      <c r="L43">
        <f t="shared" si="5"/>
        <v>4</v>
      </c>
      <c r="M43">
        <f t="shared" si="6"/>
        <v>5</v>
      </c>
      <c r="N43" s="53">
        <f t="shared" si="7"/>
        <v>4</v>
      </c>
      <c r="S43" s="55" t="str">
        <f t="shared" si="8"/>
        <v>C00067</v>
      </c>
      <c r="T43" s="56">
        <f t="shared" si="9"/>
        <v>4</v>
      </c>
      <c r="U43" s="57">
        <f t="shared" si="9"/>
        <v>4</v>
      </c>
      <c r="V43" s="51" t="str">
        <f t="shared" si="10"/>
        <v>Loyal or Potential Loyalists</v>
      </c>
    </row>
    <row r="44" spans="2:22" x14ac:dyDescent="0.25">
      <c r="B44" t="s">
        <v>82</v>
      </c>
      <c r="C44" s="40">
        <v>45997</v>
      </c>
      <c r="D44" s="2">
        <v>32</v>
      </c>
      <c r="E44" s="4">
        <v>14851.33</v>
      </c>
      <c r="F44" s="4"/>
      <c r="G44" s="4" t="str">
        <f t="shared" si="0"/>
        <v>C00068</v>
      </c>
      <c r="H44" s="40">
        <f t="shared" si="1"/>
        <v>45997</v>
      </c>
      <c r="I44" s="2">
        <f t="shared" si="2"/>
        <v>32</v>
      </c>
      <c r="J44" s="4">
        <f t="shared" si="3"/>
        <v>14851.33</v>
      </c>
      <c r="K44">
        <f t="shared" si="4"/>
        <v>5</v>
      </c>
      <c r="L44">
        <f t="shared" si="5"/>
        <v>5</v>
      </c>
      <c r="M44">
        <f t="shared" si="6"/>
        <v>5</v>
      </c>
      <c r="N44" s="53">
        <f t="shared" si="7"/>
        <v>5</v>
      </c>
      <c r="S44" s="55" t="str">
        <f t="shared" si="8"/>
        <v>C00068</v>
      </c>
      <c r="T44" s="56">
        <f t="shared" si="9"/>
        <v>5</v>
      </c>
      <c r="U44" s="57">
        <f t="shared" si="9"/>
        <v>5</v>
      </c>
      <c r="V44" s="51" t="str">
        <f t="shared" si="10"/>
        <v>Champions</v>
      </c>
    </row>
    <row r="45" spans="2:22" x14ac:dyDescent="0.25">
      <c r="B45" t="s">
        <v>83</v>
      </c>
      <c r="C45" s="40">
        <v>45777</v>
      </c>
      <c r="D45" s="2">
        <v>1</v>
      </c>
      <c r="E45" s="4">
        <v>2161.1799999999998</v>
      </c>
      <c r="F45" s="4"/>
      <c r="G45" s="4" t="str">
        <f t="shared" si="0"/>
        <v>C00070</v>
      </c>
      <c r="H45" s="40">
        <f t="shared" si="1"/>
        <v>45777</v>
      </c>
      <c r="I45" s="2">
        <f t="shared" si="2"/>
        <v>1</v>
      </c>
      <c r="J45" s="4">
        <f t="shared" si="3"/>
        <v>2161.1799999999998</v>
      </c>
      <c r="K45">
        <f t="shared" si="4"/>
        <v>3</v>
      </c>
      <c r="L45">
        <f t="shared" si="5"/>
        <v>3</v>
      </c>
      <c r="M45">
        <f t="shared" si="6"/>
        <v>4</v>
      </c>
      <c r="N45" s="53">
        <f t="shared" si="7"/>
        <v>3.3333333333333335</v>
      </c>
      <c r="S45" s="55" t="str">
        <f t="shared" si="8"/>
        <v>C00070</v>
      </c>
      <c r="T45" s="56">
        <f t="shared" si="9"/>
        <v>3.3333333333333335</v>
      </c>
      <c r="U45" s="57">
        <f t="shared" si="9"/>
        <v>3.3333333333333335</v>
      </c>
      <c r="V45" s="51" t="str">
        <f t="shared" si="10"/>
        <v>Loyal or Potential Loyalists</v>
      </c>
    </row>
    <row r="46" spans="2:22" x14ac:dyDescent="0.25">
      <c r="B46" t="s">
        <v>84</v>
      </c>
      <c r="C46" s="40">
        <v>45357</v>
      </c>
      <c r="D46" s="2">
        <v>1</v>
      </c>
      <c r="E46" s="4">
        <v>2482.6799999999998</v>
      </c>
      <c r="F46" s="4"/>
      <c r="G46" s="4" t="str">
        <f t="shared" si="0"/>
        <v>C00071</v>
      </c>
      <c r="H46" s="40">
        <f t="shared" si="1"/>
        <v>45357</v>
      </c>
      <c r="I46" s="2">
        <f t="shared" si="2"/>
        <v>1</v>
      </c>
      <c r="J46" s="4">
        <f t="shared" si="3"/>
        <v>2482.6799999999998</v>
      </c>
      <c r="K46">
        <f t="shared" si="4"/>
        <v>2</v>
      </c>
      <c r="L46">
        <f t="shared" si="5"/>
        <v>3</v>
      </c>
      <c r="M46">
        <f t="shared" si="6"/>
        <v>4</v>
      </c>
      <c r="N46" s="53">
        <f t="shared" si="7"/>
        <v>3</v>
      </c>
      <c r="S46" s="55" t="str">
        <f t="shared" si="8"/>
        <v>C00071</v>
      </c>
      <c r="T46" s="56">
        <f t="shared" si="9"/>
        <v>3</v>
      </c>
      <c r="U46" s="57">
        <f t="shared" si="9"/>
        <v>3</v>
      </c>
      <c r="V46" s="51" t="str">
        <f t="shared" si="10"/>
        <v>At Risk Customers</v>
      </c>
    </row>
    <row r="47" spans="2:22" x14ac:dyDescent="0.25">
      <c r="B47" t="s">
        <v>85</v>
      </c>
      <c r="C47" s="40">
        <v>45073</v>
      </c>
      <c r="D47" s="2">
        <v>1</v>
      </c>
      <c r="E47" s="4">
        <v>130.94999999999999</v>
      </c>
      <c r="F47" s="4"/>
      <c r="G47" s="4" t="str">
        <f t="shared" si="0"/>
        <v>C00072</v>
      </c>
      <c r="H47" s="40">
        <f t="shared" si="1"/>
        <v>45073</v>
      </c>
      <c r="I47" s="2">
        <f t="shared" si="2"/>
        <v>1</v>
      </c>
      <c r="J47" s="4">
        <f t="shared" si="3"/>
        <v>130.94999999999999</v>
      </c>
      <c r="K47">
        <f t="shared" si="4"/>
        <v>1</v>
      </c>
      <c r="L47">
        <f t="shared" si="5"/>
        <v>3</v>
      </c>
      <c r="M47">
        <f t="shared" si="6"/>
        <v>1</v>
      </c>
      <c r="N47" s="53">
        <f t="shared" si="7"/>
        <v>1.6666666666666667</v>
      </c>
      <c r="S47" s="55" t="str">
        <f t="shared" si="8"/>
        <v>C00072</v>
      </c>
      <c r="T47" s="56">
        <f t="shared" si="9"/>
        <v>1.6666666666666667</v>
      </c>
      <c r="U47" s="57">
        <f t="shared" si="9"/>
        <v>1.6666666666666667</v>
      </c>
      <c r="V47" s="51" t="str">
        <f t="shared" si="10"/>
        <v>Lost Customers</v>
      </c>
    </row>
    <row r="48" spans="2:22" x14ac:dyDescent="0.25">
      <c r="B48" t="s">
        <v>86</v>
      </c>
      <c r="C48" s="40">
        <v>44977</v>
      </c>
      <c r="D48" s="2">
        <v>1</v>
      </c>
      <c r="E48" s="4">
        <v>284.67</v>
      </c>
      <c r="F48" s="4"/>
      <c r="G48" s="4" t="str">
        <f t="shared" si="0"/>
        <v>C00074</v>
      </c>
      <c r="H48" s="40">
        <f t="shared" si="1"/>
        <v>44977</v>
      </c>
      <c r="I48" s="2">
        <f t="shared" si="2"/>
        <v>1</v>
      </c>
      <c r="J48" s="4">
        <f t="shared" si="3"/>
        <v>284.67</v>
      </c>
      <c r="K48">
        <f t="shared" si="4"/>
        <v>1</v>
      </c>
      <c r="L48">
        <f t="shared" si="5"/>
        <v>3</v>
      </c>
      <c r="M48">
        <f t="shared" si="6"/>
        <v>2</v>
      </c>
      <c r="N48" s="53">
        <f t="shared" si="7"/>
        <v>2</v>
      </c>
      <c r="S48" s="55" t="str">
        <f t="shared" si="8"/>
        <v>C00074</v>
      </c>
      <c r="T48" s="56">
        <f t="shared" si="9"/>
        <v>2</v>
      </c>
      <c r="U48" s="57">
        <f t="shared" si="9"/>
        <v>2</v>
      </c>
      <c r="V48" s="51" t="str">
        <f t="shared" si="10"/>
        <v>Lost Customers</v>
      </c>
    </row>
    <row r="49" spans="2:22" x14ac:dyDescent="0.25">
      <c r="B49" t="s">
        <v>87</v>
      </c>
      <c r="C49" s="40">
        <v>45806</v>
      </c>
      <c r="D49" s="2">
        <v>3</v>
      </c>
      <c r="E49" s="4">
        <v>665.21</v>
      </c>
      <c r="F49" s="4"/>
      <c r="G49" s="4" t="str">
        <f t="shared" si="0"/>
        <v>C00075</v>
      </c>
      <c r="H49" s="40">
        <f t="shared" si="1"/>
        <v>45806</v>
      </c>
      <c r="I49" s="2">
        <f t="shared" si="2"/>
        <v>3</v>
      </c>
      <c r="J49" s="4">
        <f t="shared" si="3"/>
        <v>665.21</v>
      </c>
      <c r="K49">
        <f t="shared" si="4"/>
        <v>4</v>
      </c>
      <c r="L49">
        <f t="shared" si="5"/>
        <v>4</v>
      </c>
      <c r="M49">
        <f t="shared" si="6"/>
        <v>3</v>
      </c>
      <c r="N49" s="53">
        <f t="shared" si="7"/>
        <v>3.6666666666666665</v>
      </c>
      <c r="S49" s="55" t="str">
        <f t="shared" si="8"/>
        <v>C00075</v>
      </c>
      <c r="T49" s="56">
        <f t="shared" si="9"/>
        <v>3.6666666666666665</v>
      </c>
      <c r="U49" s="57">
        <f t="shared" si="9"/>
        <v>3.6666666666666665</v>
      </c>
      <c r="V49" s="51" t="str">
        <f t="shared" si="10"/>
        <v>Loyal or Potential Loyalists</v>
      </c>
    </row>
    <row r="50" spans="2:22" x14ac:dyDescent="0.25">
      <c r="B50" t="s">
        <v>88</v>
      </c>
      <c r="C50" s="40">
        <v>45944</v>
      </c>
      <c r="D50" s="2">
        <v>4</v>
      </c>
      <c r="E50" s="4">
        <v>1546.96</v>
      </c>
      <c r="F50" s="4"/>
      <c r="G50" s="4" t="str">
        <f t="shared" si="0"/>
        <v>C00076</v>
      </c>
      <c r="H50" s="40">
        <f t="shared" si="1"/>
        <v>45944</v>
      </c>
      <c r="I50" s="2">
        <f t="shared" si="2"/>
        <v>4</v>
      </c>
      <c r="J50" s="4">
        <f t="shared" si="3"/>
        <v>1546.96</v>
      </c>
      <c r="K50">
        <f t="shared" si="4"/>
        <v>5</v>
      </c>
      <c r="L50">
        <f t="shared" si="5"/>
        <v>5</v>
      </c>
      <c r="M50">
        <f t="shared" si="6"/>
        <v>4</v>
      </c>
      <c r="N50" s="53">
        <f t="shared" si="7"/>
        <v>4.666666666666667</v>
      </c>
      <c r="S50" s="55" t="str">
        <f t="shared" si="8"/>
        <v>C00076</v>
      </c>
      <c r="T50" s="56">
        <f t="shared" si="9"/>
        <v>4.666666666666667</v>
      </c>
      <c r="U50" s="57">
        <f t="shared" si="9"/>
        <v>4.666666666666667</v>
      </c>
      <c r="V50" s="51" t="str">
        <f t="shared" si="10"/>
        <v>Champions</v>
      </c>
    </row>
    <row r="51" spans="2:22" x14ac:dyDescent="0.25">
      <c r="B51" t="s">
        <v>89</v>
      </c>
      <c r="C51" s="40">
        <v>45898</v>
      </c>
      <c r="D51" s="2">
        <v>1</v>
      </c>
      <c r="E51" s="4">
        <v>224.83</v>
      </c>
      <c r="F51" s="4"/>
      <c r="G51" s="4" t="str">
        <f t="shared" si="0"/>
        <v>C00077</v>
      </c>
      <c r="H51" s="40">
        <f t="shared" si="1"/>
        <v>45898</v>
      </c>
      <c r="I51" s="2">
        <f t="shared" si="2"/>
        <v>1</v>
      </c>
      <c r="J51" s="4">
        <f t="shared" si="3"/>
        <v>224.83</v>
      </c>
      <c r="K51">
        <f t="shared" si="4"/>
        <v>4</v>
      </c>
      <c r="L51">
        <f t="shared" si="5"/>
        <v>3</v>
      </c>
      <c r="M51">
        <f t="shared" si="6"/>
        <v>2</v>
      </c>
      <c r="N51" s="53">
        <f t="shared" si="7"/>
        <v>3</v>
      </c>
      <c r="S51" s="55" t="str">
        <f t="shared" si="8"/>
        <v>C00077</v>
      </c>
      <c r="T51" s="56">
        <f t="shared" si="9"/>
        <v>3</v>
      </c>
      <c r="U51" s="57">
        <f t="shared" si="9"/>
        <v>3</v>
      </c>
      <c r="V51" s="51" t="str">
        <f t="shared" si="10"/>
        <v>At Risk Customers</v>
      </c>
    </row>
    <row r="52" spans="2:22" x14ac:dyDescent="0.25">
      <c r="B52" t="s">
        <v>90</v>
      </c>
      <c r="C52" s="40">
        <v>45966</v>
      </c>
      <c r="D52" s="2">
        <v>11</v>
      </c>
      <c r="E52" s="4">
        <v>3621.92</v>
      </c>
      <c r="F52" s="4"/>
      <c r="G52" s="4" t="str">
        <f t="shared" si="0"/>
        <v>C00079</v>
      </c>
      <c r="H52" s="40">
        <f t="shared" si="1"/>
        <v>45966</v>
      </c>
      <c r="I52" s="2">
        <f t="shared" si="2"/>
        <v>11</v>
      </c>
      <c r="J52" s="4">
        <f t="shared" si="3"/>
        <v>3621.92</v>
      </c>
      <c r="K52">
        <f t="shared" si="4"/>
        <v>5</v>
      </c>
      <c r="L52">
        <f t="shared" si="5"/>
        <v>5</v>
      </c>
      <c r="M52">
        <f t="shared" si="6"/>
        <v>4</v>
      </c>
      <c r="N52" s="53">
        <f t="shared" si="7"/>
        <v>4.666666666666667</v>
      </c>
      <c r="S52" s="55" t="str">
        <f t="shared" si="8"/>
        <v>C00079</v>
      </c>
      <c r="T52" s="56">
        <f t="shared" si="9"/>
        <v>4.666666666666667</v>
      </c>
      <c r="U52" s="57">
        <f t="shared" si="9"/>
        <v>4.666666666666667</v>
      </c>
      <c r="V52" s="51" t="str">
        <f t="shared" si="10"/>
        <v>Champions</v>
      </c>
    </row>
    <row r="53" spans="2:22" x14ac:dyDescent="0.25">
      <c r="B53" t="s">
        <v>91</v>
      </c>
      <c r="C53" s="40">
        <v>45388</v>
      </c>
      <c r="D53" s="2">
        <v>2</v>
      </c>
      <c r="E53" s="4">
        <v>1071.9100000000001</v>
      </c>
      <c r="F53" s="4"/>
      <c r="G53" s="4" t="str">
        <f t="shared" si="0"/>
        <v>C00080</v>
      </c>
      <c r="H53" s="40">
        <f t="shared" si="1"/>
        <v>45388</v>
      </c>
      <c r="I53" s="2">
        <f t="shared" si="2"/>
        <v>2</v>
      </c>
      <c r="J53" s="4">
        <f t="shared" si="3"/>
        <v>1071.9100000000001</v>
      </c>
      <c r="K53">
        <f t="shared" si="4"/>
        <v>2</v>
      </c>
      <c r="L53">
        <f t="shared" si="5"/>
        <v>4</v>
      </c>
      <c r="M53">
        <f t="shared" si="6"/>
        <v>3</v>
      </c>
      <c r="N53" s="53">
        <f t="shared" si="7"/>
        <v>3</v>
      </c>
      <c r="S53" s="55" t="str">
        <f t="shared" si="8"/>
        <v>C00080</v>
      </c>
      <c r="T53" s="56">
        <f t="shared" si="9"/>
        <v>3</v>
      </c>
      <c r="U53" s="57">
        <f t="shared" si="9"/>
        <v>3</v>
      </c>
      <c r="V53" s="51" t="str">
        <f t="shared" si="10"/>
        <v>At Risk Customers</v>
      </c>
    </row>
    <row r="54" spans="2:22" x14ac:dyDescent="0.25">
      <c r="B54" t="s">
        <v>92</v>
      </c>
      <c r="C54" s="40">
        <v>45746</v>
      </c>
      <c r="D54" s="2">
        <v>3</v>
      </c>
      <c r="E54" s="4">
        <v>4490.45</v>
      </c>
      <c r="F54" s="4"/>
      <c r="G54" s="4" t="str">
        <f t="shared" si="0"/>
        <v>C00081</v>
      </c>
      <c r="H54" s="40">
        <f t="shared" si="1"/>
        <v>45746</v>
      </c>
      <c r="I54" s="2">
        <f t="shared" si="2"/>
        <v>3</v>
      </c>
      <c r="J54" s="4">
        <f t="shared" si="3"/>
        <v>4490.45</v>
      </c>
      <c r="K54">
        <f t="shared" si="4"/>
        <v>3</v>
      </c>
      <c r="L54">
        <f t="shared" si="5"/>
        <v>4</v>
      </c>
      <c r="M54">
        <f t="shared" si="6"/>
        <v>5</v>
      </c>
      <c r="N54" s="53">
        <f t="shared" si="7"/>
        <v>4</v>
      </c>
      <c r="S54" s="55" t="str">
        <f t="shared" si="8"/>
        <v>C00081</v>
      </c>
      <c r="T54" s="56">
        <f t="shared" si="9"/>
        <v>4</v>
      </c>
      <c r="U54" s="57">
        <f t="shared" si="9"/>
        <v>4</v>
      </c>
      <c r="V54" s="51" t="str">
        <f t="shared" si="10"/>
        <v>Loyal or Potential Loyalists</v>
      </c>
    </row>
    <row r="55" spans="2:22" x14ac:dyDescent="0.25">
      <c r="B55" t="s">
        <v>93</v>
      </c>
      <c r="C55" s="40">
        <v>45998</v>
      </c>
      <c r="D55" s="2">
        <v>4</v>
      </c>
      <c r="E55" s="4">
        <v>5373.03</v>
      </c>
      <c r="F55" s="4"/>
      <c r="G55" s="4" t="str">
        <f t="shared" si="0"/>
        <v>C00082</v>
      </c>
      <c r="H55" s="40">
        <f t="shared" si="1"/>
        <v>45998</v>
      </c>
      <c r="I55" s="2">
        <f t="shared" si="2"/>
        <v>4</v>
      </c>
      <c r="J55" s="4">
        <f t="shared" si="3"/>
        <v>5373.03</v>
      </c>
      <c r="K55">
        <f t="shared" si="4"/>
        <v>5</v>
      </c>
      <c r="L55">
        <f t="shared" si="5"/>
        <v>5</v>
      </c>
      <c r="M55">
        <f t="shared" si="6"/>
        <v>5</v>
      </c>
      <c r="N55" s="53">
        <f t="shared" si="7"/>
        <v>5</v>
      </c>
      <c r="S55" s="55" t="str">
        <f t="shared" si="8"/>
        <v>C00082</v>
      </c>
      <c r="T55" s="56">
        <f t="shared" si="9"/>
        <v>5</v>
      </c>
      <c r="U55" s="57">
        <f t="shared" si="9"/>
        <v>5</v>
      </c>
      <c r="V55" s="51" t="str">
        <f t="shared" si="10"/>
        <v>Champions</v>
      </c>
    </row>
    <row r="56" spans="2:22" x14ac:dyDescent="0.25">
      <c r="B56" t="s">
        <v>94</v>
      </c>
      <c r="C56" s="40">
        <v>45470</v>
      </c>
      <c r="D56" s="2">
        <v>1</v>
      </c>
      <c r="E56" s="4">
        <v>99.33</v>
      </c>
      <c r="F56" s="4"/>
      <c r="G56" s="4" t="str">
        <f t="shared" si="0"/>
        <v>C00083</v>
      </c>
      <c r="H56" s="40">
        <f t="shared" si="1"/>
        <v>45470</v>
      </c>
      <c r="I56" s="2">
        <f t="shared" si="2"/>
        <v>1</v>
      </c>
      <c r="J56" s="4">
        <f t="shared" si="3"/>
        <v>99.33</v>
      </c>
      <c r="K56">
        <f t="shared" si="4"/>
        <v>2</v>
      </c>
      <c r="L56">
        <f t="shared" si="5"/>
        <v>3</v>
      </c>
      <c r="M56">
        <f t="shared" si="6"/>
        <v>1</v>
      </c>
      <c r="N56" s="53">
        <f t="shared" si="7"/>
        <v>2</v>
      </c>
      <c r="S56" s="55" t="str">
        <f t="shared" si="8"/>
        <v>C00083</v>
      </c>
      <c r="T56" s="56">
        <f t="shared" si="9"/>
        <v>2</v>
      </c>
      <c r="U56" s="57">
        <f t="shared" si="9"/>
        <v>2</v>
      </c>
      <c r="V56" s="51" t="str">
        <f t="shared" si="10"/>
        <v>Lost Customers</v>
      </c>
    </row>
    <row r="57" spans="2:22" x14ac:dyDescent="0.25">
      <c r="B57" t="s">
        <v>95</v>
      </c>
      <c r="C57" s="40">
        <v>45409</v>
      </c>
      <c r="D57" s="2">
        <v>1</v>
      </c>
      <c r="E57" s="4">
        <v>80.459999999999994</v>
      </c>
      <c r="F57" s="4"/>
      <c r="G57" s="4" t="str">
        <f t="shared" si="0"/>
        <v>C00086</v>
      </c>
      <c r="H57" s="40">
        <f t="shared" si="1"/>
        <v>45409</v>
      </c>
      <c r="I57" s="2">
        <f t="shared" si="2"/>
        <v>1</v>
      </c>
      <c r="J57" s="4">
        <f t="shared" si="3"/>
        <v>80.459999999999994</v>
      </c>
      <c r="K57">
        <f t="shared" si="4"/>
        <v>2</v>
      </c>
      <c r="L57">
        <f t="shared" si="5"/>
        <v>3</v>
      </c>
      <c r="M57">
        <f t="shared" si="6"/>
        <v>1</v>
      </c>
      <c r="N57" s="53">
        <f t="shared" si="7"/>
        <v>2</v>
      </c>
      <c r="S57" s="55" t="str">
        <f t="shared" si="8"/>
        <v>C00086</v>
      </c>
      <c r="T57" s="56">
        <f t="shared" si="9"/>
        <v>2</v>
      </c>
      <c r="U57" s="57">
        <f t="shared" si="9"/>
        <v>2</v>
      </c>
      <c r="V57" s="51" t="str">
        <f t="shared" si="10"/>
        <v>Lost Customers</v>
      </c>
    </row>
    <row r="58" spans="2:22" x14ac:dyDescent="0.25">
      <c r="B58" t="s">
        <v>96</v>
      </c>
      <c r="C58" s="40">
        <v>45514</v>
      </c>
      <c r="D58" s="2">
        <v>2</v>
      </c>
      <c r="E58" s="4">
        <v>262.92</v>
      </c>
      <c r="F58" s="4"/>
      <c r="G58" s="4" t="str">
        <f t="shared" si="0"/>
        <v>C00087</v>
      </c>
      <c r="H58" s="40">
        <f t="shared" si="1"/>
        <v>45514</v>
      </c>
      <c r="I58" s="2">
        <f t="shared" si="2"/>
        <v>2</v>
      </c>
      <c r="J58" s="4">
        <f t="shared" si="3"/>
        <v>262.92</v>
      </c>
      <c r="K58">
        <f t="shared" si="4"/>
        <v>2</v>
      </c>
      <c r="L58">
        <f t="shared" si="5"/>
        <v>4</v>
      </c>
      <c r="M58">
        <f t="shared" si="6"/>
        <v>2</v>
      </c>
      <c r="N58" s="53">
        <f t="shared" si="7"/>
        <v>2.6666666666666665</v>
      </c>
      <c r="S58" s="55" t="str">
        <f t="shared" si="8"/>
        <v>C00087</v>
      </c>
      <c r="T58" s="56">
        <f t="shared" si="9"/>
        <v>2.6666666666666665</v>
      </c>
      <c r="U58" s="57">
        <f t="shared" si="9"/>
        <v>2.6666666666666665</v>
      </c>
      <c r="V58" s="51" t="str">
        <f t="shared" si="10"/>
        <v>At Risk Customers</v>
      </c>
    </row>
    <row r="59" spans="2:22" x14ac:dyDescent="0.25">
      <c r="B59" t="s">
        <v>97</v>
      </c>
      <c r="C59" s="40">
        <v>45755</v>
      </c>
      <c r="D59" s="2">
        <v>1</v>
      </c>
      <c r="E59" s="4">
        <v>396.86</v>
      </c>
      <c r="F59" s="4"/>
      <c r="G59" s="4" t="str">
        <f t="shared" si="0"/>
        <v>C00089</v>
      </c>
      <c r="H59" s="40">
        <f t="shared" si="1"/>
        <v>45755</v>
      </c>
      <c r="I59" s="2">
        <f t="shared" si="2"/>
        <v>1</v>
      </c>
      <c r="J59" s="4">
        <f t="shared" si="3"/>
        <v>396.86</v>
      </c>
      <c r="K59">
        <f t="shared" si="4"/>
        <v>3</v>
      </c>
      <c r="L59">
        <f t="shared" si="5"/>
        <v>3</v>
      </c>
      <c r="M59">
        <f t="shared" si="6"/>
        <v>2</v>
      </c>
      <c r="N59" s="53">
        <f t="shared" si="7"/>
        <v>2.6666666666666665</v>
      </c>
      <c r="S59" s="55" t="str">
        <f t="shared" si="8"/>
        <v>C00089</v>
      </c>
      <c r="T59" s="56">
        <f t="shared" si="9"/>
        <v>2.6666666666666665</v>
      </c>
      <c r="U59" s="57">
        <f t="shared" si="9"/>
        <v>2.6666666666666665</v>
      </c>
      <c r="V59" s="51" t="str">
        <f t="shared" si="10"/>
        <v>At Risk Customers</v>
      </c>
    </row>
    <row r="60" spans="2:22" x14ac:dyDescent="0.25">
      <c r="B60" t="s">
        <v>98</v>
      </c>
      <c r="C60" s="40">
        <v>45997</v>
      </c>
      <c r="D60" s="2">
        <v>2</v>
      </c>
      <c r="E60" s="4">
        <v>2670.72</v>
      </c>
      <c r="F60" s="4"/>
      <c r="G60" s="4" t="str">
        <f t="shared" si="0"/>
        <v>C00090</v>
      </c>
      <c r="H60" s="40">
        <f t="shared" si="1"/>
        <v>45997</v>
      </c>
      <c r="I60" s="2">
        <f t="shared" si="2"/>
        <v>2</v>
      </c>
      <c r="J60" s="4">
        <f t="shared" si="3"/>
        <v>2670.72</v>
      </c>
      <c r="K60">
        <f t="shared" si="4"/>
        <v>5</v>
      </c>
      <c r="L60">
        <f t="shared" si="5"/>
        <v>4</v>
      </c>
      <c r="M60">
        <f t="shared" si="6"/>
        <v>4</v>
      </c>
      <c r="N60" s="53">
        <f t="shared" si="7"/>
        <v>4.333333333333333</v>
      </c>
      <c r="S60" s="55" t="str">
        <f t="shared" si="8"/>
        <v>C00090</v>
      </c>
      <c r="T60" s="56">
        <f t="shared" si="9"/>
        <v>4.333333333333333</v>
      </c>
      <c r="U60" s="57">
        <f t="shared" si="9"/>
        <v>4.333333333333333</v>
      </c>
      <c r="V60" s="51" t="str">
        <f t="shared" si="10"/>
        <v>Champions</v>
      </c>
    </row>
    <row r="61" spans="2:22" x14ac:dyDescent="0.25">
      <c r="B61" t="s">
        <v>99</v>
      </c>
      <c r="C61" s="40">
        <v>45035</v>
      </c>
      <c r="D61" s="2">
        <v>1</v>
      </c>
      <c r="E61" s="4">
        <v>224.03</v>
      </c>
      <c r="F61" s="4"/>
      <c r="G61" s="4" t="str">
        <f t="shared" si="0"/>
        <v>C00091</v>
      </c>
      <c r="H61" s="40">
        <f t="shared" si="1"/>
        <v>45035</v>
      </c>
      <c r="I61" s="2">
        <f t="shared" si="2"/>
        <v>1</v>
      </c>
      <c r="J61" s="4">
        <f t="shared" si="3"/>
        <v>224.03</v>
      </c>
      <c r="K61">
        <f t="shared" si="4"/>
        <v>1</v>
      </c>
      <c r="L61">
        <f t="shared" si="5"/>
        <v>3</v>
      </c>
      <c r="M61">
        <f t="shared" si="6"/>
        <v>2</v>
      </c>
      <c r="N61" s="53">
        <f t="shared" si="7"/>
        <v>2</v>
      </c>
      <c r="S61" s="55" t="str">
        <f t="shared" si="8"/>
        <v>C00091</v>
      </c>
      <c r="T61" s="56">
        <f t="shared" si="9"/>
        <v>2</v>
      </c>
      <c r="U61" s="57">
        <f t="shared" si="9"/>
        <v>2</v>
      </c>
      <c r="V61" s="51" t="str">
        <f t="shared" si="10"/>
        <v>Lost Customers</v>
      </c>
    </row>
    <row r="62" spans="2:22" x14ac:dyDescent="0.25">
      <c r="B62" t="s">
        <v>100</v>
      </c>
      <c r="C62" s="40">
        <v>45293</v>
      </c>
      <c r="D62" s="2">
        <v>1</v>
      </c>
      <c r="E62" s="4">
        <v>358.8</v>
      </c>
      <c r="F62" s="4"/>
      <c r="G62" s="4" t="str">
        <f t="shared" si="0"/>
        <v>C00092</v>
      </c>
      <c r="H62" s="40">
        <f t="shared" si="1"/>
        <v>45293</v>
      </c>
      <c r="I62" s="2">
        <f t="shared" si="2"/>
        <v>1</v>
      </c>
      <c r="J62" s="4">
        <f t="shared" si="3"/>
        <v>358.8</v>
      </c>
      <c r="K62">
        <f t="shared" si="4"/>
        <v>1</v>
      </c>
      <c r="L62">
        <f t="shared" si="5"/>
        <v>3</v>
      </c>
      <c r="M62">
        <f t="shared" si="6"/>
        <v>2</v>
      </c>
      <c r="N62" s="53">
        <f t="shared" si="7"/>
        <v>2</v>
      </c>
      <c r="S62" s="55" t="str">
        <f t="shared" si="8"/>
        <v>C00092</v>
      </c>
      <c r="T62" s="56">
        <f t="shared" si="9"/>
        <v>2</v>
      </c>
      <c r="U62" s="57">
        <f t="shared" si="9"/>
        <v>2</v>
      </c>
      <c r="V62" s="51" t="str">
        <f t="shared" si="10"/>
        <v>Lost Customers</v>
      </c>
    </row>
    <row r="63" spans="2:22" x14ac:dyDescent="0.25">
      <c r="B63" t="s">
        <v>101</v>
      </c>
      <c r="C63" s="40">
        <v>45580</v>
      </c>
      <c r="D63" s="2">
        <v>1</v>
      </c>
      <c r="E63" s="4">
        <v>2818.77</v>
      </c>
      <c r="F63" s="4"/>
      <c r="G63" s="4" t="str">
        <f t="shared" si="0"/>
        <v>C00093</v>
      </c>
      <c r="H63" s="40">
        <f t="shared" si="1"/>
        <v>45580</v>
      </c>
      <c r="I63" s="2">
        <f t="shared" si="2"/>
        <v>1</v>
      </c>
      <c r="J63" s="4">
        <f t="shared" si="3"/>
        <v>2818.77</v>
      </c>
      <c r="K63">
        <f t="shared" si="4"/>
        <v>2</v>
      </c>
      <c r="L63">
        <f t="shared" si="5"/>
        <v>3</v>
      </c>
      <c r="M63">
        <f t="shared" si="6"/>
        <v>4</v>
      </c>
      <c r="N63" s="53">
        <f t="shared" si="7"/>
        <v>3</v>
      </c>
      <c r="S63" s="55" t="str">
        <f t="shared" si="8"/>
        <v>C00093</v>
      </c>
      <c r="T63" s="56">
        <f t="shared" si="9"/>
        <v>3</v>
      </c>
      <c r="U63" s="57">
        <f t="shared" si="9"/>
        <v>3</v>
      </c>
      <c r="V63" s="51" t="str">
        <f t="shared" si="10"/>
        <v>At Risk Customers</v>
      </c>
    </row>
    <row r="64" spans="2:22" x14ac:dyDescent="0.25">
      <c r="B64" t="s">
        <v>102</v>
      </c>
      <c r="C64" s="40">
        <v>45351</v>
      </c>
      <c r="D64" s="2">
        <v>1</v>
      </c>
      <c r="E64" s="4">
        <v>80.41</v>
      </c>
      <c r="F64" s="4"/>
      <c r="G64" s="4" t="str">
        <f t="shared" si="0"/>
        <v>C00095</v>
      </c>
      <c r="H64" s="40">
        <f t="shared" si="1"/>
        <v>45351</v>
      </c>
      <c r="I64" s="2">
        <f t="shared" si="2"/>
        <v>1</v>
      </c>
      <c r="J64" s="4">
        <f t="shared" si="3"/>
        <v>80.41</v>
      </c>
      <c r="K64">
        <f t="shared" si="4"/>
        <v>2</v>
      </c>
      <c r="L64">
        <f t="shared" si="5"/>
        <v>3</v>
      </c>
      <c r="M64">
        <f t="shared" si="6"/>
        <v>1</v>
      </c>
      <c r="N64" s="53">
        <f t="shared" si="7"/>
        <v>2</v>
      </c>
      <c r="S64" s="55" t="str">
        <f t="shared" si="8"/>
        <v>C00095</v>
      </c>
      <c r="T64" s="56">
        <f t="shared" si="9"/>
        <v>2</v>
      </c>
      <c r="U64" s="57">
        <f t="shared" si="9"/>
        <v>2</v>
      </c>
      <c r="V64" s="51" t="str">
        <f t="shared" si="10"/>
        <v>Lost Customers</v>
      </c>
    </row>
    <row r="65" spans="2:22" x14ac:dyDescent="0.25">
      <c r="B65" t="s">
        <v>103</v>
      </c>
      <c r="C65" s="40">
        <v>45768</v>
      </c>
      <c r="D65" s="2">
        <v>1</v>
      </c>
      <c r="E65" s="4">
        <v>90.58</v>
      </c>
      <c r="F65" s="4"/>
      <c r="G65" s="4" t="str">
        <f t="shared" si="0"/>
        <v>C00096</v>
      </c>
      <c r="H65" s="40">
        <f t="shared" si="1"/>
        <v>45768</v>
      </c>
      <c r="I65" s="2">
        <f t="shared" si="2"/>
        <v>1</v>
      </c>
      <c r="J65" s="4">
        <f t="shared" si="3"/>
        <v>90.58</v>
      </c>
      <c r="K65">
        <f t="shared" si="4"/>
        <v>3</v>
      </c>
      <c r="L65">
        <f t="shared" si="5"/>
        <v>3</v>
      </c>
      <c r="M65">
        <f t="shared" si="6"/>
        <v>1</v>
      </c>
      <c r="N65" s="53">
        <f t="shared" si="7"/>
        <v>2.3333333333333335</v>
      </c>
      <c r="S65" s="55" t="str">
        <f t="shared" si="8"/>
        <v>C00096</v>
      </c>
      <c r="T65" s="56">
        <f t="shared" si="9"/>
        <v>2.3333333333333335</v>
      </c>
      <c r="U65" s="57">
        <f t="shared" si="9"/>
        <v>2.3333333333333335</v>
      </c>
      <c r="V65" s="51" t="str">
        <f t="shared" si="10"/>
        <v>At Risk Customers</v>
      </c>
    </row>
    <row r="66" spans="2:22" x14ac:dyDescent="0.25">
      <c r="B66" t="s">
        <v>104</v>
      </c>
      <c r="C66" s="40">
        <v>45679</v>
      </c>
      <c r="D66" s="2">
        <v>1</v>
      </c>
      <c r="E66" s="4">
        <v>107.4</v>
      </c>
      <c r="F66" s="4"/>
      <c r="G66" s="4" t="str">
        <f t="shared" si="0"/>
        <v>C00097</v>
      </c>
      <c r="H66" s="40">
        <f t="shared" si="1"/>
        <v>45679</v>
      </c>
      <c r="I66" s="2">
        <f t="shared" si="2"/>
        <v>1</v>
      </c>
      <c r="J66" s="4">
        <f t="shared" si="3"/>
        <v>107.4</v>
      </c>
      <c r="K66">
        <f t="shared" si="4"/>
        <v>3</v>
      </c>
      <c r="L66">
        <f t="shared" si="5"/>
        <v>3</v>
      </c>
      <c r="M66">
        <f t="shared" si="6"/>
        <v>1</v>
      </c>
      <c r="N66" s="53">
        <f t="shared" si="7"/>
        <v>2.3333333333333335</v>
      </c>
      <c r="S66" s="55" t="str">
        <f t="shared" si="8"/>
        <v>C00097</v>
      </c>
      <c r="T66" s="56">
        <f t="shared" si="9"/>
        <v>2.3333333333333335</v>
      </c>
      <c r="U66" s="57">
        <f t="shared" si="9"/>
        <v>2.3333333333333335</v>
      </c>
      <c r="V66" s="51" t="str">
        <f t="shared" si="10"/>
        <v>At Risk Customers</v>
      </c>
    </row>
    <row r="67" spans="2:22" x14ac:dyDescent="0.25">
      <c r="B67" t="s">
        <v>105</v>
      </c>
      <c r="C67" s="40">
        <v>45942</v>
      </c>
      <c r="D67" s="2">
        <v>18</v>
      </c>
      <c r="E67" s="4">
        <v>8757.2900000000009</v>
      </c>
      <c r="F67" s="4"/>
      <c r="G67" s="4" t="str">
        <f t="shared" si="0"/>
        <v>C00098</v>
      </c>
      <c r="H67" s="40">
        <f t="shared" si="1"/>
        <v>45942</v>
      </c>
      <c r="I67" s="2">
        <f t="shared" si="2"/>
        <v>18</v>
      </c>
      <c r="J67" s="4">
        <f t="shared" si="3"/>
        <v>8757.2900000000009</v>
      </c>
      <c r="K67">
        <f t="shared" si="4"/>
        <v>5</v>
      </c>
      <c r="L67">
        <f t="shared" si="5"/>
        <v>5</v>
      </c>
      <c r="M67">
        <f t="shared" si="6"/>
        <v>5</v>
      </c>
      <c r="N67" s="53">
        <f t="shared" si="7"/>
        <v>5</v>
      </c>
      <c r="S67" s="55" t="str">
        <f t="shared" si="8"/>
        <v>C00098</v>
      </c>
      <c r="T67" s="56">
        <f t="shared" si="9"/>
        <v>5</v>
      </c>
      <c r="U67" s="57">
        <f t="shared" si="9"/>
        <v>5</v>
      </c>
      <c r="V67" s="51" t="str">
        <f t="shared" si="10"/>
        <v>Champions</v>
      </c>
    </row>
    <row r="68" spans="2:22" x14ac:dyDescent="0.25">
      <c r="B68" t="s">
        <v>106</v>
      </c>
      <c r="C68" s="40">
        <v>45961</v>
      </c>
      <c r="D68" s="2">
        <v>2</v>
      </c>
      <c r="E68" s="4">
        <v>864.18</v>
      </c>
      <c r="F68" s="4"/>
      <c r="G68" s="4" t="str">
        <f t="shared" ref="G68:G131" si="13">B68</f>
        <v>C00100</v>
      </c>
      <c r="H68" s="40">
        <f t="shared" ref="H68:H131" si="14">C68</f>
        <v>45961</v>
      </c>
      <c r="I68" s="2">
        <f t="shared" ref="I68:I131" si="15">D68</f>
        <v>2</v>
      </c>
      <c r="J68" s="4">
        <f t="shared" ref="J68:J131" si="16">E68</f>
        <v>864.18</v>
      </c>
      <c r="K68">
        <f t="shared" ref="K68:K131" si="17">VLOOKUP(H68,$P$5:$Q$9,2,TRUE)</f>
        <v>5</v>
      </c>
      <c r="L68">
        <f t="shared" ref="L68:L131" si="18">VLOOKUP(I68,$P$12:$Q$16,2,TRUE)</f>
        <v>4</v>
      </c>
      <c r="M68">
        <f t="shared" ref="M68:M131" si="19">VLOOKUP(J68,$P$19:$Q$23,2,TRUE)</f>
        <v>3</v>
      </c>
      <c r="N68" s="53">
        <f t="shared" ref="N68:N131" si="20">(K68+L68+M68)/3</f>
        <v>4</v>
      </c>
      <c r="S68" s="55" t="str">
        <f t="shared" ref="S68:S131" si="21">G68</f>
        <v>C00100</v>
      </c>
      <c r="T68" s="56">
        <f t="shared" ref="T68:U131" si="22">$N68</f>
        <v>4</v>
      </c>
      <c r="U68" s="57">
        <f t="shared" si="22"/>
        <v>4</v>
      </c>
      <c r="V68" s="51" t="str">
        <f t="shared" ref="V68:V131" si="23">IF(U68&gt;4,"Champions",IF(AND(U68&gt;3,U68&lt;=4),"Loyal or Potential Loyalists",IF(AND(U68&gt;2,U68&lt;=3),"At Risk Customers","Lost Customers")))</f>
        <v>Loyal or Potential Loyalists</v>
      </c>
    </row>
    <row r="69" spans="2:22" x14ac:dyDescent="0.25">
      <c r="B69" t="s">
        <v>107</v>
      </c>
      <c r="C69" s="40">
        <v>45471</v>
      </c>
      <c r="D69" s="2">
        <v>1</v>
      </c>
      <c r="E69" s="4">
        <v>126.16</v>
      </c>
      <c r="F69" s="4"/>
      <c r="G69" s="4" t="str">
        <f t="shared" si="13"/>
        <v>C00101</v>
      </c>
      <c r="H69" s="40">
        <f t="shared" si="14"/>
        <v>45471</v>
      </c>
      <c r="I69" s="2">
        <f t="shared" si="15"/>
        <v>1</v>
      </c>
      <c r="J69" s="4">
        <f t="shared" si="16"/>
        <v>126.16</v>
      </c>
      <c r="K69">
        <f t="shared" si="17"/>
        <v>2</v>
      </c>
      <c r="L69">
        <f t="shared" si="18"/>
        <v>3</v>
      </c>
      <c r="M69">
        <f t="shared" si="19"/>
        <v>1</v>
      </c>
      <c r="N69" s="53">
        <f t="shared" si="20"/>
        <v>2</v>
      </c>
      <c r="S69" s="55" t="str">
        <f t="shared" si="21"/>
        <v>C00101</v>
      </c>
      <c r="T69" s="56">
        <f t="shared" si="22"/>
        <v>2</v>
      </c>
      <c r="U69" s="57">
        <f t="shared" si="22"/>
        <v>2</v>
      </c>
      <c r="V69" s="51" t="str">
        <f t="shared" si="23"/>
        <v>Lost Customers</v>
      </c>
    </row>
    <row r="70" spans="2:22" x14ac:dyDescent="0.25">
      <c r="B70" t="s">
        <v>108</v>
      </c>
      <c r="C70" s="40">
        <v>45769</v>
      </c>
      <c r="D70" s="2">
        <v>2</v>
      </c>
      <c r="E70" s="4">
        <v>4702.0600000000004</v>
      </c>
      <c r="F70" s="4"/>
      <c r="G70" s="4" t="str">
        <f t="shared" si="13"/>
        <v>C00103</v>
      </c>
      <c r="H70" s="40">
        <f t="shared" si="14"/>
        <v>45769</v>
      </c>
      <c r="I70" s="2">
        <f t="shared" si="15"/>
        <v>2</v>
      </c>
      <c r="J70" s="4">
        <f t="shared" si="16"/>
        <v>4702.0600000000004</v>
      </c>
      <c r="K70">
        <f t="shared" si="17"/>
        <v>3</v>
      </c>
      <c r="L70">
        <f t="shared" si="18"/>
        <v>4</v>
      </c>
      <c r="M70">
        <f t="shared" si="19"/>
        <v>5</v>
      </c>
      <c r="N70" s="53">
        <f t="shared" si="20"/>
        <v>4</v>
      </c>
      <c r="S70" s="55" t="str">
        <f t="shared" si="21"/>
        <v>C00103</v>
      </c>
      <c r="T70" s="56">
        <f t="shared" si="22"/>
        <v>4</v>
      </c>
      <c r="U70" s="57">
        <f t="shared" si="22"/>
        <v>4</v>
      </c>
      <c r="V70" s="51" t="str">
        <f t="shared" si="23"/>
        <v>Loyal or Potential Loyalists</v>
      </c>
    </row>
    <row r="71" spans="2:22" x14ac:dyDescent="0.25">
      <c r="B71" t="s">
        <v>109</v>
      </c>
      <c r="C71" s="40">
        <v>45589</v>
      </c>
      <c r="D71" s="2">
        <v>5</v>
      </c>
      <c r="E71" s="4">
        <v>5371.06</v>
      </c>
      <c r="F71" s="4"/>
      <c r="G71" s="4" t="str">
        <f t="shared" si="13"/>
        <v>C00104</v>
      </c>
      <c r="H71" s="40">
        <f t="shared" si="14"/>
        <v>45589</v>
      </c>
      <c r="I71" s="2">
        <f t="shared" si="15"/>
        <v>5</v>
      </c>
      <c r="J71" s="4">
        <f t="shared" si="16"/>
        <v>5371.06</v>
      </c>
      <c r="K71">
        <f t="shared" si="17"/>
        <v>2</v>
      </c>
      <c r="L71">
        <f t="shared" si="18"/>
        <v>5</v>
      </c>
      <c r="M71">
        <f t="shared" si="19"/>
        <v>5</v>
      </c>
      <c r="N71" s="53">
        <f t="shared" si="20"/>
        <v>4</v>
      </c>
      <c r="S71" s="55" t="str">
        <f t="shared" si="21"/>
        <v>C00104</v>
      </c>
      <c r="T71" s="56">
        <f t="shared" si="22"/>
        <v>4</v>
      </c>
      <c r="U71" s="57">
        <f t="shared" si="22"/>
        <v>4</v>
      </c>
      <c r="V71" s="51" t="str">
        <f t="shared" si="23"/>
        <v>Loyal or Potential Loyalists</v>
      </c>
    </row>
    <row r="72" spans="2:22" x14ac:dyDescent="0.25">
      <c r="B72" t="s">
        <v>110</v>
      </c>
      <c r="C72" s="40">
        <v>45921</v>
      </c>
      <c r="D72" s="2">
        <v>3</v>
      </c>
      <c r="E72" s="4">
        <v>4833.34</v>
      </c>
      <c r="F72" s="4"/>
      <c r="G72" s="4" t="str">
        <f t="shared" si="13"/>
        <v>C00108</v>
      </c>
      <c r="H72" s="40">
        <f t="shared" si="14"/>
        <v>45921</v>
      </c>
      <c r="I72" s="2">
        <f t="shared" si="15"/>
        <v>3</v>
      </c>
      <c r="J72" s="4">
        <f t="shared" si="16"/>
        <v>4833.34</v>
      </c>
      <c r="K72">
        <f t="shared" si="17"/>
        <v>4</v>
      </c>
      <c r="L72">
        <f t="shared" si="18"/>
        <v>4</v>
      </c>
      <c r="M72">
        <f t="shared" si="19"/>
        <v>5</v>
      </c>
      <c r="N72" s="53">
        <f t="shared" si="20"/>
        <v>4.333333333333333</v>
      </c>
      <c r="S72" s="55" t="str">
        <f t="shared" si="21"/>
        <v>C00108</v>
      </c>
      <c r="T72" s="56">
        <f t="shared" si="22"/>
        <v>4.333333333333333</v>
      </c>
      <c r="U72" s="57">
        <f t="shared" si="22"/>
        <v>4.333333333333333</v>
      </c>
      <c r="V72" s="51" t="str">
        <f t="shared" si="23"/>
        <v>Champions</v>
      </c>
    </row>
    <row r="73" spans="2:22" x14ac:dyDescent="0.25">
      <c r="B73" t="s">
        <v>111</v>
      </c>
      <c r="C73" s="40">
        <v>45938</v>
      </c>
      <c r="D73" s="2">
        <v>3</v>
      </c>
      <c r="E73" s="4">
        <v>3063.05</v>
      </c>
      <c r="F73" s="4"/>
      <c r="G73" s="4" t="str">
        <f t="shared" si="13"/>
        <v>C00110</v>
      </c>
      <c r="H73" s="40">
        <f t="shared" si="14"/>
        <v>45938</v>
      </c>
      <c r="I73" s="2">
        <f t="shared" si="15"/>
        <v>3</v>
      </c>
      <c r="J73" s="4">
        <f t="shared" si="16"/>
        <v>3063.05</v>
      </c>
      <c r="K73">
        <f t="shared" si="17"/>
        <v>4</v>
      </c>
      <c r="L73">
        <f t="shared" si="18"/>
        <v>4</v>
      </c>
      <c r="M73">
        <f t="shared" si="19"/>
        <v>4</v>
      </c>
      <c r="N73" s="53">
        <f t="shared" si="20"/>
        <v>4</v>
      </c>
      <c r="S73" s="55" t="str">
        <f t="shared" si="21"/>
        <v>C00110</v>
      </c>
      <c r="T73" s="56">
        <f t="shared" si="22"/>
        <v>4</v>
      </c>
      <c r="U73" s="57">
        <f t="shared" si="22"/>
        <v>4</v>
      </c>
      <c r="V73" s="51" t="str">
        <f t="shared" si="23"/>
        <v>Loyal or Potential Loyalists</v>
      </c>
    </row>
    <row r="74" spans="2:22" x14ac:dyDescent="0.25">
      <c r="B74" t="s">
        <v>112</v>
      </c>
      <c r="C74" s="40">
        <v>45531</v>
      </c>
      <c r="D74" s="2">
        <v>2</v>
      </c>
      <c r="E74" s="4">
        <v>134.88</v>
      </c>
      <c r="F74" s="4"/>
      <c r="G74" s="4" t="str">
        <f t="shared" si="13"/>
        <v>C00111</v>
      </c>
      <c r="H74" s="40">
        <f t="shared" si="14"/>
        <v>45531</v>
      </c>
      <c r="I74" s="2">
        <f t="shared" si="15"/>
        <v>2</v>
      </c>
      <c r="J74" s="4">
        <f t="shared" si="16"/>
        <v>134.88</v>
      </c>
      <c r="K74">
        <f t="shared" si="17"/>
        <v>2</v>
      </c>
      <c r="L74">
        <f t="shared" si="18"/>
        <v>4</v>
      </c>
      <c r="M74">
        <f t="shared" si="19"/>
        <v>1</v>
      </c>
      <c r="N74" s="53">
        <f t="shared" si="20"/>
        <v>2.3333333333333335</v>
      </c>
      <c r="S74" s="55" t="str">
        <f t="shared" si="21"/>
        <v>C00111</v>
      </c>
      <c r="T74" s="56">
        <f t="shared" si="22"/>
        <v>2.3333333333333335</v>
      </c>
      <c r="U74" s="57">
        <f t="shared" si="22"/>
        <v>2.3333333333333335</v>
      </c>
      <c r="V74" s="51" t="str">
        <f t="shared" si="23"/>
        <v>At Risk Customers</v>
      </c>
    </row>
    <row r="75" spans="2:22" x14ac:dyDescent="0.25">
      <c r="B75" t="s">
        <v>113</v>
      </c>
      <c r="C75" s="40">
        <v>45779</v>
      </c>
      <c r="D75" s="2">
        <v>2</v>
      </c>
      <c r="E75" s="4">
        <v>649.26</v>
      </c>
      <c r="F75" s="4"/>
      <c r="G75" s="4" t="str">
        <f t="shared" si="13"/>
        <v>C00112</v>
      </c>
      <c r="H75" s="40">
        <f t="shared" si="14"/>
        <v>45779</v>
      </c>
      <c r="I75" s="2">
        <f t="shared" si="15"/>
        <v>2</v>
      </c>
      <c r="J75" s="4">
        <f t="shared" si="16"/>
        <v>649.26</v>
      </c>
      <c r="K75">
        <f t="shared" si="17"/>
        <v>3</v>
      </c>
      <c r="L75">
        <f t="shared" si="18"/>
        <v>4</v>
      </c>
      <c r="M75">
        <f t="shared" si="19"/>
        <v>3</v>
      </c>
      <c r="N75" s="53">
        <f t="shared" si="20"/>
        <v>3.3333333333333335</v>
      </c>
      <c r="S75" s="55" t="str">
        <f t="shared" si="21"/>
        <v>C00112</v>
      </c>
      <c r="T75" s="56">
        <f t="shared" si="22"/>
        <v>3.3333333333333335</v>
      </c>
      <c r="U75" s="57">
        <f t="shared" si="22"/>
        <v>3.3333333333333335</v>
      </c>
      <c r="V75" s="51" t="str">
        <f t="shared" si="23"/>
        <v>Loyal or Potential Loyalists</v>
      </c>
    </row>
    <row r="76" spans="2:22" x14ac:dyDescent="0.25">
      <c r="B76" t="s">
        <v>114</v>
      </c>
      <c r="C76" s="40">
        <v>45756</v>
      </c>
      <c r="D76" s="2">
        <v>6</v>
      </c>
      <c r="E76" s="4">
        <v>1476.31</v>
      </c>
      <c r="F76" s="4"/>
      <c r="G76" s="4" t="str">
        <f t="shared" si="13"/>
        <v>C00114</v>
      </c>
      <c r="H76" s="40">
        <f t="shared" si="14"/>
        <v>45756</v>
      </c>
      <c r="I76" s="2">
        <f t="shared" si="15"/>
        <v>6</v>
      </c>
      <c r="J76" s="4">
        <f t="shared" si="16"/>
        <v>1476.31</v>
      </c>
      <c r="K76">
        <f t="shared" si="17"/>
        <v>3</v>
      </c>
      <c r="L76">
        <f t="shared" si="18"/>
        <v>5</v>
      </c>
      <c r="M76">
        <f t="shared" si="19"/>
        <v>4</v>
      </c>
      <c r="N76" s="53">
        <f t="shared" si="20"/>
        <v>4</v>
      </c>
      <c r="S76" s="55" t="str">
        <f t="shared" si="21"/>
        <v>C00114</v>
      </c>
      <c r="T76" s="56">
        <f t="shared" si="22"/>
        <v>4</v>
      </c>
      <c r="U76" s="57">
        <f t="shared" si="22"/>
        <v>4</v>
      </c>
      <c r="V76" s="51" t="str">
        <f t="shared" si="23"/>
        <v>Loyal or Potential Loyalists</v>
      </c>
    </row>
    <row r="77" spans="2:22" x14ac:dyDescent="0.25">
      <c r="B77" t="s">
        <v>115</v>
      </c>
      <c r="C77" s="40">
        <v>45476</v>
      </c>
      <c r="D77" s="2">
        <v>2</v>
      </c>
      <c r="E77" s="4">
        <v>271.89999999999998</v>
      </c>
      <c r="F77" s="4"/>
      <c r="G77" s="4" t="str">
        <f t="shared" si="13"/>
        <v>C00116</v>
      </c>
      <c r="H77" s="40">
        <f t="shared" si="14"/>
        <v>45476</v>
      </c>
      <c r="I77" s="2">
        <f t="shared" si="15"/>
        <v>2</v>
      </c>
      <c r="J77" s="4">
        <f t="shared" si="16"/>
        <v>271.89999999999998</v>
      </c>
      <c r="K77">
        <f t="shared" si="17"/>
        <v>2</v>
      </c>
      <c r="L77">
        <f t="shared" si="18"/>
        <v>4</v>
      </c>
      <c r="M77">
        <f t="shared" si="19"/>
        <v>2</v>
      </c>
      <c r="N77" s="53">
        <f t="shared" si="20"/>
        <v>2.6666666666666665</v>
      </c>
      <c r="S77" s="55" t="str">
        <f t="shared" si="21"/>
        <v>C00116</v>
      </c>
      <c r="T77" s="56">
        <f t="shared" si="22"/>
        <v>2.6666666666666665</v>
      </c>
      <c r="U77" s="57">
        <f t="shared" si="22"/>
        <v>2.6666666666666665</v>
      </c>
      <c r="V77" s="51" t="str">
        <f t="shared" si="23"/>
        <v>At Risk Customers</v>
      </c>
    </row>
    <row r="78" spans="2:22" x14ac:dyDescent="0.25">
      <c r="B78" t="s">
        <v>116</v>
      </c>
      <c r="C78" s="40">
        <v>45900</v>
      </c>
      <c r="D78" s="2">
        <v>1</v>
      </c>
      <c r="E78" s="4">
        <v>126.93</v>
      </c>
      <c r="F78" s="4"/>
      <c r="G78" s="4" t="str">
        <f t="shared" si="13"/>
        <v>C00117</v>
      </c>
      <c r="H78" s="40">
        <f t="shared" si="14"/>
        <v>45900</v>
      </c>
      <c r="I78" s="2">
        <f t="shared" si="15"/>
        <v>1</v>
      </c>
      <c r="J78" s="4">
        <f t="shared" si="16"/>
        <v>126.93</v>
      </c>
      <c r="K78">
        <f t="shared" si="17"/>
        <v>4</v>
      </c>
      <c r="L78">
        <f t="shared" si="18"/>
        <v>3</v>
      </c>
      <c r="M78">
        <f t="shared" si="19"/>
        <v>1</v>
      </c>
      <c r="N78" s="53">
        <f t="shared" si="20"/>
        <v>2.6666666666666665</v>
      </c>
      <c r="S78" s="55" t="str">
        <f t="shared" si="21"/>
        <v>C00117</v>
      </c>
      <c r="T78" s="56">
        <f t="shared" si="22"/>
        <v>2.6666666666666665</v>
      </c>
      <c r="U78" s="57">
        <f t="shared" si="22"/>
        <v>2.6666666666666665</v>
      </c>
      <c r="V78" s="51" t="str">
        <f t="shared" si="23"/>
        <v>At Risk Customers</v>
      </c>
    </row>
    <row r="79" spans="2:22" x14ac:dyDescent="0.25">
      <c r="B79" t="s">
        <v>117</v>
      </c>
      <c r="C79" s="40">
        <v>45363</v>
      </c>
      <c r="D79" s="2">
        <v>1</v>
      </c>
      <c r="E79" s="4">
        <v>3024.51</v>
      </c>
      <c r="F79" s="4"/>
      <c r="G79" s="4" t="str">
        <f t="shared" si="13"/>
        <v>C00119</v>
      </c>
      <c r="H79" s="40">
        <f t="shared" si="14"/>
        <v>45363</v>
      </c>
      <c r="I79" s="2">
        <f t="shared" si="15"/>
        <v>1</v>
      </c>
      <c r="J79" s="4">
        <f t="shared" si="16"/>
        <v>3024.51</v>
      </c>
      <c r="K79">
        <f t="shared" si="17"/>
        <v>2</v>
      </c>
      <c r="L79">
        <f t="shared" si="18"/>
        <v>3</v>
      </c>
      <c r="M79">
        <f t="shared" si="19"/>
        <v>4</v>
      </c>
      <c r="N79" s="53">
        <f t="shared" si="20"/>
        <v>3</v>
      </c>
      <c r="S79" s="55" t="str">
        <f t="shared" si="21"/>
        <v>C00119</v>
      </c>
      <c r="T79" s="56">
        <f t="shared" si="22"/>
        <v>3</v>
      </c>
      <c r="U79" s="57">
        <f t="shared" si="22"/>
        <v>3</v>
      </c>
      <c r="V79" s="51" t="str">
        <f t="shared" si="23"/>
        <v>At Risk Customers</v>
      </c>
    </row>
    <row r="80" spans="2:22" x14ac:dyDescent="0.25">
      <c r="B80" t="s">
        <v>118</v>
      </c>
      <c r="C80" s="40">
        <v>45970</v>
      </c>
      <c r="D80" s="2">
        <v>6</v>
      </c>
      <c r="E80" s="4">
        <v>2695.84</v>
      </c>
      <c r="F80" s="4"/>
      <c r="G80" s="4" t="str">
        <f t="shared" si="13"/>
        <v>C00120</v>
      </c>
      <c r="H80" s="40">
        <f t="shared" si="14"/>
        <v>45970</v>
      </c>
      <c r="I80" s="2">
        <f t="shared" si="15"/>
        <v>6</v>
      </c>
      <c r="J80" s="4">
        <f t="shared" si="16"/>
        <v>2695.84</v>
      </c>
      <c r="K80">
        <f t="shared" si="17"/>
        <v>5</v>
      </c>
      <c r="L80">
        <f t="shared" si="18"/>
        <v>5</v>
      </c>
      <c r="M80">
        <f t="shared" si="19"/>
        <v>4</v>
      </c>
      <c r="N80" s="53">
        <f t="shared" si="20"/>
        <v>4.666666666666667</v>
      </c>
      <c r="S80" s="55" t="str">
        <f t="shared" si="21"/>
        <v>C00120</v>
      </c>
      <c r="T80" s="56">
        <f t="shared" si="22"/>
        <v>4.666666666666667</v>
      </c>
      <c r="U80" s="57">
        <f t="shared" si="22"/>
        <v>4.666666666666667</v>
      </c>
      <c r="V80" s="51" t="str">
        <f t="shared" si="23"/>
        <v>Champions</v>
      </c>
    </row>
    <row r="81" spans="2:22" x14ac:dyDescent="0.25">
      <c r="B81" t="s">
        <v>119</v>
      </c>
      <c r="C81" s="40">
        <v>45108</v>
      </c>
      <c r="D81" s="2">
        <v>1</v>
      </c>
      <c r="E81" s="4">
        <v>70.63</v>
      </c>
      <c r="F81" s="4"/>
      <c r="G81" s="4" t="str">
        <f t="shared" si="13"/>
        <v>C00121</v>
      </c>
      <c r="H81" s="40">
        <f t="shared" si="14"/>
        <v>45108</v>
      </c>
      <c r="I81" s="2">
        <f t="shared" si="15"/>
        <v>1</v>
      </c>
      <c r="J81" s="4">
        <f t="shared" si="16"/>
        <v>70.63</v>
      </c>
      <c r="K81">
        <f t="shared" si="17"/>
        <v>1</v>
      </c>
      <c r="L81">
        <f t="shared" si="18"/>
        <v>3</v>
      </c>
      <c r="M81">
        <f t="shared" si="19"/>
        <v>1</v>
      </c>
      <c r="N81" s="53">
        <f t="shared" si="20"/>
        <v>1.6666666666666667</v>
      </c>
      <c r="S81" s="55" t="str">
        <f t="shared" si="21"/>
        <v>C00121</v>
      </c>
      <c r="T81" s="56">
        <f t="shared" si="22"/>
        <v>1.6666666666666667</v>
      </c>
      <c r="U81" s="57">
        <f t="shared" si="22"/>
        <v>1.6666666666666667</v>
      </c>
      <c r="V81" s="51" t="str">
        <f t="shared" si="23"/>
        <v>Lost Customers</v>
      </c>
    </row>
    <row r="82" spans="2:22" x14ac:dyDescent="0.25">
      <c r="B82" t="s">
        <v>120</v>
      </c>
      <c r="C82" s="40">
        <v>45940</v>
      </c>
      <c r="D82" s="2">
        <v>3</v>
      </c>
      <c r="E82" s="4">
        <v>1125.8499999999999</v>
      </c>
      <c r="F82" s="4"/>
      <c r="G82" s="4" t="str">
        <f t="shared" si="13"/>
        <v>C00122</v>
      </c>
      <c r="H82" s="40">
        <f t="shared" si="14"/>
        <v>45940</v>
      </c>
      <c r="I82" s="2">
        <f t="shared" si="15"/>
        <v>3</v>
      </c>
      <c r="J82" s="4">
        <f t="shared" si="16"/>
        <v>1125.8499999999999</v>
      </c>
      <c r="K82">
        <f t="shared" si="17"/>
        <v>5</v>
      </c>
      <c r="L82">
        <f t="shared" si="18"/>
        <v>4</v>
      </c>
      <c r="M82">
        <f t="shared" si="19"/>
        <v>3</v>
      </c>
      <c r="N82" s="53">
        <f t="shared" si="20"/>
        <v>4</v>
      </c>
      <c r="S82" s="55" t="str">
        <f t="shared" si="21"/>
        <v>C00122</v>
      </c>
      <c r="T82" s="56">
        <f t="shared" si="22"/>
        <v>4</v>
      </c>
      <c r="U82" s="57">
        <f t="shared" si="22"/>
        <v>4</v>
      </c>
      <c r="V82" s="51" t="str">
        <f t="shared" si="23"/>
        <v>Loyal or Potential Loyalists</v>
      </c>
    </row>
    <row r="83" spans="2:22" x14ac:dyDescent="0.25">
      <c r="B83" t="s">
        <v>121</v>
      </c>
      <c r="C83" s="40">
        <v>45729</v>
      </c>
      <c r="D83" s="2">
        <v>3</v>
      </c>
      <c r="E83" s="4">
        <v>566.33000000000004</v>
      </c>
      <c r="F83" s="4"/>
      <c r="G83" s="4" t="str">
        <f t="shared" si="13"/>
        <v>C00123</v>
      </c>
      <c r="H83" s="40">
        <f t="shared" si="14"/>
        <v>45729</v>
      </c>
      <c r="I83" s="2">
        <f t="shared" si="15"/>
        <v>3</v>
      </c>
      <c r="J83" s="4">
        <f t="shared" si="16"/>
        <v>566.33000000000004</v>
      </c>
      <c r="K83">
        <f t="shared" si="17"/>
        <v>3</v>
      </c>
      <c r="L83">
        <f t="shared" si="18"/>
        <v>4</v>
      </c>
      <c r="M83">
        <f t="shared" si="19"/>
        <v>3</v>
      </c>
      <c r="N83" s="53">
        <f t="shared" si="20"/>
        <v>3.3333333333333335</v>
      </c>
      <c r="S83" s="55" t="str">
        <f t="shared" si="21"/>
        <v>C00123</v>
      </c>
      <c r="T83" s="56">
        <f t="shared" si="22"/>
        <v>3.3333333333333335</v>
      </c>
      <c r="U83" s="57">
        <f t="shared" si="22"/>
        <v>3.3333333333333335</v>
      </c>
      <c r="V83" s="51" t="str">
        <f t="shared" si="23"/>
        <v>Loyal or Potential Loyalists</v>
      </c>
    </row>
    <row r="84" spans="2:22" x14ac:dyDescent="0.25">
      <c r="B84" t="s">
        <v>122</v>
      </c>
      <c r="C84" s="40">
        <v>44999</v>
      </c>
      <c r="D84" s="2">
        <v>1</v>
      </c>
      <c r="E84" s="4">
        <v>3244.49</v>
      </c>
      <c r="F84" s="4"/>
      <c r="G84" s="4" t="str">
        <f t="shared" si="13"/>
        <v>C00124</v>
      </c>
      <c r="H84" s="40">
        <f t="shared" si="14"/>
        <v>44999</v>
      </c>
      <c r="I84" s="2">
        <f t="shared" si="15"/>
        <v>1</v>
      </c>
      <c r="J84" s="4">
        <f t="shared" si="16"/>
        <v>3244.49</v>
      </c>
      <c r="K84">
        <f t="shared" si="17"/>
        <v>1</v>
      </c>
      <c r="L84">
        <f t="shared" si="18"/>
        <v>3</v>
      </c>
      <c r="M84">
        <f t="shared" si="19"/>
        <v>4</v>
      </c>
      <c r="N84" s="53">
        <f t="shared" si="20"/>
        <v>2.6666666666666665</v>
      </c>
      <c r="S84" s="55" t="str">
        <f t="shared" si="21"/>
        <v>C00124</v>
      </c>
      <c r="T84" s="56">
        <f t="shared" si="22"/>
        <v>2.6666666666666665</v>
      </c>
      <c r="U84" s="57">
        <f t="shared" si="22"/>
        <v>2.6666666666666665</v>
      </c>
      <c r="V84" s="51" t="str">
        <f t="shared" si="23"/>
        <v>At Risk Customers</v>
      </c>
    </row>
    <row r="85" spans="2:22" x14ac:dyDescent="0.25">
      <c r="B85" t="s">
        <v>123</v>
      </c>
      <c r="C85" s="40">
        <v>45751</v>
      </c>
      <c r="D85" s="2">
        <v>2</v>
      </c>
      <c r="E85" s="4">
        <v>1469.74</v>
      </c>
      <c r="F85" s="4"/>
      <c r="G85" s="4" t="str">
        <f t="shared" si="13"/>
        <v>C00125</v>
      </c>
      <c r="H85" s="40">
        <f t="shared" si="14"/>
        <v>45751</v>
      </c>
      <c r="I85" s="2">
        <f t="shared" si="15"/>
        <v>2</v>
      </c>
      <c r="J85" s="4">
        <f t="shared" si="16"/>
        <v>1469.74</v>
      </c>
      <c r="K85">
        <f t="shared" si="17"/>
        <v>3</v>
      </c>
      <c r="L85">
        <f t="shared" si="18"/>
        <v>4</v>
      </c>
      <c r="M85">
        <f t="shared" si="19"/>
        <v>4</v>
      </c>
      <c r="N85" s="53">
        <f t="shared" si="20"/>
        <v>3.6666666666666665</v>
      </c>
      <c r="S85" s="55" t="str">
        <f t="shared" si="21"/>
        <v>C00125</v>
      </c>
      <c r="T85" s="56">
        <f t="shared" si="22"/>
        <v>3.6666666666666665</v>
      </c>
      <c r="U85" s="57">
        <f t="shared" si="22"/>
        <v>3.6666666666666665</v>
      </c>
      <c r="V85" s="51" t="str">
        <f t="shared" si="23"/>
        <v>Loyal or Potential Loyalists</v>
      </c>
    </row>
    <row r="86" spans="2:22" x14ac:dyDescent="0.25">
      <c r="B86" t="s">
        <v>124</v>
      </c>
      <c r="C86" s="40">
        <v>45190</v>
      </c>
      <c r="D86" s="2">
        <v>1</v>
      </c>
      <c r="E86" s="4">
        <v>1269.1500000000001</v>
      </c>
      <c r="F86" s="4"/>
      <c r="G86" s="4" t="str">
        <f t="shared" si="13"/>
        <v>C00126</v>
      </c>
      <c r="H86" s="40">
        <f t="shared" si="14"/>
        <v>45190</v>
      </c>
      <c r="I86" s="2">
        <f t="shared" si="15"/>
        <v>1</v>
      </c>
      <c r="J86" s="4">
        <f t="shared" si="16"/>
        <v>1269.1500000000001</v>
      </c>
      <c r="K86">
        <f t="shared" si="17"/>
        <v>1</v>
      </c>
      <c r="L86">
        <f t="shared" si="18"/>
        <v>3</v>
      </c>
      <c r="M86">
        <f t="shared" si="19"/>
        <v>4</v>
      </c>
      <c r="N86" s="53">
        <f t="shared" si="20"/>
        <v>2.6666666666666665</v>
      </c>
      <c r="S86" s="55" t="str">
        <f t="shared" si="21"/>
        <v>C00126</v>
      </c>
      <c r="T86" s="56">
        <f t="shared" si="22"/>
        <v>2.6666666666666665</v>
      </c>
      <c r="U86" s="57">
        <f t="shared" si="22"/>
        <v>2.6666666666666665</v>
      </c>
      <c r="V86" s="51" t="str">
        <f t="shared" si="23"/>
        <v>At Risk Customers</v>
      </c>
    </row>
    <row r="87" spans="2:22" x14ac:dyDescent="0.25">
      <c r="B87" t="s">
        <v>125</v>
      </c>
      <c r="C87" s="40">
        <v>45147</v>
      </c>
      <c r="D87" s="2">
        <v>1</v>
      </c>
      <c r="E87" s="4">
        <v>90.28</v>
      </c>
      <c r="F87" s="4"/>
      <c r="G87" s="4" t="str">
        <f t="shared" si="13"/>
        <v>C00127</v>
      </c>
      <c r="H87" s="40">
        <f t="shared" si="14"/>
        <v>45147</v>
      </c>
      <c r="I87" s="2">
        <f t="shared" si="15"/>
        <v>1</v>
      </c>
      <c r="J87" s="4">
        <f t="shared" si="16"/>
        <v>90.28</v>
      </c>
      <c r="K87">
        <f t="shared" si="17"/>
        <v>1</v>
      </c>
      <c r="L87">
        <f t="shared" si="18"/>
        <v>3</v>
      </c>
      <c r="M87">
        <f t="shared" si="19"/>
        <v>1</v>
      </c>
      <c r="N87" s="53">
        <f t="shared" si="20"/>
        <v>1.6666666666666667</v>
      </c>
      <c r="S87" s="55" t="str">
        <f t="shared" si="21"/>
        <v>C00127</v>
      </c>
      <c r="T87" s="56">
        <f t="shared" si="22"/>
        <v>1.6666666666666667</v>
      </c>
      <c r="U87" s="57">
        <f t="shared" si="22"/>
        <v>1.6666666666666667</v>
      </c>
      <c r="V87" s="51" t="str">
        <f t="shared" si="23"/>
        <v>Lost Customers</v>
      </c>
    </row>
    <row r="88" spans="2:22" x14ac:dyDescent="0.25">
      <c r="B88" t="s">
        <v>126</v>
      </c>
      <c r="C88" s="40">
        <v>46024</v>
      </c>
      <c r="D88" s="2">
        <v>3</v>
      </c>
      <c r="E88" s="4">
        <v>4234.25</v>
      </c>
      <c r="F88" s="4"/>
      <c r="G88" s="4" t="str">
        <f t="shared" si="13"/>
        <v>C00129</v>
      </c>
      <c r="H88" s="40">
        <f t="shared" si="14"/>
        <v>46024</v>
      </c>
      <c r="I88" s="2">
        <f t="shared" si="15"/>
        <v>3</v>
      </c>
      <c r="J88" s="4">
        <f t="shared" si="16"/>
        <v>4234.25</v>
      </c>
      <c r="K88">
        <f t="shared" si="17"/>
        <v>5</v>
      </c>
      <c r="L88">
        <f t="shared" si="18"/>
        <v>4</v>
      </c>
      <c r="M88">
        <f t="shared" si="19"/>
        <v>5</v>
      </c>
      <c r="N88" s="53">
        <f t="shared" si="20"/>
        <v>4.666666666666667</v>
      </c>
      <c r="S88" s="55" t="str">
        <f t="shared" si="21"/>
        <v>C00129</v>
      </c>
      <c r="T88" s="56">
        <f t="shared" si="22"/>
        <v>4.666666666666667</v>
      </c>
      <c r="U88" s="57">
        <f t="shared" si="22"/>
        <v>4.666666666666667</v>
      </c>
      <c r="V88" s="51" t="str">
        <f t="shared" si="23"/>
        <v>Champions</v>
      </c>
    </row>
    <row r="89" spans="2:22" x14ac:dyDescent="0.25">
      <c r="B89" t="s">
        <v>127</v>
      </c>
      <c r="C89" s="40">
        <v>45148</v>
      </c>
      <c r="D89" s="2">
        <v>1</v>
      </c>
      <c r="E89" s="4">
        <v>232.6</v>
      </c>
      <c r="F89" s="4"/>
      <c r="G89" s="4" t="str">
        <f t="shared" si="13"/>
        <v>C00130</v>
      </c>
      <c r="H89" s="40">
        <f t="shared" si="14"/>
        <v>45148</v>
      </c>
      <c r="I89" s="2">
        <f t="shared" si="15"/>
        <v>1</v>
      </c>
      <c r="J89" s="4">
        <f t="shared" si="16"/>
        <v>232.6</v>
      </c>
      <c r="K89">
        <f t="shared" si="17"/>
        <v>1</v>
      </c>
      <c r="L89">
        <f t="shared" si="18"/>
        <v>3</v>
      </c>
      <c r="M89">
        <f t="shared" si="19"/>
        <v>2</v>
      </c>
      <c r="N89" s="53">
        <f t="shared" si="20"/>
        <v>2</v>
      </c>
      <c r="S89" s="55" t="str">
        <f t="shared" si="21"/>
        <v>C00130</v>
      </c>
      <c r="T89" s="56">
        <f t="shared" si="22"/>
        <v>2</v>
      </c>
      <c r="U89" s="57">
        <f t="shared" si="22"/>
        <v>2</v>
      </c>
      <c r="V89" s="51" t="str">
        <f t="shared" si="23"/>
        <v>Lost Customers</v>
      </c>
    </row>
    <row r="90" spans="2:22" x14ac:dyDescent="0.25">
      <c r="B90" t="s">
        <v>128</v>
      </c>
      <c r="C90" s="40">
        <v>45339</v>
      </c>
      <c r="D90" s="2">
        <v>3</v>
      </c>
      <c r="E90" s="4">
        <v>1206.52</v>
      </c>
      <c r="F90" s="4"/>
      <c r="G90" s="4" t="str">
        <f t="shared" si="13"/>
        <v>C00132</v>
      </c>
      <c r="H90" s="40">
        <f t="shared" si="14"/>
        <v>45339</v>
      </c>
      <c r="I90" s="2">
        <f t="shared" si="15"/>
        <v>3</v>
      </c>
      <c r="J90" s="4">
        <f t="shared" si="16"/>
        <v>1206.52</v>
      </c>
      <c r="K90">
        <f t="shared" si="17"/>
        <v>2</v>
      </c>
      <c r="L90">
        <f t="shared" si="18"/>
        <v>4</v>
      </c>
      <c r="M90">
        <f t="shared" si="19"/>
        <v>4</v>
      </c>
      <c r="N90" s="53">
        <f t="shared" si="20"/>
        <v>3.3333333333333335</v>
      </c>
      <c r="S90" s="55" t="str">
        <f t="shared" si="21"/>
        <v>C00132</v>
      </c>
      <c r="T90" s="56">
        <f t="shared" si="22"/>
        <v>3.3333333333333335</v>
      </c>
      <c r="U90" s="57">
        <f t="shared" si="22"/>
        <v>3.3333333333333335</v>
      </c>
      <c r="V90" s="51" t="str">
        <f t="shared" si="23"/>
        <v>Loyal or Potential Loyalists</v>
      </c>
    </row>
    <row r="91" spans="2:22" x14ac:dyDescent="0.25">
      <c r="B91" t="s">
        <v>129</v>
      </c>
      <c r="C91" s="40">
        <v>45826</v>
      </c>
      <c r="D91" s="2">
        <v>1</v>
      </c>
      <c r="E91" s="4">
        <v>489.76</v>
      </c>
      <c r="F91" s="4"/>
      <c r="G91" s="4" t="str">
        <f t="shared" si="13"/>
        <v>C00133</v>
      </c>
      <c r="H91" s="40">
        <f t="shared" si="14"/>
        <v>45826</v>
      </c>
      <c r="I91" s="2">
        <f t="shared" si="15"/>
        <v>1</v>
      </c>
      <c r="J91" s="4">
        <f t="shared" si="16"/>
        <v>489.76</v>
      </c>
      <c r="K91">
        <f t="shared" si="17"/>
        <v>4</v>
      </c>
      <c r="L91">
        <f t="shared" si="18"/>
        <v>3</v>
      </c>
      <c r="M91">
        <f t="shared" si="19"/>
        <v>3</v>
      </c>
      <c r="N91" s="53">
        <f t="shared" si="20"/>
        <v>3.3333333333333335</v>
      </c>
      <c r="S91" s="55" t="str">
        <f t="shared" si="21"/>
        <v>C00133</v>
      </c>
      <c r="T91" s="56">
        <f t="shared" si="22"/>
        <v>3.3333333333333335</v>
      </c>
      <c r="U91" s="57">
        <f t="shared" si="22"/>
        <v>3.3333333333333335</v>
      </c>
      <c r="V91" s="51" t="str">
        <f t="shared" si="23"/>
        <v>Loyal or Potential Loyalists</v>
      </c>
    </row>
    <row r="92" spans="2:22" x14ac:dyDescent="0.25">
      <c r="B92" t="s">
        <v>130</v>
      </c>
      <c r="C92" s="40">
        <v>46028</v>
      </c>
      <c r="D92" s="2">
        <v>2</v>
      </c>
      <c r="E92" s="4">
        <v>164.25</v>
      </c>
      <c r="F92" s="4"/>
      <c r="G92" s="4" t="str">
        <f t="shared" si="13"/>
        <v>C00134</v>
      </c>
      <c r="H92" s="40">
        <f t="shared" si="14"/>
        <v>46028</v>
      </c>
      <c r="I92" s="2">
        <f t="shared" si="15"/>
        <v>2</v>
      </c>
      <c r="J92" s="4">
        <f t="shared" si="16"/>
        <v>164.25</v>
      </c>
      <c r="K92">
        <f t="shared" si="17"/>
        <v>5</v>
      </c>
      <c r="L92">
        <f t="shared" si="18"/>
        <v>4</v>
      </c>
      <c r="M92">
        <f t="shared" si="19"/>
        <v>1</v>
      </c>
      <c r="N92" s="53">
        <f t="shared" si="20"/>
        <v>3.3333333333333335</v>
      </c>
      <c r="S92" s="55" t="str">
        <f t="shared" si="21"/>
        <v>C00134</v>
      </c>
      <c r="T92" s="56">
        <f t="shared" si="22"/>
        <v>3.3333333333333335</v>
      </c>
      <c r="U92" s="57">
        <f t="shared" si="22"/>
        <v>3.3333333333333335</v>
      </c>
      <c r="V92" s="51" t="str">
        <f t="shared" si="23"/>
        <v>Loyal or Potential Loyalists</v>
      </c>
    </row>
    <row r="93" spans="2:22" x14ac:dyDescent="0.25">
      <c r="B93" t="s">
        <v>131</v>
      </c>
      <c r="C93" s="40">
        <v>45087</v>
      </c>
      <c r="D93" s="2">
        <v>1</v>
      </c>
      <c r="E93" s="4">
        <v>300.41000000000003</v>
      </c>
      <c r="F93" s="4"/>
      <c r="G93" s="4" t="str">
        <f t="shared" si="13"/>
        <v>C00139</v>
      </c>
      <c r="H93" s="40">
        <f t="shared" si="14"/>
        <v>45087</v>
      </c>
      <c r="I93" s="2">
        <f t="shared" si="15"/>
        <v>1</v>
      </c>
      <c r="J93" s="4">
        <f t="shared" si="16"/>
        <v>300.41000000000003</v>
      </c>
      <c r="K93">
        <f t="shared" si="17"/>
        <v>1</v>
      </c>
      <c r="L93">
        <f t="shared" si="18"/>
        <v>3</v>
      </c>
      <c r="M93">
        <f t="shared" si="19"/>
        <v>2</v>
      </c>
      <c r="N93" s="53">
        <f t="shared" si="20"/>
        <v>2</v>
      </c>
      <c r="S93" s="55" t="str">
        <f t="shared" si="21"/>
        <v>C00139</v>
      </c>
      <c r="T93" s="56">
        <f t="shared" si="22"/>
        <v>2</v>
      </c>
      <c r="U93" s="57">
        <f t="shared" si="22"/>
        <v>2</v>
      </c>
      <c r="V93" s="51" t="str">
        <f t="shared" si="23"/>
        <v>Lost Customers</v>
      </c>
    </row>
    <row r="94" spans="2:22" x14ac:dyDescent="0.25">
      <c r="B94" t="s">
        <v>132</v>
      </c>
      <c r="C94" s="40">
        <v>45193</v>
      </c>
      <c r="D94" s="2">
        <v>1</v>
      </c>
      <c r="E94" s="4">
        <v>90.14</v>
      </c>
      <c r="F94" s="4"/>
      <c r="G94" s="4" t="str">
        <f t="shared" si="13"/>
        <v>C00141</v>
      </c>
      <c r="H94" s="40">
        <f t="shared" si="14"/>
        <v>45193</v>
      </c>
      <c r="I94" s="2">
        <f t="shared" si="15"/>
        <v>1</v>
      </c>
      <c r="J94" s="4">
        <f t="shared" si="16"/>
        <v>90.14</v>
      </c>
      <c r="K94">
        <f t="shared" si="17"/>
        <v>1</v>
      </c>
      <c r="L94">
        <f t="shared" si="18"/>
        <v>3</v>
      </c>
      <c r="M94">
        <f t="shared" si="19"/>
        <v>1</v>
      </c>
      <c r="N94" s="53">
        <f t="shared" si="20"/>
        <v>1.6666666666666667</v>
      </c>
      <c r="S94" s="55" t="str">
        <f t="shared" si="21"/>
        <v>C00141</v>
      </c>
      <c r="T94" s="56">
        <f t="shared" si="22"/>
        <v>1.6666666666666667</v>
      </c>
      <c r="U94" s="57">
        <f t="shared" si="22"/>
        <v>1.6666666666666667</v>
      </c>
      <c r="V94" s="51" t="str">
        <f t="shared" si="23"/>
        <v>Lost Customers</v>
      </c>
    </row>
    <row r="95" spans="2:22" x14ac:dyDescent="0.25">
      <c r="B95" t="s">
        <v>133</v>
      </c>
      <c r="C95" s="40">
        <v>45088</v>
      </c>
      <c r="D95" s="2">
        <v>2</v>
      </c>
      <c r="E95" s="4">
        <v>181.82</v>
      </c>
      <c r="F95" s="4"/>
      <c r="G95" s="4" t="str">
        <f t="shared" si="13"/>
        <v>C00143</v>
      </c>
      <c r="H95" s="40">
        <f t="shared" si="14"/>
        <v>45088</v>
      </c>
      <c r="I95" s="2">
        <f t="shared" si="15"/>
        <v>2</v>
      </c>
      <c r="J95" s="4">
        <f t="shared" si="16"/>
        <v>181.82</v>
      </c>
      <c r="K95">
        <f t="shared" si="17"/>
        <v>1</v>
      </c>
      <c r="L95">
        <f t="shared" si="18"/>
        <v>4</v>
      </c>
      <c r="M95">
        <f t="shared" si="19"/>
        <v>1</v>
      </c>
      <c r="N95" s="53">
        <f t="shared" si="20"/>
        <v>2</v>
      </c>
      <c r="S95" s="55" t="str">
        <f t="shared" si="21"/>
        <v>C00143</v>
      </c>
      <c r="T95" s="56">
        <f t="shared" si="22"/>
        <v>2</v>
      </c>
      <c r="U95" s="57">
        <f t="shared" si="22"/>
        <v>2</v>
      </c>
      <c r="V95" s="51" t="str">
        <f t="shared" si="23"/>
        <v>Lost Customers</v>
      </c>
    </row>
    <row r="96" spans="2:22" x14ac:dyDescent="0.25">
      <c r="B96" t="s">
        <v>134</v>
      </c>
      <c r="C96" s="40">
        <v>45896</v>
      </c>
      <c r="D96" s="2">
        <v>2</v>
      </c>
      <c r="E96" s="4">
        <v>2492.9299999999998</v>
      </c>
      <c r="F96" s="4"/>
      <c r="G96" s="4" t="str">
        <f t="shared" si="13"/>
        <v>C00145</v>
      </c>
      <c r="H96" s="40">
        <f t="shared" si="14"/>
        <v>45896</v>
      </c>
      <c r="I96" s="2">
        <f t="shared" si="15"/>
        <v>2</v>
      </c>
      <c r="J96" s="4">
        <f t="shared" si="16"/>
        <v>2492.9299999999998</v>
      </c>
      <c r="K96">
        <f t="shared" si="17"/>
        <v>4</v>
      </c>
      <c r="L96">
        <f t="shared" si="18"/>
        <v>4</v>
      </c>
      <c r="M96">
        <f t="shared" si="19"/>
        <v>4</v>
      </c>
      <c r="N96" s="53">
        <f t="shared" si="20"/>
        <v>4</v>
      </c>
      <c r="S96" s="55" t="str">
        <f t="shared" si="21"/>
        <v>C00145</v>
      </c>
      <c r="T96" s="56">
        <f t="shared" si="22"/>
        <v>4</v>
      </c>
      <c r="U96" s="57">
        <f t="shared" si="22"/>
        <v>4</v>
      </c>
      <c r="V96" s="51" t="str">
        <f t="shared" si="23"/>
        <v>Loyal or Potential Loyalists</v>
      </c>
    </row>
    <row r="97" spans="2:22" x14ac:dyDescent="0.25">
      <c r="B97" t="s">
        <v>135</v>
      </c>
      <c r="C97" s="40">
        <v>45311</v>
      </c>
      <c r="D97" s="2">
        <v>1</v>
      </c>
      <c r="E97" s="4">
        <v>56.56</v>
      </c>
      <c r="F97" s="4"/>
      <c r="G97" s="4" t="str">
        <f t="shared" si="13"/>
        <v>C00146</v>
      </c>
      <c r="H97" s="40">
        <f t="shared" si="14"/>
        <v>45311</v>
      </c>
      <c r="I97" s="2">
        <f t="shared" si="15"/>
        <v>1</v>
      </c>
      <c r="J97" s="4">
        <f t="shared" si="16"/>
        <v>56.56</v>
      </c>
      <c r="K97">
        <f t="shared" si="17"/>
        <v>1</v>
      </c>
      <c r="L97">
        <f t="shared" si="18"/>
        <v>3</v>
      </c>
      <c r="M97">
        <f t="shared" si="19"/>
        <v>1</v>
      </c>
      <c r="N97" s="53">
        <f t="shared" si="20"/>
        <v>1.6666666666666667</v>
      </c>
      <c r="S97" s="55" t="str">
        <f t="shared" si="21"/>
        <v>C00146</v>
      </c>
      <c r="T97" s="56">
        <f t="shared" si="22"/>
        <v>1.6666666666666667</v>
      </c>
      <c r="U97" s="57">
        <f t="shared" si="22"/>
        <v>1.6666666666666667</v>
      </c>
      <c r="V97" s="51" t="str">
        <f t="shared" si="23"/>
        <v>Lost Customers</v>
      </c>
    </row>
    <row r="98" spans="2:22" x14ac:dyDescent="0.25">
      <c r="B98" t="s">
        <v>136</v>
      </c>
      <c r="C98" s="40">
        <v>46000</v>
      </c>
      <c r="D98" s="2">
        <v>10</v>
      </c>
      <c r="E98" s="4">
        <v>2315.62</v>
      </c>
      <c r="F98" s="4"/>
      <c r="G98" s="4" t="str">
        <f t="shared" si="13"/>
        <v>C00150</v>
      </c>
      <c r="H98" s="40">
        <f t="shared" si="14"/>
        <v>46000</v>
      </c>
      <c r="I98" s="2">
        <f t="shared" si="15"/>
        <v>10</v>
      </c>
      <c r="J98" s="4">
        <f t="shared" si="16"/>
        <v>2315.62</v>
      </c>
      <c r="K98">
        <f t="shared" si="17"/>
        <v>5</v>
      </c>
      <c r="L98">
        <f t="shared" si="18"/>
        <v>5</v>
      </c>
      <c r="M98">
        <f t="shared" si="19"/>
        <v>4</v>
      </c>
      <c r="N98" s="53">
        <f t="shared" si="20"/>
        <v>4.666666666666667</v>
      </c>
      <c r="S98" s="55" t="str">
        <f t="shared" si="21"/>
        <v>C00150</v>
      </c>
      <c r="T98" s="56">
        <f t="shared" si="22"/>
        <v>4.666666666666667</v>
      </c>
      <c r="U98" s="57">
        <f t="shared" si="22"/>
        <v>4.666666666666667</v>
      </c>
      <c r="V98" s="51" t="str">
        <f t="shared" si="23"/>
        <v>Champions</v>
      </c>
    </row>
    <row r="99" spans="2:22" x14ac:dyDescent="0.25">
      <c r="B99" t="s">
        <v>137</v>
      </c>
      <c r="C99" s="40">
        <v>45489</v>
      </c>
      <c r="D99" s="2">
        <v>1</v>
      </c>
      <c r="E99" s="4">
        <v>61.95</v>
      </c>
      <c r="F99" s="4"/>
      <c r="G99" s="4" t="str">
        <f t="shared" si="13"/>
        <v>C00153</v>
      </c>
      <c r="H99" s="40">
        <f t="shared" si="14"/>
        <v>45489</v>
      </c>
      <c r="I99" s="2">
        <f t="shared" si="15"/>
        <v>1</v>
      </c>
      <c r="J99" s="4">
        <f t="shared" si="16"/>
        <v>61.95</v>
      </c>
      <c r="K99">
        <f t="shared" si="17"/>
        <v>2</v>
      </c>
      <c r="L99">
        <f t="shared" si="18"/>
        <v>3</v>
      </c>
      <c r="M99">
        <f t="shared" si="19"/>
        <v>1</v>
      </c>
      <c r="N99" s="53">
        <f t="shared" si="20"/>
        <v>2</v>
      </c>
      <c r="S99" s="55" t="str">
        <f t="shared" si="21"/>
        <v>C00153</v>
      </c>
      <c r="T99" s="56">
        <f t="shared" si="22"/>
        <v>2</v>
      </c>
      <c r="U99" s="57">
        <f t="shared" si="22"/>
        <v>2</v>
      </c>
      <c r="V99" s="51" t="str">
        <f t="shared" si="23"/>
        <v>Lost Customers</v>
      </c>
    </row>
    <row r="100" spans="2:22" x14ac:dyDescent="0.25">
      <c r="B100" t="s">
        <v>138</v>
      </c>
      <c r="C100" s="40">
        <v>45865</v>
      </c>
      <c r="D100" s="2">
        <v>2</v>
      </c>
      <c r="E100" s="4">
        <v>1204.76</v>
      </c>
      <c r="F100" s="4"/>
      <c r="G100" s="4" t="str">
        <f t="shared" si="13"/>
        <v>C00154</v>
      </c>
      <c r="H100" s="40">
        <f t="shared" si="14"/>
        <v>45865</v>
      </c>
      <c r="I100" s="2">
        <f t="shared" si="15"/>
        <v>2</v>
      </c>
      <c r="J100" s="4">
        <f t="shared" si="16"/>
        <v>1204.76</v>
      </c>
      <c r="K100">
        <f t="shared" si="17"/>
        <v>4</v>
      </c>
      <c r="L100">
        <f t="shared" si="18"/>
        <v>4</v>
      </c>
      <c r="M100">
        <f t="shared" si="19"/>
        <v>4</v>
      </c>
      <c r="N100" s="53">
        <f t="shared" si="20"/>
        <v>4</v>
      </c>
      <c r="S100" s="55" t="str">
        <f t="shared" si="21"/>
        <v>C00154</v>
      </c>
      <c r="T100" s="56">
        <f t="shared" si="22"/>
        <v>4</v>
      </c>
      <c r="U100" s="57">
        <f t="shared" si="22"/>
        <v>4</v>
      </c>
      <c r="V100" s="51" t="str">
        <f t="shared" si="23"/>
        <v>Loyal or Potential Loyalists</v>
      </c>
    </row>
    <row r="101" spans="2:22" x14ac:dyDescent="0.25">
      <c r="B101" t="s">
        <v>139</v>
      </c>
      <c r="C101" s="40">
        <v>45402</v>
      </c>
      <c r="D101" s="2">
        <v>3</v>
      </c>
      <c r="E101" s="4">
        <v>485.55</v>
      </c>
      <c r="F101" s="4"/>
      <c r="G101" s="4" t="str">
        <f t="shared" si="13"/>
        <v>C00155</v>
      </c>
      <c r="H101" s="40">
        <f t="shared" si="14"/>
        <v>45402</v>
      </c>
      <c r="I101" s="2">
        <f t="shared" si="15"/>
        <v>3</v>
      </c>
      <c r="J101" s="4">
        <f t="shared" si="16"/>
        <v>485.55</v>
      </c>
      <c r="K101">
        <f t="shared" si="17"/>
        <v>2</v>
      </c>
      <c r="L101">
        <f t="shared" si="18"/>
        <v>4</v>
      </c>
      <c r="M101">
        <f t="shared" si="19"/>
        <v>3</v>
      </c>
      <c r="N101" s="53">
        <f t="shared" si="20"/>
        <v>3</v>
      </c>
      <c r="S101" s="55" t="str">
        <f t="shared" si="21"/>
        <v>C00155</v>
      </c>
      <c r="T101" s="56">
        <f t="shared" si="22"/>
        <v>3</v>
      </c>
      <c r="U101" s="57">
        <f t="shared" si="22"/>
        <v>3</v>
      </c>
      <c r="V101" s="51" t="str">
        <f t="shared" si="23"/>
        <v>At Risk Customers</v>
      </c>
    </row>
    <row r="102" spans="2:22" x14ac:dyDescent="0.25">
      <c r="B102" t="s">
        <v>140</v>
      </c>
      <c r="C102" s="40">
        <v>45556</v>
      </c>
      <c r="D102" s="2">
        <v>3</v>
      </c>
      <c r="E102" s="4">
        <v>3238</v>
      </c>
      <c r="F102" s="4"/>
      <c r="G102" s="4" t="str">
        <f t="shared" si="13"/>
        <v>C00156</v>
      </c>
      <c r="H102" s="40">
        <f t="shared" si="14"/>
        <v>45556</v>
      </c>
      <c r="I102" s="2">
        <f t="shared" si="15"/>
        <v>3</v>
      </c>
      <c r="J102" s="4">
        <f t="shared" si="16"/>
        <v>3238</v>
      </c>
      <c r="K102">
        <f t="shared" si="17"/>
        <v>2</v>
      </c>
      <c r="L102">
        <f t="shared" si="18"/>
        <v>4</v>
      </c>
      <c r="M102">
        <f t="shared" si="19"/>
        <v>4</v>
      </c>
      <c r="N102" s="53">
        <f t="shared" si="20"/>
        <v>3.3333333333333335</v>
      </c>
      <c r="S102" s="55" t="str">
        <f t="shared" si="21"/>
        <v>C00156</v>
      </c>
      <c r="T102" s="56">
        <f t="shared" si="22"/>
        <v>3.3333333333333335</v>
      </c>
      <c r="U102" s="57">
        <f t="shared" si="22"/>
        <v>3.3333333333333335</v>
      </c>
      <c r="V102" s="51" t="str">
        <f t="shared" si="23"/>
        <v>Loyal or Potential Loyalists</v>
      </c>
    </row>
    <row r="103" spans="2:22" x14ac:dyDescent="0.25">
      <c r="B103" t="s">
        <v>141</v>
      </c>
      <c r="C103" s="40">
        <v>45093</v>
      </c>
      <c r="D103" s="2">
        <v>2</v>
      </c>
      <c r="E103" s="4">
        <v>2928.29</v>
      </c>
      <c r="F103" s="4"/>
      <c r="G103" s="4" t="str">
        <f t="shared" si="13"/>
        <v>C00157</v>
      </c>
      <c r="H103" s="40">
        <f t="shared" si="14"/>
        <v>45093</v>
      </c>
      <c r="I103" s="2">
        <f t="shared" si="15"/>
        <v>2</v>
      </c>
      <c r="J103" s="4">
        <f t="shared" si="16"/>
        <v>2928.29</v>
      </c>
      <c r="K103">
        <f t="shared" si="17"/>
        <v>1</v>
      </c>
      <c r="L103">
        <f t="shared" si="18"/>
        <v>4</v>
      </c>
      <c r="M103">
        <f t="shared" si="19"/>
        <v>4</v>
      </c>
      <c r="N103" s="53">
        <f t="shared" si="20"/>
        <v>3</v>
      </c>
      <c r="S103" s="55" t="str">
        <f t="shared" si="21"/>
        <v>C00157</v>
      </c>
      <c r="T103" s="56">
        <f t="shared" si="22"/>
        <v>3</v>
      </c>
      <c r="U103" s="57">
        <f t="shared" si="22"/>
        <v>3</v>
      </c>
      <c r="V103" s="51" t="str">
        <f t="shared" si="23"/>
        <v>At Risk Customers</v>
      </c>
    </row>
    <row r="104" spans="2:22" x14ac:dyDescent="0.25">
      <c r="B104" t="s">
        <v>142</v>
      </c>
      <c r="C104" s="40">
        <v>46013</v>
      </c>
      <c r="D104" s="2">
        <v>47</v>
      </c>
      <c r="E104" s="4">
        <v>30334.93</v>
      </c>
      <c r="F104" s="4"/>
      <c r="G104" s="4" t="str">
        <f t="shared" si="13"/>
        <v>C00159</v>
      </c>
      <c r="H104" s="40">
        <f t="shared" si="14"/>
        <v>46013</v>
      </c>
      <c r="I104" s="2">
        <f t="shared" si="15"/>
        <v>47</v>
      </c>
      <c r="J104" s="4">
        <f t="shared" si="16"/>
        <v>30334.93</v>
      </c>
      <c r="K104">
        <f t="shared" si="17"/>
        <v>5</v>
      </c>
      <c r="L104">
        <f t="shared" si="18"/>
        <v>5</v>
      </c>
      <c r="M104">
        <f t="shared" si="19"/>
        <v>5</v>
      </c>
      <c r="N104" s="53">
        <f t="shared" si="20"/>
        <v>5</v>
      </c>
      <c r="S104" s="55" t="str">
        <f t="shared" si="21"/>
        <v>C00159</v>
      </c>
      <c r="T104" s="56">
        <f t="shared" si="22"/>
        <v>5</v>
      </c>
      <c r="U104" s="57">
        <f t="shared" si="22"/>
        <v>5</v>
      </c>
      <c r="V104" s="51" t="str">
        <f t="shared" si="23"/>
        <v>Champions</v>
      </c>
    </row>
    <row r="105" spans="2:22" x14ac:dyDescent="0.25">
      <c r="B105" t="s">
        <v>143</v>
      </c>
      <c r="C105" s="40">
        <v>45857</v>
      </c>
      <c r="D105" s="2">
        <v>1</v>
      </c>
      <c r="E105" s="4">
        <v>129.16</v>
      </c>
      <c r="F105" s="4"/>
      <c r="G105" s="4" t="str">
        <f t="shared" si="13"/>
        <v>C00160</v>
      </c>
      <c r="H105" s="40">
        <f t="shared" si="14"/>
        <v>45857</v>
      </c>
      <c r="I105" s="2">
        <f t="shared" si="15"/>
        <v>1</v>
      </c>
      <c r="J105" s="4">
        <f t="shared" si="16"/>
        <v>129.16</v>
      </c>
      <c r="K105">
        <f t="shared" si="17"/>
        <v>4</v>
      </c>
      <c r="L105">
        <f t="shared" si="18"/>
        <v>3</v>
      </c>
      <c r="M105">
        <f t="shared" si="19"/>
        <v>1</v>
      </c>
      <c r="N105" s="53">
        <f t="shared" si="20"/>
        <v>2.6666666666666665</v>
      </c>
      <c r="S105" s="55" t="str">
        <f t="shared" si="21"/>
        <v>C00160</v>
      </c>
      <c r="T105" s="56">
        <f t="shared" si="22"/>
        <v>2.6666666666666665</v>
      </c>
      <c r="U105" s="57">
        <f t="shared" si="22"/>
        <v>2.6666666666666665</v>
      </c>
      <c r="V105" s="51" t="str">
        <f t="shared" si="23"/>
        <v>At Risk Customers</v>
      </c>
    </row>
    <row r="106" spans="2:22" x14ac:dyDescent="0.25">
      <c r="B106" t="s">
        <v>144</v>
      </c>
      <c r="C106" s="40">
        <v>45592</v>
      </c>
      <c r="D106" s="2">
        <v>3</v>
      </c>
      <c r="E106" s="4">
        <v>529.16</v>
      </c>
      <c r="F106" s="4"/>
      <c r="G106" s="4" t="str">
        <f t="shared" si="13"/>
        <v>C00162</v>
      </c>
      <c r="H106" s="40">
        <f t="shared" si="14"/>
        <v>45592</v>
      </c>
      <c r="I106" s="2">
        <f t="shared" si="15"/>
        <v>3</v>
      </c>
      <c r="J106" s="4">
        <f t="shared" si="16"/>
        <v>529.16</v>
      </c>
      <c r="K106">
        <f t="shared" si="17"/>
        <v>2</v>
      </c>
      <c r="L106">
        <f t="shared" si="18"/>
        <v>4</v>
      </c>
      <c r="M106">
        <f t="shared" si="19"/>
        <v>3</v>
      </c>
      <c r="N106" s="53">
        <f t="shared" si="20"/>
        <v>3</v>
      </c>
      <c r="S106" s="55" t="str">
        <f t="shared" si="21"/>
        <v>C00162</v>
      </c>
      <c r="T106" s="56">
        <f t="shared" si="22"/>
        <v>3</v>
      </c>
      <c r="U106" s="57">
        <f t="shared" si="22"/>
        <v>3</v>
      </c>
      <c r="V106" s="51" t="str">
        <f t="shared" si="23"/>
        <v>At Risk Customers</v>
      </c>
    </row>
    <row r="107" spans="2:22" x14ac:dyDescent="0.25">
      <c r="B107" t="s">
        <v>145</v>
      </c>
      <c r="C107" s="40">
        <v>45597</v>
      </c>
      <c r="D107" s="2">
        <v>1</v>
      </c>
      <c r="E107" s="4">
        <v>709.85</v>
      </c>
      <c r="F107" s="4"/>
      <c r="G107" s="4" t="str">
        <f t="shared" si="13"/>
        <v>C00165</v>
      </c>
      <c r="H107" s="40">
        <f t="shared" si="14"/>
        <v>45597</v>
      </c>
      <c r="I107" s="2">
        <f t="shared" si="15"/>
        <v>1</v>
      </c>
      <c r="J107" s="4">
        <f t="shared" si="16"/>
        <v>709.85</v>
      </c>
      <c r="K107">
        <f t="shared" si="17"/>
        <v>3</v>
      </c>
      <c r="L107">
        <f t="shared" si="18"/>
        <v>3</v>
      </c>
      <c r="M107">
        <f t="shared" si="19"/>
        <v>3</v>
      </c>
      <c r="N107" s="53">
        <f t="shared" si="20"/>
        <v>3</v>
      </c>
      <c r="S107" s="55" t="str">
        <f t="shared" si="21"/>
        <v>C00165</v>
      </c>
      <c r="T107" s="56">
        <f t="shared" si="22"/>
        <v>3</v>
      </c>
      <c r="U107" s="57">
        <f t="shared" si="22"/>
        <v>3</v>
      </c>
      <c r="V107" s="51" t="str">
        <f t="shared" si="23"/>
        <v>At Risk Customers</v>
      </c>
    </row>
    <row r="108" spans="2:22" x14ac:dyDescent="0.25">
      <c r="B108" t="s">
        <v>146</v>
      </c>
      <c r="C108" s="40">
        <v>45864</v>
      </c>
      <c r="D108" s="2">
        <v>6</v>
      </c>
      <c r="E108" s="4">
        <v>3350.72</v>
      </c>
      <c r="F108" s="4"/>
      <c r="G108" s="4" t="str">
        <f t="shared" si="13"/>
        <v>C00166</v>
      </c>
      <c r="H108" s="40">
        <f t="shared" si="14"/>
        <v>45864</v>
      </c>
      <c r="I108" s="2">
        <f t="shared" si="15"/>
        <v>6</v>
      </c>
      <c r="J108" s="4">
        <f t="shared" si="16"/>
        <v>3350.72</v>
      </c>
      <c r="K108">
        <f t="shared" si="17"/>
        <v>4</v>
      </c>
      <c r="L108">
        <f t="shared" si="18"/>
        <v>5</v>
      </c>
      <c r="M108">
        <f t="shared" si="19"/>
        <v>4</v>
      </c>
      <c r="N108" s="53">
        <f t="shared" si="20"/>
        <v>4.333333333333333</v>
      </c>
      <c r="S108" s="55" t="str">
        <f t="shared" si="21"/>
        <v>C00166</v>
      </c>
      <c r="T108" s="56">
        <f t="shared" si="22"/>
        <v>4.333333333333333</v>
      </c>
      <c r="U108" s="57">
        <f t="shared" si="22"/>
        <v>4.333333333333333</v>
      </c>
      <c r="V108" s="51" t="str">
        <f t="shared" si="23"/>
        <v>Champions</v>
      </c>
    </row>
    <row r="109" spans="2:22" x14ac:dyDescent="0.25">
      <c r="B109" t="s">
        <v>147</v>
      </c>
      <c r="C109" s="40">
        <v>45745</v>
      </c>
      <c r="D109" s="2">
        <v>2</v>
      </c>
      <c r="E109" s="4">
        <v>2364.6999999999998</v>
      </c>
      <c r="F109" s="4"/>
      <c r="G109" s="4" t="str">
        <f t="shared" si="13"/>
        <v>C00168</v>
      </c>
      <c r="H109" s="40">
        <f t="shared" si="14"/>
        <v>45745</v>
      </c>
      <c r="I109" s="2">
        <f t="shared" si="15"/>
        <v>2</v>
      </c>
      <c r="J109" s="4">
        <f t="shared" si="16"/>
        <v>2364.6999999999998</v>
      </c>
      <c r="K109">
        <f t="shared" si="17"/>
        <v>3</v>
      </c>
      <c r="L109">
        <f t="shared" si="18"/>
        <v>4</v>
      </c>
      <c r="M109">
        <f t="shared" si="19"/>
        <v>4</v>
      </c>
      <c r="N109" s="53">
        <f t="shared" si="20"/>
        <v>3.6666666666666665</v>
      </c>
      <c r="S109" s="55" t="str">
        <f t="shared" si="21"/>
        <v>C00168</v>
      </c>
      <c r="T109" s="56">
        <f t="shared" si="22"/>
        <v>3.6666666666666665</v>
      </c>
      <c r="U109" s="57">
        <f t="shared" si="22"/>
        <v>3.6666666666666665</v>
      </c>
      <c r="V109" s="51" t="str">
        <f t="shared" si="23"/>
        <v>Loyal or Potential Loyalists</v>
      </c>
    </row>
    <row r="110" spans="2:22" x14ac:dyDescent="0.25">
      <c r="B110" t="s">
        <v>148</v>
      </c>
      <c r="C110" s="40">
        <v>45289</v>
      </c>
      <c r="D110" s="2">
        <v>2</v>
      </c>
      <c r="E110" s="4">
        <v>3564.71</v>
      </c>
      <c r="F110" s="4"/>
      <c r="G110" s="4" t="str">
        <f t="shared" si="13"/>
        <v>C00169</v>
      </c>
      <c r="H110" s="40">
        <f t="shared" si="14"/>
        <v>45289</v>
      </c>
      <c r="I110" s="2">
        <f t="shared" si="15"/>
        <v>2</v>
      </c>
      <c r="J110" s="4">
        <f t="shared" si="16"/>
        <v>3564.71</v>
      </c>
      <c r="K110">
        <f t="shared" si="17"/>
        <v>1</v>
      </c>
      <c r="L110">
        <f t="shared" si="18"/>
        <v>4</v>
      </c>
      <c r="M110">
        <f t="shared" si="19"/>
        <v>4</v>
      </c>
      <c r="N110" s="53">
        <f t="shared" si="20"/>
        <v>3</v>
      </c>
      <c r="S110" s="55" t="str">
        <f t="shared" si="21"/>
        <v>C00169</v>
      </c>
      <c r="T110" s="56">
        <f t="shared" si="22"/>
        <v>3</v>
      </c>
      <c r="U110" s="57">
        <f t="shared" si="22"/>
        <v>3</v>
      </c>
      <c r="V110" s="51" t="str">
        <f t="shared" si="23"/>
        <v>At Risk Customers</v>
      </c>
    </row>
    <row r="111" spans="2:22" x14ac:dyDescent="0.25">
      <c r="B111" t="s">
        <v>149</v>
      </c>
      <c r="C111" s="40">
        <v>45735</v>
      </c>
      <c r="D111" s="2">
        <v>1</v>
      </c>
      <c r="E111" s="4">
        <v>47.24</v>
      </c>
      <c r="F111" s="4"/>
      <c r="G111" s="4" t="str">
        <f t="shared" si="13"/>
        <v>C00170</v>
      </c>
      <c r="H111" s="40">
        <f t="shared" si="14"/>
        <v>45735</v>
      </c>
      <c r="I111" s="2">
        <f t="shared" si="15"/>
        <v>1</v>
      </c>
      <c r="J111" s="4">
        <f t="shared" si="16"/>
        <v>47.24</v>
      </c>
      <c r="K111">
        <f t="shared" si="17"/>
        <v>3</v>
      </c>
      <c r="L111">
        <f t="shared" si="18"/>
        <v>3</v>
      </c>
      <c r="M111">
        <f t="shared" si="19"/>
        <v>1</v>
      </c>
      <c r="N111" s="53">
        <f t="shared" si="20"/>
        <v>2.3333333333333335</v>
      </c>
      <c r="S111" s="55" t="str">
        <f t="shared" si="21"/>
        <v>C00170</v>
      </c>
      <c r="T111" s="56">
        <f t="shared" si="22"/>
        <v>2.3333333333333335</v>
      </c>
      <c r="U111" s="57">
        <f t="shared" si="22"/>
        <v>2.3333333333333335</v>
      </c>
      <c r="V111" s="51" t="str">
        <f t="shared" si="23"/>
        <v>At Risk Customers</v>
      </c>
    </row>
    <row r="112" spans="2:22" x14ac:dyDescent="0.25">
      <c r="B112" t="s">
        <v>150</v>
      </c>
      <c r="C112" s="40">
        <v>45314</v>
      </c>
      <c r="D112" s="2">
        <v>1</v>
      </c>
      <c r="E112" s="4">
        <v>64.81</v>
      </c>
      <c r="F112" s="4"/>
      <c r="G112" s="4" t="str">
        <f t="shared" si="13"/>
        <v>C00171</v>
      </c>
      <c r="H112" s="40">
        <f t="shared" si="14"/>
        <v>45314</v>
      </c>
      <c r="I112" s="2">
        <f t="shared" si="15"/>
        <v>1</v>
      </c>
      <c r="J112" s="4">
        <f t="shared" si="16"/>
        <v>64.81</v>
      </c>
      <c r="K112">
        <f t="shared" si="17"/>
        <v>1</v>
      </c>
      <c r="L112">
        <f t="shared" si="18"/>
        <v>3</v>
      </c>
      <c r="M112">
        <f t="shared" si="19"/>
        <v>1</v>
      </c>
      <c r="N112" s="53">
        <f t="shared" si="20"/>
        <v>1.6666666666666667</v>
      </c>
      <c r="S112" s="55" t="str">
        <f t="shared" si="21"/>
        <v>C00171</v>
      </c>
      <c r="T112" s="56">
        <f t="shared" si="22"/>
        <v>1.6666666666666667</v>
      </c>
      <c r="U112" s="57">
        <f t="shared" si="22"/>
        <v>1.6666666666666667</v>
      </c>
      <c r="V112" s="51" t="str">
        <f t="shared" si="23"/>
        <v>Lost Customers</v>
      </c>
    </row>
    <row r="113" spans="2:22" x14ac:dyDescent="0.25">
      <c r="B113" t="s">
        <v>151</v>
      </c>
      <c r="C113" s="40">
        <v>45915</v>
      </c>
      <c r="D113" s="2">
        <v>1</v>
      </c>
      <c r="E113" s="4">
        <v>163.75</v>
      </c>
      <c r="F113" s="4"/>
      <c r="G113" s="4" t="str">
        <f t="shared" si="13"/>
        <v>C00174</v>
      </c>
      <c r="H113" s="40">
        <f t="shared" si="14"/>
        <v>45915</v>
      </c>
      <c r="I113" s="2">
        <f t="shared" si="15"/>
        <v>1</v>
      </c>
      <c r="J113" s="4">
        <f t="shared" si="16"/>
        <v>163.75</v>
      </c>
      <c r="K113">
        <f t="shared" si="17"/>
        <v>4</v>
      </c>
      <c r="L113">
        <f t="shared" si="18"/>
        <v>3</v>
      </c>
      <c r="M113">
        <f t="shared" si="19"/>
        <v>1</v>
      </c>
      <c r="N113" s="53">
        <f t="shared" si="20"/>
        <v>2.6666666666666665</v>
      </c>
      <c r="S113" s="55" t="str">
        <f t="shared" si="21"/>
        <v>C00174</v>
      </c>
      <c r="T113" s="56">
        <f t="shared" si="22"/>
        <v>2.6666666666666665</v>
      </c>
      <c r="U113" s="57">
        <f t="shared" si="22"/>
        <v>2.6666666666666665</v>
      </c>
      <c r="V113" s="51" t="str">
        <f t="shared" si="23"/>
        <v>At Risk Customers</v>
      </c>
    </row>
    <row r="114" spans="2:22" x14ac:dyDescent="0.25">
      <c r="B114" t="s">
        <v>152</v>
      </c>
      <c r="C114" s="40">
        <v>45456</v>
      </c>
      <c r="D114" s="2">
        <v>2</v>
      </c>
      <c r="E114" s="4">
        <v>1641.79</v>
      </c>
      <c r="F114" s="4"/>
      <c r="G114" s="4" t="str">
        <f t="shared" si="13"/>
        <v>C00175</v>
      </c>
      <c r="H114" s="40">
        <f t="shared" si="14"/>
        <v>45456</v>
      </c>
      <c r="I114" s="2">
        <f t="shared" si="15"/>
        <v>2</v>
      </c>
      <c r="J114" s="4">
        <f t="shared" si="16"/>
        <v>1641.79</v>
      </c>
      <c r="K114">
        <f t="shared" si="17"/>
        <v>2</v>
      </c>
      <c r="L114">
        <f t="shared" si="18"/>
        <v>4</v>
      </c>
      <c r="M114">
        <f t="shared" si="19"/>
        <v>4</v>
      </c>
      <c r="N114" s="53">
        <f t="shared" si="20"/>
        <v>3.3333333333333335</v>
      </c>
      <c r="S114" s="55" t="str">
        <f t="shared" si="21"/>
        <v>C00175</v>
      </c>
      <c r="T114" s="56">
        <f t="shared" si="22"/>
        <v>3.3333333333333335</v>
      </c>
      <c r="U114" s="57">
        <f t="shared" si="22"/>
        <v>3.3333333333333335</v>
      </c>
      <c r="V114" s="51" t="str">
        <f t="shared" si="23"/>
        <v>Loyal or Potential Loyalists</v>
      </c>
    </row>
    <row r="115" spans="2:22" x14ac:dyDescent="0.25">
      <c r="B115" t="s">
        <v>153</v>
      </c>
      <c r="C115" s="40">
        <v>45243</v>
      </c>
      <c r="D115" s="2">
        <v>1</v>
      </c>
      <c r="E115" s="4">
        <v>184.37</v>
      </c>
      <c r="F115" s="4"/>
      <c r="G115" s="4" t="str">
        <f t="shared" si="13"/>
        <v>C00176</v>
      </c>
      <c r="H115" s="40">
        <f t="shared" si="14"/>
        <v>45243</v>
      </c>
      <c r="I115" s="2">
        <f t="shared" si="15"/>
        <v>1</v>
      </c>
      <c r="J115" s="4">
        <f t="shared" si="16"/>
        <v>184.37</v>
      </c>
      <c r="K115">
        <f t="shared" si="17"/>
        <v>1</v>
      </c>
      <c r="L115">
        <f t="shared" si="18"/>
        <v>3</v>
      </c>
      <c r="M115">
        <f t="shared" si="19"/>
        <v>1</v>
      </c>
      <c r="N115" s="53">
        <f t="shared" si="20"/>
        <v>1.6666666666666667</v>
      </c>
      <c r="S115" s="55" t="str">
        <f t="shared" si="21"/>
        <v>C00176</v>
      </c>
      <c r="T115" s="56">
        <f t="shared" si="22"/>
        <v>1.6666666666666667</v>
      </c>
      <c r="U115" s="57">
        <f t="shared" si="22"/>
        <v>1.6666666666666667</v>
      </c>
      <c r="V115" s="51" t="str">
        <f t="shared" si="23"/>
        <v>Lost Customers</v>
      </c>
    </row>
    <row r="116" spans="2:22" x14ac:dyDescent="0.25">
      <c r="B116" t="s">
        <v>154</v>
      </c>
      <c r="C116" s="40">
        <v>45442</v>
      </c>
      <c r="D116" s="2">
        <v>2</v>
      </c>
      <c r="E116" s="4">
        <v>542.23</v>
      </c>
      <c r="F116" s="4"/>
      <c r="G116" s="4" t="str">
        <f t="shared" si="13"/>
        <v>C00177</v>
      </c>
      <c r="H116" s="40">
        <f t="shared" si="14"/>
        <v>45442</v>
      </c>
      <c r="I116" s="2">
        <f t="shared" si="15"/>
        <v>2</v>
      </c>
      <c r="J116" s="4">
        <f t="shared" si="16"/>
        <v>542.23</v>
      </c>
      <c r="K116">
        <f t="shared" si="17"/>
        <v>2</v>
      </c>
      <c r="L116">
        <f t="shared" si="18"/>
        <v>4</v>
      </c>
      <c r="M116">
        <f t="shared" si="19"/>
        <v>3</v>
      </c>
      <c r="N116" s="53">
        <f t="shared" si="20"/>
        <v>3</v>
      </c>
      <c r="S116" s="55" t="str">
        <f t="shared" si="21"/>
        <v>C00177</v>
      </c>
      <c r="T116" s="56">
        <f t="shared" si="22"/>
        <v>3</v>
      </c>
      <c r="U116" s="57">
        <f t="shared" si="22"/>
        <v>3</v>
      </c>
      <c r="V116" s="51" t="str">
        <f t="shared" si="23"/>
        <v>At Risk Customers</v>
      </c>
    </row>
    <row r="117" spans="2:22" x14ac:dyDescent="0.25">
      <c r="B117" t="s">
        <v>155</v>
      </c>
      <c r="C117" s="40">
        <v>45947</v>
      </c>
      <c r="D117" s="2">
        <v>1</v>
      </c>
      <c r="E117" s="4">
        <v>349.51</v>
      </c>
      <c r="F117" s="4"/>
      <c r="G117" s="4" t="str">
        <f t="shared" si="13"/>
        <v>C00178</v>
      </c>
      <c r="H117" s="40">
        <f t="shared" si="14"/>
        <v>45947</v>
      </c>
      <c r="I117" s="2">
        <f t="shared" si="15"/>
        <v>1</v>
      </c>
      <c r="J117" s="4">
        <f t="shared" si="16"/>
        <v>349.51</v>
      </c>
      <c r="K117">
        <f t="shared" si="17"/>
        <v>5</v>
      </c>
      <c r="L117">
        <f t="shared" si="18"/>
        <v>3</v>
      </c>
      <c r="M117">
        <f t="shared" si="19"/>
        <v>2</v>
      </c>
      <c r="N117" s="53">
        <f t="shared" si="20"/>
        <v>3.3333333333333335</v>
      </c>
      <c r="S117" s="55" t="str">
        <f t="shared" si="21"/>
        <v>C00178</v>
      </c>
      <c r="T117" s="56">
        <f t="shared" si="22"/>
        <v>3.3333333333333335</v>
      </c>
      <c r="U117" s="57">
        <f t="shared" si="22"/>
        <v>3.3333333333333335</v>
      </c>
      <c r="V117" s="51" t="str">
        <f t="shared" si="23"/>
        <v>Loyal or Potential Loyalists</v>
      </c>
    </row>
    <row r="118" spans="2:22" x14ac:dyDescent="0.25">
      <c r="B118" t="s">
        <v>156</v>
      </c>
      <c r="C118" s="40">
        <v>45166</v>
      </c>
      <c r="D118" s="2">
        <v>1</v>
      </c>
      <c r="E118" s="4">
        <v>347.52</v>
      </c>
      <c r="F118" s="4"/>
      <c r="G118" s="4" t="str">
        <f t="shared" si="13"/>
        <v>C00179</v>
      </c>
      <c r="H118" s="40">
        <f t="shared" si="14"/>
        <v>45166</v>
      </c>
      <c r="I118" s="2">
        <f t="shared" si="15"/>
        <v>1</v>
      </c>
      <c r="J118" s="4">
        <f t="shared" si="16"/>
        <v>347.52</v>
      </c>
      <c r="K118">
        <f t="shared" si="17"/>
        <v>1</v>
      </c>
      <c r="L118">
        <f t="shared" si="18"/>
        <v>3</v>
      </c>
      <c r="M118">
        <f t="shared" si="19"/>
        <v>2</v>
      </c>
      <c r="N118" s="53">
        <f t="shared" si="20"/>
        <v>2</v>
      </c>
      <c r="S118" s="55" t="str">
        <f t="shared" si="21"/>
        <v>C00179</v>
      </c>
      <c r="T118" s="56">
        <f t="shared" si="22"/>
        <v>2</v>
      </c>
      <c r="U118" s="57">
        <f t="shared" si="22"/>
        <v>2</v>
      </c>
      <c r="V118" s="51" t="str">
        <f t="shared" si="23"/>
        <v>Lost Customers</v>
      </c>
    </row>
    <row r="119" spans="2:22" x14ac:dyDescent="0.25">
      <c r="B119" t="s">
        <v>157</v>
      </c>
      <c r="C119" s="40">
        <v>45671</v>
      </c>
      <c r="D119" s="2">
        <v>3</v>
      </c>
      <c r="E119" s="4">
        <v>893.61</v>
      </c>
      <c r="F119" s="4"/>
      <c r="G119" s="4" t="str">
        <f t="shared" si="13"/>
        <v>C00181</v>
      </c>
      <c r="H119" s="40">
        <f t="shared" si="14"/>
        <v>45671</v>
      </c>
      <c r="I119" s="2">
        <f t="shared" si="15"/>
        <v>3</v>
      </c>
      <c r="J119" s="4">
        <f t="shared" si="16"/>
        <v>893.61</v>
      </c>
      <c r="K119">
        <f t="shared" si="17"/>
        <v>3</v>
      </c>
      <c r="L119">
        <f t="shared" si="18"/>
        <v>4</v>
      </c>
      <c r="M119">
        <f t="shared" si="19"/>
        <v>3</v>
      </c>
      <c r="N119" s="53">
        <f t="shared" si="20"/>
        <v>3.3333333333333335</v>
      </c>
      <c r="S119" s="55" t="str">
        <f t="shared" si="21"/>
        <v>C00181</v>
      </c>
      <c r="T119" s="56">
        <f t="shared" si="22"/>
        <v>3.3333333333333335</v>
      </c>
      <c r="U119" s="57">
        <f t="shared" si="22"/>
        <v>3.3333333333333335</v>
      </c>
      <c r="V119" s="51" t="str">
        <f t="shared" si="23"/>
        <v>Loyal or Potential Loyalists</v>
      </c>
    </row>
    <row r="120" spans="2:22" x14ac:dyDescent="0.25">
      <c r="B120" t="s">
        <v>158</v>
      </c>
      <c r="C120" s="40">
        <v>45620</v>
      </c>
      <c r="D120" s="2">
        <v>4</v>
      </c>
      <c r="E120" s="4">
        <v>3223</v>
      </c>
      <c r="F120" s="4"/>
      <c r="G120" s="4" t="str">
        <f t="shared" si="13"/>
        <v>C00182</v>
      </c>
      <c r="H120" s="40">
        <f t="shared" si="14"/>
        <v>45620</v>
      </c>
      <c r="I120" s="2">
        <f t="shared" si="15"/>
        <v>4</v>
      </c>
      <c r="J120" s="4">
        <f t="shared" si="16"/>
        <v>3223</v>
      </c>
      <c r="K120">
        <f t="shared" si="17"/>
        <v>3</v>
      </c>
      <c r="L120">
        <f t="shared" si="18"/>
        <v>5</v>
      </c>
      <c r="M120">
        <f t="shared" si="19"/>
        <v>4</v>
      </c>
      <c r="N120" s="53">
        <f t="shared" si="20"/>
        <v>4</v>
      </c>
      <c r="S120" s="55" t="str">
        <f t="shared" si="21"/>
        <v>C00182</v>
      </c>
      <c r="T120" s="56">
        <f t="shared" si="22"/>
        <v>4</v>
      </c>
      <c r="U120" s="57">
        <f t="shared" si="22"/>
        <v>4</v>
      </c>
      <c r="V120" s="51" t="str">
        <f t="shared" si="23"/>
        <v>Loyal or Potential Loyalists</v>
      </c>
    </row>
    <row r="121" spans="2:22" x14ac:dyDescent="0.25">
      <c r="B121" t="s">
        <v>159</v>
      </c>
      <c r="C121" s="40">
        <v>44970</v>
      </c>
      <c r="D121" s="2">
        <v>1</v>
      </c>
      <c r="E121" s="4">
        <v>38.25</v>
      </c>
      <c r="F121" s="4"/>
      <c r="G121" s="4" t="str">
        <f t="shared" si="13"/>
        <v>C00183</v>
      </c>
      <c r="H121" s="40">
        <f t="shared" si="14"/>
        <v>44970</v>
      </c>
      <c r="I121" s="2">
        <f t="shared" si="15"/>
        <v>1</v>
      </c>
      <c r="J121" s="4">
        <f t="shared" si="16"/>
        <v>38.25</v>
      </c>
      <c r="K121">
        <f t="shared" si="17"/>
        <v>1</v>
      </c>
      <c r="L121">
        <f t="shared" si="18"/>
        <v>3</v>
      </c>
      <c r="M121">
        <f t="shared" si="19"/>
        <v>1</v>
      </c>
      <c r="N121" s="53">
        <f t="shared" si="20"/>
        <v>1.6666666666666667</v>
      </c>
      <c r="S121" s="55" t="str">
        <f t="shared" si="21"/>
        <v>C00183</v>
      </c>
      <c r="T121" s="56">
        <f t="shared" si="22"/>
        <v>1.6666666666666667</v>
      </c>
      <c r="U121" s="57">
        <f t="shared" si="22"/>
        <v>1.6666666666666667</v>
      </c>
      <c r="V121" s="51" t="str">
        <f t="shared" si="23"/>
        <v>Lost Customers</v>
      </c>
    </row>
    <row r="122" spans="2:22" x14ac:dyDescent="0.25">
      <c r="B122" t="s">
        <v>160</v>
      </c>
      <c r="C122" s="40">
        <v>45628</v>
      </c>
      <c r="D122" s="2">
        <v>2</v>
      </c>
      <c r="E122" s="4">
        <v>441.29</v>
      </c>
      <c r="F122" s="4"/>
      <c r="G122" s="4" t="str">
        <f t="shared" si="13"/>
        <v>C00185</v>
      </c>
      <c r="H122" s="40">
        <f t="shared" si="14"/>
        <v>45628</v>
      </c>
      <c r="I122" s="2">
        <f t="shared" si="15"/>
        <v>2</v>
      </c>
      <c r="J122" s="4">
        <f t="shared" si="16"/>
        <v>441.29</v>
      </c>
      <c r="K122">
        <f t="shared" si="17"/>
        <v>3</v>
      </c>
      <c r="L122">
        <f t="shared" si="18"/>
        <v>4</v>
      </c>
      <c r="M122">
        <f t="shared" si="19"/>
        <v>2</v>
      </c>
      <c r="N122" s="53">
        <f t="shared" si="20"/>
        <v>3</v>
      </c>
      <c r="S122" s="55" t="str">
        <f t="shared" si="21"/>
        <v>C00185</v>
      </c>
      <c r="T122" s="56">
        <f t="shared" si="22"/>
        <v>3</v>
      </c>
      <c r="U122" s="57">
        <f t="shared" si="22"/>
        <v>3</v>
      </c>
      <c r="V122" s="51" t="str">
        <f t="shared" si="23"/>
        <v>At Risk Customers</v>
      </c>
    </row>
    <row r="123" spans="2:22" x14ac:dyDescent="0.25">
      <c r="B123" t="s">
        <v>161</v>
      </c>
      <c r="C123" s="40">
        <v>45996</v>
      </c>
      <c r="D123" s="2">
        <v>4</v>
      </c>
      <c r="E123" s="4">
        <v>3404.19</v>
      </c>
      <c r="F123" s="4"/>
      <c r="G123" s="4" t="str">
        <f t="shared" si="13"/>
        <v>C00188</v>
      </c>
      <c r="H123" s="40">
        <f t="shared" si="14"/>
        <v>45996</v>
      </c>
      <c r="I123" s="2">
        <f t="shared" si="15"/>
        <v>4</v>
      </c>
      <c r="J123" s="4">
        <f t="shared" si="16"/>
        <v>3404.19</v>
      </c>
      <c r="K123">
        <f t="shared" si="17"/>
        <v>5</v>
      </c>
      <c r="L123">
        <f t="shared" si="18"/>
        <v>5</v>
      </c>
      <c r="M123">
        <f t="shared" si="19"/>
        <v>4</v>
      </c>
      <c r="N123" s="53">
        <f t="shared" si="20"/>
        <v>4.666666666666667</v>
      </c>
      <c r="S123" s="55" t="str">
        <f t="shared" si="21"/>
        <v>C00188</v>
      </c>
      <c r="T123" s="56">
        <f t="shared" si="22"/>
        <v>4.666666666666667</v>
      </c>
      <c r="U123" s="57">
        <f t="shared" si="22"/>
        <v>4.666666666666667</v>
      </c>
      <c r="V123" s="51" t="str">
        <f t="shared" si="23"/>
        <v>Champions</v>
      </c>
    </row>
    <row r="124" spans="2:22" x14ac:dyDescent="0.25">
      <c r="B124" t="s">
        <v>162</v>
      </c>
      <c r="C124" s="40">
        <v>45996</v>
      </c>
      <c r="D124" s="2">
        <v>17</v>
      </c>
      <c r="E124" s="4">
        <v>14365.47</v>
      </c>
      <c r="F124" s="4"/>
      <c r="G124" s="4" t="str">
        <f t="shared" si="13"/>
        <v>C00189</v>
      </c>
      <c r="H124" s="40">
        <f t="shared" si="14"/>
        <v>45996</v>
      </c>
      <c r="I124" s="2">
        <f t="shared" si="15"/>
        <v>17</v>
      </c>
      <c r="J124" s="4">
        <f t="shared" si="16"/>
        <v>14365.47</v>
      </c>
      <c r="K124">
        <f t="shared" si="17"/>
        <v>5</v>
      </c>
      <c r="L124">
        <f t="shared" si="18"/>
        <v>5</v>
      </c>
      <c r="M124">
        <f t="shared" si="19"/>
        <v>5</v>
      </c>
      <c r="N124" s="53">
        <f t="shared" si="20"/>
        <v>5</v>
      </c>
      <c r="S124" s="55" t="str">
        <f t="shared" si="21"/>
        <v>C00189</v>
      </c>
      <c r="T124" s="56">
        <f t="shared" si="22"/>
        <v>5</v>
      </c>
      <c r="U124" s="57">
        <f t="shared" si="22"/>
        <v>5</v>
      </c>
      <c r="V124" s="51" t="str">
        <f t="shared" si="23"/>
        <v>Champions</v>
      </c>
    </row>
    <row r="125" spans="2:22" x14ac:dyDescent="0.25">
      <c r="B125" t="s">
        <v>163</v>
      </c>
      <c r="C125" s="40">
        <v>45802</v>
      </c>
      <c r="D125" s="2">
        <v>1</v>
      </c>
      <c r="E125" s="4">
        <v>3065.75</v>
      </c>
      <c r="F125" s="4"/>
      <c r="G125" s="4" t="str">
        <f t="shared" si="13"/>
        <v>C00191</v>
      </c>
      <c r="H125" s="40">
        <f t="shared" si="14"/>
        <v>45802</v>
      </c>
      <c r="I125" s="2">
        <f t="shared" si="15"/>
        <v>1</v>
      </c>
      <c r="J125" s="4">
        <f t="shared" si="16"/>
        <v>3065.75</v>
      </c>
      <c r="K125">
        <f t="shared" si="17"/>
        <v>4</v>
      </c>
      <c r="L125">
        <f t="shared" si="18"/>
        <v>3</v>
      </c>
      <c r="M125">
        <f t="shared" si="19"/>
        <v>4</v>
      </c>
      <c r="N125" s="53">
        <f t="shared" si="20"/>
        <v>3.6666666666666665</v>
      </c>
      <c r="S125" s="55" t="str">
        <f t="shared" si="21"/>
        <v>C00191</v>
      </c>
      <c r="T125" s="56">
        <f t="shared" si="22"/>
        <v>3.6666666666666665</v>
      </c>
      <c r="U125" s="57">
        <f t="shared" si="22"/>
        <v>3.6666666666666665</v>
      </c>
      <c r="V125" s="51" t="str">
        <f t="shared" si="23"/>
        <v>Loyal or Potential Loyalists</v>
      </c>
    </row>
    <row r="126" spans="2:22" x14ac:dyDescent="0.25">
      <c r="B126" t="s">
        <v>164</v>
      </c>
      <c r="C126" s="40">
        <v>45335</v>
      </c>
      <c r="D126" s="2">
        <v>1</v>
      </c>
      <c r="E126" s="4">
        <v>133.44</v>
      </c>
      <c r="F126" s="4"/>
      <c r="G126" s="4" t="str">
        <f t="shared" si="13"/>
        <v>C00193</v>
      </c>
      <c r="H126" s="40">
        <f t="shared" si="14"/>
        <v>45335</v>
      </c>
      <c r="I126" s="2">
        <f t="shared" si="15"/>
        <v>1</v>
      </c>
      <c r="J126" s="4">
        <f t="shared" si="16"/>
        <v>133.44</v>
      </c>
      <c r="K126">
        <f t="shared" si="17"/>
        <v>2</v>
      </c>
      <c r="L126">
        <f t="shared" si="18"/>
        <v>3</v>
      </c>
      <c r="M126">
        <f t="shared" si="19"/>
        <v>1</v>
      </c>
      <c r="N126" s="53">
        <f t="shared" si="20"/>
        <v>2</v>
      </c>
      <c r="S126" s="55" t="str">
        <f t="shared" si="21"/>
        <v>C00193</v>
      </c>
      <c r="T126" s="56">
        <f t="shared" si="22"/>
        <v>2</v>
      </c>
      <c r="U126" s="57">
        <f t="shared" si="22"/>
        <v>2</v>
      </c>
      <c r="V126" s="51" t="str">
        <f t="shared" si="23"/>
        <v>Lost Customers</v>
      </c>
    </row>
    <row r="127" spans="2:22" x14ac:dyDescent="0.25">
      <c r="B127" t="s">
        <v>165</v>
      </c>
      <c r="C127" s="40">
        <v>45550</v>
      </c>
      <c r="D127" s="2">
        <v>1</v>
      </c>
      <c r="E127" s="4">
        <v>480.99</v>
      </c>
      <c r="F127" s="4"/>
      <c r="G127" s="4" t="str">
        <f t="shared" si="13"/>
        <v>C00195</v>
      </c>
      <c r="H127" s="40">
        <f t="shared" si="14"/>
        <v>45550</v>
      </c>
      <c r="I127" s="2">
        <f t="shared" si="15"/>
        <v>1</v>
      </c>
      <c r="J127" s="4">
        <f t="shared" si="16"/>
        <v>480.99</v>
      </c>
      <c r="K127">
        <f t="shared" si="17"/>
        <v>2</v>
      </c>
      <c r="L127">
        <f t="shared" si="18"/>
        <v>3</v>
      </c>
      <c r="M127">
        <f t="shared" si="19"/>
        <v>3</v>
      </c>
      <c r="N127" s="53">
        <f t="shared" si="20"/>
        <v>2.6666666666666665</v>
      </c>
      <c r="S127" s="55" t="str">
        <f t="shared" si="21"/>
        <v>C00195</v>
      </c>
      <c r="T127" s="56">
        <f t="shared" si="22"/>
        <v>2.6666666666666665</v>
      </c>
      <c r="U127" s="57">
        <f t="shared" si="22"/>
        <v>2.6666666666666665</v>
      </c>
      <c r="V127" s="51" t="str">
        <f t="shared" si="23"/>
        <v>At Risk Customers</v>
      </c>
    </row>
    <row r="128" spans="2:22" x14ac:dyDescent="0.25">
      <c r="B128" t="s">
        <v>166</v>
      </c>
      <c r="C128" s="40">
        <v>44938</v>
      </c>
      <c r="D128" s="2">
        <v>1</v>
      </c>
      <c r="E128" s="4">
        <v>124.35</v>
      </c>
      <c r="F128" s="4"/>
      <c r="G128" s="4" t="str">
        <f t="shared" si="13"/>
        <v>C00197</v>
      </c>
      <c r="H128" s="40">
        <f t="shared" si="14"/>
        <v>44938</v>
      </c>
      <c r="I128" s="2">
        <f t="shared" si="15"/>
        <v>1</v>
      </c>
      <c r="J128" s="4">
        <f t="shared" si="16"/>
        <v>124.35</v>
      </c>
      <c r="K128">
        <f t="shared" si="17"/>
        <v>1</v>
      </c>
      <c r="L128">
        <f t="shared" si="18"/>
        <v>3</v>
      </c>
      <c r="M128">
        <f t="shared" si="19"/>
        <v>1</v>
      </c>
      <c r="N128" s="53">
        <f t="shared" si="20"/>
        <v>1.6666666666666667</v>
      </c>
      <c r="S128" s="55" t="str">
        <f t="shared" si="21"/>
        <v>C00197</v>
      </c>
      <c r="T128" s="56">
        <f t="shared" si="22"/>
        <v>1.6666666666666667</v>
      </c>
      <c r="U128" s="57">
        <f t="shared" si="22"/>
        <v>1.6666666666666667</v>
      </c>
      <c r="V128" s="51" t="str">
        <f t="shared" si="23"/>
        <v>Lost Customers</v>
      </c>
    </row>
    <row r="129" spans="2:22" x14ac:dyDescent="0.25">
      <c r="B129" t="s">
        <v>167</v>
      </c>
      <c r="C129" s="40">
        <v>45221</v>
      </c>
      <c r="D129" s="2">
        <v>2</v>
      </c>
      <c r="E129" s="4">
        <v>80.930000000000007</v>
      </c>
      <c r="F129" s="4"/>
      <c r="G129" s="4" t="str">
        <f t="shared" si="13"/>
        <v>C00199</v>
      </c>
      <c r="H129" s="40">
        <f t="shared" si="14"/>
        <v>45221</v>
      </c>
      <c r="I129" s="2">
        <f t="shared" si="15"/>
        <v>2</v>
      </c>
      <c r="J129" s="4">
        <f t="shared" si="16"/>
        <v>80.930000000000007</v>
      </c>
      <c r="K129">
        <f t="shared" si="17"/>
        <v>1</v>
      </c>
      <c r="L129">
        <f t="shared" si="18"/>
        <v>4</v>
      </c>
      <c r="M129">
        <f t="shared" si="19"/>
        <v>1</v>
      </c>
      <c r="N129" s="53">
        <f t="shared" si="20"/>
        <v>2</v>
      </c>
      <c r="S129" s="55" t="str">
        <f t="shared" si="21"/>
        <v>C00199</v>
      </c>
      <c r="T129" s="56">
        <f t="shared" si="22"/>
        <v>2</v>
      </c>
      <c r="U129" s="57">
        <f t="shared" si="22"/>
        <v>2</v>
      </c>
      <c r="V129" s="51" t="str">
        <f t="shared" si="23"/>
        <v>Lost Customers</v>
      </c>
    </row>
    <row r="130" spans="2:22" x14ac:dyDescent="0.25">
      <c r="B130" t="s">
        <v>168</v>
      </c>
      <c r="C130" s="40">
        <v>45135</v>
      </c>
      <c r="D130" s="2">
        <v>1</v>
      </c>
      <c r="E130" s="4">
        <v>3766.37</v>
      </c>
      <c r="F130" s="4"/>
      <c r="G130" s="4" t="str">
        <f t="shared" si="13"/>
        <v>C00200</v>
      </c>
      <c r="H130" s="40">
        <f t="shared" si="14"/>
        <v>45135</v>
      </c>
      <c r="I130" s="2">
        <f t="shared" si="15"/>
        <v>1</v>
      </c>
      <c r="J130" s="4">
        <f t="shared" si="16"/>
        <v>3766.37</v>
      </c>
      <c r="K130">
        <f t="shared" si="17"/>
        <v>1</v>
      </c>
      <c r="L130">
        <f t="shared" si="18"/>
        <v>3</v>
      </c>
      <c r="M130">
        <f t="shared" si="19"/>
        <v>5</v>
      </c>
      <c r="N130" s="53">
        <f t="shared" si="20"/>
        <v>3</v>
      </c>
      <c r="S130" s="55" t="str">
        <f t="shared" si="21"/>
        <v>C00200</v>
      </c>
      <c r="T130" s="56">
        <f t="shared" si="22"/>
        <v>3</v>
      </c>
      <c r="U130" s="57">
        <f t="shared" si="22"/>
        <v>3</v>
      </c>
      <c r="V130" s="51" t="str">
        <f t="shared" si="23"/>
        <v>At Risk Customers</v>
      </c>
    </row>
    <row r="131" spans="2:22" x14ac:dyDescent="0.25">
      <c r="B131" t="s">
        <v>169</v>
      </c>
      <c r="C131" s="40">
        <v>45870</v>
      </c>
      <c r="D131" s="2">
        <v>2</v>
      </c>
      <c r="E131" s="4">
        <v>732.35</v>
      </c>
      <c r="F131" s="4"/>
      <c r="G131" s="4" t="str">
        <f t="shared" si="13"/>
        <v>C00201</v>
      </c>
      <c r="H131" s="40">
        <f t="shared" si="14"/>
        <v>45870</v>
      </c>
      <c r="I131" s="2">
        <f t="shared" si="15"/>
        <v>2</v>
      </c>
      <c r="J131" s="4">
        <f t="shared" si="16"/>
        <v>732.35</v>
      </c>
      <c r="K131">
        <f t="shared" si="17"/>
        <v>4</v>
      </c>
      <c r="L131">
        <f t="shared" si="18"/>
        <v>4</v>
      </c>
      <c r="M131">
        <f t="shared" si="19"/>
        <v>3</v>
      </c>
      <c r="N131" s="53">
        <f t="shared" si="20"/>
        <v>3.6666666666666665</v>
      </c>
      <c r="S131" s="55" t="str">
        <f t="shared" si="21"/>
        <v>C00201</v>
      </c>
      <c r="T131" s="56">
        <f t="shared" si="22"/>
        <v>3.6666666666666665</v>
      </c>
      <c r="U131" s="57">
        <f t="shared" si="22"/>
        <v>3.6666666666666665</v>
      </c>
      <c r="V131" s="51" t="str">
        <f t="shared" si="23"/>
        <v>Loyal or Potential Loyalists</v>
      </c>
    </row>
    <row r="132" spans="2:22" x14ac:dyDescent="0.25">
      <c r="B132" t="s">
        <v>170</v>
      </c>
      <c r="C132" s="40">
        <v>45760</v>
      </c>
      <c r="D132" s="2">
        <v>4</v>
      </c>
      <c r="E132" s="4">
        <v>4394.41</v>
      </c>
      <c r="F132" s="4"/>
      <c r="G132" s="4" t="str">
        <f t="shared" ref="G132:G195" si="24">B132</f>
        <v>C00202</v>
      </c>
      <c r="H132" s="40">
        <f t="shared" ref="H132:H195" si="25">C132</f>
        <v>45760</v>
      </c>
      <c r="I132" s="2">
        <f t="shared" ref="I132:I195" si="26">D132</f>
        <v>4</v>
      </c>
      <c r="J132" s="4">
        <f t="shared" ref="J132:J195" si="27">E132</f>
        <v>4394.41</v>
      </c>
      <c r="K132">
        <f t="shared" ref="K132:K195" si="28">VLOOKUP(H132,$P$5:$Q$9,2,TRUE)</f>
        <v>3</v>
      </c>
      <c r="L132">
        <f t="shared" ref="L132:L195" si="29">VLOOKUP(I132,$P$12:$Q$16,2,TRUE)</f>
        <v>5</v>
      </c>
      <c r="M132">
        <f t="shared" ref="M132:M195" si="30">VLOOKUP(J132,$P$19:$Q$23,2,TRUE)</f>
        <v>5</v>
      </c>
      <c r="N132" s="53">
        <f t="shared" ref="N132:N195" si="31">(K132+L132+M132)/3</f>
        <v>4.333333333333333</v>
      </c>
      <c r="S132" s="55" t="str">
        <f t="shared" ref="S132:S195" si="32">G132</f>
        <v>C00202</v>
      </c>
      <c r="T132" s="56">
        <f t="shared" ref="T132:U195" si="33">$N132</f>
        <v>4.333333333333333</v>
      </c>
      <c r="U132" s="57">
        <f t="shared" si="33"/>
        <v>4.333333333333333</v>
      </c>
      <c r="V132" s="51" t="str">
        <f t="shared" ref="V132:V195" si="34">IF(U132&gt;4,"Champions",IF(AND(U132&gt;3,U132&lt;=4),"Loyal or Potential Loyalists",IF(AND(U132&gt;2,U132&lt;=3),"At Risk Customers","Lost Customers")))</f>
        <v>Champions</v>
      </c>
    </row>
    <row r="133" spans="2:22" x14ac:dyDescent="0.25">
      <c r="B133" t="s">
        <v>171</v>
      </c>
      <c r="C133" s="40">
        <v>45558</v>
      </c>
      <c r="D133" s="2">
        <v>1</v>
      </c>
      <c r="E133" s="4">
        <v>720.95</v>
      </c>
      <c r="F133" s="4"/>
      <c r="G133" s="4" t="str">
        <f t="shared" si="24"/>
        <v>C00203</v>
      </c>
      <c r="H133" s="40">
        <f t="shared" si="25"/>
        <v>45558</v>
      </c>
      <c r="I133" s="2">
        <f t="shared" si="26"/>
        <v>1</v>
      </c>
      <c r="J133" s="4">
        <f t="shared" si="27"/>
        <v>720.95</v>
      </c>
      <c r="K133">
        <f t="shared" si="28"/>
        <v>2</v>
      </c>
      <c r="L133">
        <f t="shared" si="29"/>
        <v>3</v>
      </c>
      <c r="M133">
        <f t="shared" si="30"/>
        <v>3</v>
      </c>
      <c r="N133" s="53">
        <f t="shared" si="31"/>
        <v>2.6666666666666665</v>
      </c>
      <c r="S133" s="55" t="str">
        <f t="shared" si="32"/>
        <v>C00203</v>
      </c>
      <c r="T133" s="56">
        <f t="shared" si="33"/>
        <v>2.6666666666666665</v>
      </c>
      <c r="U133" s="57">
        <f t="shared" si="33"/>
        <v>2.6666666666666665</v>
      </c>
      <c r="V133" s="51" t="str">
        <f t="shared" si="34"/>
        <v>At Risk Customers</v>
      </c>
    </row>
    <row r="134" spans="2:22" x14ac:dyDescent="0.25">
      <c r="B134" t="s">
        <v>172</v>
      </c>
      <c r="C134" s="40">
        <v>44975</v>
      </c>
      <c r="D134" s="2">
        <v>2</v>
      </c>
      <c r="E134" s="4">
        <v>4387.1099999999997</v>
      </c>
      <c r="F134" s="4"/>
      <c r="G134" s="4" t="str">
        <f t="shared" si="24"/>
        <v>C00204</v>
      </c>
      <c r="H134" s="40">
        <f t="shared" si="25"/>
        <v>44975</v>
      </c>
      <c r="I134" s="2">
        <f t="shared" si="26"/>
        <v>2</v>
      </c>
      <c r="J134" s="4">
        <f t="shared" si="27"/>
        <v>4387.1099999999997</v>
      </c>
      <c r="K134">
        <f t="shared" si="28"/>
        <v>1</v>
      </c>
      <c r="L134">
        <f t="shared" si="29"/>
        <v>4</v>
      </c>
      <c r="M134">
        <f t="shared" si="30"/>
        <v>5</v>
      </c>
      <c r="N134" s="53">
        <f t="shared" si="31"/>
        <v>3.3333333333333335</v>
      </c>
      <c r="S134" s="55" t="str">
        <f t="shared" si="32"/>
        <v>C00204</v>
      </c>
      <c r="T134" s="56">
        <f t="shared" si="33"/>
        <v>3.3333333333333335</v>
      </c>
      <c r="U134" s="57">
        <f t="shared" si="33"/>
        <v>3.3333333333333335</v>
      </c>
      <c r="V134" s="51" t="str">
        <f t="shared" si="34"/>
        <v>Loyal or Potential Loyalists</v>
      </c>
    </row>
    <row r="135" spans="2:22" x14ac:dyDescent="0.25">
      <c r="B135" t="s">
        <v>173</v>
      </c>
      <c r="C135" s="40">
        <v>45796</v>
      </c>
      <c r="D135" s="2">
        <v>1</v>
      </c>
      <c r="E135" s="4">
        <v>104.07</v>
      </c>
      <c r="F135" s="4"/>
      <c r="G135" s="4" t="str">
        <f t="shared" si="24"/>
        <v>C00205</v>
      </c>
      <c r="H135" s="40">
        <f t="shared" si="25"/>
        <v>45796</v>
      </c>
      <c r="I135" s="2">
        <f t="shared" si="26"/>
        <v>1</v>
      </c>
      <c r="J135" s="4">
        <f t="shared" si="27"/>
        <v>104.07</v>
      </c>
      <c r="K135">
        <f t="shared" si="28"/>
        <v>3</v>
      </c>
      <c r="L135">
        <f t="shared" si="29"/>
        <v>3</v>
      </c>
      <c r="M135">
        <f t="shared" si="30"/>
        <v>1</v>
      </c>
      <c r="N135" s="53">
        <f t="shared" si="31"/>
        <v>2.3333333333333335</v>
      </c>
      <c r="S135" s="55" t="str">
        <f t="shared" si="32"/>
        <v>C00205</v>
      </c>
      <c r="T135" s="56">
        <f t="shared" si="33"/>
        <v>2.3333333333333335</v>
      </c>
      <c r="U135" s="57">
        <f t="shared" si="33"/>
        <v>2.3333333333333335</v>
      </c>
      <c r="V135" s="51" t="str">
        <f t="shared" si="34"/>
        <v>At Risk Customers</v>
      </c>
    </row>
    <row r="136" spans="2:22" x14ac:dyDescent="0.25">
      <c r="B136" t="s">
        <v>174</v>
      </c>
      <c r="C136" s="40">
        <v>45983</v>
      </c>
      <c r="D136" s="2">
        <v>46</v>
      </c>
      <c r="E136" s="4">
        <v>26513.22</v>
      </c>
      <c r="F136" s="4"/>
      <c r="G136" s="4" t="str">
        <f t="shared" si="24"/>
        <v>C00208</v>
      </c>
      <c r="H136" s="40">
        <f t="shared" si="25"/>
        <v>45983</v>
      </c>
      <c r="I136" s="2">
        <f t="shared" si="26"/>
        <v>46</v>
      </c>
      <c r="J136" s="4">
        <f t="shared" si="27"/>
        <v>26513.22</v>
      </c>
      <c r="K136">
        <f t="shared" si="28"/>
        <v>5</v>
      </c>
      <c r="L136">
        <f t="shared" si="29"/>
        <v>5</v>
      </c>
      <c r="M136">
        <f t="shared" si="30"/>
        <v>5</v>
      </c>
      <c r="N136" s="53">
        <f t="shared" si="31"/>
        <v>5</v>
      </c>
      <c r="S136" s="55" t="str">
        <f t="shared" si="32"/>
        <v>C00208</v>
      </c>
      <c r="T136" s="56">
        <f t="shared" si="33"/>
        <v>5</v>
      </c>
      <c r="U136" s="57">
        <f t="shared" si="33"/>
        <v>5</v>
      </c>
      <c r="V136" s="51" t="str">
        <f t="shared" si="34"/>
        <v>Champions</v>
      </c>
    </row>
    <row r="137" spans="2:22" x14ac:dyDescent="0.25">
      <c r="B137" t="s">
        <v>175</v>
      </c>
      <c r="C137" s="40">
        <v>45306</v>
      </c>
      <c r="D137" s="2">
        <v>2</v>
      </c>
      <c r="E137" s="4">
        <v>642.03</v>
      </c>
      <c r="F137" s="4"/>
      <c r="G137" s="4" t="str">
        <f t="shared" si="24"/>
        <v>C00209</v>
      </c>
      <c r="H137" s="40">
        <f t="shared" si="25"/>
        <v>45306</v>
      </c>
      <c r="I137" s="2">
        <f t="shared" si="26"/>
        <v>2</v>
      </c>
      <c r="J137" s="4">
        <f t="shared" si="27"/>
        <v>642.03</v>
      </c>
      <c r="K137">
        <f t="shared" si="28"/>
        <v>1</v>
      </c>
      <c r="L137">
        <f t="shared" si="29"/>
        <v>4</v>
      </c>
      <c r="M137">
        <f t="shared" si="30"/>
        <v>3</v>
      </c>
      <c r="N137" s="53">
        <f t="shared" si="31"/>
        <v>2.6666666666666665</v>
      </c>
      <c r="S137" s="55" t="str">
        <f t="shared" si="32"/>
        <v>C00209</v>
      </c>
      <c r="T137" s="56">
        <f t="shared" si="33"/>
        <v>2.6666666666666665</v>
      </c>
      <c r="U137" s="57">
        <f t="shared" si="33"/>
        <v>2.6666666666666665</v>
      </c>
      <c r="V137" s="51" t="str">
        <f t="shared" si="34"/>
        <v>At Risk Customers</v>
      </c>
    </row>
    <row r="138" spans="2:22" x14ac:dyDescent="0.25">
      <c r="B138" t="s">
        <v>176</v>
      </c>
      <c r="C138" s="40">
        <v>45529</v>
      </c>
      <c r="D138" s="2">
        <v>4</v>
      </c>
      <c r="E138" s="4">
        <v>925.94</v>
      </c>
      <c r="F138" s="4"/>
      <c r="G138" s="4" t="str">
        <f t="shared" si="24"/>
        <v>C00210</v>
      </c>
      <c r="H138" s="40">
        <f t="shared" si="25"/>
        <v>45529</v>
      </c>
      <c r="I138" s="2">
        <f t="shared" si="26"/>
        <v>4</v>
      </c>
      <c r="J138" s="4">
        <f t="shared" si="27"/>
        <v>925.94</v>
      </c>
      <c r="K138">
        <f t="shared" si="28"/>
        <v>2</v>
      </c>
      <c r="L138">
        <f t="shared" si="29"/>
        <v>5</v>
      </c>
      <c r="M138">
        <f t="shared" si="30"/>
        <v>3</v>
      </c>
      <c r="N138" s="53">
        <f t="shared" si="31"/>
        <v>3.3333333333333335</v>
      </c>
      <c r="S138" s="55" t="str">
        <f t="shared" si="32"/>
        <v>C00210</v>
      </c>
      <c r="T138" s="56">
        <f t="shared" si="33"/>
        <v>3.3333333333333335</v>
      </c>
      <c r="U138" s="57">
        <f t="shared" si="33"/>
        <v>3.3333333333333335</v>
      </c>
      <c r="V138" s="51" t="str">
        <f t="shared" si="34"/>
        <v>Loyal or Potential Loyalists</v>
      </c>
    </row>
    <row r="139" spans="2:22" x14ac:dyDescent="0.25">
      <c r="B139" t="s">
        <v>177</v>
      </c>
      <c r="C139" s="40">
        <v>45145</v>
      </c>
      <c r="D139" s="2">
        <v>1</v>
      </c>
      <c r="E139" s="4">
        <v>4369.7299999999996</v>
      </c>
      <c r="F139" s="4"/>
      <c r="G139" s="4" t="str">
        <f t="shared" si="24"/>
        <v>C00211</v>
      </c>
      <c r="H139" s="40">
        <f t="shared" si="25"/>
        <v>45145</v>
      </c>
      <c r="I139" s="2">
        <f t="shared" si="26"/>
        <v>1</v>
      </c>
      <c r="J139" s="4">
        <f t="shared" si="27"/>
        <v>4369.7299999999996</v>
      </c>
      <c r="K139">
        <f t="shared" si="28"/>
        <v>1</v>
      </c>
      <c r="L139">
        <f t="shared" si="29"/>
        <v>3</v>
      </c>
      <c r="M139">
        <f t="shared" si="30"/>
        <v>5</v>
      </c>
      <c r="N139" s="53">
        <f t="shared" si="31"/>
        <v>3</v>
      </c>
      <c r="S139" s="55" t="str">
        <f t="shared" si="32"/>
        <v>C00211</v>
      </c>
      <c r="T139" s="56">
        <f t="shared" si="33"/>
        <v>3</v>
      </c>
      <c r="U139" s="57">
        <f t="shared" si="33"/>
        <v>3</v>
      </c>
      <c r="V139" s="51" t="str">
        <f t="shared" si="34"/>
        <v>At Risk Customers</v>
      </c>
    </row>
    <row r="140" spans="2:22" x14ac:dyDescent="0.25">
      <c r="B140" t="s">
        <v>178</v>
      </c>
      <c r="C140" s="40">
        <v>45277</v>
      </c>
      <c r="D140" s="2">
        <v>1</v>
      </c>
      <c r="E140" s="4">
        <v>4579.17</v>
      </c>
      <c r="F140" s="4"/>
      <c r="G140" s="4" t="str">
        <f t="shared" si="24"/>
        <v>C00212</v>
      </c>
      <c r="H140" s="40">
        <f t="shared" si="25"/>
        <v>45277</v>
      </c>
      <c r="I140" s="2">
        <f t="shared" si="26"/>
        <v>1</v>
      </c>
      <c r="J140" s="4">
        <f t="shared" si="27"/>
        <v>4579.17</v>
      </c>
      <c r="K140">
        <f t="shared" si="28"/>
        <v>1</v>
      </c>
      <c r="L140">
        <f t="shared" si="29"/>
        <v>3</v>
      </c>
      <c r="M140">
        <f t="shared" si="30"/>
        <v>5</v>
      </c>
      <c r="N140" s="53">
        <f t="shared" si="31"/>
        <v>3</v>
      </c>
      <c r="S140" s="55" t="str">
        <f t="shared" si="32"/>
        <v>C00212</v>
      </c>
      <c r="T140" s="56">
        <f t="shared" si="33"/>
        <v>3</v>
      </c>
      <c r="U140" s="57">
        <f t="shared" si="33"/>
        <v>3</v>
      </c>
      <c r="V140" s="51" t="str">
        <f t="shared" si="34"/>
        <v>At Risk Customers</v>
      </c>
    </row>
    <row r="141" spans="2:22" x14ac:dyDescent="0.25">
      <c r="B141" t="s">
        <v>179</v>
      </c>
      <c r="C141" s="40">
        <v>46004</v>
      </c>
      <c r="D141" s="2">
        <v>4</v>
      </c>
      <c r="E141" s="4">
        <v>4649.8900000000003</v>
      </c>
      <c r="F141" s="4"/>
      <c r="G141" s="4" t="str">
        <f t="shared" si="24"/>
        <v>C00213</v>
      </c>
      <c r="H141" s="40">
        <f t="shared" si="25"/>
        <v>46004</v>
      </c>
      <c r="I141" s="2">
        <f t="shared" si="26"/>
        <v>4</v>
      </c>
      <c r="J141" s="4">
        <f t="shared" si="27"/>
        <v>4649.8900000000003</v>
      </c>
      <c r="K141">
        <f t="shared" si="28"/>
        <v>5</v>
      </c>
      <c r="L141">
        <f t="shared" si="29"/>
        <v>5</v>
      </c>
      <c r="M141">
        <f t="shared" si="30"/>
        <v>5</v>
      </c>
      <c r="N141" s="53">
        <f t="shared" si="31"/>
        <v>5</v>
      </c>
      <c r="S141" s="55" t="str">
        <f t="shared" si="32"/>
        <v>C00213</v>
      </c>
      <c r="T141" s="56">
        <f t="shared" si="33"/>
        <v>5</v>
      </c>
      <c r="U141" s="57">
        <f t="shared" si="33"/>
        <v>5</v>
      </c>
      <c r="V141" s="51" t="str">
        <f t="shared" si="34"/>
        <v>Champions</v>
      </c>
    </row>
    <row r="142" spans="2:22" x14ac:dyDescent="0.25">
      <c r="B142" t="s">
        <v>180</v>
      </c>
      <c r="C142" s="40">
        <v>45609</v>
      </c>
      <c r="D142" s="2">
        <v>2</v>
      </c>
      <c r="E142" s="4">
        <v>2673.09</v>
      </c>
      <c r="F142" s="4"/>
      <c r="G142" s="4" t="str">
        <f t="shared" si="24"/>
        <v>C00214</v>
      </c>
      <c r="H142" s="40">
        <f t="shared" si="25"/>
        <v>45609</v>
      </c>
      <c r="I142" s="2">
        <f t="shared" si="26"/>
        <v>2</v>
      </c>
      <c r="J142" s="4">
        <f t="shared" si="27"/>
        <v>2673.09</v>
      </c>
      <c r="K142">
        <f t="shared" si="28"/>
        <v>3</v>
      </c>
      <c r="L142">
        <f t="shared" si="29"/>
        <v>4</v>
      </c>
      <c r="M142">
        <f t="shared" si="30"/>
        <v>4</v>
      </c>
      <c r="N142" s="53">
        <f t="shared" si="31"/>
        <v>3.6666666666666665</v>
      </c>
      <c r="S142" s="55" t="str">
        <f t="shared" si="32"/>
        <v>C00214</v>
      </c>
      <c r="T142" s="56">
        <f t="shared" si="33"/>
        <v>3.6666666666666665</v>
      </c>
      <c r="U142" s="57">
        <f t="shared" si="33"/>
        <v>3.6666666666666665</v>
      </c>
      <c r="V142" s="51" t="str">
        <f t="shared" si="34"/>
        <v>Loyal or Potential Loyalists</v>
      </c>
    </row>
    <row r="143" spans="2:22" x14ac:dyDescent="0.25">
      <c r="B143" t="s">
        <v>181</v>
      </c>
      <c r="C143" s="40">
        <v>45404</v>
      </c>
      <c r="D143" s="2">
        <v>2</v>
      </c>
      <c r="E143" s="4">
        <v>704.22</v>
      </c>
      <c r="F143" s="4"/>
      <c r="G143" s="4" t="str">
        <f t="shared" si="24"/>
        <v>C00216</v>
      </c>
      <c r="H143" s="40">
        <f t="shared" si="25"/>
        <v>45404</v>
      </c>
      <c r="I143" s="2">
        <f t="shared" si="26"/>
        <v>2</v>
      </c>
      <c r="J143" s="4">
        <f t="shared" si="27"/>
        <v>704.22</v>
      </c>
      <c r="K143">
        <f t="shared" si="28"/>
        <v>2</v>
      </c>
      <c r="L143">
        <f t="shared" si="29"/>
        <v>4</v>
      </c>
      <c r="M143">
        <f t="shared" si="30"/>
        <v>3</v>
      </c>
      <c r="N143" s="53">
        <f t="shared" si="31"/>
        <v>3</v>
      </c>
      <c r="S143" s="55" t="str">
        <f t="shared" si="32"/>
        <v>C00216</v>
      </c>
      <c r="T143" s="56">
        <f t="shared" si="33"/>
        <v>3</v>
      </c>
      <c r="U143" s="57">
        <f t="shared" si="33"/>
        <v>3</v>
      </c>
      <c r="V143" s="51" t="str">
        <f t="shared" si="34"/>
        <v>At Risk Customers</v>
      </c>
    </row>
    <row r="144" spans="2:22" x14ac:dyDescent="0.25">
      <c r="B144" t="s">
        <v>182</v>
      </c>
      <c r="C144" s="40">
        <v>45612</v>
      </c>
      <c r="D144" s="2">
        <v>1</v>
      </c>
      <c r="E144" s="4">
        <v>3710.01</v>
      </c>
      <c r="F144" s="4"/>
      <c r="G144" s="4" t="str">
        <f t="shared" si="24"/>
        <v>C00218</v>
      </c>
      <c r="H144" s="40">
        <f t="shared" si="25"/>
        <v>45612</v>
      </c>
      <c r="I144" s="2">
        <f t="shared" si="26"/>
        <v>1</v>
      </c>
      <c r="J144" s="4">
        <f t="shared" si="27"/>
        <v>3710.01</v>
      </c>
      <c r="K144">
        <f t="shared" si="28"/>
        <v>3</v>
      </c>
      <c r="L144">
        <f t="shared" si="29"/>
        <v>3</v>
      </c>
      <c r="M144">
        <f t="shared" si="30"/>
        <v>5</v>
      </c>
      <c r="N144" s="53">
        <f t="shared" si="31"/>
        <v>3.6666666666666665</v>
      </c>
      <c r="S144" s="55" t="str">
        <f t="shared" si="32"/>
        <v>C00218</v>
      </c>
      <c r="T144" s="56">
        <f t="shared" si="33"/>
        <v>3.6666666666666665</v>
      </c>
      <c r="U144" s="57">
        <f t="shared" si="33"/>
        <v>3.6666666666666665</v>
      </c>
      <c r="V144" s="51" t="str">
        <f t="shared" si="34"/>
        <v>Loyal or Potential Loyalists</v>
      </c>
    </row>
    <row r="145" spans="2:22" x14ac:dyDescent="0.25">
      <c r="B145" t="s">
        <v>183</v>
      </c>
      <c r="C145" s="40">
        <v>45614</v>
      </c>
      <c r="D145" s="2">
        <v>4</v>
      </c>
      <c r="E145" s="4">
        <v>1446.92</v>
      </c>
      <c r="F145" s="4"/>
      <c r="G145" s="4" t="str">
        <f t="shared" si="24"/>
        <v>C00219</v>
      </c>
      <c r="H145" s="40">
        <f t="shared" si="25"/>
        <v>45614</v>
      </c>
      <c r="I145" s="2">
        <f t="shared" si="26"/>
        <v>4</v>
      </c>
      <c r="J145" s="4">
        <f t="shared" si="27"/>
        <v>1446.92</v>
      </c>
      <c r="K145">
        <f t="shared" si="28"/>
        <v>3</v>
      </c>
      <c r="L145">
        <f t="shared" si="29"/>
        <v>5</v>
      </c>
      <c r="M145">
        <f t="shared" si="30"/>
        <v>4</v>
      </c>
      <c r="N145" s="53">
        <f t="shared" si="31"/>
        <v>4</v>
      </c>
      <c r="S145" s="55" t="str">
        <f t="shared" si="32"/>
        <v>C00219</v>
      </c>
      <c r="T145" s="56">
        <f t="shared" si="33"/>
        <v>4</v>
      </c>
      <c r="U145" s="57">
        <f t="shared" si="33"/>
        <v>4</v>
      </c>
      <c r="V145" s="51" t="str">
        <f t="shared" si="34"/>
        <v>Loyal or Potential Loyalists</v>
      </c>
    </row>
    <row r="146" spans="2:22" x14ac:dyDescent="0.25">
      <c r="B146" t="s">
        <v>184</v>
      </c>
      <c r="C146" s="40">
        <v>45738</v>
      </c>
      <c r="D146" s="2">
        <v>2</v>
      </c>
      <c r="E146" s="4">
        <v>127.01</v>
      </c>
      <c r="F146" s="4"/>
      <c r="G146" s="4" t="str">
        <f t="shared" si="24"/>
        <v>C00220</v>
      </c>
      <c r="H146" s="40">
        <f t="shared" si="25"/>
        <v>45738</v>
      </c>
      <c r="I146" s="2">
        <f t="shared" si="26"/>
        <v>2</v>
      </c>
      <c r="J146" s="4">
        <f t="shared" si="27"/>
        <v>127.01</v>
      </c>
      <c r="K146">
        <f t="shared" si="28"/>
        <v>3</v>
      </c>
      <c r="L146">
        <f t="shared" si="29"/>
        <v>4</v>
      </c>
      <c r="M146">
        <f t="shared" si="30"/>
        <v>1</v>
      </c>
      <c r="N146" s="53">
        <f t="shared" si="31"/>
        <v>2.6666666666666665</v>
      </c>
      <c r="S146" s="55" t="str">
        <f t="shared" si="32"/>
        <v>C00220</v>
      </c>
      <c r="T146" s="56">
        <f t="shared" si="33"/>
        <v>2.6666666666666665</v>
      </c>
      <c r="U146" s="57">
        <f t="shared" si="33"/>
        <v>2.6666666666666665</v>
      </c>
      <c r="V146" s="51" t="str">
        <f t="shared" si="34"/>
        <v>At Risk Customers</v>
      </c>
    </row>
    <row r="147" spans="2:22" x14ac:dyDescent="0.25">
      <c r="B147" t="s">
        <v>185</v>
      </c>
      <c r="C147" s="40">
        <v>45095</v>
      </c>
      <c r="D147" s="2">
        <v>1</v>
      </c>
      <c r="E147" s="4">
        <v>237.95</v>
      </c>
      <c r="F147" s="4"/>
      <c r="G147" s="4" t="str">
        <f t="shared" si="24"/>
        <v>C00222</v>
      </c>
      <c r="H147" s="40">
        <f t="shared" si="25"/>
        <v>45095</v>
      </c>
      <c r="I147" s="2">
        <f t="shared" si="26"/>
        <v>1</v>
      </c>
      <c r="J147" s="4">
        <f t="shared" si="27"/>
        <v>237.95</v>
      </c>
      <c r="K147">
        <f t="shared" si="28"/>
        <v>1</v>
      </c>
      <c r="L147">
        <f t="shared" si="29"/>
        <v>3</v>
      </c>
      <c r="M147">
        <f t="shared" si="30"/>
        <v>2</v>
      </c>
      <c r="N147" s="53">
        <f t="shared" si="31"/>
        <v>2</v>
      </c>
      <c r="S147" s="55" t="str">
        <f t="shared" si="32"/>
        <v>C00222</v>
      </c>
      <c r="T147" s="56">
        <f t="shared" si="33"/>
        <v>2</v>
      </c>
      <c r="U147" s="57">
        <f t="shared" si="33"/>
        <v>2</v>
      </c>
      <c r="V147" s="51" t="str">
        <f t="shared" si="34"/>
        <v>Lost Customers</v>
      </c>
    </row>
    <row r="148" spans="2:22" x14ac:dyDescent="0.25">
      <c r="B148" t="s">
        <v>186</v>
      </c>
      <c r="C148" s="40">
        <v>46026</v>
      </c>
      <c r="D148" s="2">
        <v>5</v>
      </c>
      <c r="E148" s="4">
        <v>5044.45</v>
      </c>
      <c r="F148" s="4"/>
      <c r="G148" s="4" t="str">
        <f t="shared" si="24"/>
        <v>C00226</v>
      </c>
      <c r="H148" s="40">
        <f t="shared" si="25"/>
        <v>46026</v>
      </c>
      <c r="I148" s="2">
        <f t="shared" si="26"/>
        <v>5</v>
      </c>
      <c r="J148" s="4">
        <f t="shared" si="27"/>
        <v>5044.45</v>
      </c>
      <c r="K148">
        <f t="shared" si="28"/>
        <v>5</v>
      </c>
      <c r="L148">
        <f t="shared" si="29"/>
        <v>5</v>
      </c>
      <c r="M148">
        <f t="shared" si="30"/>
        <v>5</v>
      </c>
      <c r="N148" s="53">
        <f t="shared" si="31"/>
        <v>5</v>
      </c>
      <c r="S148" s="55" t="str">
        <f t="shared" si="32"/>
        <v>C00226</v>
      </c>
      <c r="T148" s="56">
        <f t="shared" si="33"/>
        <v>5</v>
      </c>
      <c r="U148" s="57">
        <f t="shared" si="33"/>
        <v>5</v>
      </c>
      <c r="V148" s="51" t="str">
        <f t="shared" si="34"/>
        <v>Champions</v>
      </c>
    </row>
    <row r="149" spans="2:22" x14ac:dyDescent="0.25">
      <c r="B149" t="s">
        <v>187</v>
      </c>
      <c r="C149" s="40">
        <v>45877</v>
      </c>
      <c r="D149" s="2">
        <v>1</v>
      </c>
      <c r="E149" s="4">
        <v>247.41</v>
      </c>
      <c r="F149" s="4"/>
      <c r="G149" s="4" t="str">
        <f t="shared" si="24"/>
        <v>C00230</v>
      </c>
      <c r="H149" s="40">
        <f t="shared" si="25"/>
        <v>45877</v>
      </c>
      <c r="I149" s="2">
        <f t="shared" si="26"/>
        <v>1</v>
      </c>
      <c r="J149" s="4">
        <f t="shared" si="27"/>
        <v>247.41</v>
      </c>
      <c r="K149">
        <f t="shared" si="28"/>
        <v>4</v>
      </c>
      <c r="L149">
        <f t="shared" si="29"/>
        <v>3</v>
      </c>
      <c r="M149">
        <f t="shared" si="30"/>
        <v>2</v>
      </c>
      <c r="N149" s="53">
        <f t="shared" si="31"/>
        <v>3</v>
      </c>
      <c r="S149" s="55" t="str">
        <f t="shared" si="32"/>
        <v>C00230</v>
      </c>
      <c r="T149" s="56">
        <f t="shared" si="33"/>
        <v>3</v>
      </c>
      <c r="U149" s="57">
        <f t="shared" si="33"/>
        <v>3</v>
      </c>
      <c r="V149" s="51" t="str">
        <f t="shared" si="34"/>
        <v>At Risk Customers</v>
      </c>
    </row>
    <row r="150" spans="2:22" x14ac:dyDescent="0.25">
      <c r="B150" t="s">
        <v>188</v>
      </c>
      <c r="C150" s="40">
        <v>45489</v>
      </c>
      <c r="D150" s="2">
        <v>1</v>
      </c>
      <c r="E150" s="4">
        <v>242.88</v>
      </c>
      <c r="F150" s="4"/>
      <c r="G150" s="4" t="str">
        <f t="shared" si="24"/>
        <v>C00231</v>
      </c>
      <c r="H150" s="40">
        <f t="shared" si="25"/>
        <v>45489</v>
      </c>
      <c r="I150" s="2">
        <f t="shared" si="26"/>
        <v>1</v>
      </c>
      <c r="J150" s="4">
        <f t="shared" si="27"/>
        <v>242.88</v>
      </c>
      <c r="K150">
        <f t="shared" si="28"/>
        <v>2</v>
      </c>
      <c r="L150">
        <f t="shared" si="29"/>
        <v>3</v>
      </c>
      <c r="M150">
        <f t="shared" si="30"/>
        <v>2</v>
      </c>
      <c r="N150" s="53">
        <f t="shared" si="31"/>
        <v>2.3333333333333335</v>
      </c>
      <c r="S150" s="55" t="str">
        <f t="shared" si="32"/>
        <v>C00231</v>
      </c>
      <c r="T150" s="56">
        <f t="shared" si="33"/>
        <v>2.3333333333333335</v>
      </c>
      <c r="U150" s="57">
        <f t="shared" si="33"/>
        <v>2.3333333333333335</v>
      </c>
      <c r="V150" s="51" t="str">
        <f t="shared" si="34"/>
        <v>At Risk Customers</v>
      </c>
    </row>
    <row r="151" spans="2:22" x14ac:dyDescent="0.25">
      <c r="B151" t="s">
        <v>189</v>
      </c>
      <c r="C151" s="40">
        <v>45255</v>
      </c>
      <c r="D151" s="2">
        <v>1</v>
      </c>
      <c r="E151" s="4">
        <v>254.44</v>
      </c>
      <c r="F151" s="4"/>
      <c r="G151" s="4" t="str">
        <f t="shared" si="24"/>
        <v>C00234</v>
      </c>
      <c r="H151" s="40">
        <f t="shared" si="25"/>
        <v>45255</v>
      </c>
      <c r="I151" s="2">
        <f t="shared" si="26"/>
        <v>1</v>
      </c>
      <c r="J151" s="4">
        <f t="shared" si="27"/>
        <v>254.44</v>
      </c>
      <c r="K151">
        <f t="shared" si="28"/>
        <v>1</v>
      </c>
      <c r="L151">
        <f t="shared" si="29"/>
        <v>3</v>
      </c>
      <c r="M151">
        <f t="shared" si="30"/>
        <v>2</v>
      </c>
      <c r="N151" s="53">
        <f t="shared" si="31"/>
        <v>2</v>
      </c>
      <c r="S151" s="55" t="str">
        <f t="shared" si="32"/>
        <v>C00234</v>
      </c>
      <c r="T151" s="56">
        <f t="shared" si="33"/>
        <v>2</v>
      </c>
      <c r="U151" s="57">
        <f t="shared" si="33"/>
        <v>2</v>
      </c>
      <c r="V151" s="51" t="str">
        <f t="shared" si="34"/>
        <v>Lost Customers</v>
      </c>
    </row>
    <row r="152" spans="2:22" x14ac:dyDescent="0.25">
      <c r="B152" t="s">
        <v>190</v>
      </c>
      <c r="C152" s="40">
        <v>46012</v>
      </c>
      <c r="D152" s="2">
        <v>6</v>
      </c>
      <c r="E152" s="4">
        <v>6596.94</v>
      </c>
      <c r="F152" s="4"/>
      <c r="G152" s="4" t="str">
        <f t="shared" si="24"/>
        <v>C00237</v>
      </c>
      <c r="H152" s="40">
        <f t="shared" si="25"/>
        <v>46012</v>
      </c>
      <c r="I152" s="2">
        <f t="shared" si="26"/>
        <v>6</v>
      </c>
      <c r="J152" s="4">
        <f t="shared" si="27"/>
        <v>6596.94</v>
      </c>
      <c r="K152">
        <f t="shared" si="28"/>
        <v>5</v>
      </c>
      <c r="L152">
        <f t="shared" si="29"/>
        <v>5</v>
      </c>
      <c r="M152">
        <f t="shared" si="30"/>
        <v>5</v>
      </c>
      <c r="N152" s="53">
        <f t="shared" si="31"/>
        <v>5</v>
      </c>
      <c r="S152" s="55" t="str">
        <f t="shared" si="32"/>
        <v>C00237</v>
      </c>
      <c r="T152" s="56">
        <f t="shared" si="33"/>
        <v>5</v>
      </c>
      <c r="U152" s="57">
        <f t="shared" si="33"/>
        <v>5</v>
      </c>
      <c r="V152" s="51" t="str">
        <f t="shared" si="34"/>
        <v>Champions</v>
      </c>
    </row>
    <row r="153" spans="2:22" x14ac:dyDescent="0.25">
      <c r="B153" t="s">
        <v>191</v>
      </c>
      <c r="C153" s="40">
        <v>45641</v>
      </c>
      <c r="D153" s="2">
        <v>1</v>
      </c>
      <c r="E153" s="4">
        <v>772.3</v>
      </c>
      <c r="F153" s="4"/>
      <c r="G153" s="4" t="str">
        <f t="shared" si="24"/>
        <v>C00238</v>
      </c>
      <c r="H153" s="40">
        <f t="shared" si="25"/>
        <v>45641</v>
      </c>
      <c r="I153" s="2">
        <f t="shared" si="26"/>
        <v>1</v>
      </c>
      <c r="J153" s="4">
        <f t="shared" si="27"/>
        <v>772.3</v>
      </c>
      <c r="K153">
        <f t="shared" si="28"/>
        <v>3</v>
      </c>
      <c r="L153">
        <f t="shared" si="29"/>
        <v>3</v>
      </c>
      <c r="M153">
        <f t="shared" si="30"/>
        <v>3</v>
      </c>
      <c r="N153" s="53">
        <f t="shared" si="31"/>
        <v>3</v>
      </c>
      <c r="S153" s="55" t="str">
        <f t="shared" si="32"/>
        <v>C00238</v>
      </c>
      <c r="T153" s="56">
        <f t="shared" si="33"/>
        <v>3</v>
      </c>
      <c r="U153" s="57">
        <f t="shared" si="33"/>
        <v>3</v>
      </c>
      <c r="V153" s="51" t="str">
        <f t="shared" si="34"/>
        <v>At Risk Customers</v>
      </c>
    </row>
    <row r="154" spans="2:22" x14ac:dyDescent="0.25">
      <c r="B154" t="s">
        <v>192</v>
      </c>
      <c r="C154" s="40">
        <v>45870</v>
      </c>
      <c r="D154" s="2">
        <v>1</v>
      </c>
      <c r="E154" s="4">
        <v>565.41999999999996</v>
      </c>
      <c r="F154" s="4"/>
      <c r="G154" s="4" t="str">
        <f t="shared" si="24"/>
        <v>C00242</v>
      </c>
      <c r="H154" s="40">
        <f t="shared" si="25"/>
        <v>45870</v>
      </c>
      <c r="I154" s="2">
        <f t="shared" si="26"/>
        <v>1</v>
      </c>
      <c r="J154" s="4">
        <f t="shared" si="27"/>
        <v>565.41999999999996</v>
      </c>
      <c r="K154">
        <f t="shared" si="28"/>
        <v>4</v>
      </c>
      <c r="L154">
        <f t="shared" si="29"/>
        <v>3</v>
      </c>
      <c r="M154">
        <f t="shared" si="30"/>
        <v>3</v>
      </c>
      <c r="N154" s="53">
        <f t="shared" si="31"/>
        <v>3.3333333333333335</v>
      </c>
      <c r="S154" s="55" t="str">
        <f t="shared" si="32"/>
        <v>C00242</v>
      </c>
      <c r="T154" s="56">
        <f t="shared" si="33"/>
        <v>3.3333333333333335</v>
      </c>
      <c r="U154" s="57">
        <f t="shared" si="33"/>
        <v>3.3333333333333335</v>
      </c>
      <c r="V154" s="51" t="str">
        <f t="shared" si="34"/>
        <v>Loyal or Potential Loyalists</v>
      </c>
    </row>
    <row r="155" spans="2:22" x14ac:dyDescent="0.25">
      <c r="B155" t="s">
        <v>193</v>
      </c>
      <c r="C155" s="40">
        <v>45234</v>
      </c>
      <c r="D155" s="2">
        <v>1</v>
      </c>
      <c r="E155" s="4">
        <v>75.05</v>
      </c>
      <c r="F155" s="4"/>
      <c r="G155" s="4" t="str">
        <f t="shared" si="24"/>
        <v>C00245</v>
      </c>
      <c r="H155" s="40">
        <f t="shared" si="25"/>
        <v>45234</v>
      </c>
      <c r="I155" s="2">
        <f t="shared" si="26"/>
        <v>1</v>
      </c>
      <c r="J155" s="4">
        <f t="shared" si="27"/>
        <v>75.05</v>
      </c>
      <c r="K155">
        <f t="shared" si="28"/>
        <v>1</v>
      </c>
      <c r="L155">
        <f t="shared" si="29"/>
        <v>3</v>
      </c>
      <c r="M155">
        <f t="shared" si="30"/>
        <v>1</v>
      </c>
      <c r="N155" s="53">
        <f t="shared" si="31"/>
        <v>1.6666666666666667</v>
      </c>
      <c r="S155" s="55" t="str">
        <f t="shared" si="32"/>
        <v>C00245</v>
      </c>
      <c r="T155" s="56">
        <f t="shared" si="33"/>
        <v>1.6666666666666667</v>
      </c>
      <c r="U155" s="57">
        <f t="shared" si="33"/>
        <v>1.6666666666666667</v>
      </c>
      <c r="V155" s="51" t="str">
        <f t="shared" si="34"/>
        <v>Lost Customers</v>
      </c>
    </row>
    <row r="156" spans="2:22" x14ac:dyDescent="0.25">
      <c r="B156" t="s">
        <v>194</v>
      </c>
      <c r="C156" s="40">
        <v>45307</v>
      </c>
      <c r="D156" s="2">
        <v>1</v>
      </c>
      <c r="E156" s="4">
        <v>801.09</v>
      </c>
      <c r="F156" s="4"/>
      <c r="G156" s="4" t="str">
        <f t="shared" si="24"/>
        <v>C00246</v>
      </c>
      <c r="H156" s="40">
        <f t="shared" si="25"/>
        <v>45307</v>
      </c>
      <c r="I156" s="2">
        <f t="shared" si="26"/>
        <v>1</v>
      </c>
      <c r="J156" s="4">
        <f t="shared" si="27"/>
        <v>801.09</v>
      </c>
      <c r="K156">
        <f t="shared" si="28"/>
        <v>1</v>
      </c>
      <c r="L156">
        <f t="shared" si="29"/>
        <v>3</v>
      </c>
      <c r="M156">
        <f t="shared" si="30"/>
        <v>3</v>
      </c>
      <c r="N156" s="53">
        <f t="shared" si="31"/>
        <v>2.3333333333333335</v>
      </c>
      <c r="S156" s="55" t="str">
        <f t="shared" si="32"/>
        <v>C00246</v>
      </c>
      <c r="T156" s="56">
        <f t="shared" si="33"/>
        <v>2.3333333333333335</v>
      </c>
      <c r="U156" s="57">
        <f t="shared" si="33"/>
        <v>2.3333333333333335</v>
      </c>
      <c r="V156" s="51" t="str">
        <f t="shared" si="34"/>
        <v>At Risk Customers</v>
      </c>
    </row>
    <row r="157" spans="2:22" x14ac:dyDescent="0.25">
      <c r="B157" t="s">
        <v>195</v>
      </c>
      <c r="C157" s="40">
        <v>45798</v>
      </c>
      <c r="D157" s="2">
        <v>1</v>
      </c>
      <c r="E157" s="4">
        <v>166.39</v>
      </c>
      <c r="F157" s="4"/>
      <c r="G157" s="4" t="str">
        <f t="shared" si="24"/>
        <v>C00248</v>
      </c>
      <c r="H157" s="40">
        <f t="shared" si="25"/>
        <v>45798</v>
      </c>
      <c r="I157" s="2">
        <f t="shared" si="26"/>
        <v>1</v>
      </c>
      <c r="J157" s="4">
        <f t="shared" si="27"/>
        <v>166.39</v>
      </c>
      <c r="K157">
        <f t="shared" si="28"/>
        <v>3</v>
      </c>
      <c r="L157">
        <f t="shared" si="29"/>
        <v>3</v>
      </c>
      <c r="M157">
        <f t="shared" si="30"/>
        <v>1</v>
      </c>
      <c r="N157" s="53">
        <f t="shared" si="31"/>
        <v>2.3333333333333335</v>
      </c>
      <c r="S157" s="55" t="str">
        <f t="shared" si="32"/>
        <v>C00248</v>
      </c>
      <c r="T157" s="56">
        <f t="shared" si="33"/>
        <v>2.3333333333333335</v>
      </c>
      <c r="U157" s="57">
        <f t="shared" si="33"/>
        <v>2.3333333333333335</v>
      </c>
      <c r="V157" s="51" t="str">
        <f t="shared" si="34"/>
        <v>At Risk Customers</v>
      </c>
    </row>
    <row r="158" spans="2:22" x14ac:dyDescent="0.25">
      <c r="B158" t="s">
        <v>196</v>
      </c>
      <c r="C158" s="40">
        <v>45612</v>
      </c>
      <c r="D158" s="2">
        <v>1</v>
      </c>
      <c r="E158" s="4">
        <v>254.68</v>
      </c>
      <c r="F158" s="4"/>
      <c r="G158" s="4" t="str">
        <f t="shared" si="24"/>
        <v>C00250</v>
      </c>
      <c r="H158" s="40">
        <f t="shared" si="25"/>
        <v>45612</v>
      </c>
      <c r="I158" s="2">
        <f t="shared" si="26"/>
        <v>1</v>
      </c>
      <c r="J158" s="4">
        <f t="shared" si="27"/>
        <v>254.68</v>
      </c>
      <c r="K158">
        <f t="shared" si="28"/>
        <v>3</v>
      </c>
      <c r="L158">
        <f t="shared" si="29"/>
        <v>3</v>
      </c>
      <c r="M158">
        <f t="shared" si="30"/>
        <v>2</v>
      </c>
      <c r="N158" s="53">
        <f t="shared" si="31"/>
        <v>2.6666666666666665</v>
      </c>
      <c r="S158" s="55" t="str">
        <f t="shared" si="32"/>
        <v>C00250</v>
      </c>
      <c r="T158" s="56">
        <f t="shared" si="33"/>
        <v>2.6666666666666665</v>
      </c>
      <c r="U158" s="57">
        <f t="shared" si="33"/>
        <v>2.6666666666666665</v>
      </c>
      <c r="V158" s="51" t="str">
        <f t="shared" si="34"/>
        <v>At Risk Customers</v>
      </c>
    </row>
    <row r="159" spans="2:22" x14ac:dyDescent="0.25">
      <c r="B159" t="s">
        <v>197</v>
      </c>
      <c r="C159" s="40">
        <v>45198</v>
      </c>
      <c r="D159" s="2">
        <v>2</v>
      </c>
      <c r="E159" s="4">
        <v>4506.28</v>
      </c>
      <c r="F159" s="4"/>
      <c r="G159" s="4" t="str">
        <f t="shared" si="24"/>
        <v>C00252</v>
      </c>
      <c r="H159" s="40">
        <f t="shared" si="25"/>
        <v>45198</v>
      </c>
      <c r="I159" s="2">
        <f t="shared" si="26"/>
        <v>2</v>
      </c>
      <c r="J159" s="4">
        <f t="shared" si="27"/>
        <v>4506.28</v>
      </c>
      <c r="K159">
        <f t="shared" si="28"/>
        <v>1</v>
      </c>
      <c r="L159">
        <f t="shared" si="29"/>
        <v>4</v>
      </c>
      <c r="M159">
        <f t="shared" si="30"/>
        <v>5</v>
      </c>
      <c r="N159" s="53">
        <f t="shared" si="31"/>
        <v>3.3333333333333335</v>
      </c>
      <c r="S159" s="55" t="str">
        <f t="shared" si="32"/>
        <v>C00252</v>
      </c>
      <c r="T159" s="56">
        <f t="shared" si="33"/>
        <v>3.3333333333333335</v>
      </c>
      <c r="U159" s="57">
        <f t="shared" si="33"/>
        <v>3.3333333333333335</v>
      </c>
      <c r="V159" s="51" t="str">
        <f t="shared" si="34"/>
        <v>Loyal or Potential Loyalists</v>
      </c>
    </row>
    <row r="160" spans="2:22" x14ac:dyDescent="0.25">
      <c r="B160" t="s">
        <v>198</v>
      </c>
      <c r="C160" s="40">
        <v>45841</v>
      </c>
      <c r="D160" s="2">
        <v>2</v>
      </c>
      <c r="E160" s="4">
        <v>726.52</v>
      </c>
      <c r="F160" s="4"/>
      <c r="G160" s="4" t="str">
        <f t="shared" si="24"/>
        <v>C00253</v>
      </c>
      <c r="H160" s="40">
        <f t="shared" si="25"/>
        <v>45841</v>
      </c>
      <c r="I160" s="2">
        <f t="shared" si="26"/>
        <v>2</v>
      </c>
      <c r="J160" s="4">
        <f t="shared" si="27"/>
        <v>726.52</v>
      </c>
      <c r="K160">
        <f t="shared" si="28"/>
        <v>4</v>
      </c>
      <c r="L160">
        <f t="shared" si="29"/>
        <v>4</v>
      </c>
      <c r="M160">
        <f t="shared" si="30"/>
        <v>3</v>
      </c>
      <c r="N160" s="53">
        <f t="shared" si="31"/>
        <v>3.6666666666666665</v>
      </c>
      <c r="S160" s="55" t="str">
        <f t="shared" si="32"/>
        <v>C00253</v>
      </c>
      <c r="T160" s="56">
        <f t="shared" si="33"/>
        <v>3.6666666666666665</v>
      </c>
      <c r="U160" s="57">
        <f t="shared" si="33"/>
        <v>3.6666666666666665</v>
      </c>
      <c r="V160" s="51" t="str">
        <f t="shared" si="34"/>
        <v>Loyal or Potential Loyalists</v>
      </c>
    </row>
    <row r="161" spans="2:22" x14ac:dyDescent="0.25">
      <c r="B161" t="s">
        <v>199</v>
      </c>
      <c r="C161" s="40">
        <v>45304</v>
      </c>
      <c r="D161" s="2">
        <v>1</v>
      </c>
      <c r="E161" s="4">
        <v>490.45</v>
      </c>
      <c r="F161" s="4"/>
      <c r="G161" s="4" t="str">
        <f t="shared" si="24"/>
        <v>C00254</v>
      </c>
      <c r="H161" s="40">
        <f t="shared" si="25"/>
        <v>45304</v>
      </c>
      <c r="I161" s="2">
        <f t="shared" si="26"/>
        <v>1</v>
      </c>
      <c r="J161" s="4">
        <f t="shared" si="27"/>
        <v>490.45</v>
      </c>
      <c r="K161">
        <f t="shared" si="28"/>
        <v>1</v>
      </c>
      <c r="L161">
        <f t="shared" si="29"/>
        <v>3</v>
      </c>
      <c r="M161">
        <f t="shared" si="30"/>
        <v>3</v>
      </c>
      <c r="N161" s="53">
        <f t="shared" si="31"/>
        <v>2.3333333333333335</v>
      </c>
      <c r="S161" s="55" t="str">
        <f t="shared" si="32"/>
        <v>C00254</v>
      </c>
      <c r="T161" s="56">
        <f t="shared" si="33"/>
        <v>2.3333333333333335</v>
      </c>
      <c r="U161" s="57">
        <f t="shared" si="33"/>
        <v>2.3333333333333335</v>
      </c>
      <c r="V161" s="51" t="str">
        <f t="shared" si="34"/>
        <v>At Risk Customers</v>
      </c>
    </row>
    <row r="162" spans="2:22" x14ac:dyDescent="0.25">
      <c r="B162" t="s">
        <v>200</v>
      </c>
      <c r="C162" s="40">
        <v>45877</v>
      </c>
      <c r="D162" s="2">
        <v>1</v>
      </c>
      <c r="E162" s="4">
        <v>103.68</v>
      </c>
      <c r="F162" s="4"/>
      <c r="G162" s="4" t="str">
        <f t="shared" si="24"/>
        <v>C00257</v>
      </c>
      <c r="H162" s="40">
        <f t="shared" si="25"/>
        <v>45877</v>
      </c>
      <c r="I162" s="2">
        <f t="shared" si="26"/>
        <v>1</v>
      </c>
      <c r="J162" s="4">
        <f t="shared" si="27"/>
        <v>103.68</v>
      </c>
      <c r="K162">
        <f t="shared" si="28"/>
        <v>4</v>
      </c>
      <c r="L162">
        <f t="shared" si="29"/>
        <v>3</v>
      </c>
      <c r="M162">
        <f t="shared" si="30"/>
        <v>1</v>
      </c>
      <c r="N162" s="53">
        <f t="shared" si="31"/>
        <v>2.6666666666666665</v>
      </c>
      <c r="S162" s="55" t="str">
        <f t="shared" si="32"/>
        <v>C00257</v>
      </c>
      <c r="T162" s="56">
        <f t="shared" si="33"/>
        <v>2.6666666666666665</v>
      </c>
      <c r="U162" s="57">
        <f t="shared" si="33"/>
        <v>2.6666666666666665</v>
      </c>
      <c r="V162" s="51" t="str">
        <f t="shared" si="34"/>
        <v>At Risk Customers</v>
      </c>
    </row>
    <row r="163" spans="2:22" x14ac:dyDescent="0.25">
      <c r="B163" t="s">
        <v>201</v>
      </c>
      <c r="C163" s="40">
        <v>45671</v>
      </c>
      <c r="D163" s="2">
        <v>4</v>
      </c>
      <c r="E163" s="4">
        <v>1406.7</v>
      </c>
      <c r="F163" s="4"/>
      <c r="G163" s="4" t="str">
        <f t="shared" si="24"/>
        <v>C00261</v>
      </c>
      <c r="H163" s="40">
        <f t="shared" si="25"/>
        <v>45671</v>
      </c>
      <c r="I163" s="2">
        <f t="shared" si="26"/>
        <v>4</v>
      </c>
      <c r="J163" s="4">
        <f t="shared" si="27"/>
        <v>1406.7</v>
      </c>
      <c r="K163">
        <f t="shared" si="28"/>
        <v>3</v>
      </c>
      <c r="L163">
        <f t="shared" si="29"/>
        <v>5</v>
      </c>
      <c r="M163">
        <f t="shared" si="30"/>
        <v>4</v>
      </c>
      <c r="N163" s="53">
        <f t="shared" si="31"/>
        <v>4</v>
      </c>
      <c r="S163" s="55" t="str">
        <f t="shared" si="32"/>
        <v>C00261</v>
      </c>
      <c r="T163" s="56">
        <f t="shared" si="33"/>
        <v>4</v>
      </c>
      <c r="U163" s="57">
        <f t="shared" si="33"/>
        <v>4</v>
      </c>
      <c r="V163" s="51" t="str">
        <f t="shared" si="34"/>
        <v>Loyal or Potential Loyalists</v>
      </c>
    </row>
    <row r="164" spans="2:22" x14ac:dyDescent="0.25">
      <c r="B164" t="s">
        <v>202</v>
      </c>
      <c r="C164" s="40">
        <v>45812</v>
      </c>
      <c r="D164" s="2">
        <v>4</v>
      </c>
      <c r="E164" s="4">
        <v>5776.94</v>
      </c>
      <c r="F164" s="4"/>
      <c r="G164" s="4" t="str">
        <f t="shared" si="24"/>
        <v>C00263</v>
      </c>
      <c r="H164" s="40">
        <f t="shared" si="25"/>
        <v>45812</v>
      </c>
      <c r="I164" s="2">
        <f t="shared" si="26"/>
        <v>4</v>
      </c>
      <c r="J164" s="4">
        <f t="shared" si="27"/>
        <v>5776.94</v>
      </c>
      <c r="K164">
        <f t="shared" si="28"/>
        <v>4</v>
      </c>
      <c r="L164">
        <f t="shared" si="29"/>
        <v>5</v>
      </c>
      <c r="M164">
        <f t="shared" si="30"/>
        <v>5</v>
      </c>
      <c r="N164" s="53">
        <f t="shared" si="31"/>
        <v>4.666666666666667</v>
      </c>
      <c r="S164" s="55" t="str">
        <f t="shared" si="32"/>
        <v>C00263</v>
      </c>
      <c r="T164" s="56">
        <f t="shared" si="33"/>
        <v>4.666666666666667</v>
      </c>
      <c r="U164" s="57">
        <f t="shared" si="33"/>
        <v>4.666666666666667</v>
      </c>
      <c r="V164" s="51" t="str">
        <f t="shared" si="34"/>
        <v>Champions</v>
      </c>
    </row>
    <row r="165" spans="2:22" x14ac:dyDescent="0.25">
      <c r="B165" t="s">
        <v>203</v>
      </c>
      <c r="C165" s="40">
        <v>45823</v>
      </c>
      <c r="D165" s="2">
        <v>1</v>
      </c>
      <c r="E165" s="4">
        <v>2689.87</v>
      </c>
      <c r="F165" s="4"/>
      <c r="G165" s="4" t="str">
        <f t="shared" si="24"/>
        <v>C00266</v>
      </c>
      <c r="H165" s="40">
        <f t="shared" si="25"/>
        <v>45823</v>
      </c>
      <c r="I165" s="2">
        <f t="shared" si="26"/>
        <v>1</v>
      </c>
      <c r="J165" s="4">
        <f t="shared" si="27"/>
        <v>2689.87</v>
      </c>
      <c r="K165">
        <f t="shared" si="28"/>
        <v>4</v>
      </c>
      <c r="L165">
        <f t="shared" si="29"/>
        <v>3</v>
      </c>
      <c r="M165">
        <f t="shared" si="30"/>
        <v>4</v>
      </c>
      <c r="N165" s="53">
        <f t="shared" si="31"/>
        <v>3.6666666666666665</v>
      </c>
      <c r="S165" s="55" t="str">
        <f t="shared" si="32"/>
        <v>C00266</v>
      </c>
      <c r="T165" s="56">
        <f t="shared" si="33"/>
        <v>3.6666666666666665</v>
      </c>
      <c r="U165" s="57">
        <f t="shared" si="33"/>
        <v>3.6666666666666665</v>
      </c>
      <c r="V165" s="51" t="str">
        <f t="shared" si="34"/>
        <v>Loyal or Potential Loyalists</v>
      </c>
    </row>
    <row r="166" spans="2:22" x14ac:dyDescent="0.25">
      <c r="B166" t="s">
        <v>204</v>
      </c>
      <c r="C166" s="40">
        <v>45299</v>
      </c>
      <c r="D166" s="2">
        <v>1</v>
      </c>
      <c r="E166" s="4">
        <v>345.98</v>
      </c>
      <c r="F166" s="4"/>
      <c r="G166" s="4" t="str">
        <f t="shared" si="24"/>
        <v>C00268</v>
      </c>
      <c r="H166" s="40">
        <f t="shared" si="25"/>
        <v>45299</v>
      </c>
      <c r="I166" s="2">
        <f t="shared" si="26"/>
        <v>1</v>
      </c>
      <c r="J166" s="4">
        <f t="shared" si="27"/>
        <v>345.98</v>
      </c>
      <c r="K166">
        <f t="shared" si="28"/>
        <v>1</v>
      </c>
      <c r="L166">
        <f t="shared" si="29"/>
        <v>3</v>
      </c>
      <c r="M166">
        <f t="shared" si="30"/>
        <v>2</v>
      </c>
      <c r="N166" s="53">
        <f t="shared" si="31"/>
        <v>2</v>
      </c>
      <c r="S166" s="55" t="str">
        <f t="shared" si="32"/>
        <v>C00268</v>
      </c>
      <c r="T166" s="56">
        <f t="shared" si="33"/>
        <v>2</v>
      </c>
      <c r="U166" s="57">
        <f t="shared" si="33"/>
        <v>2</v>
      </c>
      <c r="V166" s="51" t="str">
        <f t="shared" si="34"/>
        <v>Lost Customers</v>
      </c>
    </row>
    <row r="167" spans="2:22" x14ac:dyDescent="0.25">
      <c r="B167" t="s">
        <v>205</v>
      </c>
      <c r="C167" s="40">
        <v>45626</v>
      </c>
      <c r="D167" s="2">
        <v>2</v>
      </c>
      <c r="E167" s="4">
        <v>310.97000000000003</v>
      </c>
      <c r="F167" s="4"/>
      <c r="G167" s="4" t="str">
        <f t="shared" si="24"/>
        <v>C00269</v>
      </c>
      <c r="H167" s="40">
        <f t="shared" si="25"/>
        <v>45626</v>
      </c>
      <c r="I167" s="2">
        <f t="shared" si="26"/>
        <v>2</v>
      </c>
      <c r="J167" s="4">
        <f t="shared" si="27"/>
        <v>310.97000000000003</v>
      </c>
      <c r="K167">
        <f t="shared" si="28"/>
        <v>3</v>
      </c>
      <c r="L167">
        <f t="shared" si="29"/>
        <v>4</v>
      </c>
      <c r="M167">
        <f t="shared" si="30"/>
        <v>2</v>
      </c>
      <c r="N167" s="53">
        <f t="shared" si="31"/>
        <v>3</v>
      </c>
      <c r="S167" s="55" t="str">
        <f t="shared" si="32"/>
        <v>C00269</v>
      </c>
      <c r="T167" s="56">
        <f t="shared" si="33"/>
        <v>3</v>
      </c>
      <c r="U167" s="57">
        <f t="shared" si="33"/>
        <v>3</v>
      </c>
      <c r="V167" s="51" t="str">
        <f t="shared" si="34"/>
        <v>At Risk Customers</v>
      </c>
    </row>
    <row r="168" spans="2:22" x14ac:dyDescent="0.25">
      <c r="B168" t="s">
        <v>206</v>
      </c>
      <c r="C168" s="40">
        <v>45830</v>
      </c>
      <c r="D168" s="2">
        <v>1</v>
      </c>
      <c r="E168" s="4">
        <v>1182.56</v>
      </c>
      <c r="F168" s="4"/>
      <c r="G168" s="4" t="str">
        <f t="shared" si="24"/>
        <v>C00270</v>
      </c>
      <c r="H168" s="40">
        <f t="shared" si="25"/>
        <v>45830</v>
      </c>
      <c r="I168" s="2">
        <f t="shared" si="26"/>
        <v>1</v>
      </c>
      <c r="J168" s="4">
        <f t="shared" si="27"/>
        <v>1182.56</v>
      </c>
      <c r="K168">
        <f t="shared" si="28"/>
        <v>4</v>
      </c>
      <c r="L168">
        <f t="shared" si="29"/>
        <v>3</v>
      </c>
      <c r="M168">
        <f t="shared" si="30"/>
        <v>3</v>
      </c>
      <c r="N168" s="53">
        <f t="shared" si="31"/>
        <v>3.3333333333333335</v>
      </c>
      <c r="S168" s="55" t="str">
        <f t="shared" si="32"/>
        <v>C00270</v>
      </c>
      <c r="T168" s="56">
        <f t="shared" si="33"/>
        <v>3.3333333333333335</v>
      </c>
      <c r="U168" s="57">
        <f t="shared" si="33"/>
        <v>3.3333333333333335</v>
      </c>
      <c r="V168" s="51" t="str">
        <f t="shared" si="34"/>
        <v>Loyal or Potential Loyalists</v>
      </c>
    </row>
    <row r="169" spans="2:22" x14ac:dyDescent="0.25">
      <c r="B169" t="s">
        <v>207</v>
      </c>
      <c r="C169" s="40">
        <v>45903</v>
      </c>
      <c r="D169" s="2">
        <v>2</v>
      </c>
      <c r="E169" s="4">
        <v>414.96</v>
      </c>
      <c r="F169" s="4"/>
      <c r="G169" s="4" t="str">
        <f t="shared" si="24"/>
        <v>C00273</v>
      </c>
      <c r="H169" s="40">
        <f t="shared" si="25"/>
        <v>45903</v>
      </c>
      <c r="I169" s="2">
        <f t="shared" si="26"/>
        <v>2</v>
      </c>
      <c r="J169" s="4">
        <f t="shared" si="27"/>
        <v>414.96</v>
      </c>
      <c r="K169">
        <f t="shared" si="28"/>
        <v>4</v>
      </c>
      <c r="L169">
        <f t="shared" si="29"/>
        <v>4</v>
      </c>
      <c r="M169">
        <f t="shared" si="30"/>
        <v>2</v>
      </c>
      <c r="N169" s="53">
        <f t="shared" si="31"/>
        <v>3.3333333333333335</v>
      </c>
      <c r="S169" s="55" t="str">
        <f t="shared" si="32"/>
        <v>C00273</v>
      </c>
      <c r="T169" s="56">
        <f t="shared" si="33"/>
        <v>3.3333333333333335</v>
      </c>
      <c r="U169" s="57">
        <f t="shared" si="33"/>
        <v>3.3333333333333335</v>
      </c>
      <c r="V169" s="51" t="str">
        <f t="shared" si="34"/>
        <v>Loyal or Potential Loyalists</v>
      </c>
    </row>
    <row r="170" spans="2:22" x14ac:dyDescent="0.25">
      <c r="B170" t="s">
        <v>208</v>
      </c>
      <c r="C170" s="40">
        <v>45091</v>
      </c>
      <c r="D170" s="2">
        <v>1</v>
      </c>
      <c r="E170" s="4">
        <v>88.33</v>
      </c>
      <c r="F170" s="4"/>
      <c r="G170" s="4" t="str">
        <f t="shared" si="24"/>
        <v>C00275</v>
      </c>
      <c r="H170" s="40">
        <f t="shared" si="25"/>
        <v>45091</v>
      </c>
      <c r="I170" s="2">
        <f t="shared" si="26"/>
        <v>1</v>
      </c>
      <c r="J170" s="4">
        <f t="shared" si="27"/>
        <v>88.33</v>
      </c>
      <c r="K170">
        <f t="shared" si="28"/>
        <v>1</v>
      </c>
      <c r="L170">
        <f t="shared" si="29"/>
        <v>3</v>
      </c>
      <c r="M170">
        <f t="shared" si="30"/>
        <v>1</v>
      </c>
      <c r="N170" s="53">
        <f t="shared" si="31"/>
        <v>1.6666666666666667</v>
      </c>
      <c r="S170" s="55" t="str">
        <f t="shared" si="32"/>
        <v>C00275</v>
      </c>
      <c r="T170" s="56">
        <f t="shared" si="33"/>
        <v>1.6666666666666667</v>
      </c>
      <c r="U170" s="57">
        <f t="shared" si="33"/>
        <v>1.6666666666666667</v>
      </c>
      <c r="V170" s="51" t="str">
        <f t="shared" si="34"/>
        <v>Lost Customers</v>
      </c>
    </row>
    <row r="171" spans="2:22" x14ac:dyDescent="0.25">
      <c r="B171" t="s">
        <v>209</v>
      </c>
      <c r="C171" s="40">
        <v>45843</v>
      </c>
      <c r="D171" s="2">
        <v>5</v>
      </c>
      <c r="E171" s="4">
        <v>5992.44</v>
      </c>
      <c r="F171" s="4"/>
      <c r="G171" s="4" t="str">
        <f t="shared" si="24"/>
        <v>C00276</v>
      </c>
      <c r="H171" s="40">
        <f t="shared" si="25"/>
        <v>45843</v>
      </c>
      <c r="I171" s="2">
        <f t="shared" si="26"/>
        <v>5</v>
      </c>
      <c r="J171" s="4">
        <f t="shared" si="27"/>
        <v>5992.44</v>
      </c>
      <c r="K171">
        <f t="shared" si="28"/>
        <v>4</v>
      </c>
      <c r="L171">
        <f t="shared" si="29"/>
        <v>5</v>
      </c>
      <c r="M171">
        <f t="shared" si="30"/>
        <v>5</v>
      </c>
      <c r="N171" s="53">
        <f t="shared" si="31"/>
        <v>4.666666666666667</v>
      </c>
      <c r="S171" s="55" t="str">
        <f t="shared" si="32"/>
        <v>C00276</v>
      </c>
      <c r="T171" s="56">
        <f t="shared" si="33"/>
        <v>4.666666666666667</v>
      </c>
      <c r="U171" s="57">
        <f t="shared" si="33"/>
        <v>4.666666666666667</v>
      </c>
      <c r="V171" s="51" t="str">
        <f t="shared" si="34"/>
        <v>Champions</v>
      </c>
    </row>
    <row r="172" spans="2:22" x14ac:dyDescent="0.25">
      <c r="B172" t="s">
        <v>210</v>
      </c>
      <c r="C172" s="40">
        <v>45764</v>
      </c>
      <c r="D172" s="2">
        <v>1</v>
      </c>
      <c r="E172" s="4">
        <v>124.1</v>
      </c>
      <c r="F172" s="4"/>
      <c r="G172" s="4" t="str">
        <f t="shared" si="24"/>
        <v>C00278</v>
      </c>
      <c r="H172" s="40">
        <f t="shared" si="25"/>
        <v>45764</v>
      </c>
      <c r="I172" s="2">
        <f t="shared" si="26"/>
        <v>1</v>
      </c>
      <c r="J172" s="4">
        <f t="shared" si="27"/>
        <v>124.1</v>
      </c>
      <c r="K172">
        <f t="shared" si="28"/>
        <v>3</v>
      </c>
      <c r="L172">
        <f t="shared" si="29"/>
        <v>3</v>
      </c>
      <c r="M172">
        <f t="shared" si="30"/>
        <v>1</v>
      </c>
      <c r="N172" s="53">
        <f t="shared" si="31"/>
        <v>2.3333333333333335</v>
      </c>
      <c r="S172" s="55" t="str">
        <f t="shared" si="32"/>
        <v>C00278</v>
      </c>
      <c r="T172" s="56">
        <f t="shared" si="33"/>
        <v>2.3333333333333335</v>
      </c>
      <c r="U172" s="57">
        <f t="shared" si="33"/>
        <v>2.3333333333333335</v>
      </c>
      <c r="V172" s="51" t="str">
        <f t="shared" si="34"/>
        <v>At Risk Customers</v>
      </c>
    </row>
    <row r="173" spans="2:22" x14ac:dyDescent="0.25">
      <c r="B173" t="s">
        <v>211</v>
      </c>
      <c r="C173" s="40">
        <v>45503</v>
      </c>
      <c r="D173" s="2">
        <v>1</v>
      </c>
      <c r="E173" s="4">
        <v>2593.23</v>
      </c>
      <c r="F173" s="4"/>
      <c r="G173" s="4" t="str">
        <f t="shared" si="24"/>
        <v>C00280</v>
      </c>
      <c r="H173" s="40">
        <f t="shared" si="25"/>
        <v>45503</v>
      </c>
      <c r="I173" s="2">
        <f t="shared" si="26"/>
        <v>1</v>
      </c>
      <c r="J173" s="4">
        <f t="shared" si="27"/>
        <v>2593.23</v>
      </c>
      <c r="K173">
        <f t="shared" si="28"/>
        <v>2</v>
      </c>
      <c r="L173">
        <f t="shared" si="29"/>
        <v>3</v>
      </c>
      <c r="M173">
        <f t="shared" si="30"/>
        <v>4</v>
      </c>
      <c r="N173" s="53">
        <f t="shared" si="31"/>
        <v>3</v>
      </c>
      <c r="S173" s="55" t="str">
        <f t="shared" si="32"/>
        <v>C00280</v>
      </c>
      <c r="T173" s="56">
        <f t="shared" si="33"/>
        <v>3</v>
      </c>
      <c r="U173" s="57">
        <f t="shared" si="33"/>
        <v>3</v>
      </c>
      <c r="V173" s="51" t="str">
        <f t="shared" si="34"/>
        <v>At Risk Customers</v>
      </c>
    </row>
    <row r="174" spans="2:22" x14ac:dyDescent="0.25">
      <c r="B174" t="s">
        <v>212</v>
      </c>
      <c r="C174" s="40">
        <v>45938</v>
      </c>
      <c r="D174" s="2">
        <v>3</v>
      </c>
      <c r="E174" s="4">
        <v>4432.8999999999996</v>
      </c>
      <c r="F174" s="4"/>
      <c r="G174" s="4" t="str">
        <f t="shared" si="24"/>
        <v>C00281</v>
      </c>
      <c r="H174" s="40">
        <f t="shared" si="25"/>
        <v>45938</v>
      </c>
      <c r="I174" s="2">
        <f t="shared" si="26"/>
        <v>3</v>
      </c>
      <c r="J174" s="4">
        <f t="shared" si="27"/>
        <v>4432.8999999999996</v>
      </c>
      <c r="K174">
        <f t="shared" si="28"/>
        <v>4</v>
      </c>
      <c r="L174">
        <f t="shared" si="29"/>
        <v>4</v>
      </c>
      <c r="M174">
        <f t="shared" si="30"/>
        <v>5</v>
      </c>
      <c r="N174" s="53">
        <f t="shared" si="31"/>
        <v>4.333333333333333</v>
      </c>
      <c r="S174" s="55" t="str">
        <f t="shared" si="32"/>
        <v>C00281</v>
      </c>
      <c r="T174" s="56">
        <f t="shared" si="33"/>
        <v>4.333333333333333</v>
      </c>
      <c r="U174" s="57">
        <f t="shared" si="33"/>
        <v>4.333333333333333</v>
      </c>
      <c r="V174" s="51" t="str">
        <f t="shared" si="34"/>
        <v>Champions</v>
      </c>
    </row>
    <row r="175" spans="2:22" x14ac:dyDescent="0.25">
      <c r="B175" t="s">
        <v>213</v>
      </c>
      <c r="C175" s="40">
        <v>45586</v>
      </c>
      <c r="D175" s="2">
        <v>1</v>
      </c>
      <c r="E175" s="4">
        <v>2260</v>
      </c>
      <c r="F175" s="4"/>
      <c r="G175" s="4" t="str">
        <f t="shared" si="24"/>
        <v>C00282</v>
      </c>
      <c r="H175" s="40">
        <f t="shared" si="25"/>
        <v>45586</v>
      </c>
      <c r="I175" s="2">
        <f t="shared" si="26"/>
        <v>1</v>
      </c>
      <c r="J175" s="4">
        <f t="shared" si="27"/>
        <v>2260</v>
      </c>
      <c r="K175">
        <f t="shared" si="28"/>
        <v>2</v>
      </c>
      <c r="L175">
        <f t="shared" si="29"/>
        <v>3</v>
      </c>
      <c r="M175">
        <f t="shared" si="30"/>
        <v>4</v>
      </c>
      <c r="N175" s="53">
        <f t="shared" si="31"/>
        <v>3</v>
      </c>
      <c r="S175" s="55" t="str">
        <f t="shared" si="32"/>
        <v>C00282</v>
      </c>
      <c r="T175" s="56">
        <f t="shared" si="33"/>
        <v>3</v>
      </c>
      <c r="U175" s="57">
        <f t="shared" si="33"/>
        <v>3</v>
      </c>
      <c r="V175" s="51" t="str">
        <f t="shared" si="34"/>
        <v>At Risk Customers</v>
      </c>
    </row>
    <row r="176" spans="2:22" x14ac:dyDescent="0.25">
      <c r="B176" t="s">
        <v>214</v>
      </c>
      <c r="C176" s="40">
        <v>45519</v>
      </c>
      <c r="D176" s="2">
        <v>3</v>
      </c>
      <c r="E176" s="4">
        <v>2121.37</v>
      </c>
      <c r="F176" s="4"/>
      <c r="G176" s="4" t="str">
        <f t="shared" si="24"/>
        <v>C00285</v>
      </c>
      <c r="H176" s="40">
        <f t="shared" si="25"/>
        <v>45519</v>
      </c>
      <c r="I176" s="2">
        <f t="shared" si="26"/>
        <v>3</v>
      </c>
      <c r="J176" s="4">
        <f t="shared" si="27"/>
        <v>2121.37</v>
      </c>
      <c r="K176">
        <f t="shared" si="28"/>
        <v>2</v>
      </c>
      <c r="L176">
        <f t="shared" si="29"/>
        <v>4</v>
      </c>
      <c r="M176">
        <f t="shared" si="30"/>
        <v>4</v>
      </c>
      <c r="N176" s="53">
        <f t="shared" si="31"/>
        <v>3.3333333333333335</v>
      </c>
      <c r="S176" s="55" t="str">
        <f t="shared" si="32"/>
        <v>C00285</v>
      </c>
      <c r="T176" s="56">
        <f t="shared" si="33"/>
        <v>3.3333333333333335</v>
      </c>
      <c r="U176" s="57">
        <f t="shared" si="33"/>
        <v>3.3333333333333335</v>
      </c>
      <c r="V176" s="51" t="str">
        <f t="shared" si="34"/>
        <v>Loyal or Potential Loyalists</v>
      </c>
    </row>
    <row r="177" spans="2:22" x14ac:dyDescent="0.25">
      <c r="B177" t="s">
        <v>215</v>
      </c>
      <c r="C177" s="40">
        <v>45028</v>
      </c>
      <c r="D177" s="2">
        <v>1</v>
      </c>
      <c r="E177" s="4">
        <v>161.16999999999999</v>
      </c>
      <c r="F177" s="4"/>
      <c r="G177" s="4" t="str">
        <f t="shared" si="24"/>
        <v>C00287</v>
      </c>
      <c r="H177" s="40">
        <f t="shared" si="25"/>
        <v>45028</v>
      </c>
      <c r="I177" s="2">
        <f t="shared" si="26"/>
        <v>1</v>
      </c>
      <c r="J177" s="4">
        <f t="shared" si="27"/>
        <v>161.16999999999999</v>
      </c>
      <c r="K177">
        <f t="shared" si="28"/>
        <v>1</v>
      </c>
      <c r="L177">
        <f t="shared" si="29"/>
        <v>3</v>
      </c>
      <c r="M177">
        <f t="shared" si="30"/>
        <v>1</v>
      </c>
      <c r="N177" s="53">
        <f t="shared" si="31"/>
        <v>1.6666666666666667</v>
      </c>
      <c r="S177" s="55" t="str">
        <f t="shared" si="32"/>
        <v>C00287</v>
      </c>
      <c r="T177" s="56">
        <f t="shared" si="33"/>
        <v>1.6666666666666667</v>
      </c>
      <c r="U177" s="57">
        <f t="shared" si="33"/>
        <v>1.6666666666666667</v>
      </c>
      <c r="V177" s="51" t="str">
        <f t="shared" si="34"/>
        <v>Lost Customers</v>
      </c>
    </row>
    <row r="178" spans="2:22" x14ac:dyDescent="0.25">
      <c r="B178" t="s">
        <v>216</v>
      </c>
      <c r="C178" s="40">
        <v>45532</v>
      </c>
      <c r="D178" s="2">
        <v>1</v>
      </c>
      <c r="E178" s="4">
        <v>57.38</v>
      </c>
      <c r="F178" s="4"/>
      <c r="G178" s="4" t="str">
        <f t="shared" si="24"/>
        <v>C00288</v>
      </c>
      <c r="H178" s="40">
        <f t="shared" si="25"/>
        <v>45532</v>
      </c>
      <c r="I178" s="2">
        <f t="shared" si="26"/>
        <v>1</v>
      </c>
      <c r="J178" s="4">
        <f t="shared" si="27"/>
        <v>57.38</v>
      </c>
      <c r="K178">
        <f t="shared" si="28"/>
        <v>2</v>
      </c>
      <c r="L178">
        <f t="shared" si="29"/>
        <v>3</v>
      </c>
      <c r="M178">
        <f t="shared" si="30"/>
        <v>1</v>
      </c>
      <c r="N178" s="53">
        <f t="shared" si="31"/>
        <v>2</v>
      </c>
      <c r="S178" s="55" t="str">
        <f t="shared" si="32"/>
        <v>C00288</v>
      </c>
      <c r="T178" s="56">
        <f t="shared" si="33"/>
        <v>2</v>
      </c>
      <c r="U178" s="57">
        <f t="shared" si="33"/>
        <v>2</v>
      </c>
      <c r="V178" s="51" t="str">
        <f t="shared" si="34"/>
        <v>Lost Customers</v>
      </c>
    </row>
    <row r="179" spans="2:22" x14ac:dyDescent="0.25">
      <c r="B179" t="s">
        <v>217</v>
      </c>
      <c r="C179" s="40">
        <v>45740</v>
      </c>
      <c r="D179" s="2">
        <v>1</v>
      </c>
      <c r="E179" s="4">
        <v>137.86000000000001</v>
      </c>
      <c r="F179" s="4"/>
      <c r="G179" s="4" t="str">
        <f t="shared" si="24"/>
        <v>C00289</v>
      </c>
      <c r="H179" s="40">
        <f t="shared" si="25"/>
        <v>45740</v>
      </c>
      <c r="I179" s="2">
        <f t="shared" si="26"/>
        <v>1</v>
      </c>
      <c r="J179" s="4">
        <f t="shared" si="27"/>
        <v>137.86000000000001</v>
      </c>
      <c r="K179">
        <f t="shared" si="28"/>
        <v>3</v>
      </c>
      <c r="L179">
        <f t="shared" si="29"/>
        <v>3</v>
      </c>
      <c r="M179">
        <f t="shared" si="30"/>
        <v>1</v>
      </c>
      <c r="N179" s="53">
        <f t="shared" si="31"/>
        <v>2.3333333333333335</v>
      </c>
      <c r="S179" s="55" t="str">
        <f t="shared" si="32"/>
        <v>C00289</v>
      </c>
      <c r="T179" s="56">
        <f t="shared" si="33"/>
        <v>2.3333333333333335</v>
      </c>
      <c r="U179" s="57">
        <f t="shared" si="33"/>
        <v>2.3333333333333335</v>
      </c>
      <c r="V179" s="51" t="str">
        <f t="shared" si="34"/>
        <v>At Risk Customers</v>
      </c>
    </row>
    <row r="180" spans="2:22" x14ac:dyDescent="0.25">
      <c r="B180" t="s">
        <v>218</v>
      </c>
      <c r="C180" s="40">
        <v>45926</v>
      </c>
      <c r="D180" s="2">
        <v>4</v>
      </c>
      <c r="E180" s="4">
        <v>670.34</v>
      </c>
      <c r="F180" s="4"/>
      <c r="G180" s="4" t="str">
        <f t="shared" si="24"/>
        <v>C00290</v>
      </c>
      <c r="H180" s="40">
        <f t="shared" si="25"/>
        <v>45926</v>
      </c>
      <c r="I180" s="2">
        <f t="shared" si="26"/>
        <v>4</v>
      </c>
      <c r="J180" s="4">
        <f t="shared" si="27"/>
        <v>670.34</v>
      </c>
      <c r="K180">
        <f t="shared" si="28"/>
        <v>4</v>
      </c>
      <c r="L180">
        <f t="shared" si="29"/>
        <v>5</v>
      </c>
      <c r="M180">
        <f t="shared" si="30"/>
        <v>3</v>
      </c>
      <c r="N180" s="53">
        <f t="shared" si="31"/>
        <v>4</v>
      </c>
      <c r="S180" s="55" t="str">
        <f t="shared" si="32"/>
        <v>C00290</v>
      </c>
      <c r="T180" s="56">
        <f t="shared" si="33"/>
        <v>4</v>
      </c>
      <c r="U180" s="57">
        <f t="shared" si="33"/>
        <v>4</v>
      </c>
      <c r="V180" s="51" t="str">
        <f t="shared" si="34"/>
        <v>Loyal or Potential Loyalists</v>
      </c>
    </row>
    <row r="181" spans="2:22" x14ac:dyDescent="0.25">
      <c r="B181" t="s">
        <v>219</v>
      </c>
      <c r="C181" s="40">
        <v>45604</v>
      </c>
      <c r="D181" s="2">
        <v>1</v>
      </c>
      <c r="E181" s="4">
        <v>317.63</v>
      </c>
      <c r="F181" s="4"/>
      <c r="G181" s="4" t="str">
        <f t="shared" si="24"/>
        <v>C00292</v>
      </c>
      <c r="H181" s="40">
        <f t="shared" si="25"/>
        <v>45604</v>
      </c>
      <c r="I181" s="2">
        <f t="shared" si="26"/>
        <v>1</v>
      </c>
      <c r="J181" s="4">
        <f t="shared" si="27"/>
        <v>317.63</v>
      </c>
      <c r="K181">
        <f t="shared" si="28"/>
        <v>3</v>
      </c>
      <c r="L181">
        <f t="shared" si="29"/>
        <v>3</v>
      </c>
      <c r="M181">
        <f t="shared" si="30"/>
        <v>2</v>
      </c>
      <c r="N181" s="53">
        <f t="shared" si="31"/>
        <v>2.6666666666666665</v>
      </c>
      <c r="S181" s="55" t="str">
        <f t="shared" si="32"/>
        <v>C00292</v>
      </c>
      <c r="T181" s="56">
        <f t="shared" si="33"/>
        <v>2.6666666666666665</v>
      </c>
      <c r="U181" s="57">
        <f t="shared" si="33"/>
        <v>2.6666666666666665</v>
      </c>
      <c r="V181" s="51" t="str">
        <f t="shared" si="34"/>
        <v>At Risk Customers</v>
      </c>
    </row>
    <row r="182" spans="2:22" x14ac:dyDescent="0.25">
      <c r="B182" t="s">
        <v>220</v>
      </c>
      <c r="C182" s="40">
        <v>45049</v>
      </c>
      <c r="D182" s="2">
        <v>1</v>
      </c>
      <c r="E182" s="4">
        <v>418.4</v>
      </c>
      <c r="F182" s="4"/>
      <c r="G182" s="4" t="str">
        <f t="shared" si="24"/>
        <v>C00293</v>
      </c>
      <c r="H182" s="40">
        <f t="shared" si="25"/>
        <v>45049</v>
      </c>
      <c r="I182" s="2">
        <f t="shared" si="26"/>
        <v>1</v>
      </c>
      <c r="J182" s="4">
        <f t="shared" si="27"/>
        <v>418.4</v>
      </c>
      <c r="K182">
        <f t="shared" si="28"/>
        <v>1</v>
      </c>
      <c r="L182">
        <f t="shared" si="29"/>
        <v>3</v>
      </c>
      <c r="M182">
        <f t="shared" si="30"/>
        <v>2</v>
      </c>
      <c r="N182" s="53">
        <f t="shared" si="31"/>
        <v>2</v>
      </c>
      <c r="S182" s="55" t="str">
        <f t="shared" si="32"/>
        <v>C00293</v>
      </c>
      <c r="T182" s="56">
        <f t="shared" si="33"/>
        <v>2</v>
      </c>
      <c r="U182" s="57">
        <f t="shared" si="33"/>
        <v>2</v>
      </c>
      <c r="V182" s="51" t="str">
        <f t="shared" si="34"/>
        <v>Lost Customers</v>
      </c>
    </row>
    <row r="183" spans="2:22" x14ac:dyDescent="0.25">
      <c r="B183" t="s">
        <v>221</v>
      </c>
      <c r="C183" s="40">
        <v>45867</v>
      </c>
      <c r="D183" s="2">
        <v>9</v>
      </c>
      <c r="E183" s="4">
        <v>7440.05</v>
      </c>
      <c r="F183" s="4"/>
      <c r="G183" s="4" t="str">
        <f t="shared" si="24"/>
        <v>C00294</v>
      </c>
      <c r="H183" s="40">
        <f t="shared" si="25"/>
        <v>45867</v>
      </c>
      <c r="I183" s="2">
        <f t="shared" si="26"/>
        <v>9</v>
      </c>
      <c r="J183" s="4">
        <f t="shared" si="27"/>
        <v>7440.05</v>
      </c>
      <c r="K183">
        <f t="shared" si="28"/>
        <v>4</v>
      </c>
      <c r="L183">
        <f t="shared" si="29"/>
        <v>5</v>
      </c>
      <c r="M183">
        <f t="shared" si="30"/>
        <v>5</v>
      </c>
      <c r="N183" s="53">
        <f t="shared" si="31"/>
        <v>4.666666666666667</v>
      </c>
      <c r="S183" s="55" t="str">
        <f t="shared" si="32"/>
        <v>C00294</v>
      </c>
      <c r="T183" s="56">
        <f t="shared" si="33"/>
        <v>4.666666666666667</v>
      </c>
      <c r="U183" s="57">
        <f t="shared" si="33"/>
        <v>4.666666666666667</v>
      </c>
      <c r="V183" s="51" t="str">
        <f t="shared" si="34"/>
        <v>Champions</v>
      </c>
    </row>
    <row r="184" spans="2:22" x14ac:dyDescent="0.25">
      <c r="B184" t="s">
        <v>222</v>
      </c>
      <c r="C184" s="40">
        <v>45118</v>
      </c>
      <c r="D184" s="2">
        <v>1</v>
      </c>
      <c r="E184" s="4">
        <v>275.89999999999998</v>
      </c>
      <c r="F184" s="4"/>
      <c r="G184" s="4" t="str">
        <f t="shared" si="24"/>
        <v>C00295</v>
      </c>
      <c r="H184" s="40">
        <f t="shared" si="25"/>
        <v>45118</v>
      </c>
      <c r="I184" s="2">
        <f t="shared" si="26"/>
        <v>1</v>
      </c>
      <c r="J184" s="4">
        <f t="shared" si="27"/>
        <v>275.89999999999998</v>
      </c>
      <c r="K184">
        <f t="shared" si="28"/>
        <v>1</v>
      </c>
      <c r="L184">
        <f t="shared" si="29"/>
        <v>3</v>
      </c>
      <c r="M184">
        <f t="shared" si="30"/>
        <v>2</v>
      </c>
      <c r="N184" s="53">
        <f t="shared" si="31"/>
        <v>2</v>
      </c>
      <c r="S184" s="55" t="str">
        <f t="shared" si="32"/>
        <v>C00295</v>
      </c>
      <c r="T184" s="56">
        <f t="shared" si="33"/>
        <v>2</v>
      </c>
      <c r="U184" s="57">
        <f t="shared" si="33"/>
        <v>2</v>
      </c>
      <c r="V184" s="51" t="str">
        <f t="shared" si="34"/>
        <v>Lost Customers</v>
      </c>
    </row>
    <row r="185" spans="2:22" x14ac:dyDescent="0.25">
      <c r="B185" t="s">
        <v>223</v>
      </c>
      <c r="C185" s="40">
        <v>45853</v>
      </c>
      <c r="D185" s="2">
        <v>3</v>
      </c>
      <c r="E185" s="4">
        <v>3529.13</v>
      </c>
      <c r="F185" s="4"/>
      <c r="G185" s="4" t="str">
        <f t="shared" si="24"/>
        <v>C00297</v>
      </c>
      <c r="H185" s="40">
        <f t="shared" si="25"/>
        <v>45853</v>
      </c>
      <c r="I185" s="2">
        <f t="shared" si="26"/>
        <v>3</v>
      </c>
      <c r="J185" s="4">
        <f t="shared" si="27"/>
        <v>3529.13</v>
      </c>
      <c r="K185">
        <f t="shared" si="28"/>
        <v>4</v>
      </c>
      <c r="L185">
        <f t="shared" si="29"/>
        <v>4</v>
      </c>
      <c r="M185">
        <f t="shared" si="30"/>
        <v>4</v>
      </c>
      <c r="N185" s="53">
        <f t="shared" si="31"/>
        <v>4</v>
      </c>
      <c r="S185" s="55" t="str">
        <f t="shared" si="32"/>
        <v>C00297</v>
      </c>
      <c r="T185" s="56">
        <f t="shared" si="33"/>
        <v>4</v>
      </c>
      <c r="U185" s="57">
        <f t="shared" si="33"/>
        <v>4</v>
      </c>
      <c r="V185" s="51" t="str">
        <f t="shared" si="34"/>
        <v>Loyal or Potential Loyalists</v>
      </c>
    </row>
    <row r="186" spans="2:22" x14ac:dyDescent="0.25">
      <c r="B186" t="s">
        <v>224</v>
      </c>
      <c r="C186" s="40">
        <v>45749</v>
      </c>
      <c r="D186" s="2">
        <v>2</v>
      </c>
      <c r="E186" s="4">
        <v>447.42</v>
      </c>
      <c r="F186" s="4"/>
      <c r="G186" s="4" t="str">
        <f t="shared" si="24"/>
        <v>C00299</v>
      </c>
      <c r="H186" s="40">
        <f t="shared" si="25"/>
        <v>45749</v>
      </c>
      <c r="I186" s="2">
        <f t="shared" si="26"/>
        <v>2</v>
      </c>
      <c r="J186" s="4">
        <f t="shared" si="27"/>
        <v>447.42</v>
      </c>
      <c r="K186">
        <f t="shared" si="28"/>
        <v>3</v>
      </c>
      <c r="L186">
        <f t="shared" si="29"/>
        <v>4</v>
      </c>
      <c r="M186">
        <f t="shared" si="30"/>
        <v>2</v>
      </c>
      <c r="N186" s="53">
        <f t="shared" si="31"/>
        <v>3</v>
      </c>
      <c r="S186" s="55" t="str">
        <f t="shared" si="32"/>
        <v>C00299</v>
      </c>
      <c r="T186" s="56">
        <f t="shared" si="33"/>
        <v>3</v>
      </c>
      <c r="U186" s="57">
        <f t="shared" si="33"/>
        <v>3</v>
      </c>
      <c r="V186" s="51" t="str">
        <f t="shared" si="34"/>
        <v>At Risk Customers</v>
      </c>
    </row>
    <row r="187" spans="2:22" x14ac:dyDescent="0.25">
      <c r="B187" t="s">
        <v>225</v>
      </c>
      <c r="C187" s="40">
        <v>46008</v>
      </c>
      <c r="D187" s="2">
        <v>2</v>
      </c>
      <c r="E187" s="4">
        <v>665.23</v>
      </c>
      <c r="F187" s="4"/>
      <c r="G187" s="4" t="str">
        <f t="shared" si="24"/>
        <v>C00300</v>
      </c>
      <c r="H187" s="40">
        <f t="shared" si="25"/>
        <v>46008</v>
      </c>
      <c r="I187" s="2">
        <f t="shared" si="26"/>
        <v>2</v>
      </c>
      <c r="J187" s="4">
        <f t="shared" si="27"/>
        <v>665.23</v>
      </c>
      <c r="K187">
        <f t="shared" si="28"/>
        <v>5</v>
      </c>
      <c r="L187">
        <f t="shared" si="29"/>
        <v>4</v>
      </c>
      <c r="M187">
        <f t="shared" si="30"/>
        <v>3</v>
      </c>
      <c r="N187" s="53">
        <f t="shared" si="31"/>
        <v>4</v>
      </c>
      <c r="S187" s="55" t="str">
        <f t="shared" si="32"/>
        <v>C00300</v>
      </c>
      <c r="T187" s="56">
        <f t="shared" si="33"/>
        <v>4</v>
      </c>
      <c r="U187" s="57">
        <f t="shared" si="33"/>
        <v>4</v>
      </c>
      <c r="V187" s="51" t="str">
        <f t="shared" si="34"/>
        <v>Loyal or Potential Loyalists</v>
      </c>
    </row>
    <row r="188" spans="2:22" x14ac:dyDescent="0.25">
      <c r="B188" t="s">
        <v>226</v>
      </c>
      <c r="C188" s="40">
        <v>45903</v>
      </c>
      <c r="D188" s="2">
        <v>1</v>
      </c>
      <c r="E188" s="4">
        <v>2510.75</v>
      </c>
      <c r="F188" s="4"/>
      <c r="G188" s="4" t="str">
        <f t="shared" si="24"/>
        <v>C00302</v>
      </c>
      <c r="H188" s="40">
        <f t="shared" si="25"/>
        <v>45903</v>
      </c>
      <c r="I188" s="2">
        <f t="shared" si="26"/>
        <v>1</v>
      </c>
      <c r="J188" s="4">
        <f t="shared" si="27"/>
        <v>2510.75</v>
      </c>
      <c r="K188">
        <f t="shared" si="28"/>
        <v>4</v>
      </c>
      <c r="L188">
        <f t="shared" si="29"/>
        <v>3</v>
      </c>
      <c r="M188">
        <f t="shared" si="30"/>
        <v>4</v>
      </c>
      <c r="N188" s="53">
        <f t="shared" si="31"/>
        <v>3.6666666666666665</v>
      </c>
      <c r="S188" s="55" t="str">
        <f t="shared" si="32"/>
        <v>C00302</v>
      </c>
      <c r="T188" s="56">
        <f t="shared" si="33"/>
        <v>3.6666666666666665</v>
      </c>
      <c r="U188" s="57">
        <f t="shared" si="33"/>
        <v>3.6666666666666665</v>
      </c>
      <c r="V188" s="51" t="str">
        <f t="shared" si="34"/>
        <v>Loyal or Potential Loyalists</v>
      </c>
    </row>
    <row r="189" spans="2:22" x14ac:dyDescent="0.25">
      <c r="B189" t="s">
        <v>227</v>
      </c>
      <c r="C189" s="40">
        <v>45857</v>
      </c>
      <c r="D189" s="2">
        <v>4</v>
      </c>
      <c r="E189" s="4">
        <v>5669.37</v>
      </c>
      <c r="F189" s="4"/>
      <c r="G189" s="4" t="str">
        <f t="shared" si="24"/>
        <v>C00304</v>
      </c>
      <c r="H189" s="40">
        <f t="shared" si="25"/>
        <v>45857</v>
      </c>
      <c r="I189" s="2">
        <f t="shared" si="26"/>
        <v>4</v>
      </c>
      <c r="J189" s="4">
        <f t="shared" si="27"/>
        <v>5669.37</v>
      </c>
      <c r="K189">
        <f t="shared" si="28"/>
        <v>4</v>
      </c>
      <c r="L189">
        <f t="shared" si="29"/>
        <v>5</v>
      </c>
      <c r="M189">
        <f t="shared" si="30"/>
        <v>5</v>
      </c>
      <c r="N189" s="53">
        <f t="shared" si="31"/>
        <v>4.666666666666667</v>
      </c>
      <c r="S189" s="55" t="str">
        <f t="shared" si="32"/>
        <v>C00304</v>
      </c>
      <c r="T189" s="56">
        <f t="shared" si="33"/>
        <v>4.666666666666667</v>
      </c>
      <c r="U189" s="57">
        <f t="shared" si="33"/>
        <v>4.666666666666667</v>
      </c>
      <c r="V189" s="51" t="str">
        <f t="shared" si="34"/>
        <v>Champions</v>
      </c>
    </row>
    <row r="190" spans="2:22" x14ac:dyDescent="0.25">
      <c r="B190" t="s">
        <v>228</v>
      </c>
      <c r="C190" s="40">
        <v>45173</v>
      </c>
      <c r="D190" s="2">
        <v>1</v>
      </c>
      <c r="E190" s="4">
        <v>105.64</v>
      </c>
      <c r="F190" s="4"/>
      <c r="G190" s="4" t="str">
        <f t="shared" si="24"/>
        <v>C00307</v>
      </c>
      <c r="H190" s="40">
        <f t="shared" si="25"/>
        <v>45173</v>
      </c>
      <c r="I190" s="2">
        <f t="shared" si="26"/>
        <v>1</v>
      </c>
      <c r="J190" s="4">
        <f t="shared" si="27"/>
        <v>105.64</v>
      </c>
      <c r="K190">
        <f t="shared" si="28"/>
        <v>1</v>
      </c>
      <c r="L190">
        <f t="shared" si="29"/>
        <v>3</v>
      </c>
      <c r="M190">
        <f t="shared" si="30"/>
        <v>1</v>
      </c>
      <c r="N190" s="53">
        <f t="shared" si="31"/>
        <v>1.6666666666666667</v>
      </c>
      <c r="S190" s="55" t="str">
        <f t="shared" si="32"/>
        <v>C00307</v>
      </c>
      <c r="T190" s="56">
        <f t="shared" si="33"/>
        <v>1.6666666666666667</v>
      </c>
      <c r="U190" s="57">
        <f t="shared" si="33"/>
        <v>1.6666666666666667</v>
      </c>
      <c r="V190" s="51" t="str">
        <f t="shared" si="34"/>
        <v>Lost Customers</v>
      </c>
    </row>
    <row r="191" spans="2:22" x14ac:dyDescent="0.25">
      <c r="B191" t="s">
        <v>229</v>
      </c>
      <c r="C191" s="40">
        <v>45711</v>
      </c>
      <c r="D191" s="2">
        <v>2</v>
      </c>
      <c r="E191" s="4">
        <v>575.23</v>
      </c>
      <c r="F191" s="4"/>
      <c r="G191" s="4" t="str">
        <f t="shared" si="24"/>
        <v>C00308</v>
      </c>
      <c r="H191" s="40">
        <f t="shared" si="25"/>
        <v>45711</v>
      </c>
      <c r="I191" s="2">
        <f t="shared" si="26"/>
        <v>2</v>
      </c>
      <c r="J191" s="4">
        <f t="shared" si="27"/>
        <v>575.23</v>
      </c>
      <c r="K191">
        <f t="shared" si="28"/>
        <v>3</v>
      </c>
      <c r="L191">
        <f t="shared" si="29"/>
        <v>4</v>
      </c>
      <c r="M191">
        <f t="shared" si="30"/>
        <v>3</v>
      </c>
      <c r="N191" s="53">
        <f t="shared" si="31"/>
        <v>3.3333333333333335</v>
      </c>
      <c r="S191" s="55" t="str">
        <f t="shared" si="32"/>
        <v>C00308</v>
      </c>
      <c r="T191" s="56">
        <f t="shared" si="33"/>
        <v>3.3333333333333335</v>
      </c>
      <c r="U191" s="57">
        <f t="shared" si="33"/>
        <v>3.3333333333333335</v>
      </c>
      <c r="V191" s="51" t="str">
        <f t="shared" si="34"/>
        <v>Loyal or Potential Loyalists</v>
      </c>
    </row>
    <row r="192" spans="2:22" x14ac:dyDescent="0.25">
      <c r="B192" t="s">
        <v>230</v>
      </c>
      <c r="C192" s="40">
        <v>45325</v>
      </c>
      <c r="D192" s="2">
        <v>2</v>
      </c>
      <c r="E192" s="4">
        <v>472.42</v>
      </c>
      <c r="F192" s="4"/>
      <c r="G192" s="4" t="str">
        <f t="shared" si="24"/>
        <v>C00310</v>
      </c>
      <c r="H192" s="40">
        <f t="shared" si="25"/>
        <v>45325</v>
      </c>
      <c r="I192" s="2">
        <f t="shared" si="26"/>
        <v>2</v>
      </c>
      <c r="J192" s="4">
        <f t="shared" si="27"/>
        <v>472.42</v>
      </c>
      <c r="K192">
        <f t="shared" si="28"/>
        <v>2</v>
      </c>
      <c r="L192">
        <f t="shared" si="29"/>
        <v>4</v>
      </c>
      <c r="M192">
        <f t="shared" si="30"/>
        <v>3</v>
      </c>
      <c r="N192" s="53">
        <f t="shared" si="31"/>
        <v>3</v>
      </c>
      <c r="S192" s="55" t="str">
        <f t="shared" si="32"/>
        <v>C00310</v>
      </c>
      <c r="T192" s="56">
        <f t="shared" si="33"/>
        <v>3</v>
      </c>
      <c r="U192" s="57">
        <f t="shared" si="33"/>
        <v>3</v>
      </c>
      <c r="V192" s="51" t="str">
        <f t="shared" si="34"/>
        <v>At Risk Customers</v>
      </c>
    </row>
    <row r="193" spans="2:22" x14ac:dyDescent="0.25">
      <c r="B193" t="s">
        <v>231</v>
      </c>
      <c r="C193" s="40">
        <v>45858</v>
      </c>
      <c r="D193" s="2">
        <v>1</v>
      </c>
      <c r="E193" s="4">
        <v>2627.9</v>
      </c>
      <c r="F193" s="4"/>
      <c r="G193" s="4" t="str">
        <f t="shared" si="24"/>
        <v>C00311</v>
      </c>
      <c r="H193" s="40">
        <f t="shared" si="25"/>
        <v>45858</v>
      </c>
      <c r="I193" s="2">
        <f t="shared" si="26"/>
        <v>1</v>
      </c>
      <c r="J193" s="4">
        <f t="shared" si="27"/>
        <v>2627.9</v>
      </c>
      <c r="K193">
        <f t="shared" si="28"/>
        <v>4</v>
      </c>
      <c r="L193">
        <f t="shared" si="29"/>
        <v>3</v>
      </c>
      <c r="M193">
        <f t="shared" si="30"/>
        <v>4</v>
      </c>
      <c r="N193" s="53">
        <f t="shared" si="31"/>
        <v>3.6666666666666665</v>
      </c>
      <c r="S193" s="55" t="str">
        <f t="shared" si="32"/>
        <v>C00311</v>
      </c>
      <c r="T193" s="56">
        <f t="shared" si="33"/>
        <v>3.6666666666666665</v>
      </c>
      <c r="U193" s="57">
        <f t="shared" si="33"/>
        <v>3.6666666666666665</v>
      </c>
      <c r="V193" s="51" t="str">
        <f t="shared" si="34"/>
        <v>Loyal or Potential Loyalists</v>
      </c>
    </row>
    <row r="194" spans="2:22" x14ac:dyDescent="0.25">
      <c r="B194" t="s">
        <v>232</v>
      </c>
      <c r="C194" s="40">
        <v>46020</v>
      </c>
      <c r="D194" s="2">
        <v>2</v>
      </c>
      <c r="E194" s="4">
        <v>1091.5999999999999</v>
      </c>
      <c r="F194" s="4"/>
      <c r="G194" s="4" t="str">
        <f t="shared" si="24"/>
        <v>C00313</v>
      </c>
      <c r="H194" s="40">
        <f t="shared" si="25"/>
        <v>46020</v>
      </c>
      <c r="I194" s="2">
        <f t="shared" si="26"/>
        <v>2</v>
      </c>
      <c r="J194" s="4">
        <f t="shared" si="27"/>
        <v>1091.5999999999999</v>
      </c>
      <c r="K194">
        <f t="shared" si="28"/>
        <v>5</v>
      </c>
      <c r="L194">
        <f t="shared" si="29"/>
        <v>4</v>
      </c>
      <c r="M194">
        <f t="shared" si="30"/>
        <v>3</v>
      </c>
      <c r="N194" s="53">
        <f t="shared" si="31"/>
        <v>4</v>
      </c>
      <c r="S194" s="55" t="str">
        <f t="shared" si="32"/>
        <v>C00313</v>
      </c>
      <c r="T194" s="56">
        <f t="shared" si="33"/>
        <v>4</v>
      </c>
      <c r="U194" s="57">
        <f t="shared" si="33"/>
        <v>4</v>
      </c>
      <c r="V194" s="51" t="str">
        <f t="shared" si="34"/>
        <v>Loyal or Potential Loyalists</v>
      </c>
    </row>
    <row r="195" spans="2:22" x14ac:dyDescent="0.25">
      <c r="B195" t="s">
        <v>233</v>
      </c>
      <c r="C195" s="40">
        <v>45433</v>
      </c>
      <c r="D195" s="2">
        <v>1</v>
      </c>
      <c r="E195" s="4">
        <v>212.44</v>
      </c>
      <c r="F195" s="4"/>
      <c r="G195" s="4" t="str">
        <f t="shared" si="24"/>
        <v>C00316</v>
      </c>
      <c r="H195" s="40">
        <f t="shared" si="25"/>
        <v>45433</v>
      </c>
      <c r="I195" s="2">
        <f t="shared" si="26"/>
        <v>1</v>
      </c>
      <c r="J195" s="4">
        <f t="shared" si="27"/>
        <v>212.44</v>
      </c>
      <c r="K195">
        <f t="shared" si="28"/>
        <v>2</v>
      </c>
      <c r="L195">
        <f t="shared" si="29"/>
        <v>3</v>
      </c>
      <c r="M195">
        <f t="shared" si="30"/>
        <v>2</v>
      </c>
      <c r="N195" s="53">
        <f t="shared" si="31"/>
        <v>2.3333333333333335</v>
      </c>
      <c r="S195" s="55" t="str">
        <f t="shared" si="32"/>
        <v>C00316</v>
      </c>
      <c r="T195" s="56">
        <f t="shared" si="33"/>
        <v>2.3333333333333335</v>
      </c>
      <c r="U195" s="57">
        <f t="shared" si="33"/>
        <v>2.3333333333333335</v>
      </c>
      <c r="V195" s="51" t="str">
        <f t="shared" si="34"/>
        <v>At Risk Customers</v>
      </c>
    </row>
    <row r="196" spans="2:22" x14ac:dyDescent="0.25">
      <c r="B196" t="s">
        <v>234</v>
      </c>
      <c r="C196" s="40">
        <v>45797</v>
      </c>
      <c r="D196" s="2">
        <v>1</v>
      </c>
      <c r="E196" s="4">
        <v>238</v>
      </c>
      <c r="F196" s="4"/>
      <c r="G196" s="4" t="str">
        <f t="shared" ref="G196:G259" si="35">B196</f>
        <v>C00317</v>
      </c>
      <c r="H196" s="40">
        <f t="shared" ref="H196:H259" si="36">C196</f>
        <v>45797</v>
      </c>
      <c r="I196" s="2">
        <f t="shared" ref="I196:I259" si="37">D196</f>
        <v>1</v>
      </c>
      <c r="J196" s="4">
        <f t="shared" ref="J196:J259" si="38">E196</f>
        <v>238</v>
      </c>
      <c r="K196">
        <f t="shared" ref="K196:K259" si="39">VLOOKUP(H196,$P$5:$Q$9,2,TRUE)</f>
        <v>3</v>
      </c>
      <c r="L196">
        <f t="shared" ref="L196:L259" si="40">VLOOKUP(I196,$P$12:$Q$16,2,TRUE)</f>
        <v>3</v>
      </c>
      <c r="M196">
        <f t="shared" ref="M196:M259" si="41">VLOOKUP(J196,$P$19:$Q$23,2,TRUE)</f>
        <v>2</v>
      </c>
      <c r="N196" s="53">
        <f t="shared" ref="N196:N259" si="42">(K196+L196+M196)/3</f>
        <v>2.6666666666666665</v>
      </c>
      <c r="S196" s="55" t="str">
        <f t="shared" ref="S196:S259" si="43">G196</f>
        <v>C00317</v>
      </c>
      <c r="T196" s="56">
        <f t="shared" ref="T196:U259" si="44">$N196</f>
        <v>2.6666666666666665</v>
      </c>
      <c r="U196" s="57">
        <f t="shared" si="44"/>
        <v>2.6666666666666665</v>
      </c>
      <c r="V196" s="51" t="str">
        <f t="shared" ref="V196:V259" si="45">IF(U196&gt;4,"Champions",IF(AND(U196&gt;3,U196&lt;=4),"Loyal or Potential Loyalists",IF(AND(U196&gt;2,U196&lt;=3),"At Risk Customers","Lost Customers")))</f>
        <v>At Risk Customers</v>
      </c>
    </row>
    <row r="197" spans="2:22" x14ac:dyDescent="0.25">
      <c r="B197" t="s">
        <v>235</v>
      </c>
      <c r="C197" s="40">
        <v>45812</v>
      </c>
      <c r="D197" s="2">
        <v>1</v>
      </c>
      <c r="E197" s="4">
        <v>315.95999999999998</v>
      </c>
      <c r="F197" s="4"/>
      <c r="G197" s="4" t="str">
        <f t="shared" si="35"/>
        <v>C00318</v>
      </c>
      <c r="H197" s="40">
        <f t="shared" si="36"/>
        <v>45812</v>
      </c>
      <c r="I197" s="2">
        <f t="shared" si="37"/>
        <v>1</v>
      </c>
      <c r="J197" s="4">
        <f t="shared" si="38"/>
        <v>315.95999999999998</v>
      </c>
      <c r="K197">
        <f t="shared" si="39"/>
        <v>4</v>
      </c>
      <c r="L197">
        <f t="shared" si="40"/>
        <v>3</v>
      </c>
      <c r="M197">
        <f t="shared" si="41"/>
        <v>2</v>
      </c>
      <c r="N197" s="53">
        <f t="shared" si="42"/>
        <v>3</v>
      </c>
      <c r="S197" s="55" t="str">
        <f t="shared" si="43"/>
        <v>C00318</v>
      </c>
      <c r="T197" s="56">
        <f t="shared" si="44"/>
        <v>3</v>
      </c>
      <c r="U197" s="57">
        <f t="shared" si="44"/>
        <v>3</v>
      </c>
      <c r="V197" s="51" t="str">
        <f t="shared" si="45"/>
        <v>At Risk Customers</v>
      </c>
    </row>
    <row r="198" spans="2:22" x14ac:dyDescent="0.25">
      <c r="B198" t="s">
        <v>236</v>
      </c>
      <c r="C198" s="40">
        <v>46004</v>
      </c>
      <c r="D198" s="2">
        <v>5</v>
      </c>
      <c r="E198" s="4">
        <v>7194.57</v>
      </c>
      <c r="F198" s="4"/>
      <c r="G198" s="4" t="str">
        <f t="shared" si="35"/>
        <v>C00319</v>
      </c>
      <c r="H198" s="40">
        <f t="shared" si="36"/>
        <v>46004</v>
      </c>
      <c r="I198" s="2">
        <f t="shared" si="37"/>
        <v>5</v>
      </c>
      <c r="J198" s="4">
        <f t="shared" si="38"/>
        <v>7194.57</v>
      </c>
      <c r="K198">
        <f t="shared" si="39"/>
        <v>5</v>
      </c>
      <c r="L198">
        <f t="shared" si="40"/>
        <v>5</v>
      </c>
      <c r="M198">
        <f t="shared" si="41"/>
        <v>5</v>
      </c>
      <c r="N198" s="53">
        <f t="shared" si="42"/>
        <v>5</v>
      </c>
      <c r="S198" s="55" t="str">
        <f t="shared" si="43"/>
        <v>C00319</v>
      </c>
      <c r="T198" s="56">
        <f t="shared" si="44"/>
        <v>5</v>
      </c>
      <c r="U198" s="57">
        <f t="shared" si="44"/>
        <v>5</v>
      </c>
      <c r="V198" s="51" t="str">
        <f t="shared" si="45"/>
        <v>Champions</v>
      </c>
    </row>
    <row r="199" spans="2:22" x14ac:dyDescent="0.25">
      <c r="B199" t="s">
        <v>237</v>
      </c>
      <c r="C199" s="40">
        <v>45576</v>
      </c>
      <c r="D199" s="2">
        <v>2</v>
      </c>
      <c r="E199" s="4">
        <v>416.67</v>
      </c>
      <c r="F199" s="4"/>
      <c r="G199" s="4" t="str">
        <f t="shared" si="35"/>
        <v>C00320</v>
      </c>
      <c r="H199" s="40">
        <f t="shared" si="36"/>
        <v>45576</v>
      </c>
      <c r="I199" s="2">
        <f t="shared" si="37"/>
        <v>2</v>
      </c>
      <c r="J199" s="4">
        <f t="shared" si="38"/>
        <v>416.67</v>
      </c>
      <c r="K199">
        <f t="shared" si="39"/>
        <v>2</v>
      </c>
      <c r="L199">
        <f t="shared" si="40"/>
        <v>4</v>
      </c>
      <c r="M199">
        <f t="shared" si="41"/>
        <v>2</v>
      </c>
      <c r="N199" s="53">
        <f t="shared" si="42"/>
        <v>2.6666666666666665</v>
      </c>
      <c r="S199" s="55" t="str">
        <f t="shared" si="43"/>
        <v>C00320</v>
      </c>
      <c r="T199" s="56">
        <f t="shared" si="44"/>
        <v>2.6666666666666665</v>
      </c>
      <c r="U199" s="57">
        <f t="shared" si="44"/>
        <v>2.6666666666666665</v>
      </c>
      <c r="V199" s="51" t="str">
        <f t="shared" si="45"/>
        <v>At Risk Customers</v>
      </c>
    </row>
    <row r="200" spans="2:22" x14ac:dyDescent="0.25">
      <c r="B200" t="s">
        <v>238</v>
      </c>
      <c r="C200" s="40">
        <v>45185</v>
      </c>
      <c r="D200" s="2">
        <v>3</v>
      </c>
      <c r="E200" s="4">
        <v>4717.99</v>
      </c>
      <c r="F200" s="4"/>
      <c r="G200" s="4" t="str">
        <f t="shared" si="35"/>
        <v>C00323</v>
      </c>
      <c r="H200" s="40">
        <f t="shared" si="36"/>
        <v>45185</v>
      </c>
      <c r="I200" s="2">
        <f t="shared" si="37"/>
        <v>3</v>
      </c>
      <c r="J200" s="4">
        <f t="shared" si="38"/>
        <v>4717.99</v>
      </c>
      <c r="K200">
        <f t="shared" si="39"/>
        <v>1</v>
      </c>
      <c r="L200">
        <f t="shared" si="40"/>
        <v>4</v>
      </c>
      <c r="M200">
        <f t="shared" si="41"/>
        <v>5</v>
      </c>
      <c r="N200" s="53">
        <f t="shared" si="42"/>
        <v>3.3333333333333335</v>
      </c>
      <c r="S200" s="55" t="str">
        <f t="shared" si="43"/>
        <v>C00323</v>
      </c>
      <c r="T200" s="56">
        <f t="shared" si="44"/>
        <v>3.3333333333333335</v>
      </c>
      <c r="U200" s="57">
        <f t="shared" si="44"/>
        <v>3.3333333333333335</v>
      </c>
      <c r="V200" s="51" t="str">
        <f t="shared" si="45"/>
        <v>Loyal or Potential Loyalists</v>
      </c>
    </row>
    <row r="201" spans="2:22" x14ac:dyDescent="0.25">
      <c r="B201" t="s">
        <v>239</v>
      </c>
      <c r="C201" s="40">
        <v>45512</v>
      </c>
      <c r="D201" s="2">
        <v>2</v>
      </c>
      <c r="E201" s="4">
        <v>939.05</v>
      </c>
      <c r="F201" s="4"/>
      <c r="G201" s="4" t="str">
        <f t="shared" si="35"/>
        <v>C00324</v>
      </c>
      <c r="H201" s="40">
        <f t="shared" si="36"/>
        <v>45512</v>
      </c>
      <c r="I201" s="2">
        <f t="shared" si="37"/>
        <v>2</v>
      </c>
      <c r="J201" s="4">
        <f t="shared" si="38"/>
        <v>939.05</v>
      </c>
      <c r="K201">
        <f t="shared" si="39"/>
        <v>2</v>
      </c>
      <c r="L201">
        <f t="shared" si="40"/>
        <v>4</v>
      </c>
      <c r="M201">
        <f t="shared" si="41"/>
        <v>3</v>
      </c>
      <c r="N201" s="53">
        <f t="shared" si="42"/>
        <v>3</v>
      </c>
      <c r="S201" s="55" t="str">
        <f t="shared" si="43"/>
        <v>C00324</v>
      </c>
      <c r="T201" s="56">
        <f t="shared" si="44"/>
        <v>3</v>
      </c>
      <c r="U201" s="57">
        <f t="shared" si="44"/>
        <v>3</v>
      </c>
      <c r="V201" s="51" t="str">
        <f t="shared" si="45"/>
        <v>At Risk Customers</v>
      </c>
    </row>
    <row r="202" spans="2:22" x14ac:dyDescent="0.25">
      <c r="B202" t="s">
        <v>240</v>
      </c>
      <c r="C202" s="40">
        <v>45040</v>
      </c>
      <c r="D202" s="2">
        <v>1</v>
      </c>
      <c r="E202" s="4">
        <v>4635.22</v>
      </c>
      <c r="F202" s="4"/>
      <c r="G202" s="4" t="str">
        <f t="shared" si="35"/>
        <v>C00325</v>
      </c>
      <c r="H202" s="40">
        <f t="shared" si="36"/>
        <v>45040</v>
      </c>
      <c r="I202" s="2">
        <f t="shared" si="37"/>
        <v>1</v>
      </c>
      <c r="J202" s="4">
        <f t="shared" si="38"/>
        <v>4635.22</v>
      </c>
      <c r="K202">
        <f t="shared" si="39"/>
        <v>1</v>
      </c>
      <c r="L202">
        <f t="shared" si="40"/>
        <v>3</v>
      </c>
      <c r="M202">
        <f t="shared" si="41"/>
        <v>5</v>
      </c>
      <c r="N202" s="53">
        <f t="shared" si="42"/>
        <v>3</v>
      </c>
      <c r="S202" s="55" t="str">
        <f t="shared" si="43"/>
        <v>C00325</v>
      </c>
      <c r="T202" s="56">
        <f t="shared" si="44"/>
        <v>3</v>
      </c>
      <c r="U202" s="57">
        <f t="shared" si="44"/>
        <v>3</v>
      </c>
      <c r="V202" s="51" t="str">
        <f t="shared" si="45"/>
        <v>At Risk Customers</v>
      </c>
    </row>
    <row r="203" spans="2:22" x14ac:dyDescent="0.25">
      <c r="B203" t="s">
        <v>241</v>
      </c>
      <c r="C203" s="40">
        <v>45935</v>
      </c>
      <c r="D203" s="2">
        <v>2</v>
      </c>
      <c r="E203" s="4">
        <v>2312.83</v>
      </c>
      <c r="F203" s="4"/>
      <c r="G203" s="4" t="str">
        <f t="shared" si="35"/>
        <v>C00326</v>
      </c>
      <c r="H203" s="40">
        <f t="shared" si="36"/>
        <v>45935</v>
      </c>
      <c r="I203" s="2">
        <f t="shared" si="37"/>
        <v>2</v>
      </c>
      <c r="J203" s="4">
        <f t="shared" si="38"/>
        <v>2312.83</v>
      </c>
      <c r="K203">
        <f t="shared" si="39"/>
        <v>4</v>
      </c>
      <c r="L203">
        <f t="shared" si="40"/>
        <v>4</v>
      </c>
      <c r="M203">
        <f t="shared" si="41"/>
        <v>4</v>
      </c>
      <c r="N203" s="53">
        <f t="shared" si="42"/>
        <v>4</v>
      </c>
      <c r="S203" s="55" t="str">
        <f t="shared" si="43"/>
        <v>C00326</v>
      </c>
      <c r="T203" s="56">
        <f t="shared" si="44"/>
        <v>4</v>
      </c>
      <c r="U203" s="57">
        <f t="shared" si="44"/>
        <v>4</v>
      </c>
      <c r="V203" s="51" t="str">
        <f t="shared" si="45"/>
        <v>Loyal or Potential Loyalists</v>
      </c>
    </row>
    <row r="204" spans="2:22" x14ac:dyDescent="0.25">
      <c r="B204" t="s">
        <v>242</v>
      </c>
      <c r="C204" s="40">
        <v>45460</v>
      </c>
      <c r="D204" s="2">
        <v>1</v>
      </c>
      <c r="E204" s="4">
        <v>4000.28</v>
      </c>
      <c r="F204" s="4"/>
      <c r="G204" s="4" t="str">
        <f t="shared" si="35"/>
        <v>C00327</v>
      </c>
      <c r="H204" s="40">
        <f t="shared" si="36"/>
        <v>45460</v>
      </c>
      <c r="I204" s="2">
        <f t="shared" si="37"/>
        <v>1</v>
      </c>
      <c r="J204" s="4">
        <f t="shared" si="38"/>
        <v>4000.28</v>
      </c>
      <c r="K204">
        <f t="shared" si="39"/>
        <v>2</v>
      </c>
      <c r="L204">
        <f t="shared" si="40"/>
        <v>3</v>
      </c>
      <c r="M204">
        <f t="shared" si="41"/>
        <v>5</v>
      </c>
      <c r="N204" s="53">
        <f t="shared" si="42"/>
        <v>3.3333333333333335</v>
      </c>
      <c r="S204" s="55" t="str">
        <f t="shared" si="43"/>
        <v>C00327</v>
      </c>
      <c r="T204" s="56">
        <f t="shared" si="44"/>
        <v>3.3333333333333335</v>
      </c>
      <c r="U204" s="57">
        <f t="shared" si="44"/>
        <v>3.3333333333333335</v>
      </c>
      <c r="V204" s="51" t="str">
        <f t="shared" si="45"/>
        <v>Loyal or Potential Loyalists</v>
      </c>
    </row>
    <row r="205" spans="2:22" x14ac:dyDescent="0.25">
      <c r="B205" t="s">
        <v>243</v>
      </c>
      <c r="C205" s="40">
        <v>45377</v>
      </c>
      <c r="D205" s="2">
        <v>1</v>
      </c>
      <c r="E205" s="4">
        <v>531.46</v>
      </c>
      <c r="F205" s="4"/>
      <c r="G205" s="4" t="str">
        <f t="shared" si="35"/>
        <v>C00329</v>
      </c>
      <c r="H205" s="40">
        <f t="shared" si="36"/>
        <v>45377</v>
      </c>
      <c r="I205" s="2">
        <f t="shared" si="37"/>
        <v>1</v>
      </c>
      <c r="J205" s="4">
        <f t="shared" si="38"/>
        <v>531.46</v>
      </c>
      <c r="K205">
        <f t="shared" si="39"/>
        <v>2</v>
      </c>
      <c r="L205">
        <f t="shared" si="40"/>
        <v>3</v>
      </c>
      <c r="M205">
        <f t="shared" si="41"/>
        <v>3</v>
      </c>
      <c r="N205" s="53">
        <f t="shared" si="42"/>
        <v>2.6666666666666665</v>
      </c>
      <c r="S205" s="55" t="str">
        <f t="shared" si="43"/>
        <v>C00329</v>
      </c>
      <c r="T205" s="56">
        <f t="shared" si="44"/>
        <v>2.6666666666666665</v>
      </c>
      <c r="U205" s="57">
        <f t="shared" si="44"/>
        <v>2.6666666666666665</v>
      </c>
      <c r="V205" s="51" t="str">
        <f t="shared" si="45"/>
        <v>At Risk Customers</v>
      </c>
    </row>
    <row r="206" spans="2:22" x14ac:dyDescent="0.25">
      <c r="B206" t="s">
        <v>244</v>
      </c>
      <c r="C206" s="40">
        <v>45549</v>
      </c>
      <c r="D206" s="2">
        <v>1</v>
      </c>
      <c r="E206" s="4">
        <v>100.38</v>
      </c>
      <c r="F206" s="4"/>
      <c r="G206" s="4" t="str">
        <f t="shared" si="35"/>
        <v>C00332</v>
      </c>
      <c r="H206" s="40">
        <f t="shared" si="36"/>
        <v>45549</v>
      </c>
      <c r="I206" s="2">
        <f t="shared" si="37"/>
        <v>1</v>
      </c>
      <c r="J206" s="4">
        <f t="shared" si="38"/>
        <v>100.38</v>
      </c>
      <c r="K206">
        <f t="shared" si="39"/>
        <v>2</v>
      </c>
      <c r="L206">
        <f t="shared" si="40"/>
        <v>3</v>
      </c>
      <c r="M206">
        <f t="shared" si="41"/>
        <v>1</v>
      </c>
      <c r="N206" s="53">
        <f t="shared" si="42"/>
        <v>2</v>
      </c>
      <c r="S206" s="55" t="str">
        <f t="shared" si="43"/>
        <v>C00332</v>
      </c>
      <c r="T206" s="56">
        <f t="shared" si="44"/>
        <v>2</v>
      </c>
      <c r="U206" s="57">
        <f t="shared" si="44"/>
        <v>2</v>
      </c>
      <c r="V206" s="51" t="str">
        <f t="shared" si="45"/>
        <v>Lost Customers</v>
      </c>
    </row>
    <row r="207" spans="2:22" x14ac:dyDescent="0.25">
      <c r="B207" t="s">
        <v>245</v>
      </c>
      <c r="C207" s="40">
        <v>45971</v>
      </c>
      <c r="D207" s="2">
        <v>11</v>
      </c>
      <c r="E207" s="4">
        <v>7668.15</v>
      </c>
      <c r="F207" s="4"/>
      <c r="G207" s="4" t="str">
        <f t="shared" si="35"/>
        <v>C00333</v>
      </c>
      <c r="H207" s="40">
        <f t="shared" si="36"/>
        <v>45971</v>
      </c>
      <c r="I207" s="2">
        <f t="shared" si="37"/>
        <v>11</v>
      </c>
      <c r="J207" s="4">
        <f t="shared" si="38"/>
        <v>7668.15</v>
      </c>
      <c r="K207">
        <f t="shared" si="39"/>
        <v>5</v>
      </c>
      <c r="L207">
        <f t="shared" si="40"/>
        <v>5</v>
      </c>
      <c r="M207">
        <f t="shared" si="41"/>
        <v>5</v>
      </c>
      <c r="N207" s="53">
        <f t="shared" si="42"/>
        <v>5</v>
      </c>
      <c r="S207" s="55" t="str">
        <f t="shared" si="43"/>
        <v>C00333</v>
      </c>
      <c r="T207" s="56">
        <f t="shared" si="44"/>
        <v>5</v>
      </c>
      <c r="U207" s="57">
        <f t="shared" si="44"/>
        <v>5</v>
      </c>
      <c r="V207" s="51" t="str">
        <f t="shared" si="45"/>
        <v>Champions</v>
      </c>
    </row>
    <row r="208" spans="2:22" x14ac:dyDescent="0.25">
      <c r="B208" t="s">
        <v>246</v>
      </c>
      <c r="C208" s="40">
        <v>45630</v>
      </c>
      <c r="D208" s="2">
        <v>1</v>
      </c>
      <c r="E208" s="4">
        <v>2252.89</v>
      </c>
      <c r="F208" s="4"/>
      <c r="G208" s="4" t="str">
        <f t="shared" si="35"/>
        <v>C00334</v>
      </c>
      <c r="H208" s="40">
        <f t="shared" si="36"/>
        <v>45630</v>
      </c>
      <c r="I208" s="2">
        <f t="shared" si="37"/>
        <v>1</v>
      </c>
      <c r="J208" s="4">
        <f t="shared" si="38"/>
        <v>2252.89</v>
      </c>
      <c r="K208">
        <f t="shared" si="39"/>
        <v>3</v>
      </c>
      <c r="L208">
        <f t="shared" si="40"/>
        <v>3</v>
      </c>
      <c r="M208">
        <f t="shared" si="41"/>
        <v>4</v>
      </c>
      <c r="N208" s="53">
        <f t="shared" si="42"/>
        <v>3.3333333333333335</v>
      </c>
      <c r="S208" s="55" t="str">
        <f t="shared" si="43"/>
        <v>C00334</v>
      </c>
      <c r="T208" s="56">
        <f t="shared" si="44"/>
        <v>3.3333333333333335</v>
      </c>
      <c r="U208" s="57">
        <f t="shared" si="44"/>
        <v>3.3333333333333335</v>
      </c>
      <c r="V208" s="51" t="str">
        <f t="shared" si="45"/>
        <v>Loyal or Potential Loyalists</v>
      </c>
    </row>
    <row r="209" spans="2:22" x14ac:dyDescent="0.25">
      <c r="B209" t="s">
        <v>247</v>
      </c>
      <c r="C209" s="40">
        <v>45579</v>
      </c>
      <c r="D209" s="2">
        <v>3</v>
      </c>
      <c r="E209" s="4">
        <v>3362.29</v>
      </c>
      <c r="F209" s="4"/>
      <c r="G209" s="4" t="str">
        <f t="shared" si="35"/>
        <v>C00336</v>
      </c>
      <c r="H209" s="40">
        <f t="shared" si="36"/>
        <v>45579</v>
      </c>
      <c r="I209" s="2">
        <f t="shared" si="37"/>
        <v>3</v>
      </c>
      <c r="J209" s="4">
        <f t="shared" si="38"/>
        <v>3362.29</v>
      </c>
      <c r="K209">
        <f t="shared" si="39"/>
        <v>2</v>
      </c>
      <c r="L209">
        <f t="shared" si="40"/>
        <v>4</v>
      </c>
      <c r="M209">
        <f t="shared" si="41"/>
        <v>4</v>
      </c>
      <c r="N209" s="53">
        <f t="shared" si="42"/>
        <v>3.3333333333333335</v>
      </c>
      <c r="S209" s="55" t="str">
        <f t="shared" si="43"/>
        <v>C00336</v>
      </c>
      <c r="T209" s="56">
        <f t="shared" si="44"/>
        <v>3.3333333333333335</v>
      </c>
      <c r="U209" s="57">
        <f t="shared" si="44"/>
        <v>3.3333333333333335</v>
      </c>
      <c r="V209" s="51" t="str">
        <f t="shared" si="45"/>
        <v>Loyal or Potential Loyalists</v>
      </c>
    </row>
    <row r="210" spans="2:22" x14ac:dyDescent="0.25">
      <c r="B210" t="s">
        <v>248</v>
      </c>
      <c r="C210" s="40">
        <v>45284</v>
      </c>
      <c r="D210" s="2">
        <v>1</v>
      </c>
      <c r="E210" s="4">
        <v>114.82</v>
      </c>
      <c r="F210" s="4"/>
      <c r="G210" s="4" t="str">
        <f t="shared" si="35"/>
        <v>C00339</v>
      </c>
      <c r="H210" s="40">
        <f t="shared" si="36"/>
        <v>45284</v>
      </c>
      <c r="I210" s="2">
        <f t="shared" si="37"/>
        <v>1</v>
      </c>
      <c r="J210" s="4">
        <f t="shared" si="38"/>
        <v>114.82</v>
      </c>
      <c r="K210">
        <f t="shared" si="39"/>
        <v>1</v>
      </c>
      <c r="L210">
        <f t="shared" si="40"/>
        <v>3</v>
      </c>
      <c r="M210">
        <f t="shared" si="41"/>
        <v>1</v>
      </c>
      <c r="N210" s="53">
        <f t="shared" si="42"/>
        <v>1.6666666666666667</v>
      </c>
      <c r="S210" s="55" t="str">
        <f t="shared" si="43"/>
        <v>C00339</v>
      </c>
      <c r="T210" s="56">
        <f t="shared" si="44"/>
        <v>1.6666666666666667</v>
      </c>
      <c r="U210" s="57">
        <f t="shared" si="44"/>
        <v>1.6666666666666667</v>
      </c>
      <c r="V210" s="51" t="str">
        <f t="shared" si="45"/>
        <v>Lost Customers</v>
      </c>
    </row>
    <row r="211" spans="2:22" x14ac:dyDescent="0.25">
      <c r="B211" t="s">
        <v>249</v>
      </c>
      <c r="C211" s="40">
        <v>45781</v>
      </c>
      <c r="D211" s="2">
        <v>1</v>
      </c>
      <c r="E211" s="4">
        <v>1085.8599999999999</v>
      </c>
      <c r="F211" s="4"/>
      <c r="G211" s="4" t="str">
        <f t="shared" si="35"/>
        <v>C00342</v>
      </c>
      <c r="H211" s="40">
        <f t="shared" si="36"/>
        <v>45781</v>
      </c>
      <c r="I211" s="2">
        <f t="shared" si="37"/>
        <v>1</v>
      </c>
      <c r="J211" s="4">
        <f t="shared" si="38"/>
        <v>1085.8599999999999</v>
      </c>
      <c r="K211">
        <f t="shared" si="39"/>
        <v>3</v>
      </c>
      <c r="L211">
        <f t="shared" si="40"/>
        <v>3</v>
      </c>
      <c r="M211">
        <f t="shared" si="41"/>
        <v>3</v>
      </c>
      <c r="N211" s="53">
        <f t="shared" si="42"/>
        <v>3</v>
      </c>
      <c r="S211" s="55" t="str">
        <f t="shared" si="43"/>
        <v>C00342</v>
      </c>
      <c r="T211" s="56">
        <f t="shared" si="44"/>
        <v>3</v>
      </c>
      <c r="U211" s="57">
        <f t="shared" si="44"/>
        <v>3</v>
      </c>
      <c r="V211" s="51" t="str">
        <f t="shared" si="45"/>
        <v>At Risk Customers</v>
      </c>
    </row>
    <row r="212" spans="2:22" x14ac:dyDescent="0.25">
      <c r="B212" t="s">
        <v>250</v>
      </c>
      <c r="C212" s="40">
        <v>45765</v>
      </c>
      <c r="D212" s="2">
        <v>7</v>
      </c>
      <c r="E212" s="4">
        <v>4159.53</v>
      </c>
      <c r="F212" s="4"/>
      <c r="G212" s="4" t="str">
        <f t="shared" si="35"/>
        <v>C00343</v>
      </c>
      <c r="H212" s="40">
        <f t="shared" si="36"/>
        <v>45765</v>
      </c>
      <c r="I212" s="2">
        <f t="shared" si="37"/>
        <v>7</v>
      </c>
      <c r="J212" s="4">
        <f t="shared" si="38"/>
        <v>4159.53</v>
      </c>
      <c r="K212">
        <f t="shared" si="39"/>
        <v>3</v>
      </c>
      <c r="L212">
        <f t="shared" si="40"/>
        <v>5</v>
      </c>
      <c r="M212">
        <f t="shared" si="41"/>
        <v>5</v>
      </c>
      <c r="N212" s="53">
        <f t="shared" si="42"/>
        <v>4.333333333333333</v>
      </c>
      <c r="S212" s="55" t="str">
        <f t="shared" si="43"/>
        <v>C00343</v>
      </c>
      <c r="T212" s="56">
        <f t="shared" si="44"/>
        <v>4.333333333333333</v>
      </c>
      <c r="U212" s="57">
        <f t="shared" si="44"/>
        <v>4.333333333333333</v>
      </c>
      <c r="V212" s="51" t="str">
        <f t="shared" si="45"/>
        <v>Champions</v>
      </c>
    </row>
    <row r="213" spans="2:22" x14ac:dyDescent="0.25">
      <c r="B213" t="s">
        <v>251</v>
      </c>
      <c r="C213" s="40">
        <v>45670</v>
      </c>
      <c r="D213" s="2">
        <v>2</v>
      </c>
      <c r="E213" s="4">
        <v>889.47</v>
      </c>
      <c r="F213" s="4"/>
      <c r="G213" s="4" t="str">
        <f t="shared" si="35"/>
        <v>C00344</v>
      </c>
      <c r="H213" s="40">
        <f t="shared" si="36"/>
        <v>45670</v>
      </c>
      <c r="I213" s="2">
        <f t="shared" si="37"/>
        <v>2</v>
      </c>
      <c r="J213" s="4">
        <f t="shared" si="38"/>
        <v>889.47</v>
      </c>
      <c r="K213">
        <f t="shared" si="39"/>
        <v>3</v>
      </c>
      <c r="L213">
        <f t="shared" si="40"/>
        <v>4</v>
      </c>
      <c r="M213">
        <f t="shared" si="41"/>
        <v>3</v>
      </c>
      <c r="N213" s="53">
        <f t="shared" si="42"/>
        <v>3.3333333333333335</v>
      </c>
      <c r="S213" s="55" t="str">
        <f t="shared" si="43"/>
        <v>C00344</v>
      </c>
      <c r="T213" s="56">
        <f t="shared" si="44"/>
        <v>3.3333333333333335</v>
      </c>
      <c r="U213" s="57">
        <f t="shared" si="44"/>
        <v>3.3333333333333335</v>
      </c>
      <c r="V213" s="51" t="str">
        <f t="shared" si="45"/>
        <v>Loyal or Potential Loyalists</v>
      </c>
    </row>
    <row r="214" spans="2:22" x14ac:dyDescent="0.25">
      <c r="B214" t="s">
        <v>252</v>
      </c>
      <c r="C214" s="40">
        <v>45504</v>
      </c>
      <c r="D214" s="2">
        <v>1</v>
      </c>
      <c r="E214" s="4">
        <v>4075.54</v>
      </c>
      <c r="F214" s="4"/>
      <c r="G214" s="4" t="str">
        <f t="shared" si="35"/>
        <v>C00347</v>
      </c>
      <c r="H214" s="40">
        <f t="shared" si="36"/>
        <v>45504</v>
      </c>
      <c r="I214" s="2">
        <f t="shared" si="37"/>
        <v>1</v>
      </c>
      <c r="J214" s="4">
        <f t="shared" si="38"/>
        <v>4075.54</v>
      </c>
      <c r="K214">
        <f t="shared" si="39"/>
        <v>2</v>
      </c>
      <c r="L214">
        <f t="shared" si="40"/>
        <v>3</v>
      </c>
      <c r="M214">
        <f t="shared" si="41"/>
        <v>5</v>
      </c>
      <c r="N214" s="53">
        <f t="shared" si="42"/>
        <v>3.3333333333333335</v>
      </c>
      <c r="S214" s="55" t="str">
        <f t="shared" si="43"/>
        <v>C00347</v>
      </c>
      <c r="T214" s="56">
        <f t="shared" si="44"/>
        <v>3.3333333333333335</v>
      </c>
      <c r="U214" s="57">
        <f t="shared" si="44"/>
        <v>3.3333333333333335</v>
      </c>
      <c r="V214" s="51" t="str">
        <f t="shared" si="45"/>
        <v>Loyal or Potential Loyalists</v>
      </c>
    </row>
    <row r="215" spans="2:22" x14ac:dyDescent="0.25">
      <c r="B215" t="s">
        <v>253</v>
      </c>
      <c r="C215" s="40">
        <v>45852</v>
      </c>
      <c r="D215" s="2">
        <v>2</v>
      </c>
      <c r="E215" s="4">
        <v>3596.97</v>
      </c>
      <c r="F215" s="4"/>
      <c r="G215" s="4" t="str">
        <f t="shared" si="35"/>
        <v>C00348</v>
      </c>
      <c r="H215" s="40">
        <f t="shared" si="36"/>
        <v>45852</v>
      </c>
      <c r="I215" s="2">
        <f t="shared" si="37"/>
        <v>2</v>
      </c>
      <c r="J215" s="4">
        <f t="shared" si="38"/>
        <v>3596.97</v>
      </c>
      <c r="K215">
        <f t="shared" si="39"/>
        <v>4</v>
      </c>
      <c r="L215">
        <f t="shared" si="40"/>
        <v>4</v>
      </c>
      <c r="M215">
        <f t="shared" si="41"/>
        <v>4</v>
      </c>
      <c r="N215" s="53">
        <f t="shared" si="42"/>
        <v>4</v>
      </c>
      <c r="S215" s="55" t="str">
        <f t="shared" si="43"/>
        <v>C00348</v>
      </c>
      <c r="T215" s="56">
        <f t="shared" si="44"/>
        <v>4</v>
      </c>
      <c r="U215" s="57">
        <f t="shared" si="44"/>
        <v>4</v>
      </c>
      <c r="V215" s="51" t="str">
        <f t="shared" si="45"/>
        <v>Loyal or Potential Loyalists</v>
      </c>
    </row>
    <row r="216" spans="2:22" x14ac:dyDescent="0.25">
      <c r="B216" t="s">
        <v>254</v>
      </c>
      <c r="C216" s="40">
        <v>45512</v>
      </c>
      <c r="D216" s="2">
        <v>1</v>
      </c>
      <c r="E216" s="4">
        <v>369.83</v>
      </c>
      <c r="F216" s="4"/>
      <c r="G216" s="4" t="str">
        <f t="shared" si="35"/>
        <v>C00349</v>
      </c>
      <c r="H216" s="40">
        <f t="shared" si="36"/>
        <v>45512</v>
      </c>
      <c r="I216" s="2">
        <f t="shared" si="37"/>
        <v>1</v>
      </c>
      <c r="J216" s="4">
        <f t="shared" si="38"/>
        <v>369.83</v>
      </c>
      <c r="K216">
        <f t="shared" si="39"/>
        <v>2</v>
      </c>
      <c r="L216">
        <f t="shared" si="40"/>
        <v>3</v>
      </c>
      <c r="M216">
        <f t="shared" si="41"/>
        <v>2</v>
      </c>
      <c r="N216" s="53">
        <f t="shared" si="42"/>
        <v>2.3333333333333335</v>
      </c>
      <c r="S216" s="55" t="str">
        <f t="shared" si="43"/>
        <v>C00349</v>
      </c>
      <c r="T216" s="56">
        <f t="shared" si="44"/>
        <v>2.3333333333333335</v>
      </c>
      <c r="U216" s="57">
        <f t="shared" si="44"/>
        <v>2.3333333333333335</v>
      </c>
      <c r="V216" s="51" t="str">
        <f t="shared" si="45"/>
        <v>At Risk Customers</v>
      </c>
    </row>
    <row r="217" spans="2:22" x14ac:dyDescent="0.25">
      <c r="B217" t="s">
        <v>255</v>
      </c>
      <c r="C217" s="40">
        <v>45182</v>
      </c>
      <c r="D217" s="2">
        <v>1</v>
      </c>
      <c r="E217" s="4">
        <v>3216.54</v>
      </c>
      <c r="F217" s="4"/>
      <c r="G217" s="4" t="str">
        <f t="shared" si="35"/>
        <v>C00350</v>
      </c>
      <c r="H217" s="40">
        <f t="shared" si="36"/>
        <v>45182</v>
      </c>
      <c r="I217" s="2">
        <f t="shared" si="37"/>
        <v>1</v>
      </c>
      <c r="J217" s="4">
        <f t="shared" si="38"/>
        <v>3216.54</v>
      </c>
      <c r="K217">
        <f t="shared" si="39"/>
        <v>1</v>
      </c>
      <c r="L217">
        <f t="shared" si="40"/>
        <v>3</v>
      </c>
      <c r="M217">
        <f t="shared" si="41"/>
        <v>4</v>
      </c>
      <c r="N217" s="53">
        <f t="shared" si="42"/>
        <v>2.6666666666666665</v>
      </c>
      <c r="S217" s="55" t="str">
        <f t="shared" si="43"/>
        <v>C00350</v>
      </c>
      <c r="T217" s="56">
        <f t="shared" si="44"/>
        <v>2.6666666666666665</v>
      </c>
      <c r="U217" s="57">
        <f t="shared" si="44"/>
        <v>2.6666666666666665</v>
      </c>
      <c r="V217" s="51" t="str">
        <f t="shared" si="45"/>
        <v>At Risk Customers</v>
      </c>
    </row>
    <row r="218" spans="2:22" x14ac:dyDescent="0.25">
      <c r="B218" t="s">
        <v>256</v>
      </c>
      <c r="C218" s="40">
        <v>45809</v>
      </c>
      <c r="D218" s="2">
        <v>2</v>
      </c>
      <c r="E218" s="4">
        <v>6911.45</v>
      </c>
      <c r="F218" s="4"/>
      <c r="G218" s="4" t="str">
        <f t="shared" si="35"/>
        <v>C00353</v>
      </c>
      <c r="H218" s="40">
        <f t="shared" si="36"/>
        <v>45809</v>
      </c>
      <c r="I218" s="2">
        <f t="shared" si="37"/>
        <v>2</v>
      </c>
      <c r="J218" s="4">
        <f t="shared" si="38"/>
        <v>6911.45</v>
      </c>
      <c r="K218">
        <f t="shared" si="39"/>
        <v>4</v>
      </c>
      <c r="L218">
        <f t="shared" si="40"/>
        <v>4</v>
      </c>
      <c r="M218">
        <f t="shared" si="41"/>
        <v>5</v>
      </c>
      <c r="N218" s="53">
        <f t="shared" si="42"/>
        <v>4.333333333333333</v>
      </c>
      <c r="S218" s="55" t="str">
        <f t="shared" si="43"/>
        <v>C00353</v>
      </c>
      <c r="T218" s="56">
        <f t="shared" si="44"/>
        <v>4.333333333333333</v>
      </c>
      <c r="U218" s="57">
        <f t="shared" si="44"/>
        <v>4.333333333333333</v>
      </c>
      <c r="V218" s="51" t="str">
        <f t="shared" si="45"/>
        <v>Champions</v>
      </c>
    </row>
    <row r="219" spans="2:22" x14ac:dyDescent="0.25">
      <c r="B219" t="s">
        <v>257</v>
      </c>
      <c r="C219" s="40">
        <v>45709</v>
      </c>
      <c r="D219" s="2">
        <v>2</v>
      </c>
      <c r="E219" s="4">
        <v>5558.05</v>
      </c>
      <c r="F219" s="4"/>
      <c r="G219" s="4" t="str">
        <f t="shared" si="35"/>
        <v>C00354</v>
      </c>
      <c r="H219" s="40">
        <f t="shared" si="36"/>
        <v>45709</v>
      </c>
      <c r="I219" s="2">
        <f t="shared" si="37"/>
        <v>2</v>
      </c>
      <c r="J219" s="4">
        <f t="shared" si="38"/>
        <v>5558.05</v>
      </c>
      <c r="K219">
        <f t="shared" si="39"/>
        <v>3</v>
      </c>
      <c r="L219">
        <f t="shared" si="40"/>
        <v>4</v>
      </c>
      <c r="M219">
        <f t="shared" si="41"/>
        <v>5</v>
      </c>
      <c r="N219" s="53">
        <f t="shared" si="42"/>
        <v>4</v>
      </c>
      <c r="S219" s="55" t="str">
        <f t="shared" si="43"/>
        <v>C00354</v>
      </c>
      <c r="T219" s="56">
        <f t="shared" si="44"/>
        <v>4</v>
      </c>
      <c r="U219" s="57">
        <f t="shared" si="44"/>
        <v>4</v>
      </c>
      <c r="V219" s="51" t="str">
        <f t="shared" si="45"/>
        <v>Loyal or Potential Loyalists</v>
      </c>
    </row>
    <row r="220" spans="2:22" x14ac:dyDescent="0.25">
      <c r="B220" t="s">
        <v>258</v>
      </c>
      <c r="C220" s="40">
        <v>45570</v>
      </c>
      <c r="D220" s="2">
        <v>1</v>
      </c>
      <c r="E220" s="4">
        <v>135.93</v>
      </c>
      <c r="F220" s="4"/>
      <c r="G220" s="4" t="str">
        <f t="shared" si="35"/>
        <v>C00355</v>
      </c>
      <c r="H220" s="40">
        <f t="shared" si="36"/>
        <v>45570</v>
      </c>
      <c r="I220" s="2">
        <f t="shared" si="37"/>
        <v>1</v>
      </c>
      <c r="J220" s="4">
        <f t="shared" si="38"/>
        <v>135.93</v>
      </c>
      <c r="K220">
        <f t="shared" si="39"/>
        <v>2</v>
      </c>
      <c r="L220">
        <f t="shared" si="40"/>
        <v>3</v>
      </c>
      <c r="M220">
        <f t="shared" si="41"/>
        <v>1</v>
      </c>
      <c r="N220" s="53">
        <f t="shared" si="42"/>
        <v>2</v>
      </c>
      <c r="S220" s="55" t="str">
        <f t="shared" si="43"/>
        <v>C00355</v>
      </c>
      <c r="T220" s="56">
        <f t="shared" si="44"/>
        <v>2</v>
      </c>
      <c r="U220" s="57">
        <f t="shared" si="44"/>
        <v>2</v>
      </c>
      <c r="V220" s="51" t="str">
        <f t="shared" si="45"/>
        <v>Lost Customers</v>
      </c>
    </row>
    <row r="221" spans="2:22" x14ac:dyDescent="0.25">
      <c r="B221" t="s">
        <v>259</v>
      </c>
      <c r="C221" s="40">
        <v>45971</v>
      </c>
      <c r="D221" s="2">
        <v>3</v>
      </c>
      <c r="E221" s="4">
        <v>989.72</v>
      </c>
      <c r="F221" s="4"/>
      <c r="G221" s="4" t="str">
        <f t="shared" si="35"/>
        <v>C00356</v>
      </c>
      <c r="H221" s="40">
        <f t="shared" si="36"/>
        <v>45971</v>
      </c>
      <c r="I221" s="2">
        <f t="shared" si="37"/>
        <v>3</v>
      </c>
      <c r="J221" s="4">
        <f t="shared" si="38"/>
        <v>989.72</v>
      </c>
      <c r="K221">
        <f t="shared" si="39"/>
        <v>5</v>
      </c>
      <c r="L221">
        <f t="shared" si="40"/>
        <v>4</v>
      </c>
      <c r="M221">
        <f t="shared" si="41"/>
        <v>3</v>
      </c>
      <c r="N221" s="53">
        <f t="shared" si="42"/>
        <v>4</v>
      </c>
      <c r="S221" s="55" t="str">
        <f t="shared" si="43"/>
        <v>C00356</v>
      </c>
      <c r="T221" s="56">
        <f t="shared" si="44"/>
        <v>4</v>
      </c>
      <c r="U221" s="57">
        <f t="shared" si="44"/>
        <v>4</v>
      </c>
      <c r="V221" s="51" t="str">
        <f t="shared" si="45"/>
        <v>Loyal or Potential Loyalists</v>
      </c>
    </row>
    <row r="222" spans="2:22" x14ac:dyDescent="0.25">
      <c r="B222" t="s">
        <v>260</v>
      </c>
      <c r="C222" s="40">
        <v>45701</v>
      </c>
      <c r="D222" s="2">
        <v>1</v>
      </c>
      <c r="E222" s="4">
        <v>498.84</v>
      </c>
      <c r="F222" s="4"/>
      <c r="G222" s="4" t="str">
        <f t="shared" si="35"/>
        <v>C00357</v>
      </c>
      <c r="H222" s="40">
        <f t="shared" si="36"/>
        <v>45701</v>
      </c>
      <c r="I222" s="2">
        <f t="shared" si="37"/>
        <v>1</v>
      </c>
      <c r="J222" s="4">
        <f t="shared" si="38"/>
        <v>498.84</v>
      </c>
      <c r="K222">
        <f t="shared" si="39"/>
        <v>3</v>
      </c>
      <c r="L222">
        <f t="shared" si="40"/>
        <v>3</v>
      </c>
      <c r="M222">
        <f t="shared" si="41"/>
        <v>3</v>
      </c>
      <c r="N222" s="53">
        <f t="shared" si="42"/>
        <v>3</v>
      </c>
      <c r="S222" s="55" t="str">
        <f t="shared" si="43"/>
        <v>C00357</v>
      </c>
      <c r="T222" s="56">
        <f t="shared" si="44"/>
        <v>3</v>
      </c>
      <c r="U222" s="57">
        <f t="shared" si="44"/>
        <v>3</v>
      </c>
      <c r="V222" s="51" t="str">
        <f t="shared" si="45"/>
        <v>At Risk Customers</v>
      </c>
    </row>
    <row r="223" spans="2:22" x14ac:dyDescent="0.25">
      <c r="B223" t="s">
        <v>261</v>
      </c>
      <c r="C223" s="40">
        <v>45764</v>
      </c>
      <c r="D223" s="2">
        <v>1</v>
      </c>
      <c r="E223" s="4">
        <v>186.76</v>
      </c>
      <c r="F223" s="4"/>
      <c r="G223" s="4" t="str">
        <f t="shared" si="35"/>
        <v>C00358</v>
      </c>
      <c r="H223" s="40">
        <f t="shared" si="36"/>
        <v>45764</v>
      </c>
      <c r="I223" s="2">
        <f t="shared" si="37"/>
        <v>1</v>
      </c>
      <c r="J223" s="4">
        <f t="shared" si="38"/>
        <v>186.76</v>
      </c>
      <c r="K223">
        <f t="shared" si="39"/>
        <v>3</v>
      </c>
      <c r="L223">
        <f t="shared" si="40"/>
        <v>3</v>
      </c>
      <c r="M223">
        <f t="shared" si="41"/>
        <v>1</v>
      </c>
      <c r="N223" s="53">
        <f t="shared" si="42"/>
        <v>2.3333333333333335</v>
      </c>
      <c r="S223" s="55" t="str">
        <f t="shared" si="43"/>
        <v>C00358</v>
      </c>
      <c r="T223" s="56">
        <f t="shared" si="44"/>
        <v>2.3333333333333335</v>
      </c>
      <c r="U223" s="57">
        <f t="shared" si="44"/>
        <v>2.3333333333333335</v>
      </c>
      <c r="V223" s="51" t="str">
        <f t="shared" si="45"/>
        <v>At Risk Customers</v>
      </c>
    </row>
    <row r="224" spans="2:22" x14ac:dyDescent="0.25">
      <c r="B224" t="s">
        <v>262</v>
      </c>
      <c r="C224" s="40">
        <v>45854</v>
      </c>
      <c r="D224" s="2">
        <v>2</v>
      </c>
      <c r="E224" s="4">
        <v>757.16</v>
      </c>
      <c r="F224" s="4"/>
      <c r="G224" s="4" t="str">
        <f t="shared" si="35"/>
        <v>C00360</v>
      </c>
      <c r="H224" s="40">
        <f t="shared" si="36"/>
        <v>45854</v>
      </c>
      <c r="I224" s="2">
        <f t="shared" si="37"/>
        <v>2</v>
      </c>
      <c r="J224" s="4">
        <f t="shared" si="38"/>
        <v>757.16</v>
      </c>
      <c r="K224">
        <f t="shared" si="39"/>
        <v>4</v>
      </c>
      <c r="L224">
        <f t="shared" si="40"/>
        <v>4</v>
      </c>
      <c r="M224">
        <f t="shared" si="41"/>
        <v>3</v>
      </c>
      <c r="N224" s="53">
        <f t="shared" si="42"/>
        <v>3.6666666666666665</v>
      </c>
      <c r="S224" s="55" t="str">
        <f t="shared" si="43"/>
        <v>C00360</v>
      </c>
      <c r="T224" s="56">
        <f t="shared" si="44"/>
        <v>3.6666666666666665</v>
      </c>
      <c r="U224" s="57">
        <f t="shared" si="44"/>
        <v>3.6666666666666665</v>
      </c>
      <c r="V224" s="51" t="str">
        <f t="shared" si="45"/>
        <v>Loyal or Potential Loyalists</v>
      </c>
    </row>
    <row r="225" spans="2:22" x14ac:dyDescent="0.25">
      <c r="B225" t="s">
        <v>263</v>
      </c>
      <c r="C225" s="40">
        <v>45716</v>
      </c>
      <c r="D225" s="2">
        <v>5</v>
      </c>
      <c r="E225" s="4">
        <v>8982.67</v>
      </c>
      <c r="F225" s="4"/>
      <c r="G225" s="4" t="str">
        <f t="shared" si="35"/>
        <v>C00362</v>
      </c>
      <c r="H225" s="40">
        <f t="shared" si="36"/>
        <v>45716</v>
      </c>
      <c r="I225" s="2">
        <f t="shared" si="37"/>
        <v>5</v>
      </c>
      <c r="J225" s="4">
        <f t="shared" si="38"/>
        <v>8982.67</v>
      </c>
      <c r="K225">
        <f t="shared" si="39"/>
        <v>3</v>
      </c>
      <c r="L225">
        <f t="shared" si="40"/>
        <v>5</v>
      </c>
      <c r="M225">
        <f t="shared" si="41"/>
        <v>5</v>
      </c>
      <c r="N225" s="53">
        <f t="shared" si="42"/>
        <v>4.333333333333333</v>
      </c>
      <c r="S225" s="55" t="str">
        <f t="shared" si="43"/>
        <v>C00362</v>
      </c>
      <c r="T225" s="56">
        <f t="shared" si="44"/>
        <v>4.333333333333333</v>
      </c>
      <c r="U225" s="57">
        <f t="shared" si="44"/>
        <v>4.333333333333333</v>
      </c>
      <c r="V225" s="51" t="str">
        <f t="shared" si="45"/>
        <v>Champions</v>
      </c>
    </row>
    <row r="226" spans="2:22" x14ac:dyDescent="0.25">
      <c r="B226" t="s">
        <v>264</v>
      </c>
      <c r="C226" s="40">
        <v>45761</v>
      </c>
      <c r="D226" s="2">
        <v>1</v>
      </c>
      <c r="E226" s="4">
        <v>279.27999999999997</v>
      </c>
      <c r="F226" s="4"/>
      <c r="G226" s="4" t="str">
        <f t="shared" si="35"/>
        <v>C00365</v>
      </c>
      <c r="H226" s="40">
        <f t="shared" si="36"/>
        <v>45761</v>
      </c>
      <c r="I226" s="2">
        <f t="shared" si="37"/>
        <v>1</v>
      </c>
      <c r="J226" s="4">
        <f t="shared" si="38"/>
        <v>279.27999999999997</v>
      </c>
      <c r="K226">
        <f t="shared" si="39"/>
        <v>3</v>
      </c>
      <c r="L226">
        <f t="shared" si="40"/>
        <v>3</v>
      </c>
      <c r="M226">
        <f t="shared" si="41"/>
        <v>2</v>
      </c>
      <c r="N226" s="53">
        <f t="shared" si="42"/>
        <v>2.6666666666666665</v>
      </c>
      <c r="S226" s="55" t="str">
        <f t="shared" si="43"/>
        <v>C00365</v>
      </c>
      <c r="T226" s="56">
        <f t="shared" si="44"/>
        <v>2.6666666666666665</v>
      </c>
      <c r="U226" s="57">
        <f t="shared" si="44"/>
        <v>2.6666666666666665</v>
      </c>
      <c r="V226" s="51" t="str">
        <f t="shared" si="45"/>
        <v>At Risk Customers</v>
      </c>
    </row>
    <row r="227" spans="2:22" x14ac:dyDescent="0.25">
      <c r="B227" t="s">
        <v>265</v>
      </c>
      <c r="C227" s="40">
        <v>45006</v>
      </c>
      <c r="D227" s="2">
        <v>1</v>
      </c>
      <c r="E227" s="4">
        <v>183.59</v>
      </c>
      <c r="F227" s="4"/>
      <c r="G227" s="4" t="str">
        <f t="shared" si="35"/>
        <v>C00366</v>
      </c>
      <c r="H227" s="40">
        <f t="shared" si="36"/>
        <v>45006</v>
      </c>
      <c r="I227" s="2">
        <f t="shared" si="37"/>
        <v>1</v>
      </c>
      <c r="J227" s="4">
        <f t="shared" si="38"/>
        <v>183.59</v>
      </c>
      <c r="K227">
        <f t="shared" si="39"/>
        <v>1</v>
      </c>
      <c r="L227">
        <f t="shared" si="40"/>
        <v>3</v>
      </c>
      <c r="M227">
        <f t="shared" si="41"/>
        <v>1</v>
      </c>
      <c r="N227" s="53">
        <f t="shared" si="42"/>
        <v>1.6666666666666667</v>
      </c>
      <c r="S227" s="55" t="str">
        <f t="shared" si="43"/>
        <v>C00366</v>
      </c>
      <c r="T227" s="56">
        <f t="shared" si="44"/>
        <v>1.6666666666666667</v>
      </c>
      <c r="U227" s="57">
        <f t="shared" si="44"/>
        <v>1.6666666666666667</v>
      </c>
      <c r="V227" s="51" t="str">
        <f t="shared" si="45"/>
        <v>Lost Customers</v>
      </c>
    </row>
    <row r="228" spans="2:22" x14ac:dyDescent="0.25">
      <c r="B228" t="s">
        <v>266</v>
      </c>
      <c r="C228" s="40">
        <v>45439</v>
      </c>
      <c r="D228" s="2">
        <v>1</v>
      </c>
      <c r="E228" s="4">
        <v>182.17</v>
      </c>
      <c r="F228" s="4"/>
      <c r="G228" s="4" t="str">
        <f t="shared" si="35"/>
        <v>C00367</v>
      </c>
      <c r="H228" s="40">
        <f t="shared" si="36"/>
        <v>45439</v>
      </c>
      <c r="I228" s="2">
        <f t="shared" si="37"/>
        <v>1</v>
      </c>
      <c r="J228" s="4">
        <f t="shared" si="38"/>
        <v>182.17</v>
      </c>
      <c r="K228">
        <f t="shared" si="39"/>
        <v>2</v>
      </c>
      <c r="L228">
        <f t="shared" si="40"/>
        <v>3</v>
      </c>
      <c r="M228">
        <f t="shared" si="41"/>
        <v>1</v>
      </c>
      <c r="N228" s="53">
        <f t="shared" si="42"/>
        <v>2</v>
      </c>
      <c r="S228" s="55" t="str">
        <f t="shared" si="43"/>
        <v>C00367</v>
      </c>
      <c r="T228" s="56">
        <f t="shared" si="44"/>
        <v>2</v>
      </c>
      <c r="U228" s="57">
        <f t="shared" si="44"/>
        <v>2</v>
      </c>
      <c r="V228" s="51" t="str">
        <f t="shared" si="45"/>
        <v>Lost Customers</v>
      </c>
    </row>
    <row r="229" spans="2:22" x14ac:dyDescent="0.25">
      <c r="B229" t="s">
        <v>267</v>
      </c>
      <c r="C229" s="40">
        <v>45580</v>
      </c>
      <c r="D229" s="2">
        <v>1</v>
      </c>
      <c r="E229" s="4">
        <v>193.66</v>
      </c>
      <c r="F229" s="4"/>
      <c r="G229" s="4" t="str">
        <f t="shared" si="35"/>
        <v>C00368</v>
      </c>
      <c r="H229" s="40">
        <f t="shared" si="36"/>
        <v>45580</v>
      </c>
      <c r="I229" s="2">
        <f t="shared" si="37"/>
        <v>1</v>
      </c>
      <c r="J229" s="4">
        <f t="shared" si="38"/>
        <v>193.66</v>
      </c>
      <c r="K229">
        <f t="shared" si="39"/>
        <v>2</v>
      </c>
      <c r="L229">
        <f t="shared" si="40"/>
        <v>3</v>
      </c>
      <c r="M229">
        <f t="shared" si="41"/>
        <v>2</v>
      </c>
      <c r="N229" s="53">
        <f t="shared" si="42"/>
        <v>2.3333333333333335</v>
      </c>
      <c r="S229" s="55" t="str">
        <f t="shared" si="43"/>
        <v>C00368</v>
      </c>
      <c r="T229" s="56">
        <f t="shared" si="44"/>
        <v>2.3333333333333335</v>
      </c>
      <c r="U229" s="57">
        <f t="shared" si="44"/>
        <v>2.3333333333333335</v>
      </c>
      <c r="V229" s="51" t="str">
        <f t="shared" si="45"/>
        <v>At Risk Customers</v>
      </c>
    </row>
    <row r="230" spans="2:22" x14ac:dyDescent="0.25">
      <c r="B230" t="s">
        <v>268</v>
      </c>
      <c r="C230" s="40">
        <v>45713</v>
      </c>
      <c r="D230" s="2">
        <v>1</v>
      </c>
      <c r="E230" s="4">
        <v>79.45</v>
      </c>
      <c r="F230" s="4"/>
      <c r="G230" s="4" t="str">
        <f t="shared" si="35"/>
        <v>C00369</v>
      </c>
      <c r="H230" s="40">
        <f t="shared" si="36"/>
        <v>45713</v>
      </c>
      <c r="I230" s="2">
        <f t="shared" si="37"/>
        <v>1</v>
      </c>
      <c r="J230" s="4">
        <f t="shared" si="38"/>
        <v>79.45</v>
      </c>
      <c r="K230">
        <f t="shared" si="39"/>
        <v>3</v>
      </c>
      <c r="L230">
        <f t="shared" si="40"/>
        <v>3</v>
      </c>
      <c r="M230">
        <f t="shared" si="41"/>
        <v>1</v>
      </c>
      <c r="N230" s="53">
        <f t="shared" si="42"/>
        <v>2.3333333333333335</v>
      </c>
      <c r="S230" s="55" t="str">
        <f t="shared" si="43"/>
        <v>C00369</v>
      </c>
      <c r="T230" s="56">
        <f t="shared" si="44"/>
        <v>2.3333333333333335</v>
      </c>
      <c r="U230" s="57">
        <f t="shared" si="44"/>
        <v>2.3333333333333335</v>
      </c>
      <c r="V230" s="51" t="str">
        <f t="shared" si="45"/>
        <v>At Risk Customers</v>
      </c>
    </row>
    <row r="231" spans="2:22" x14ac:dyDescent="0.25">
      <c r="B231" t="s">
        <v>269</v>
      </c>
      <c r="C231" s="40">
        <v>45937</v>
      </c>
      <c r="D231" s="2">
        <v>4</v>
      </c>
      <c r="E231" s="4">
        <v>1132.5899999999999</v>
      </c>
      <c r="F231" s="4"/>
      <c r="G231" s="4" t="str">
        <f t="shared" si="35"/>
        <v>C00370</v>
      </c>
      <c r="H231" s="40">
        <f t="shared" si="36"/>
        <v>45937</v>
      </c>
      <c r="I231" s="2">
        <f t="shared" si="37"/>
        <v>4</v>
      </c>
      <c r="J231" s="4">
        <f t="shared" si="38"/>
        <v>1132.5899999999999</v>
      </c>
      <c r="K231">
        <f t="shared" si="39"/>
        <v>4</v>
      </c>
      <c r="L231">
        <f t="shared" si="40"/>
        <v>5</v>
      </c>
      <c r="M231">
        <f t="shared" si="41"/>
        <v>3</v>
      </c>
      <c r="N231" s="53">
        <f t="shared" si="42"/>
        <v>4</v>
      </c>
      <c r="S231" s="55" t="str">
        <f t="shared" si="43"/>
        <v>C00370</v>
      </c>
      <c r="T231" s="56">
        <f t="shared" si="44"/>
        <v>4</v>
      </c>
      <c r="U231" s="57">
        <f t="shared" si="44"/>
        <v>4</v>
      </c>
      <c r="V231" s="51" t="str">
        <f t="shared" si="45"/>
        <v>Loyal or Potential Loyalists</v>
      </c>
    </row>
    <row r="232" spans="2:22" x14ac:dyDescent="0.25">
      <c r="B232" t="s">
        <v>270</v>
      </c>
      <c r="C232" s="40">
        <v>45812</v>
      </c>
      <c r="D232" s="2">
        <v>1</v>
      </c>
      <c r="E232" s="4">
        <v>364.16</v>
      </c>
      <c r="F232" s="4"/>
      <c r="G232" s="4" t="str">
        <f t="shared" si="35"/>
        <v>C00375</v>
      </c>
      <c r="H232" s="40">
        <f t="shared" si="36"/>
        <v>45812</v>
      </c>
      <c r="I232" s="2">
        <f t="shared" si="37"/>
        <v>1</v>
      </c>
      <c r="J232" s="4">
        <f t="shared" si="38"/>
        <v>364.16</v>
      </c>
      <c r="K232">
        <f t="shared" si="39"/>
        <v>4</v>
      </c>
      <c r="L232">
        <f t="shared" si="40"/>
        <v>3</v>
      </c>
      <c r="M232">
        <f t="shared" si="41"/>
        <v>2</v>
      </c>
      <c r="N232" s="53">
        <f t="shared" si="42"/>
        <v>3</v>
      </c>
      <c r="S232" s="55" t="str">
        <f t="shared" si="43"/>
        <v>C00375</v>
      </c>
      <c r="T232" s="56">
        <f t="shared" si="44"/>
        <v>3</v>
      </c>
      <c r="U232" s="57">
        <f t="shared" si="44"/>
        <v>3</v>
      </c>
      <c r="V232" s="51" t="str">
        <f t="shared" si="45"/>
        <v>At Risk Customers</v>
      </c>
    </row>
    <row r="233" spans="2:22" x14ac:dyDescent="0.25">
      <c r="B233" t="s">
        <v>271</v>
      </c>
      <c r="C233" s="40">
        <v>45455</v>
      </c>
      <c r="D233" s="2">
        <v>2</v>
      </c>
      <c r="E233" s="4">
        <v>1210.76</v>
      </c>
      <c r="F233" s="4"/>
      <c r="G233" s="4" t="str">
        <f t="shared" si="35"/>
        <v>C00376</v>
      </c>
      <c r="H233" s="40">
        <f t="shared" si="36"/>
        <v>45455</v>
      </c>
      <c r="I233" s="2">
        <f t="shared" si="37"/>
        <v>2</v>
      </c>
      <c r="J233" s="4">
        <f t="shared" si="38"/>
        <v>1210.76</v>
      </c>
      <c r="K233">
        <f t="shared" si="39"/>
        <v>2</v>
      </c>
      <c r="L233">
        <f t="shared" si="40"/>
        <v>4</v>
      </c>
      <c r="M233">
        <f t="shared" si="41"/>
        <v>4</v>
      </c>
      <c r="N233" s="53">
        <f t="shared" si="42"/>
        <v>3.3333333333333335</v>
      </c>
      <c r="S233" s="55" t="str">
        <f t="shared" si="43"/>
        <v>C00376</v>
      </c>
      <c r="T233" s="56">
        <f t="shared" si="44"/>
        <v>3.3333333333333335</v>
      </c>
      <c r="U233" s="57">
        <f t="shared" si="44"/>
        <v>3.3333333333333335</v>
      </c>
      <c r="V233" s="51" t="str">
        <f t="shared" si="45"/>
        <v>Loyal or Potential Loyalists</v>
      </c>
    </row>
    <row r="234" spans="2:22" x14ac:dyDescent="0.25">
      <c r="B234" t="s">
        <v>272</v>
      </c>
      <c r="C234" s="40">
        <v>45358</v>
      </c>
      <c r="D234" s="2">
        <v>1</v>
      </c>
      <c r="E234" s="4">
        <v>654.02</v>
      </c>
      <c r="F234" s="4"/>
      <c r="G234" s="4" t="str">
        <f t="shared" si="35"/>
        <v>C00378</v>
      </c>
      <c r="H234" s="40">
        <f t="shared" si="36"/>
        <v>45358</v>
      </c>
      <c r="I234" s="2">
        <f t="shared" si="37"/>
        <v>1</v>
      </c>
      <c r="J234" s="4">
        <f t="shared" si="38"/>
        <v>654.02</v>
      </c>
      <c r="K234">
        <f t="shared" si="39"/>
        <v>2</v>
      </c>
      <c r="L234">
        <f t="shared" si="40"/>
        <v>3</v>
      </c>
      <c r="M234">
        <f t="shared" si="41"/>
        <v>3</v>
      </c>
      <c r="N234" s="53">
        <f t="shared" si="42"/>
        <v>2.6666666666666665</v>
      </c>
      <c r="S234" s="55" t="str">
        <f t="shared" si="43"/>
        <v>C00378</v>
      </c>
      <c r="T234" s="56">
        <f t="shared" si="44"/>
        <v>2.6666666666666665</v>
      </c>
      <c r="U234" s="57">
        <f t="shared" si="44"/>
        <v>2.6666666666666665</v>
      </c>
      <c r="V234" s="51" t="str">
        <f t="shared" si="45"/>
        <v>At Risk Customers</v>
      </c>
    </row>
    <row r="235" spans="2:22" x14ac:dyDescent="0.25">
      <c r="B235" t="s">
        <v>273</v>
      </c>
      <c r="C235" s="40">
        <v>45109</v>
      </c>
      <c r="D235" s="2">
        <v>1</v>
      </c>
      <c r="E235" s="4">
        <v>129.74</v>
      </c>
      <c r="F235" s="4"/>
      <c r="G235" s="4" t="str">
        <f t="shared" si="35"/>
        <v>C00379</v>
      </c>
      <c r="H235" s="40">
        <f t="shared" si="36"/>
        <v>45109</v>
      </c>
      <c r="I235" s="2">
        <f t="shared" si="37"/>
        <v>1</v>
      </c>
      <c r="J235" s="4">
        <f t="shared" si="38"/>
        <v>129.74</v>
      </c>
      <c r="K235">
        <f t="shared" si="39"/>
        <v>1</v>
      </c>
      <c r="L235">
        <f t="shared" si="40"/>
        <v>3</v>
      </c>
      <c r="M235">
        <f t="shared" si="41"/>
        <v>1</v>
      </c>
      <c r="N235" s="53">
        <f t="shared" si="42"/>
        <v>1.6666666666666667</v>
      </c>
      <c r="S235" s="55" t="str">
        <f t="shared" si="43"/>
        <v>C00379</v>
      </c>
      <c r="T235" s="56">
        <f t="shared" si="44"/>
        <v>1.6666666666666667</v>
      </c>
      <c r="U235" s="57">
        <f t="shared" si="44"/>
        <v>1.6666666666666667</v>
      </c>
      <c r="V235" s="51" t="str">
        <f t="shared" si="45"/>
        <v>Lost Customers</v>
      </c>
    </row>
    <row r="236" spans="2:22" x14ac:dyDescent="0.25">
      <c r="B236" t="s">
        <v>274</v>
      </c>
      <c r="C236" s="40">
        <v>45938</v>
      </c>
      <c r="D236" s="2">
        <v>2</v>
      </c>
      <c r="E236" s="4">
        <v>722.48</v>
      </c>
      <c r="F236" s="4"/>
      <c r="G236" s="4" t="str">
        <f t="shared" si="35"/>
        <v>C00382</v>
      </c>
      <c r="H236" s="40">
        <f t="shared" si="36"/>
        <v>45938</v>
      </c>
      <c r="I236" s="2">
        <f t="shared" si="37"/>
        <v>2</v>
      </c>
      <c r="J236" s="4">
        <f t="shared" si="38"/>
        <v>722.48</v>
      </c>
      <c r="K236">
        <f t="shared" si="39"/>
        <v>4</v>
      </c>
      <c r="L236">
        <f t="shared" si="40"/>
        <v>4</v>
      </c>
      <c r="M236">
        <f t="shared" si="41"/>
        <v>3</v>
      </c>
      <c r="N236" s="53">
        <f t="shared" si="42"/>
        <v>3.6666666666666665</v>
      </c>
      <c r="S236" s="55" t="str">
        <f t="shared" si="43"/>
        <v>C00382</v>
      </c>
      <c r="T236" s="56">
        <f t="shared" si="44"/>
        <v>3.6666666666666665</v>
      </c>
      <c r="U236" s="57">
        <f t="shared" si="44"/>
        <v>3.6666666666666665</v>
      </c>
      <c r="V236" s="51" t="str">
        <f t="shared" si="45"/>
        <v>Loyal or Potential Loyalists</v>
      </c>
    </row>
    <row r="237" spans="2:22" x14ac:dyDescent="0.25">
      <c r="B237" t="s">
        <v>275</v>
      </c>
      <c r="C237" s="40">
        <v>45834</v>
      </c>
      <c r="D237" s="2">
        <v>5</v>
      </c>
      <c r="E237" s="4">
        <v>5634.34</v>
      </c>
      <c r="F237" s="4"/>
      <c r="G237" s="4" t="str">
        <f t="shared" si="35"/>
        <v>C00383</v>
      </c>
      <c r="H237" s="40">
        <f t="shared" si="36"/>
        <v>45834</v>
      </c>
      <c r="I237" s="2">
        <f t="shared" si="37"/>
        <v>5</v>
      </c>
      <c r="J237" s="4">
        <f t="shared" si="38"/>
        <v>5634.34</v>
      </c>
      <c r="K237">
        <f t="shared" si="39"/>
        <v>4</v>
      </c>
      <c r="L237">
        <f t="shared" si="40"/>
        <v>5</v>
      </c>
      <c r="M237">
        <f t="shared" si="41"/>
        <v>5</v>
      </c>
      <c r="N237" s="53">
        <f t="shared" si="42"/>
        <v>4.666666666666667</v>
      </c>
      <c r="S237" s="55" t="str">
        <f t="shared" si="43"/>
        <v>C00383</v>
      </c>
      <c r="T237" s="56">
        <f t="shared" si="44"/>
        <v>4.666666666666667</v>
      </c>
      <c r="U237" s="57">
        <f t="shared" si="44"/>
        <v>4.666666666666667</v>
      </c>
      <c r="V237" s="51" t="str">
        <f t="shared" si="45"/>
        <v>Champions</v>
      </c>
    </row>
    <row r="238" spans="2:22" x14ac:dyDescent="0.25">
      <c r="B238" t="s">
        <v>276</v>
      </c>
      <c r="C238" s="40">
        <v>45179</v>
      </c>
      <c r="D238" s="2">
        <v>1</v>
      </c>
      <c r="E238" s="4">
        <v>100.54</v>
      </c>
      <c r="F238" s="4"/>
      <c r="G238" s="4" t="str">
        <f t="shared" si="35"/>
        <v>C00384</v>
      </c>
      <c r="H238" s="40">
        <f t="shared" si="36"/>
        <v>45179</v>
      </c>
      <c r="I238" s="2">
        <f t="shared" si="37"/>
        <v>1</v>
      </c>
      <c r="J238" s="4">
        <f t="shared" si="38"/>
        <v>100.54</v>
      </c>
      <c r="K238">
        <f t="shared" si="39"/>
        <v>1</v>
      </c>
      <c r="L238">
        <f t="shared" si="40"/>
        <v>3</v>
      </c>
      <c r="M238">
        <f t="shared" si="41"/>
        <v>1</v>
      </c>
      <c r="N238" s="53">
        <f t="shared" si="42"/>
        <v>1.6666666666666667</v>
      </c>
      <c r="S238" s="55" t="str">
        <f t="shared" si="43"/>
        <v>C00384</v>
      </c>
      <c r="T238" s="56">
        <f t="shared" si="44"/>
        <v>1.6666666666666667</v>
      </c>
      <c r="U238" s="57">
        <f t="shared" si="44"/>
        <v>1.6666666666666667</v>
      </c>
      <c r="V238" s="51" t="str">
        <f t="shared" si="45"/>
        <v>Lost Customers</v>
      </c>
    </row>
    <row r="239" spans="2:22" x14ac:dyDescent="0.25">
      <c r="B239" t="s">
        <v>277</v>
      </c>
      <c r="C239" s="40">
        <v>45916</v>
      </c>
      <c r="D239" s="2">
        <v>1</v>
      </c>
      <c r="E239" s="4">
        <v>356.81</v>
      </c>
      <c r="F239" s="4"/>
      <c r="G239" s="4" t="str">
        <f t="shared" si="35"/>
        <v>C00389</v>
      </c>
      <c r="H239" s="40">
        <f t="shared" si="36"/>
        <v>45916</v>
      </c>
      <c r="I239" s="2">
        <f t="shared" si="37"/>
        <v>1</v>
      </c>
      <c r="J239" s="4">
        <f t="shared" si="38"/>
        <v>356.81</v>
      </c>
      <c r="K239">
        <f t="shared" si="39"/>
        <v>4</v>
      </c>
      <c r="L239">
        <f t="shared" si="40"/>
        <v>3</v>
      </c>
      <c r="M239">
        <f t="shared" si="41"/>
        <v>2</v>
      </c>
      <c r="N239" s="53">
        <f t="shared" si="42"/>
        <v>3</v>
      </c>
      <c r="S239" s="55" t="str">
        <f t="shared" si="43"/>
        <v>C00389</v>
      </c>
      <c r="T239" s="56">
        <f t="shared" si="44"/>
        <v>3</v>
      </c>
      <c r="U239" s="57">
        <f t="shared" si="44"/>
        <v>3</v>
      </c>
      <c r="V239" s="51" t="str">
        <f t="shared" si="45"/>
        <v>At Risk Customers</v>
      </c>
    </row>
    <row r="240" spans="2:22" x14ac:dyDescent="0.25">
      <c r="B240" t="s">
        <v>278</v>
      </c>
      <c r="C240" s="40">
        <v>45977</v>
      </c>
      <c r="D240" s="2">
        <v>1</v>
      </c>
      <c r="E240" s="4">
        <v>288.91000000000003</v>
      </c>
      <c r="F240" s="4"/>
      <c r="G240" s="4" t="str">
        <f t="shared" si="35"/>
        <v>C00392</v>
      </c>
      <c r="H240" s="40">
        <f t="shared" si="36"/>
        <v>45977</v>
      </c>
      <c r="I240" s="2">
        <f t="shared" si="37"/>
        <v>1</v>
      </c>
      <c r="J240" s="4">
        <f t="shared" si="38"/>
        <v>288.91000000000003</v>
      </c>
      <c r="K240">
        <f t="shared" si="39"/>
        <v>5</v>
      </c>
      <c r="L240">
        <f t="shared" si="40"/>
        <v>3</v>
      </c>
      <c r="M240">
        <f t="shared" si="41"/>
        <v>2</v>
      </c>
      <c r="N240" s="53">
        <f t="shared" si="42"/>
        <v>3.3333333333333335</v>
      </c>
      <c r="S240" s="55" t="str">
        <f t="shared" si="43"/>
        <v>C00392</v>
      </c>
      <c r="T240" s="56">
        <f t="shared" si="44"/>
        <v>3.3333333333333335</v>
      </c>
      <c r="U240" s="57">
        <f t="shared" si="44"/>
        <v>3.3333333333333335</v>
      </c>
      <c r="V240" s="51" t="str">
        <f t="shared" si="45"/>
        <v>Loyal or Potential Loyalists</v>
      </c>
    </row>
    <row r="241" spans="2:22" x14ac:dyDescent="0.25">
      <c r="B241" t="s">
        <v>279</v>
      </c>
      <c r="C241" s="40">
        <v>45348</v>
      </c>
      <c r="D241" s="2">
        <v>1</v>
      </c>
      <c r="E241" s="4">
        <v>2130.5700000000002</v>
      </c>
      <c r="F241" s="4"/>
      <c r="G241" s="4" t="str">
        <f t="shared" si="35"/>
        <v>C00394</v>
      </c>
      <c r="H241" s="40">
        <f t="shared" si="36"/>
        <v>45348</v>
      </c>
      <c r="I241" s="2">
        <f t="shared" si="37"/>
        <v>1</v>
      </c>
      <c r="J241" s="4">
        <f t="shared" si="38"/>
        <v>2130.5700000000002</v>
      </c>
      <c r="K241">
        <f t="shared" si="39"/>
        <v>2</v>
      </c>
      <c r="L241">
        <f t="shared" si="40"/>
        <v>3</v>
      </c>
      <c r="M241">
        <f t="shared" si="41"/>
        <v>4</v>
      </c>
      <c r="N241" s="53">
        <f t="shared" si="42"/>
        <v>3</v>
      </c>
      <c r="S241" s="55" t="str">
        <f t="shared" si="43"/>
        <v>C00394</v>
      </c>
      <c r="T241" s="56">
        <f t="shared" si="44"/>
        <v>3</v>
      </c>
      <c r="U241" s="57">
        <f t="shared" si="44"/>
        <v>3</v>
      </c>
      <c r="V241" s="51" t="str">
        <f t="shared" si="45"/>
        <v>At Risk Customers</v>
      </c>
    </row>
    <row r="242" spans="2:22" x14ac:dyDescent="0.25">
      <c r="B242" t="s">
        <v>280</v>
      </c>
      <c r="C242" s="40">
        <v>45637</v>
      </c>
      <c r="D242" s="2">
        <v>1</v>
      </c>
      <c r="E242" s="4">
        <v>170.86</v>
      </c>
      <c r="F242" s="4"/>
      <c r="G242" s="4" t="str">
        <f t="shared" si="35"/>
        <v>C00395</v>
      </c>
      <c r="H242" s="40">
        <f t="shared" si="36"/>
        <v>45637</v>
      </c>
      <c r="I242" s="2">
        <f t="shared" si="37"/>
        <v>1</v>
      </c>
      <c r="J242" s="4">
        <f t="shared" si="38"/>
        <v>170.86</v>
      </c>
      <c r="K242">
        <f t="shared" si="39"/>
        <v>3</v>
      </c>
      <c r="L242">
        <f t="shared" si="40"/>
        <v>3</v>
      </c>
      <c r="M242">
        <f t="shared" si="41"/>
        <v>1</v>
      </c>
      <c r="N242" s="53">
        <f t="shared" si="42"/>
        <v>2.3333333333333335</v>
      </c>
      <c r="S242" s="55" t="str">
        <f t="shared" si="43"/>
        <v>C00395</v>
      </c>
      <c r="T242" s="56">
        <f t="shared" si="44"/>
        <v>2.3333333333333335</v>
      </c>
      <c r="U242" s="57">
        <f t="shared" si="44"/>
        <v>2.3333333333333335</v>
      </c>
      <c r="V242" s="51" t="str">
        <f t="shared" si="45"/>
        <v>At Risk Customers</v>
      </c>
    </row>
    <row r="243" spans="2:22" x14ac:dyDescent="0.25">
      <c r="B243" t="s">
        <v>281</v>
      </c>
      <c r="C243" s="40">
        <v>45776</v>
      </c>
      <c r="D243" s="2">
        <v>2</v>
      </c>
      <c r="E243" s="4">
        <v>1658.58</v>
      </c>
      <c r="F243" s="4"/>
      <c r="G243" s="4" t="str">
        <f t="shared" si="35"/>
        <v>C00397</v>
      </c>
      <c r="H243" s="40">
        <f t="shared" si="36"/>
        <v>45776</v>
      </c>
      <c r="I243" s="2">
        <f t="shared" si="37"/>
        <v>2</v>
      </c>
      <c r="J243" s="4">
        <f t="shared" si="38"/>
        <v>1658.58</v>
      </c>
      <c r="K243">
        <f t="shared" si="39"/>
        <v>3</v>
      </c>
      <c r="L243">
        <f t="shared" si="40"/>
        <v>4</v>
      </c>
      <c r="M243">
        <f t="shared" si="41"/>
        <v>4</v>
      </c>
      <c r="N243" s="53">
        <f t="shared" si="42"/>
        <v>3.6666666666666665</v>
      </c>
      <c r="S243" s="55" t="str">
        <f t="shared" si="43"/>
        <v>C00397</v>
      </c>
      <c r="T243" s="56">
        <f t="shared" si="44"/>
        <v>3.6666666666666665</v>
      </c>
      <c r="U243" s="57">
        <f t="shared" si="44"/>
        <v>3.6666666666666665</v>
      </c>
      <c r="V243" s="51" t="str">
        <f t="shared" si="45"/>
        <v>Loyal or Potential Loyalists</v>
      </c>
    </row>
    <row r="244" spans="2:22" x14ac:dyDescent="0.25">
      <c r="B244" t="s">
        <v>282</v>
      </c>
      <c r="C244" s="40">
        <v>45522</v>
      </c>
      <c r="D244" s="2">
        <v>2</v>
      </c>
      <c r="E244" s="4">
        <v>4660.37</v>
      </c>
      <c r="F244" s="4"/>
      <c r="G244" s="4" t="str">
        <f t="shared" si="35"/>
        <v>C00399</v>
      </c>
      <c r="H244" s="40">
        <f t="shared" si="36"/>
        <v>45522</v>
      </c>
      <c r="I244" s="2">
        <f t="shared" si="37"/>
        <v>2</v>
      </c>
      <c r="J244" s="4">
        <f t="shared" si="38"/>
        <v>4660.37</v>
      </c>
      <c r="K244">
        <f t="shared" si="39"/>
        <v>2</v>
      </c>
      <c r="L244">
        <f t="shared" si="40"/>
        <v>4</v>
      </c>
      <c r="M244">
        <f t="shared" si="41"/>
        <v>5</v>
      </c>
      <c r="N244" s="53">
        <f t="shared" si="42"/>
        <v>3.6666666666666665</v>
      </c>
      <c r="S244" s="55" t="str">
        <f t="shared" si="43"/>
        <v>C00399</v>
      </c>
      <c r="T244" s="56">
        <f t="shared" si="44"/>
        <v>3.6666666666666665</v>
      </c>
      <c r="U244" s="57">
        <f t="shared" si="44"/>
        <v>3.6666666666666665</v>
      </c>
      <c r="V244" s="51" t="str">
        <f t="shared" si="45"/>
        <v>Loyal or Potential Loyalists</v>
      </c>
    </row>
    <row r="245" spans="2:22" x14ac:dyDescent="0.25">
      <c r="B245" t="s">
        <v>283</v>
      </c>
      <c r="C245" s="40">
        <v>45789</v>
      </c>
      <c r="D245" s="2">
        <v>2</v>
      </c>
      <c r="E245" s="4">
        <v>122.19</v>
      </c>
      <c r="F245" s="4"/>
      <c r="G245" s="4" t="str">
        <f t="shared" si="35"/>
        <v>C00402</v>
      </c>
      <c r="H245" s="40">
        <f t="shared" si="36"/>
        <v>45789</v>
      </c>
      <c r="I245" s="2">
        <f t="shared" si="37"/>
        <v>2</v>
      </c>
      <c r="J245" s="4">
        <f t="shared" si="38"/>
        <v>122.19</v>
      </c>
      <c r="K245">
        <f t="shared" si="39"/>
        <v>3</v>
      </c>
      <c r="L245">
        <f t="shared" si="40"/>
        <v>4</v>
      </c>
      <c r="M245">
        <f t="shared" si="41"/>
        <v>1</v>
      </c>
      <c r="N245" s="53">
        <f t="shared" si="42"/>
        <v>2.6666666666666665</v>
      </c>
      <c r="S245" s="55" t="str">
        <f t="shared" si="43"/>
        <v>C00402</v>
      </c>
      <c r="T245" s="56">
        <f t="shared" si="44"/>
        <v>2.6666666666666665</v>
      </c>
      <c r="U245" s="57">
        <f t="shared" si="44"/>
        <v>2.6666666666666665</v>
      </c>
      <c r="V245" s="51" t="str">
        <f t="shared" si="45"/>
        <v>At Risk Customers</v>
      </c>
    </row>
    <row r="246" spans="2:22" x14ac:dyDescent="0.25">
      <c r="B246" t="s">
        <v>284</v>
      </c>
      <c r="C246" s="40">
        <v>45485</v>
      </c>
      <c r="D246" s="2">
        <v>1</v>
      </c>
      <c r="E246" s="4">
        <v>140.22</v>
      </c>
      <c r="F246" s="4"/>
      <c r="G246" s="4" t="str">
        <f t="shared" si="35"/>
        <v>C00403</v>
      </c>
      <c r="H246" s="40">
        <f t="shared" si="36"/>
        <v>45485</v>
      </c>
      <c r="I246" s="2">
        <f t="shared" si="37"/>
        <v>1</v>
      </c>
      <c r="J246" s="4">
        <f t="shared" si="38"/>
        <v>140.22</v>
      </c>
      <c r="K246">
        <f t="shared" si="39"/>
        <v>2</v>
      </c>
      <c r="L246">
        <f t="shared" si="40"/>
        <v>3</v>
      </c>
      <c r="M246">
        <f t="shared" si="41"/>
        <v>1</v>
      </c>
      <c r="N246" s="53">
        <f t="shared" si="42"/>
        <v>2</v>
      </c>
      <c r="S246" s="55" t="str">
        <f t="shared" si="43"/>
        <v>C00403</v>
      </c>
      <c r="T246" s="56">
        <f t="shared" si="44"/>
        <v>2</v>
      </c>
      <c r="U246" s="57">
        <f t="shared" si="44"/>
        <v>2</v>
      </c>
      <c r="V246" s="51" t="str">
        <f t="shared" si="45"/>
        <v>Lost Customers</v>
      </c>
    </row>
    <row r="247" spans="2:22" x14ac:dyDescent="0.25">
      <c r="B247" t="s">
        <v>285</v>
      </c>
      <c r="C247" s="40">
        <v>45424</v>
      </c>
      <c r="D247" s="2">
        <v>2</v>
      </c>
      <c r="E247" s="4">
        <v>1036.08</v>
      </c>
      <c r="F247" s="4"/>
      <c r="G247" s="4" t="str">
        <f t="shared" si="35"/>
        <v>C00404</v>
      </c>
      <c r="H247" s="40">
        <f t="shared" si="36"/>
        <v>45424</v>
      </c>
      <c r="I247" s="2">
        <f t="shared" si="37"/>
        <v>2</v>
      </c>
      <c r="J247" s="4">
        <f t="shared" si="38"/>
        <v>1036.08</v>
      </c>
      <c r="K247">
        <f t="shared" si="39"/>
        <v>2</v>
      </c>
      <c r="L247">
        <f t="shared" si="40"/>
        <v>4</v>
      </c>
      <c r="M247">
        <f t="shared" si="41"/>
        <v>3</v>
      </c>
      <c r="N247" s="53">
        <f t="shared" si="42"/>
        <v>3</v>
      </c>
      <c r="S247" s="55" t="str">
        <f t="shared" si="43"/>
        <v>C00404</v>
      </c>
      <c r="T247" s="56">
        <f t="shared" si="44"/>
        <v>3</v>
      </c>
      <c r="U247" s="57">
        <f t="shared" si="44"/>
        <v>3</v>
      </c>
      <c r="V247" s="51" t="str">
        <f t="shared" si="45"/>
        <v>At Risk Customers</v>
      </c>
    </row>
    <row r="248" spans="2:22" x14ac:dyDescent="0.25">
      <c r="B248" t="s">
        <v>286</v>
      </c>
      <c r="C248" s="40">
        <v>45615</v>
      </c>
      <c r="D248" s="2">
        <v>2</v>
      </c>
      <c r="E248" s="4">
        <v>550.85</v>
      </c>
      <c r="F248" s="4"/>
      <c r="G248" s="4" t="str">
        <f t="shared" si="35"/>
        <v>C00405</v>
      </c>
      <c r="H248" s="40">
        <f t="shared" si="36"/>
        <v>45615</v>
      </c>
      <c r="I248" s="2">
        <f t="shared" si="37"/>
        <v>2</v>
      </c>
      <c r="J248" s="4">
        <f t="shared" si="38"/>
        <v>550.85</v>
      </c>
      <c r="K248">
        <f t="shared" si="39"/>
        <v>3</v>
      </c>
      <c r="L248">
        <f t="shared" si="40"/>
        <v>4</v>
      </c>
      <c r="M248">
        <f t="shared" si="41"/>
        <v>3</v>
      </c>
      <c r="N248" s="53">
        <f t="shared" si="42"/>
        <v>3.3333333333333335</v>
      </c>
      <c r="S248" s="55" t="str">
        <f t="shared" si="43"/>
        <v>C00405</v>
      </c>
      <c r="T248" s="56">
        <f t="shared" si="44"/>
        <v>3.3333333333333335</v>
      </c>
      <c r="U248" s="57">
        <f t="shared" si="44"/>
        <v>3.3333333333333335</v>
      </c>
      <c r="V248" s="51" t="str">
        <f t="shared" si="45"/>
        <v>Loyal or Potential Loyalists</v>
      </c>
    </row>
    <row r="249" spans="2:22" x14ac:dyDescent="0.25">
      <c r="B249" t="s">
        <v>287</v>
      </c>
      <c r="C249" s="40">
        <v>44989</v>
      </c>
      <c r="D249" s="2">
        <v>2</v>
      </c>
      <c r="E249" s="4">
        <v>1333.37</v>
      </c>
      <c r="F249" s="4"/>
      <c r="G249" s="4" t="str">
        <f t="shared" si="35"/>
        <v>C00407</v>
      </c>
      <c r="H249" s="40">
        <f t="shared" si="36"/>
        <v>44989</v>
      </c>
      <c r="I249" s="2">
        <f t="shared" si="37"/>
        <v>2</v>
      </c>
      <c r="J249" s="4">
        <f t="shared" si="38"/>
        <v>1333.37</v>
      </c>
      <c r="K249">
        <f t="shared" si="39"/>
        <v>1</v>
      </c>
      <c r="L249">
        <f t="shared" si="40"/>
        <v>4</v>
      </c>
      <c r="M249">
        <f t="shared" si="41"/>
        <v>4</v>
      </c>
      <c r="N249" s="53">
        <f t="shared" si="42"/>
        <v>3</v>
      </c>
      <c r="S249" s="55" t="str">
        <f t="shared" si="43"/>
        <v>C00407</v>
      </c>
      <c r="T249" s="56">
        <f t="shared" si="44"/>
        <v>3</v>
      </c>
      <c r="U249" s="57">
        <f t="shared" si="44"/>
        <v>3</v>
      </c>
      <c r="V249" s="51" t="str">
        <f t="shared" si="45"/>
        <v>At Risk Customers</v>
      </c>
    </row>
    <row r="250" spans="2:22" x14ac:dyDescent="0.25">
      <c r="B250" t="s">
        <v>288</v>
      </c>
      <c r="C250" s="40">
        <v>45884</v>
      </c>
      <c r="D250" s="2">
        <v>5</v>
      </c>
      <c r="E250" s="4">
        <v>3976.64</v>
      </c>
      <c r="F250" s="4"/>
      <c r="G250" s="4" t="str">
        <f t="shared" si="35"/>
        <v>C00410</v>
      </c>
      <c r="H250" s="40">
        <f t="shared" si="36"/>
        <v>45884</v>
      </c>
      <c r="I250" s="2">
        <f t="shared" si="37"/>
        <v>5</v>
      </c>
      <c r="J250" s="4">
        <f t="shared" si="38"/>
        <v>3976.64</v>
      </c>
      <c r="K250">
        <f t="shared" si="39"/>
        <v>4</v>
      </c>
      <c r="L250">
        <f t="shared" si="40"/>
        <v>5</v>
      </c>
      <c r="M250">
        <f t="shared" si="41"/>
        <v>5</v>
      </c>
      <c r="N250" s="53">
        <f t="shared" si="42"/>
        <v>4.666666666666667</v>
      </c>
      <c r="S250" s="55" t="str">
        <f t="shared" si="43"/>
        <v>C00410</v>
      </c>
      <c r="T250" s="56">
        <f t="shared" si="44"/>
        <v>4.666666666666667</v>
      </c>
      <c r="U250" s="57">
        <f t="shared" si="44"/>
        <v>4.666666666666667</v>
      </c>
      <c r="V250" s="51" t="str">
        <f t="shared" si="45"/>
        <v>Champions</v>
      </c>
    </row>
    <row r="251" spans="2:22" x14ac:dyDescent="0.25">
      <c r="B251" t="s">
        <v>289</v>
      </c>
      <c r="C251" s="40">
        <v>45648</v>
      </c>
      <c r="D251" s="2">
        <v>2</v>
      </c>
      <c r="E251" s="4">
        <v>1636.01</v>
      </c>
      <c r="F251" s="4"/>
      <c r="G251" s="4" t="str">
        <f t="shared" si="35"/>
        <v>C00411</v>
      </c>
      <c r="H251" s="40">
        <f t="shared" si="36"/>
        <v>45648</v>
      </c>
      <c r="I251" s="2">
        <f t="shared" si="37"/>
        <v>2</v>
      </c>
      <c r="J251" s="4">
        <f t="shared" si="38"/>
        <v>1636.01</v>
      </c>
      <c r="K251">
        <f t="shared" si="39"/>
        <v>3</v>
      </c>
      <c r="L251">
        <f t="shared" si="40"/>
        <v>4</v>
      </c>
      <c r="M251">
        <f t="shared" si="41"/>
        <v>4</v>
      </c>
      <c r="N251" s="53">
        <f t="shared" si="42"/>
        <v>3.6666666666666665</v>
      </c>
      <c r="S251" s="55" t="str">
        <f t="shared" si="43"/>
        <v>C00411</v>
      </c>
      <c r="T251" s="56">
        <f t="shared" si="44"/>
        <v>3.6666666666666665</v>
      </c>
      <c r="U251" s="57">
        <f t="shared" si="44"/>
        <v>3.6666666666666665</v>
      </c>
      <c r="V251" s="51" t="str">
        <f t="shared" si="45"/>
        <v>Loyal or Potential Loyalists</v>
      </c>
    </row>
    <row r="252" spans="2:22" x14ac:dyDescent="0.25">
      <c r="B252" t="s">
        <v>290</v>
      </c>
      <c r="C252" s="40">
        <v>44970</v>
      </c>
      <c r="D252" s="2">
        <v>1</v>
      </c>
      <c r="E252" s="4">
        <v>719.12</v>
      </c>
      <c r="F252" s="4"/>
      <c r="G252" s="4" t="str">
        <f t="shared" si="35"/>
        <v>C00414</v>
      </c>
      <c r="H252" s="40">
        <f t="shared" si="36"/>
        <v>44970</v>
      </c>
      <c r="I252" s="2">
        <f t="shared" si="37"/>
        <v>1</v>
      </c>
      <c r="J252" s="4">
        <f t="shared" si="38"/>
        <v>719.12</v>
      </c>
      <c r="K252">
        <f t="shared" si="39"/>
        <v>1</v>
      </c>
      <c r="L252">
        <f t="shared" si="40"/>
        <v>3</v>
      </c>
      <c r="M252">
        <f t="shared" si="41"/>
        <v>3</v>
      </c>
      <c r="N252" s="53">
        <f t="shared" si="42"/>
        <v>2.3333333333333335</v>
      </c>
      <c r="S252" s="55" t="str">
        <f t="shared" si="43"/>
        <v>C00414</v>
      </c>
      <c r="T252" s="56">
        <f t="shared" si="44"/>
        <v>2.3333333333333335</v>
      </c>
      <c r="U252" s="57">
        <f t="shared" si="44"/>
        <v>2.3333333333333335</v>
      </c>
      <c r="V252" s="51" t="str">
        <f t="shared" si="45"/>
        <v>At Risk Customers</v>
      </c>
    </row>
    <row r="253" spans="2:22" x14ac:dyDescent="0.25">
      <c r="B253" t="s">
        <v>291</v>
      </c>
      <c r="C253" s="40">
        <v>45980</v>
      </c>
      <c r="D253" s="2">
        <v>4</v>
      </c>
      <c r="E253" s="4">
        <v>3848.44</v>
      </c>
      <c r="F253" s="4"/>
      <c r="G253" s="4" t="str">
        <f t="shared" si="35"/>
        <v>C00415</v>
      </c>
      <c r="H253" s="40">
        <f t="shared" si="36"/>
        <v>45980</v>
      </c>
      <c r="I253" s="2">
        <f t="shared" si="37"/>
        <v>4</v>
      </c>
      <c r="J253" s="4">
        <f t="shared" si="38"/>
        <v>3848.44</v>
      </c>
      <c r="K253">
        <f t="shared" si="39"/>
        <v>5</v>
      </c>
      <c r="L253">
        <f t="shared" si="40"/>
        <v>5</v>
      </c>
      <c r="M253">
        <f t="shared" si="41"/>
        <v>5</v>
      </c>
      <c r="N253" s="53">
        <f t="shared" si="42"/>
        <v>5</v>
      </c>
      <c r="S253" s="55" t="str">
        <f t="shared" si="43"/>
        <v>C00415</v>
      </c>
      <c r="T253" s="56">
        <f t="shared" si="44"/>
        <v>5</v>
      </c>
      <c r="U253" s="57">
        <f t="shared" si="44"/>
        <v>5</v>
      </c>
      <c r="V253" s="51" t="str">
        <f t="shared" si="45"/>
        <v>Champions</v>
      </c>
    </row>
    <row r="254" spans="2:22" x14ac:dyDescent="0.25">
      <c r="B254" t="s">
        <v>292</v>
      </c>
      <c r="C254" s="40">
        <v>45914</v>
      </c>
      <c r="D254" s="2">
        <v>12</v>
      </c>
      <c r="E254" s="4">
        <v>10681.34</v>
      </c>
      <c r="F254" s="4"/>
      <c r="G254" s="4" t="str">
        <f t="shared" si="35"/>
        <v>C00416</v>
      </c>
      <c r="H254" s="40">
        <f t="shared" si="36"/>
        <v>45914</v>
      </c>
      <c r="I254" s="2">
        <f t="shared" si="37"/>
        <v>12</v>
      </c>
      <c r="J254" s="4">
        <f t="shared" si="38"/>
        <v>10681.34</v>
      </c>
      <c r="K254">
        <f t="shared" si="39"/>
        <v>4</v>
      </c>
      <c r="L254">
        <f t="shared" si="40"/>
        <v>5</v>
      </c>
      <c r="M254">
        <f t="shared" si="41"/>
        <v>5</v>
      </c>
      <c r="N254" s="53">
        <f t="shared" si="42"/>
        <v>4.666666666666667</v>
      </c>
      <c r="S254" s="55" t="str">
        <f t="shared" si="43"/>
        <v>C00416</v>
      </c>
      <c r="T254" s="56">
        <f t="shared" si="44"/>
        <v>4.666666666666667</v>
      </c>
      <c r="U254" s="57">
        <f t="shared" si="44"/>
        <v>4.666666666666667</v>
      </c>
      <c r="V254" s="51" t="str">
        <f t="shared" si="45"/>
        <v>Champions</v>
      </c>
    </row>
    <row r="255" spans="2:22" x14ac:dyDescent="0.25">
      <c r="B255" t="s">
        <v>293</v>
      </c>
      <c r="C255" s="40">
        <v>45481</v>
      </c>
      <c r="D255" s="2">
        <v>1</v>
      </c>
      <c r="E255" s="4">
        <v>2975.04</v>
      </c>
      <c r="F255" s="4"/>
      <c r="G255" s="4" t="str">
        <f t="shared" si="35"/>
        <v>C00418</v>
      </c>
      <c r="H255" s="40">
        <f t="shared" si="36"/>
        <v>45481</v>
      </c>
      <c r="I255" s="2">
        <f t="shared" si="37"/>
        <v>1</v>
      </c>
      <c r="J255" s="4">
        <f t="shared" si="38"/>
        <v>2975.04</v>
      </c>
      <c r="K255">
        <f t="shared" si="39"/>
        <v>2</v>
      </c>
      <c r="L255">
        <f t="shared" si="40"/>
        <v>3</v>
      </c>
      <c r="M255">
        <f t="shared" si="41"/>
        <v>4</v>
      </c>
      <c r="N255" s="53">
        <f t="shared" si="42"/>
        <v>3</v>
      </c>
      <c r="S255" s="55" t="str">
        <f t="shared" si="43"/>
        <v>C00418</v>
      </c>
      <c r="T255" s="56">
        <f t="shared" si="44"/>
        <v>3</v>
      </c>
      <c r="U255" s="57">
        <f t="shared" si="44"/>
        <v>3</v>
      </c>
      <c r="V255" s="51" t="str">
        <f t="shared" si="45"/>
        <v>At Risk Customers</v>
      </c>
    </row>
    <row r="256" spans="2:22" x14ac:dyDescent="0.25">
      <c r="B256" t="s">
        <v>294</v>
      </c>
      <c r="C256" s="40">
        <v>45863</v>
      </c>
      <c r="D256" s="2">
        <v>14</v>
      </c>
      <c r="E256" s="4">
        <v>19029.240000000002</v>
      </c>
      <c r="F256" s="4"/>
      <c r="G256" s="4" t="str">
        <f t="shared" si="35"/>
        <v>C00420</v>
      </c>
      <c r="H256" s="40">
        <f t="shared" si="36"/>
        <v>45863</v>
      </c>
      <c r="I256" s="2">
        <f t="shared" si="37"/>
        <v>14</v>
      </c>
      <c r="J256" s="4">
        <f t="shared" si="38"/>
        <v>19029.240000000002</v>
      </c>
      <c r="K256">
        <f t="shared" si="39"/>
        <v>4</v>
      </c>
      <c r="L256">
        <f t="shared" si="40"/>
        <v>5</v>
      </c>
      <c r="M256">
        <f t="shared" si="41"/>
        <v>5</v>
      </c>
      <c r="N256" s="53">
        <f t="shared" si="42"/>
        <v>4.666666666666667</v>
      </c>
      <c r="S256" s="55" t="str">
        <f t="shared" si="43"/>
        <v>C00420</v>
      </c>
      <c r="T256" s="56">
        <f t="shared" si="44"/>
        <v>4.666666666666667</v>
      </c>
      <c r="U256" s="57">
        <f t="shared" si="44"/>
        <v>4.666666666666667</v>
      </c>
      <c r="V256" s="51" t="str">
        <f t="shared" si="45"/>
        <v>Champions</v>
      </c>
    </row>
    <row r="257" spans="2:22" x14ac:dyDescent="0.25">
      <c r="B257" t="s">
        <v>295</v>
      </c>
      <c r="C257" s="40">
        <v>45922</v>
      </c>
      <c r="D257" s="2">
        <v>2</v>
      </c>
      <c r="E257" s="4">
        <v>1381.6</v>
      </c>
      <c r="F257" s="4"/>
      <c r="G257" s="4" t="str">
        <f t="shared" si="35"/>
        <v>C00421</v>
      </c>
      <c r="H257" s="40">
        <f t="shared" si="36"/>
        <v>45922</v>
      </c>
      <c r="I257" s="2">
        <f t="shared" si="37"/>
        <v>2</v>
      </c>
      <c r="J257" s="4">
        <f t="shared" si="38"/>
        <v>1381.6</v>
      </c>
      <c r="K257">
        <f t="shared" si="39"/>
        <v>4</v>
      </c>
      <c r="L257">
        <f t="shared" si="40"/>
        <v>4</v>
      </c>
      <c r="M257">
        <f t="shared" si="41"/>
        <v>4</v>
      </c>
      <c r="N257" s="53">
        <f t="shared" si="42"/>
        <v>4</v>
      </c>
      <c r="S257" s="55" t="str">
        <f t="shared" si="43"/>
        <v>C00421</v>
      </c>
      <c r="T257" s="56">
        <f t="shared" si="44"/>
        <v>4</v>
      </c>
      <c r="U257" s="57">
        <f t="shared" si="44"/>
        <v>4</v>
      </c>
      <c r="V257" s="51" t="str">
        <f t="shared" si="45"/>
        <v>Loyal or Potential Loyalists</v>
      </c>
    </row>
    <row r="258" spans="2:22" x14ac:dyDescent="0.25">
      <c r="B258" t="s">
        <v>296</v>
      </c>
      <c r="C258" s="40">
        <v>45969</v>
      </c>
      <c r="D258" s="2">
        <v>8</v>
      </c>
      <c r="E258" s="4">
        <v>8671.52</v>
      </c>
      <c r="F258" s="4"/>
      <c r="G258" s="4" t="str">
        <f t="shared" si="35"/>
        <v>C00422</v>
      </c>
      <c r="H258" s="40">
        <f t="shared" si="36"/>
        <v>45969</v>
      </c>
      <c r="I258" s="2">
        <f t="shared" si="37"/>
        <v>8</v>
      </c>
      <c r="J258" s="4">
        <f t="shared" si="38"/>
        <v>8671.52</v>
      </c>
      <c r="K258">
        <f t="shared" si="39"/>
        <v>5</v>
      </c>
      <c r="L258">
        <f t="shared" si="40"/>
        <v>5</v>
      </c>
      <c r="M258">
        <f t="shared" si="41"/>
        <v>5</v>
      </c>
      <c r="N258" s="53">
        <f t="shared" si="42"/>
        <v>5</v>
      </c>
      <c r="S258" s="55" t="str">
        <f t="shared" si="43"/>
        <v>C00422</v>
      </c>
      <c r="T258" s="56">
        <f t="shared" si="44"/>
        <v>5</v>
      </c>
      <c r="U258" s="57">
        <f t="shared" si="44"/>
        <v>5</v>
      </c>
      <c r="V258" s="51" t="str">
        <f t="shared" si="45"/>
        <v>Champions</v>
      </c>
    </row>
    <row r="259" spans="2:22" x14ac:dyDescent="0.25">
      <c r="B259" t="s">
        <v>297</v>
      </c>
      <c r="C259" s="40">
        <v>45938</v>
      </c>
      <c r="D259" s="2">
        <v>3</v>
      </c>
      <c r="E259" s="4">
        <v>1477.18</v>
      </c>
      <c r="F259" s="4"/>
      <c r="G259" s="4" t="str">
        <f t="shared" si="35"/>
        <v>C00423</v>
      </c>
      <c r="H259" s="40">
        <f t="shared" si="36"/>
        <v>45938</v>
      </c>
      <c r="I259" s="2">
        <f t="shared" si="37"/>
        <v>3</v>
      </c>
      <c r="J259" s="4">
        <f t="shared" si="38"/>
        <v>1477.18</v>
      </c>
      <c r="K259">
        <f t="shared" si="39"/>
        <v>4</v>
      </c>
      <c r="L259">
        <f t="shared" si="40"/>
        <v>4</v>
      </c>
      <c r="M259">
        <f t="shared" si="41"/>
        <v>4</v>
      </c>
      <c r="N259" s="53">
        <f t="shared" si="42"/>
        <v>4</v>
      </c>
      <c r="S259" s="55" t="str">
        <f t="shared" si="43"/>
        <v>C00423</v>
      </c>
      <c r="T259" s="56">
        <f t="shared" si="44"/>
        <v>4</v>
      </c>
      <c r="U259" s="57">
        <f t="shared" si="44"/>
        <v>4</v>
      </c>
      <c r="V259" s="51" t="str">
        <f t="shared" si="45"/>
        <v>Loyal or Potential Loyalists</v>
      </c>
    </row>
    <row r="260" spans="2:22" x14ac:dyDescent="0.25">
      <c r="B260" t="s">
        <v>298</v>
      </c>
      <c r="C260" s="40">
        <v>45973</v>
      </c>
      <c r="D260" s="2">
        <v>12</v>
      </c>
      <c r="E260" s="4">
        <v>12060.76</v>
      </c>
      <c r="F260" s="4"/>
      <c r="G260" s="4" t="str">
        <f t="shared" ref="G260:G323" si="46">B260</f>
        <v>C00424</v>
      </c>
      <c r="H260" s="40">
        <f t="shared" ref="H260:H323" si="47">C260</f>
        <v>45973</v>
      </c>
      <c r="I260" s="2">
        <f t="shared" ref="I260:I323" si="48">D260</f>
        <v>12</v>
      </c>
      <c r="J260" s="4">
        <f t="shared" ref="J260:J323" si="49">E260</f>
        <v>12060.76</v>
      </c>
      <c r="K260">
        <f t="shared" ref="K260:K323" si="50">VLOOKUP(H260,$P$5:$Q$9,2,TRUE)</f>
        <v>5</v>
      </c>
      <c r="L260">
        <f t="shared" ref="L260:L323" si="51">VLOOKUP(I260,$P$12:$Q$16,2,TRUE)</f>
        <v>5</v>
      </c>
      <c r="M260">
        <f t="shared" ref="M260:M323" si="52">VLOOKUP(J260,$P$19:$Q$23,2,TRUE)</f>
        <v>5</v>
      </c>
      <c r="N260" s="53">
        <f t="shared" ref="N260:N323" si="53">(K260+L260+M260)/3</f>
        <v>5</v>
      </c>
      <c r="S260" s="55" t="str">
        <f t="shared" ref="S260:S323" si="54">G260</f>
        <v>C00424</v>
      </c>
      <c r="T260" s="56">
        <f t="shared" ref="T260:U323" si="55">$N260</f>
        <v>5</v>
      </c>
      <c r="U260" s="57">
        <f t="shared" si="55"/>
        <v>5</v>
      </c>
      <c r="V260" s="51" t="str">
        <f t="shared" ref="V260:V323" si="56">IF(U260&gt;4,"Champions",IF(AND(U260&gt;3,U260&lt;=4),"Loyal or Potential Loyalists",IF(AND(U260&gt;2,U260&lt;=3),"At Risk Customers","Lost Customers")))</f>
        <v>Champions</v>
      </c>
    </row>
    <row r="261" spans="2:22" x14ac:dyDescent="0.25">
      <c r="B261" t="s">
        <v>299</v>
      </c>
      <c r="C261" s="40">
        <v>45440</v>
      </c>
      <c r="D261" s="2">
        <v>1</v>
      </c>
      <c r="E261" s="4">
        <v>38.36</v>
      </c>
      <c r="F261" s="4"/>
      <c r="G261" s="4" t="str">
        <f t="shared" si="46"/>
        <v>C00426</v>
      </c>
      <c r="H261" s="40">
        <f t="shared" si="47"/>
        <v>45440</v>
      </c>
      <c r="I261" s="2">
        <f t="shared" si="48"/>
        <v>1</v>
      </c>
      <c r="J261" s="4">
        <f t="shared" si="49"/>
        <v>38.36</v>
      </c>
      <c r="K261">
        <f t="shared" si="50"/>
        <v>2</v>
      </c>
      <c r="L261">
        <f t="shared" si="51"/>
        <v>3</v>
      </c>
      <c r="M261">
        <f t="shared" si="52"/>
        <v>1</v>
      </c>
      <c r="N261" s="53">
        <f t="shared" si="53"/>
        <v>2</v>
      </c>
      <c r="S261" s="55" t="str">
        <f t="shared" si="54"/>
        <v>C00426</v>
      </c>
      <c r="T261" s="56">
        <f t="shared" si="55"/>
        <v>2</v>
      </c>
      <c r="U261" s="57">
        <f t="shared" si="55"/>
        <v>2</v>
      </c>
      <c r="V261" s="51" t="str">
        <f t="shared" si="56"/>
        <v>Lost Customers</v>
      </c>
    </row>
    <row r="262" spans="2:22" x14ac:dyDescent="0.25">
      <c r="B262" t="s">
        <v>300</v>
      </c>
      <c r="C262" s="40">
        <v>45132</v>
      </c>
      <c r="D262" s="2">
        <v>1</v>
      </c>
      <c r="E262" s="4">
        <v>3760.77</v>
      </c>
      <c r="F262" s="4"/>
      <c r="G262" s="4" t="str">
        <f t="shared" si="46"/>
        <v>C00427</v>
      </c>
      <c r="H262" s="40">
        <f t="shared" si="47"/>
        <v>45132</v>
      </c>
      <c r="I262" s="2">
        <f t="shared" si="48"/>
        <v>1</v>
      </c>
      <c r="J262" s="4">
        <f t="shared" si="49"/>
        <v>3760.77</v>
      </c>
      <c r="K262">
        <f t="shared" si="50"/>
        <v>1</v>
      </c>
      <c r="L262">
        <f t="shared" si="51"/>
        <v>3</v>
      </c>
      <c r="M262">
        <f t="shared" si="52"/>
        <v>5</v>
      </c>
      <c r="N262" s="53">
        <f t="shared" si="53"/>
        <v>3</v>
      </c>
      <c r="S262" s="55" t="str">
        <f t="shared" si="54"/>
        <v>C00427</v>
      </c>
      <c r="T262" s="56">
        <f t="shared" si="55"/>
        <v>3</v>
      </c>
      <c r="U262" s="57">
        <f t="shared" si="55"/>
        <v>3</v>
      </c>
      <c r="V262" s="51" t="str">
        <f t="shared" si="56"/>
        <v>At Risk Customers</v>
      </c>
    </row>
    <row r="263" spans="2:22" x14ac:dyDescent="0.25">
      <c r="B263" t="s">
        <v>301</v>
      </c>
      <c r="C263" s="40">
        <v>45482</v>
      </c>
      <c r="D263" s="2">
        <v>2</v>
      </c>
      <c r="E263" s="4">
        <v>104.42</v>
      </c>
      <c r="F263" s="4"/>
      <c r="G263" s="4" t="str">
        <f t="shared" si="46"/>
        <v>C00428</v>
      </c>
      <c r="H263" s="40">
        <f t="shared" si="47"/>
        <v>45482</v>
      </c>
      <c r="I263" s="2">
        <f t="shared" si="48"/>
        <v>2</v>
      </c>
      <c r="J263" s="4">
        <f t="shared" si="49"/>
        <v>104.42</v>
      </c>
      <c r="K263">
        <f t="shared" si="50"/>
        <v>2</v>
      </c>
      <c r="L263">
        <f t="shared" si="51"/>
        <v>4</v>
      </c>
      <c r="M263">
        <f t="shared" si="52"/>
        <v>1</v>
      </c>
      <c r="N263" s="53">
        <f t="shared" si="53"/>
        <v>2.3333333333333335</v>
      </c>
      <c r="S263" s="55" t="str">
        <f t="shared" si="54"/>
        <v>C00428</v>
      </c>
      <c r="T263" s="56">
        <f t="shared" si="55"/>
        <v>2.3333333333333335</v>
      </c>
      <c r="U263" s="57">
        <f t="shared" si="55"/>
        <v>2.3333333333333335</v>
      </c>
      <c r="V263" s="51" t="str">
        <f t="shared" si="56"/>
        <v>At Risk Customers</v>
      </c>
    </row>
    <row r="264" spans="2:22" x14ac:dyDescent="0.25">
      <c r="B264" t="s">
        <v>302</v>
      </c>
      <c r="C264" s="40">
        <v>45423</v>
      </c>
      <c r="D264" s="2">
        <v>1</v>
      </c>
      <c r="E264" s="4">
        <v>1034.92</v>
      </c>
      <c r="F264" s="4"/>
      <c r="G264" s="4" t="str">
        <f t="shared" si="46"/>
        <v>C00429</v>
      </c>
      <c r="H264" s="40">
        <f t="shared" si="47"/>
        <v>45423</v>
      </c>
      <c r="I264" s="2">
        <f t="shared" si="48"/>
        <v>1</v>
      </c>
      <c r="J264" s="4">
        <f t="shared" si="49"/>
        <v>1034.92</v>
      </c>
      <c r="K264">
        <f t="shared" si="50"/>
        <v>2</v>
      </c>
      <c r="L264">
        <f t="shared" si="51"/>
        <v>3</v>
      </c>
      <c r="M264">
        <f t="shared" si="52"/>
        <v>3</v>
      </c>
      <c r="N264" s="53">
        <f t="shared" si="53"/>
        <v>2.6666666666666665</v>
      </c>
      <c r="S264" s="55" t="str">
        <f t="shared" si="54"/>
        <v>C00429</v>
      </c>
      <c r="T264" s="56">
        <f t="shared" si="55"/>
        <v>2.6666666666666665</v>
      </c>
      <c r="U264" s="57">
        <f t="shared" si="55"/>
        <v>2.6666666666666665</v>
      </c>
      <c r="V264" s="51" t="str">
        <f t="shared" si="56"/>
        <v>At Risk Customers</v>
      </c>
    </row>
    <row r="265" spans="2:22" x14ac:dyDescent="0.25">
      <c r="B265" t="s">
        <v>303</v>
      </c>
      <c r="C265" s="40">
        <v>45758</v>
      </c>
      <c r="D265" s="2">
        <v>4</v>
      </c>
      <c r="E265" s="4">
        <v>7714.64</v>
      </c>
      <c r="F265" s="4"/>
      <c r="G265" s="4" t="str">
        <f t="shared" si="46"/>
        <v>C00433</v>
      </c>
      <c r="H265" s="40">
        <f t="shared" si="47"/>
        <v>45758</v>
      </c>
      <c r="I265" s="2">
        <f t="shared" si="48"/>
        <v>4</v>
      </c>
      <c r="J265" s="4">
        <f t="shared" si="49"/>
        <v>7714.64</v>
      </c>
      <c r="K265">
        <f t="shared" si="50"/>
        <v>3</v>
      </c>
      <c r="L265">
        <f t="shared" si="51"/>
        <v>5</v>
      </c>
      <c r="M265">
        <f t="shared" si="52"/>
        <v>5</v>
      </c>
      <c r="N265" s="53">
        <f t="shared" si="53"/>
        <v>4.333333333333333</v>
      </c>
      <c r="S265" s="55" t="str">
        <f t="shared" si="54"/>
        <v>C00433</v>
      </c>
      <c r="T265" s="56">
        <f t="shared" si="55"/>
        <v>4.333333333333333</v>
      </c>
      <c r="U265" s="57">
        <f t="shared" si="55"/>
        <v>4.333333333333333</v>
      </c>
      <c r="V265" s="51" t="str">
        <f t="shared" si="56"/>
        <v>Champions</v>
      </c>
    </row>
    <row r="266" spans="2:22" x14ac:dyDescent="0.25">
      <c r="B266" t="s">
        <v>304</v>
      </c>
      <c r="C266" s="40">
        <v>46017</v>
      </c>
      <c r="D266" s="2">
        <v>6</v>
      </c>
      <c r="E266" s="4">
        <v>2126.4899999999998</v>
      </c>
      <c r="F266" s="4"/>
      <c r="G266" s="4" t="str">
        <f t="shared" si="46"/>
        <v>C00434</v>
      </c>
      <c r="H266" s="40">
        <f t="shared" si="47"/>
        <v>46017</v>
      </c>
      <c r="I266" s="2">
        <f t="shared" si="48"/>
        <v>6</v>
      </c>
      <c r="J266" s="4">
        <f t="shared" si="49"/>
        <v>2126.4899999999998</v>
      </c>
      <c r="K266">
        <f t="shared" si="50"/>
        <v>5</v>
      </c>
      <c r="L266">
        <f t="shared" si="51"/>
        <v>5</v>
      </c>
      <c r="M266">
        <f t="shared" si="52"/>
        <v>4</v>
      </c>
      <c r="N266" s="53">
        <f t="shared" si="53"/>
        <v>4.666666666666667</v>
      </c>
      <c r="S266" s="55" t="str">
        <f t="shared" si="54"/>
        <v>C00434</v>
      </c>
      <c r="T266" s="56">
        <f t="shared" si="55"/>
        <v>4.666666666666667</v>
      </c>
      <c r="U266" s="57">
        <f t="shared" si="55"/>
        <v>4.666666666666667</v>
      </c>
      <c r="V266" s="51" t="str">
        <f t="shared" si="56"/>
        <v>Champions</v>
      </c>
    </row>
    <row r="267" spans="2:22" x14ac:dyDescent="0.25">
      <c r="B267" t="s">
        <v>305</v>
      </c>
      <c r="C267" s="40">
        <v>46021</v>
      </c>
      <c r="D267" s="2">
        <v>334</v>
      </c>
      <c r="E267" s="4">
        <v>220652.01</v>
      </c>
      <c r="F267" s="4"/>
      <c r="G267" s="4" t="str">
        <f t="shared" si="46"/>
        <v>C00435</v>
      </c>
      <c r="H267" s="40">
        <f t="shared" si="47"/>
        <v>46021</v>
      </c>
      <c r="I267" s="2">
        <f t="shared" si="48"/>
        <v>334</v>
      </c>
      <c r="J267" s="4">
        <f t="shared" si="49"/>
        <v>220652.01</v>
      </c>
      <c r="K267">
        <f t="shared" si="50"/>
        <v>5</v>
      </c>
      <c r="L267">
        <f t="shared" si="51"/>
        <v>5</v>
      </c>
      <c r="M267">
        <f t="shared" si="52"/>
        <v>5</v>
      </c>
      <c r="N267" s="53">
        <f t="shared" si="53"/>
        <v>5</v>
      </c>
      <c r="S267" s="55" t="str">
        <f t="shared" si="54"/>
        <v>C00435</v>
      </c>
      <c r="T267" s="56">
        <f t="shared" si="55"/>
        <v>5</v>
      </c>
      <c r="U267" s="57">
        <f t="shared" si="55"/>
        <v>5</v>
      </c>
      <c r="V267" s="51" t="str">
        <f t="shared" si="56"/>
        <v>Champions</v>
      </c>
    </row>
    <row r="268" spans="2:22" x14ac:dyDescent="0.25">
      <c r="B268" t="s">
        <v>306</v>
      </c>
      <c r="C268" s="40">
        <v>45656</v>
      </c>
      <c r="D268" s="2">
        <v>5</v>
      </c>
      <c r="E268" s="4">
        <v>6241.08</v>
      </c>
      <c r="F268" s="4"/>
      <c r="G268" s="4" t="str">
        <f t="shared" si="46"/>
        <v>C00436</v>
      </c>
      <c r="H268" s="40">
        <f t="shared" si="47"/>
        <v>45656</v>
      </c>
      <c r="I268" s="2">
        <f t="shared" si="48"/>
        <v>5</v>
      </c>
      <c r="J268" s="4">
        <f t="shared" si="49"/>
        <v>6241.08</v>
      </c>
      <c r="K268">
        <f t="shared" si="50"/>
        <v>3</v>
      </c>
      <c r="L268">
        <f t="shared" si="51"/>
        <v>5</v>
      </c>
      <c r="M268">
        <f t="shared" si="52"/>
        <v>5</v>
      </c>
      <c r="N268" s="53">
        <f t="shared" si="53"/>
        <v>4.333333333333333</v>
      </c>
      <c r="S268" s="55" t="str">
        <f t="shared" si="54"/>
        <v>C00436</v>
      </c>
      <c r="T268" s="56">
        <f t="shared" si="55"/>
        <v>4.333333333333333</v>
      </c>
      <c r="U268" s="57">
        <f t="shared" si="55"/>
        <v>4.333333333333333</v>
      </c>
      <c r="V268" s="51" t="str">
        <f t="shared" si="56"/>
        <v>Champions</v>
      </c>
    </row>
    <row r="269" spans="2:22" x14ac:dyDescent="0.25">
      <c r="B269" t="s">
        <v>307</v>
      </c>
      <c r="C269" s="40">
        <v>45836</v>
      </c>
      <c r="D269" s="2">
        <v>3</v>
      </c>
      <c r="E269" s="4">
        <v>1208.77</v>
      </c>
      <c r="F269" s="4"/>
      <c r="G269" s="4" t="str">
        <f t="shared" si="46"/>
        <v>C00437</v>
      </c>
      <c r="H269" s="40">
        <f t="shared" si="47"/>
        <v>45836</v>
      </c>
      <c r="I269" s="2">
        <f t="shared" si="48"/>
        <v>3</v>
      </c>
      <c r="J269" s="4">
        <f t="shared" si="49"/>
        <v>1208.77</v>
      </c>
      <c r="K269">
        <f t="shared" si="50"/>
        <v>4</v>
      </c>
      <c r="L269">
        <f t="shared" si="51"/>
        <v>4</v>
      </c>
      <c r="M269">
        <f t="shared" si="52"/>
        <v>4</v>
      </c>
      <c r="N269" s="53">
        <f t="shared" si="53"/>
        <v>4</v>
      </c>
      <c r="S269" s="55" t="str">
        <f t="shared" si="54"/>
        <v>C00437</v>
      </c>
      <c r="T269" s="56">
        <f t="shared" si="55"/>
        <v>4</v>
      </c>
      <c r="U269" s="57">
        <f t="shared" si="55"/>
        <v>4</v>
      </c>
      <c r="V269" s="51" t="str">
        <f t="shared" si="56"/>
        <v>Loyal or Potential Loyalists</v>
      </c>
    </row>
    <row r="270" spans="2:22" x14ac:dyDescent="0.25">
      <c r="B270" t="s">
        <v>308</v>
      </c>
      <c r="C270" s="40">
        <v>45884</v>
      </c>
      <c r="D270" s="2">
        <v>3</v>
      </c>
      <c r="E270" s="4">
        <v>4914.57</v>
      </c>
      <c r="F270" s="4"/>
      <c r="G270" s="4" t="str">
        <f t="shared" si="46"/>
        <v>C00438</v>
      </c>
      <c r="H270" s="40">
        <f t="shared" si="47"/>
        <v>45884</v>
      </c>
      <c r="I270" s="2">
        <f t="shared" si="48"/>
        <v>3</v>
      </c>
      <c r="J270" s="4">
        <f t="shared" si="49"/>
        <v>4914.57</v>
      </c>
      <c r="K270">
        <f t="shared" si="50"/>
        <v>4</v>
      </c>
      <c r="L270">
        <f t="shared" si="51"/>
        <v>4</v>
      </c>
      <c r="M270">
        <f t="shared" si="52"/>
        <v>5</v>
      </c>
      <c r="N270" s="53">
        <f t="shared" si="53"/>
        <v>4.333333333333333</v>
      </c>
      <c r="S270" s="55" t="str">
        <f t="shared" si="54"/>
        <v>C00438</v>
      </c>
      <c r="T270" s="56">
        <f t="shared" si="55"/>
        <v>4.333333333333333</v>
      </c>
      <c r="U270" s="57">
        <f t="shared" si="55"/>
        <v>4.333333333333333</v>
      </c>
      <c r="V270" s="51" t="str">
        <f t="shared" si="56"/>
        <v>Champions</v>
      </c>
    </row>
    <row r="271" spans="2:22" x14ac:dyDescent="0.25">
      <c r="B271" t="s">
        <v>309</v>
      </c>
      <c r="C271" s="40">
        <v>45240</v>
      </c>
      <c r="D271" s="2">
        <v>1</v>
      </c>
      <c r="E271" s="4">
        <v>450.6</v>
      </c>
      <c r="F271" s="4"/>
      <c r="G271" s="4" t="str">
        <f t="shared" si="46"/>
        <v>C00440</v>
      </c>
      <c r="H271" s="40">
        <f t="shared" si="47"/>
        <v>45240</v>
      </c>
      <c r="I271" s="2">
        <f t="shared" si="48"/>
        <v>1</v>
      </c>
      <c r="J271" s="4">
        <f t="shared" si="49"/>
        <v>450.6</v>
      </c>
      <c r="K271">
        <f t="shared" si="50"/>
        <v>1</v>
      </c>
      <c r="L271">
        <f t="shared" si="51"/>
        <v>3</v>
      </c>
      <c r="M271">
        <f t="shared" si="52"/>
        <v>2</v>
      </c>
      <c r="N271" s="53">
        <f t="shared" si="53"/>
        <v>2</v>
      </c>
      <c r="S271" s="55" t="str">
        <f t="shared" si="54"/>
        <v>C00440</v>
      </c>
      <c r="T271" s="56">
        <f t="shared" si="55"/>
        <v>2</v>
      </c>
      <c r="U271" s="57">
        <f t="shared" si="55"/>
        <v>2</v>
      </c>
      <c r="V271" s="51" t="str">
        <f t="shared" si="56"/>
        <v>Lost Customers</v>
      </c>
    </row>
    <row r="272" spans="2:22" x14ac:dyDescent="0.25">
      <c r="B272" t="s">
        <v>310</v>
      </c>
      <c r="C272" s="40">
        <v>45417</v>
      </c>
      <c r="D272" s="2">
        <v>1</v>
      </c>
      <c r="E272" s="4">
        <v>143.13999999999999</v>
      </c>
      <c r="F272" s="4"/>
      <c r="G272" s="4" t="str">
        <f t="shared" si="46"/>
        <v>C00441</v>
      </c>
      <c r="H272" s="40">
        <f t="shared" si="47"/>
        <v>45417</v>
      </c>
      <c r="I272" s="2">
        <f t="shared" si="48"/>
        <v>1</v>
      </c>
      <c r="J272" s="4">
        <f t="shared" si="49"/>
        <v>143.13999999999999</v>
      </c>
      <c r="K272">
        <f t="shared" si="50"/>
        <v>2</v>
      </c>
      <c r="L272">
        <f t="shared" si="51"/>
        <v>3</v>
      </c>
      <c r="M272">
        <f t="shared" si="52"/>
        <v>1</v>
      </c>
      <c r="N272" s="53">
        <f t="shared" si="53"/>
        <v>2</v>
      </c>
      <c r="S272" s="55" t="str">
        <f t="shared" si="54"/>
        <v>C00441</v>
      </c>
      <c r="T272" s="56">
        <f t="shared" si="55"/>
        <v>2</v>
      </c>
      <c r="U272" s="57">
        <f t="shared" si="55"/>
        <v>2</v>
      </c>
      <c r="V272" s="51" t="str">
        <f t="shared" si="56"/>
        <v>Lost Customers</v>
      </c>
    </row>
    <row r="273" spans="2:22" x14ac:dyDescent="0.25">
      <c r="B273" t="s">
        <v>311</v>
      </c>
      <c r="C273" s="40">
        <v>45042</v>
      </c>
      <c r="D273" s="2">
        <v>1</v>
      </c>
      <c r="E273" s="4">
        <v>2431.0500000000002</v>
      </c>
      <c r="F273" s="4"/>
      <c r="G273" s="4" t="str">
        <f t="shared" si="46"/>
        <v>C00442</v>
      </c>
      <c r="H273" s="40">
        <f t="shared" si="47"/>
        <v>45042</v>
      </c>
      <c r="I273" s="2">
        <f t="shared" si="48"/>
        <v>1</v>
      </c>
      <c r="J273" s="4">
        <f t="shared" si="49"/>
        <v>2431.0500000000002</v>
      </c>
      <c r="K273">
        <f t="shared" si="50"/>
        <v>1</v>
      </c>
      <c r="L273">
        <f t="shared" si="51"/>
        <v>3</v>
      </c>
      <c r="M273">
        <f t="shared" si="52"/>
        <v>4</v>
      </c>
      <c r="N273" s="53">
        <f t="shared" si="53"/>
        <v>2.6666666666666665</v>
      </c>
      <c r="S273" s="55" t="str">
        <f t="shared" si="54"/>
        <v>C00442</v>
      </c>
      <c r="T273" s="56">
        <f t="shared" si="55"/>
        <v>2.6666666666666665</v>
      </c>
      <c r="U273" s="57">
        <f t="shared" si="55"/>
        <v>2.6666666666666665</v>
      </c>
      <c r="V273" s="51" t="str">
        <f t="shared" si="56"/>
        <v>At Risk Customers</v>
      </c>
    </row>
    <row r="274" spans="2:22" x14ac:dyDescent="0.25">
      <c r="B274" t="s">
        <v>312</v>
      </c>
      <c r="C274" s="40">
        <v>45100</v>
      </c>
      <c r="D274" s="2">
        <v>1</v>
      </c>
      <c r="E274" s="4">
        <v>813.45</v>
      </c>
      <c r="F274" s="4"/>
      <c r="G274" s="4" t="str">
        <f t="shared" si="46"/>
        <v>C00443</v>
      </c>
      <c r="H274" s="40">
        <f t="shared" si="47"/>
        <v>45100</v>
      </c>
      <c r="I274" s="2">
        <f t="shared" si="48"/>
        <v>1</v>
      </c>
      <c r="J274" s="4">
        <f t="shared" si="49"/>
        <v>813.45</v>
      </c>
      <c r="K274">
        <f t="shared" si="50"/>
        <v>1</v>
      </c>
      <c r="L274">
        <f t="shared" si="51"/>
        <v>3</v>
      </c>
      <c r="M274">
        <f t="shared" si="52"/>
        <v>3</v>
      </c>
      <c r="N274" s="53">
        <f t="shared" si="53"/>
        <v>2.3333333333333335</v>
      </c>
      <c r="S274" s="55" t="str">
        <f t="shared" si="54"/>
        <v>C00443</v>
      </c>
      <c r="T274" s="56">
        <f t="shared" si="55"/>
        <v>2.3333333333333335</v>
      </c>
      <c r="U274" s="57">
        <f t="shared" si="55"/>
        <v>2.3333333333333335</v>
      </c>
      <c r="V274" s="51" t="str">
        <f t="shared" si="56"/>
        <v>At Risk Customers</v>
      </c>
    </row>
    <row r="275" spans="2:22" x14ac:dyDescent="0.25">
      <c r="B275" t="s">
        <v>313</v>
      </c>
      <c r="C275" s="40">
        <v>45979</v>
      </c>
      <c r="D275" s="2">
        <v>53</v>
      </c>
      <c r="E275" s="4">
        <v>35685.9</v>
      </c>
      <c r="F275" s="4"/>
      <c r="G275" s="4" t="str">
        <f t="shared" si="46"/>
        <v>C00444</v>
      </c>
      <c r="H275" s="40">
        <f t="shared" si="47"/>
        <v>45979</v>
      </c>
      <c r="I275" s="2">
        <f t="shared" si="48"/>
        <v>53</v>
      </c>
      <c r="J275" s="4">
        <f t="shared" si="49"/>
        <v>35685.9</v>
      </c>
      <c r="K275">
        <f t="shared" si="50"/>
        <v>5</v>
      </c>
      <c r="L275">
        <f t="shared" si="51"/>
        <v>5</v>
      </c>
      <c r="M275">
        <f t="shared" si="52"/>
        <v>5</v>
      </c>
      <c r="N275" s="53">
        <f t="shared" si="53"/>
        <v>5</v>
      </c>
      <c r="S275" s="55" t="str">
        <f t="shared" si="54"/>
        <v>C00444</v>
      </c>
      <c r="T275" s="56">
        <f t="shared" si="55"/>
        <v>5</v>
      </c>
      <c r="U275" s="57">
        <f t="shared" si="55"/>
        <v>5</v>
      </c>
      <c r="V275" s="51" t="str">
        <f t="shared" si="56"/>
        <v>Champions</v>
      </c>
    </row>
    <row r="276" spans="2:22" x14ac:dyDescent="0.25">
      <c r="B276" t="s">
        <v>314</v>
      </c>
      <c r="C276" s="40">
        <v>45396</v>
      </c>
      <c r="D276" s="2">
        <v>1</v>
      </c>
      <c r="E276" s="4">
        <v>3719.32</v>
      </c>
      <c r="F276" s="4"/>
      <c r="G276" s="4" t="str">
        <f t="shared" si="46"/>
        <v>C00445</v>
      </c>
      <c r="H276" s="40">
        <f t="shared" si="47"/>
        <v>45396</v>
      </c>
      <c r="I276" s="2">
        <f t="shared" si="48"/>
        <v>1</v>
      </c>
      <c r="J276" s="4">
        <f t="shared" si="49"/>
        <v>3719.32</v>
      </c>
      <c r="K276">
        <f t="shared" si="50"/>
        <v>2</v>
      </c>
      <c r="L276">
        <f t="shared" si="51"/>
        <v>3</v>
      </c>
      <c r="M276">
        <f t="shared" si="52"/>
        <v>5</v>
      </c>
      <c r="N276" s="53">
        <f t="shared" si="53"/>
        <v>3.3333333333333335</v>
      </c>
      <c r="S276" s="55" t="str">
        <f t="shared" si="54"/>
        <v>C00445</v>
      </c>
      <c r="T276" s="56">
        <f t="shared" si="55"/>
        <v>3.3333333333333335</v>
      </c>
      <c r="U276" s="57">
        <f t="shared" si="55"/>
        <v>3.3333333333333335</v>
      </c>
      <c r="V276" s="51" t="str">
        <f t="shared" si="56"/>
        <v>Loyal or Potential Loyalists</v>
      </c>
    </row>
    <row r="277" spans="2:22" x14ac:dyDescent="0.25">
      <c r="B277" t="s">
        <v>315</v>
      </c>
      <c r="C277" s="40">
        <v>45993</v>
      </c>
      <c r="D277" s="2">
        <v>1</v>
      </c>
      <c r="E277" s="4">
        <v>97.55</v>
      </c>
      <c r="F277" s="4"/>
      <c r="G277" s="4" t="str">
        <f t="shared" si="46"/>
        <v>C00446</v>
      </c>
      <c r="H277" s="40">
        <f t="shared" si="47"/>
        <v>45993</v>
      </c>
      <c r="I277" s="2">
        <f t="shared" si="48"/>
        <v>1</v>
      </c>
      <c r="J277" s="4">
        <f t="shared" si="49"/>
        <v>97.55</v>
      </c>
      <c r="K277">
        <f t="shared" si="50"/>
        <v>5</v>
      </c>
      <c r="L277">
        <f t="shared" si="51"/>
        <v>3</v>
      </c>
      <c r="M277">
        <f t="shared" si="52"/>
        <v>1</v>
      </c>
      <c r="N277" s="53">
        <f t="shared" si="53"/>
        <v>3</v>
      </c>
      <c r="S277" s="55" t="str">
        <f t="shared" si="54"/>
        <v>C00446</v>
      </c>
      <c r="T277" s="56">
        <f t="shared" si="55"/>
        <v>3</v>
      </c>
      <c r="U277" s="57">
        <f t="shared" si="55"/>
        <v>3</v>
      </c>
      <c r="V277" s="51" t="str">
        <f t="shared" si="56"/>
        <v>At Risk Customers</v>
      </c>
    </row>
    <row r="278" spans="2:22" x14ac:dyDescent="0.25">
      <c r="B278" t="s">
        <v>316</v>
      </c>
      <c r="C278" s="40">
        <v>46009</v>
      </c>
      <c r="D278" s="2">
        <v>3</v>
      </c>
      <c r="E278" s="4">
        <v>369.65</v>
      </c>
      <c r="F278" s="4"/>
      <c r="G278" s="4" t="str">
        <f t="shared" si="46"/>
        <v>C00447</v>
      </c>
      <c r="H278" s="40">
        <f t="shared" si="47"/>
        <v>46009</v>
      </c>
      <c r="I278" s="2">
        <f t="shared" si="48"/>
        <v>3</v>
      </c>
      <c r="J278" s="4">
        <f t="shared" si="49"/>
        <v>369.65</v>
      </c>
      <c r="K278">
        <f t="shared" si="50"/>
        <v>5</v>
      </c>
      <c r="L278">
        <f t="shared" si="51"/>
        <v>4</v>
      </c>
      <c r="M278">
        <f t="shared" si="52"/>
        <v>2</v>
      </c>
      <c r="N278" s="53">
        <f t="shared" si="53"/>
        <v>3.6666666666666665</v>
      </c>
      <c r="S278" s="55" t="str">
        <f t="shared" si="54"/>
        <v>C00447</v>
      </c>
      <c r="T278" s="56">
        <f t="shared" si="55"/>
        <v>3.6666666666666665</v>
      </c>
      <c r="U278" s="57">
        <f t="shared" si="55"/>
        <v>3.6666666666666665</v>
      </c>
      <c r="V278" s="51" t="str">
        <f t="shared" si="56"/>
        <v>Loyal or Potential Loyalists</v>
      </c>
    </row>
    <row r="279" spans="2:22" x14ac:dyDescent="0.25">
      <c r="B279" t="s">
        <v>317</v>
      </c>
      <c r="C279" s="40">
        <v>45942</v>
      </c>
      <c r="D279" s="2">
        <v>2</v>
      </c>
      <c r="E279" s="4">
        <v>1639.28</v>
      </c>
      <c r="F279" s="4"/>
      <c r="G279" s="4" t="str">
        <f t="shared" si="46"/>
        <v>C00448</v>
      </c>
      <c r="H279" s="40">
        <f t="shared" si="47"/>
        <v>45942</v>
      </c>
      <c r="I279" s="2">
        <f t="shared" si="48"/>
        <v>2</v>
      </c>
      <c r="J279" s="4">
        <f t="shared" si="49"/>
        <v>1639.28</v>
      </c>
      <c r="K279">
        <f t="shared" si="50"/>
        <v>5</v>
      </c>
      <c r="L279">
        <f t="shared" si="51"/>
        <v>4</v>
      </c>
      <c r="M279">
        <f t="shared" si="52"/>
        <v>4</v>
      </c>
      <c r="N279" s="53">
        <f t="shared" si="53"/>
        <v>4.333333333333333</v>
      </c>
      <c r="S279" s="55" t="str">
        <f t="shared" si="54"/>
        <v>C00448</v>
      </c>
      <c r="T279" s="56">
        <f t="shared" si="55"/>
        <v>4.333333333333333</v>
      </c>
      <c r="U279" s="57">
        <f t="shared" si="55"/>
        <v>4.333333333333333</v>
      </c>
      <c r="V279" s="51" t="str">
        <f t="shared" si="56"/>
        <v>Champions</v>
      </c>
    </row>
    <row r="280" spans="2:22" x14ac:dyDescent="0.25">
      <c r="B280" t="s">
        <v>318</v>
      </c>
      <c r="C280" s="40">
        <v>45920</v>
      </c>
      <c r="D280" s="2">
        <v>12</v>
      </c>
      <c r="E280" s="4">
        <v>10194.870000000001</v>
      </c>
      <c r="F280" s="4"/>
      <c r="G280" s="4" t="str">
        <f t="shared" si="46"/>
        <v>C00449</v>
      </c>
      <c r="H280" s="40">
        <f t="shared" si="47"/>
        <v>45920</v>
      </c>
      <c r="I280" s="2">
        <f t="shared" si="48"/>
        <v>12</v>
      </c>
      <c r="J280" s="4">
        <f t="shared" si="49"/>
        <v>10194.870000000001</v>
      </c>
      <c r="K280">
        <f t="shared" si="50"/>
        <v>4</v>
      </c>
      <c r="L280">
        <f t="shared" si="51"/>
        <v>5</v>
      </c>
      <c r="M280">
        <f t="shared" si="52"/>
        <v>5</v>
      </c>
      <c r="N280" s="53">
        <f t="shared" si="53"/>
        <v>4.666666666666667</v>
      </c>
      <c r="S280" s="55" t="str">
        <f t="shared" si="54"/>
        <v>C00449</v>
      </c>
      <c r="T280" s="56">
        <f t="shared" si="55"/>
        <v>4.666666666666667</v>
      </c>
      <c r="U280" s="57">
        <f t="shared" si="55"/>
        <v>4.666666666666667</v>
      </c>
      <c r="V280" s="51" t="str">
        <f t="shared" si="56"/>
        <v>Champions</v>
      </c>
    </row>
    <row r="281" spans="2:22" x14ac:dyDescent="0.25">
      <c r="B281" t="s">
        <v>319</v>
      </c>
      <c r="C281" s="40">
        <v>45859</v>
      </c>
      <c r="D281" s="2">
        <v>2</v>
      </c>
      <c r="E281" s="4">
        <v>1145.56</v>
      </c>
      <c r="F281" s="4"/>
      <c r="G281" s="4" t="str">
        <f t="shared" si="46"/>
        <v>C00450</v>
      </c>
      <c r="H281" s="40">
        <f t="shared" si="47"/>
        <v>45859</v>
      </c>
      <c r="I281" s="2">
        <f t="shared" si="48"/>
        <v>2</v>
      </c>
      <c r="J281" s="4">
        <f t="shared" si="49"/>
        <v>1145.56</v>
      </c>
      <c r="K281">
        <f t="shared" si="50"/>
        <v>4</v>
      </c>
      <c r="L281">
        <f t="shared" si="51"/>
        <v>4</v>
      </c>
      <c r="M281">
        <f t="shared" si="52"/>
        <v>3</v>
      </c>
      <c r="N281" s="53">
        <f t="shared" si="53"/>
        <v>3.6666666666666665</v>
      </c>
      <c r="S281" s="55" t="str">
        <f t="shared" si="54"/>
        <v>C00450</v>
      </c>
      <c r="T281" s="56">
        <f t="shared" si="55"/>
        <v>3.6666666666666665</v>
      </c>
      <c r="U281" s="57">
        <f t="shared" si="55"/>
        <v>3.6666666666666665</v>
      </c>
      <c r="V281" s="51" t="str">
        <f t="shared" si="56"/>
        <v>Loyal or Potential Loyalists</v>
      </c>
    </row>
    <row r="282" spans="2:22" x14ac:dyDescent="0.25">
      <c r="B282" t="s">
        <v>320</v>
      </c>
      <c r="C282" s="40">
        <v>46006</v>
      </c>
      <c r="D282" s="2">
        <v>69</v>
      </c>
      <c r="E282" s="4">
        <v>37500.04</v>
      </c>
      <c r="F282" s="4"/>
      <c r="G282" s="4" t="str">
        <f t="shared" si="46"/>
        <v>C00451</v>
      </c>
      <c r="H282" s="40">
        <f t="shared" si="47"/>
        <v>46006</v>
      </c>
      <c r="I282" s="2">
        <f t="shared" si="48"/>
        <v>69</v>
      </c>
      <c r="J282" s="4">
        <f t="shared" si="49"/>
        <v>37500.04</v>
      </c>
      <c r="K282">
        <f t="shared" si="50"/>
        <v>5</v>
      </c>
      <c r="L282">
        <f t="shared" si="51"/>
        <v>5</v>
      </c>
      <c r="M282">
        <f t="shared" si="52"/>
        <v>5</v>
      </c>
      <c r="N282" s="53">
        <f t="shared" si="53"/>
        <v>5</v>
      </c>
      <c r="S282" s="55" t="str">
        <f t="shared" si="54"/>
        <v>C00451</v>
      </c>
      <c r="T282" s="56">
        <f t="shared" si="55"/>
        <v>5</v>
      </c>
      <c r="U282" s="57">
        <f t="shared" si="55"/>
        <v>5</v>
      </c>
      <c r="V282" s="51" t="str">
        <f t="shared" si="56"/>
        <v>Champions</v>
      </c>
    </row>
    <row r="283" spans="2:22" x14ac:dyDescent="0.25">
      <c r="B283" t="s">
        <v>321</v>
      </c>
      <c r="C283" s="40">
        <v>45199</v>
      </c>
      <c r="D283" s="2">
        <v>2</v>
      </c>
      <c r="E283" s="4">
        <v>184.4</v>
      </c>
      <c r="F283" s="4"/>
      <c r="G283" s="4" t="str">
        <f t="shared" si="46"/>
        <v>C00453</v>
      </c>
      <c r="H283" s="40">
        <f t="shared" si="47"/>
        <v>45199</v>
      </c>
      <c r="I283" s="2">
        <f t="shared" si="48"/>
        <v>2</v>
      </c>
      <c r="J283" s="4">
        <f t="shared" si="49"/>
        <v>184.4</v>
      </c>
      <c r="K283">
        <f t="shared" si="50"/>
        <v>1</v>
      </c>
      <c r="L283">
        <f t="shared" si="51"/>
        <v>4</v>
      </c>
      <c r="M283">
        <f t="shared" si="52"/>
        <v>1</v>
      </c>
      <c r="N283" s="53">
        <f t="shared" si="53"/>
        <v>2</v>
      </c>
      <c r="S283" s="55" t="str">
        <f t="shared" si="54"/>
        <v>C00453</v>
      </c>
      <c r="T283" s="56">
        <f t="shared" si="55"/>
        <v>2</v>
      </c>
      <c r="U283" s="57">
        <f t="shared" si="55"/>
        <v>2</v>
      </c>
      <c r="V283" s="51" t="str">
        <f t="shared" si="56"/>
        <v>Lost Customers</v>
      </c>
    </row>
    <row r="284" spans="2:22" x14ac:dyDescent="0.25">
      <c r="B284" t="s">
        <v>322</v>
      </c>
      <c r="C284" s="40">
        <v>45716</v>
      </c>
      <c r="D284" s="2">
        <v>2</v>
      </c>
      <c r="E284" s="4">
        <v>1075.4000000000001</v>
      </c>
      <c r="F284" s="4"/>
      <c r="G284" s="4" t="str">
        <f t="shared" si="46"/>
        <v>C00454</v>
      </c>
      <c r="H284" s="40">
        <f t="shared" si="47"/>
        <v>45716</v>
      </c>
      <c r="I284" s="2">
        <f t="shared" si="48"/>
        <v>2</v>
      </c>
      <c r="J284" s="4">
        <f t="shared" si="49"/>
        <v>1075.4000000000001</v>
      </c>
      <c r="K284">
        <f t="shared" si="50"/>
        <v>3</v>
      </c>
      <c r="L284">
        <f t="shared" si="51"/>
        <v>4</v>
      </c>
      <c r="M284">
        <f t="shared" si="52"/>
        <v>3</v>
      </c>
      <c r="N284" s="53">
        <f t="shared" si="53"/>
        <v>3.3333333333333335</v>
      </c>
      <c r="S284" s="55" t="str">
        <f t="shared" si="54"/>
        <v>C00454</v>
      </c>
      <c r="T284" s="56">
        <f t="shared" si="55"/>
        <v>3.3333333333333335</v>
      </c>
      <c r="U284" s="57">
        <f t="shared" si="55"/>
        <v>3.3333333333333335</v>
      </c>
      <c r="V284" s="51" t="str">
        <f t="shared" si="56"/>
        <v>Loyal or Potential Loyalists</v>
      </c>
    </row>
    <row r="285" spans="2:22" x14ac:dyDescent="0.25">
      <c r="B285" t="s">
        <v>323</v>
      </c>
      <c r="C285" s="40">
        <v>44952</v>
      </c>
      <c r="D285" s="2">
        <v>1</v>
      </c>
      <c r="E285" s="4">
        <v>286.62</v>
      </c>
      <c r="F285" s="4"/>
      <c r="G285" s="4" t="str">
        <f t="shared" si="46"/>
        <v>C00455</v>
      </c>
      <c r="H285" s="40">
        <f t="shared" si="47"/>
        <v>44952</v>
      </c>
      <c r="I285" s="2">
        <f t="shared" si="48"/>
        <v>1</v>
      </c>
      <c r="J285" s="4">
        <f t="shared" si="49"/>
        <v>286.62</v>
      </c>
      <c r="K285">
        <f t="shared" si="50"/>
        <v>1</v>
      </c>
      <c r="L285">
        <f t="shared" si="51"/>
        <v>3</v>
      </c>
      <c r="M285">
        <f t="shared" si="52"/>
        <v>2</v>
      </c>
      <c r="N285" s="53">
        <f t="shared" si="53"/>
        <v>2</v>
      </c>
      <c r="S285" s="55" t="str">
        <f t="shared" si="54"/>
        <v>C00455</v>
      </c>
      <c r="T285" s="56">
        <f t="shared" si="55"/>
        <v>2</v>
      </c>
      <c r="U285" s="57">
        <f t="shared" si="55"/>
        <v>2</v>
      </c>
      <c r="V285" s="51" t="str">
        <f t="shared" si="56"/>
        <v>Lost Customers</v>
      </c>
    </row>
    <row r="286" spans="2:22" x14ac:dyDescent="0.25">
      <c r="B286" t="s">
        <v>324</v>
      </c>
      <c r="C286" s="40">
        <v>45666</v>
      </c>
      <c r="D286" s="2">
        <v>2</v>
      </c>
      <c r="E286" s="4">
        <v>3798.21</v>
      </c>
      <c r="F286" s="4"/>
      <c r="G286" s="4" t="str">
        <f t="shared" si="46"/>
        <v>C00456</v>
      </c>
      <c r="H286" s="40">
        <f t="shared" si="47"/>
        <v>45666</v>
      </c>
      <c r="I286" s="2">
        <f t="shared" si="48"/>
        <v>2</v>
      </c>
      <c r="J286" s="4">
        <f t="shared" si="49"/>
        <v>3798.21</v>
      </c>
      <c r="K286">
        <f t="shared" si="50"/>
        <v>3</v>
      </c>
      <c r="L286">
        <f t="shared" si="51"/>
        <v>4</v>
      </c>
      <c r="M286">
        <f t="shared" si="52"/>
        <v>5</v>
      </c>
      <c r="N286" s="53">
        <f t="shared" si="53"/>
        <v>4</v>
      </c>
      <c r="S286" s="55" t="str">
        <f t="shared" si="54"/>
        <v>C00456</v>
      </c>
      <c r="T286" s="56">
        <f t="shared" si="55"/>
        <v>4</v>
      </c>
      <c r="U286" s="57">
        <f t="shared" si="55"/>
        <v>4</v>
      </c>
      <c r="V286" s="51" t="str">
        <f t="shared" si="56"/>
        <v>Loyal or Potential Loyalists</v>
      </c>
    </row>
    <row r="287" spans="2:22" x14ac:dyDescent="0.25">
      <c r="B287" t="s">
        <v>325</v>
      </c>
      <c r="C287" s="40">
        <v>46028</v>
      </c>
      <c r="D287" s="2">
        <v>123</v>
      </c>
      <c r="E287" s="4">
        <v>79678.8</v>
      </c>
      <c r="F287" s="4"/>
      <c r="G287" s="4" t="str">
        <f t="shared" si="46"/>
        <v>C00457</v>
      </c>
      <c r="H287" s="40">
        <f t="shared" si="47"/>
        <v>46028</v>
      </c>
      <c r="I287" s="2">
        <f t="shared" si="48"/>
        <v>123</v>
      </c>
      <c r="J287" s="4">
        <f t="shared" si="49"/>
        <v>79678.8</v>
      </c>
      <c r="K287">
        <f t="shared" si="50"/>
        <v>5</v>
      </c>
      <c r="L287">
        <f t="shared" si="51"/>
        <v>5</v>
      </c>
      <c r="M287">
        <f t="shared" si="52"/>
        <v>5</v>
      </c>
      <c r="N287" s="53">
        <f t="shared" si="53"/>
        <v>5</v>
      </c>
      <c r="S287" s="55" t="str">
        <f t="shared" si="54"/>
        <v>C00457</v>
      </c>
      <c r="T287" s="56">
        <f t="shared" si="55"/>
        <v>5</v>
      </c>
      <c r="U287" s="57">
        <f t="shared" si="55"/>
        <v>5</v>
      </c>
      <c r="V287" s="51" t="str">
        <f t="shared" si="56"/>
        <v>Champions</v>
      </c>
    </row>
    <row r="288" spans="2:22" x14ac:dyDescent="0.25">
      <c r="B288" t="s">
        <v>326</v>
      </c>
      <c r="C288" s="40">
        <v>45812</v>
      </c>
      <c r="D288" s="2">
        <v>1</v>
      </c>
      <c r="E288" s="4">
        <v>665.82</v>
      </c>
      <c r="F288" s="4"/>
      <c r="G288" s="4" t="str">
        <f t="shared" si="46"/>
        <v>C00458</v>
      </c>
      <c r="H288" s="40">
        <f t="shared" si="47"/>
        <v>45812</v>
      </c>
      <c r="I288" s="2">
        <f t="shared" si="48"/>
        <v>1</v>
      </c>
      <c r="J288" s="4">
        <f t="shared" si="49"/>
        <v>665.82</v>
      </c>
      <c r="K288">
        <f t="shared" si="50"/>
        <v>4</v>
      </c>
      <c r="L288">
        <f t="shared" si="51"/>
        <v>3</v>
      </c>
      <c r="M288">
        <f t="shared" si="52"/>
        <v>3</v>
      </c>
      <c r="N288" s="53">
        <f t="shared" si="53"/>
        <v>3.3333333333333335</v>
      </c>
      <c r="S288" s="55" t="str">
        <f t="shared" si="54"/>
        <v>C00458</v>
      </c>
      <c r="T288" s="56">
        <f t="shared" si="55"/>
        <v>3.3333333333333335</v>
      </c>
      <c r="U288" s="57">
        <f t="shared" si="55"/>
        <v>3.3333333333333335</v>
      </c>
      <c r="V288" s="51" t="str">
        <f t="shared" si="56"/>
        <v>Loyal or Potential Loyalists</v>
      </c>
    </row>
    <row r="289" spans="2:22" x14ac:dyDescent="0.25">
      <c r="B289" t="s">
        <v>327</v>
      </c>
      <c r="C289" s="40">
        <v>45715</v>
      </c>
      <c r="D289" s="2">
        <v>1</v>
      </c>
      <c r="E289" s="4">
        <v>420.33</v>
      </c>
      <c r="F289" s="4"/>
      <c r="G289" s="4" t="str">
        <f t="shared" si="46"/>
        <v>C00459</v>
      </c>
      <c r="H289" s="40">
        <f t="shared" si="47"/>
        <v>45715</v>
      </c>
      <c r="I289" s="2">
        <f t="shared" si="48"/>
        <v>1</v>
      </c>
      <c r="J289" s="4">
        <f t="shared" si="49"/>
        <v>420.33</v>
      </c>
      <c r="K289">
        <f t="shared" si="50"/>
        <v>3</v>
      </c>
      <c r="L289">
        <f t="shared" si="51"/>
        <v>3</v>
      </c>
      <c r="M289">
        <f t="shared" si="52"/>
        <v>2</v>
      </c>
      <c r="N289" s="53">
        <f t="shared" si="53"/>
        <v>2.6666666666666665</v>
      </c>
      <c r="S289" s="55" t="str">
        <f t="shared" si="54"/>
        <v>C00459</v>
      </c>
      <c r="T289" s="56">
        <f t="shared" si="55"/>
        <v>2.6666666666666665</v>
      </c>
      <c r="U289" s="57">
        <f t="shared" si="55"/>
        <v>2.6666666666666665</v>
      </c>
      <c r="V289" s="51" t="str">
        <f t="shared" si="56"/>
        <v>At Risk Customers</v>
      </c>
    </row>
    <row r="290" spans="2:22" x14ac:dyDescent="0.25">
      <c r="B290" t="s">
        <v>328</v>
      </c>
      <c r="C290" s="40">
        <v>45800</v>
      </c>
      <c r="D290" s="2">
        <v>5</v>
      </c>
      <c r="E290" s="4">
        <v>5601.39</v>
      </c>
      <c r="F290" s="4"/>
      <c r="G290" s="4" t="str">
        <f t="shared" si="46"/>
        <v>C00460</v>
      </c>
      <c r="H290" s="40">
        <f t="shared" si="47"/>
        <v>45800</v>
      </c>
      <c r="I290" s="2">
        <f t="shared" si="48"/>
        <v>5</v>
      </c>
      <c r="J290" s="4">
        <f t="shared" si="49"/>
        <v>5601.39</v>
      </c>
      <c r="K290">
        <f t="shared" si="50"/>
        <v>4</v>
      </c>
      <c r="L290">
        <f t="shared" si="51"/>
        <v>5</v>
      </c>
      <c r="M290">
        <f t="shared" si="52"/>
        <v>5</v>
      </c>
      <c r="N290" s="53">
        <f t="shared" si="53"/>
        <v>4.666666666666667</v>
      </c>
      <c r="S290" s="55" t="str">
        <f t="shared" si="54"/>
        <v>C00460</v>
      </c>
      <c r="T290" s="56">
        <f t="shared" si="55"/>
        <v>4.666666666666667</v>
      </c>
      <c r="U290" s="57">
        <f t="shared" si="55"/>
        <v>4.666666666666667</v>
      </c>
      <c r="V290" s="51" t="str">
        <f t="shared" si="56"/>
        <v>Champions</v>
      </c>
    </row>
    <row r="291" spans="2:22" x14ac:dyDescent="0.25">
      <c r="B291" t="s">
        <v>329</v>
      </c>
      <c r="C291" s="40">
        <v>45821</v>
      </c>
      <c r="D291" s="2">
        <v>3</v>
      </c>
      <c r="E291" s="4">
        <v>5473.22</v>
      </c>
      <c r="F291" s="4"/>
      <c r="G291" s="4" t="str">
        <f t="shared" si="46"/>
        <v>C00462</v>
      </c>
      <c r="H291" s="40">
        <f t="shared" si="47"/>
        <v>45821</v>
      </c>
      <c r="I291" s="2">
        <f t="shared" si="48"/>
        <v>3</v>
      </c>
      <c r="J291" s="4">
        <f t="shared" si="49"/>
        <v>5473.22</v>
      </c>
      <c r="K291">
        <f t="shared" si="50"/>
        <v>4</v>
      </c>
      <c r="L291">
        <f t="shared" si="51"/>
        <v>4</v>
      </c>
      <c r="M291">
        <f t="shared" si="52"/>
        <v>5</v>
      </c>
      <c r="N291" s="53">
        <f t="shared" si="53"/>
        <v>4.333333333333333</v>
      </c>
      <c r="S291" s="55" t="str">
        <f t="shared" si="54"/>
        <v>C00462</v>
      </c>
      <c r="T291" s="56">
        <f t="shared" si="55"/>
        <v>4.333333333333333</v>
      </c>
      <c r="U291" s="57">
        <f t="shared" si="55"/>
        <v>4.333333333333333</v>
      </c>
      <c r="V291" s="51" t="str">
        <f t="shared" si="56"/>
        <v>Champions</v>
      </c>
    </row>
    <row r="292" spans="2:22" x14ac:dyDescent="0.25">
      <c r="B292" t="s">
        <v>330</v>
      </c>
      <c r="C292" s="40">
        <v>45966</v>
      </c>
      <c r="D292" s="2">
        <v>1</v>
      </c>
      <c r="E292" s="4">
        <v>568.08000000000004</v>
      </c>
      <c r="F292" s="4"/>
      <c r="G292" s="4" t="str">
        <f t="shared" si="46"/>
        <v>C00463</v>
      </c>
      <c r="H292" s="40">
        <f t="shared" si="47"/>
        <v>45966</v>
      </c>
      <c r="I292" s="2">
        <f t="shared" si="48"/>
        <v>1</v>
      </c>
      <c r="J292" s="4">
        <f t="shared" si="49"/>
        <v>568.08000000000004</v>
      </c>
      <c r="K292">
        <f t="shared" si="50"/>
        <v>5</v>
      </c>
      <c r="L292">
        <f t="shared" si="51"/>
        <v>3</v>
      </c>
      <c r="M292">
        <f t="shared" si="52"/>
        <v>3</v>
      </c>
      <c r="N292" s="53">
        <f t="shared" si="53"/>
        <v>3.6666666666666665</v>
      </c>
      <c r="S292" s="55" t="str">
        <f t="shared" si="54"/>
        <v>C00463</v>
      </c>
      <c r="T292" s="56">
        <f t="shared" si="55"/>
        <v>3.6666666666666665</v>
      </c>
      <c r="U292" s="57">
        <f t="shared" si="55"/>
        <v>3.6666666666666665</v>
      </c>
      <c r="V292" s="51" t="str">
        <f t="shared" si="56"/>
        <v>Loyal or Potential Loyalists</v>
      </c>
    </row>
    <row r="293" spans="2:22" x14ac:dyDescent="0.25">
      <c r="B293" t="s">
        <v>331</v>
      </c>
      <c r="C293" s="40">
        <v>44979</v>
      </c>
      <c r="D293" s="2">
        <v>1</v>
      </c>
      <c r="E293" s="4">
        <v>121.5</v>
      </c>
      <c r="F293" s="4"/>
      <c r="G293" s="4" t="str">
        <f t="shared" si="46"/>
        <v>C00466</v>
      </c>
      <c r="H293" s="40">
        <f t="shared" si="47"/>
        <v>44979</v>
      </c>
      <c r="I293" s="2">
        <f t="shared" si="48"/>
        <v>1</v>
      </c>
      <c r="J293" s="4">
        <f t="shared" si="49"/>
        <v>121.5</v>
      </c>
      <c r="K293">
        <f t="shared" si="50"/>
        <v>1</v>
      </c>
      <c r="L293">
        <f t="shared" si="51"/>
        <v>3</v>
      </c>
      <c r="M293">
        <f t="shared" si="52"/>
        <v>1</v>
      </c>
      <c r="N293" s="53">
        <f t="shared" si="53"/>
        <v>1.6666666666666667</v>
      </c>
      <c r="S293" s="55" t="str">
        <f t="shared" si="54"/>
        <v>C00466</v>
      </c>
      <c r="T293" s="56">
        <f t="shared" si="55"/>
        <v>1.6666666666666667</v>
      </c>
      <c r="U293" s="57">
        <f t="shared" si="55"/>
        <v>1.6666666666666667</v>
      </c>
      <c r="V293" s="51" t="str">
        <f t="shared" si="56"/>
        <v>Lost Customers</v>
      </c>
    </row>
    <row r="294" spans="2:22" x14ac:dyDescent="0.25">
      <c r="B294" t="s">
        <v>332</v>
      </c>
      <c r="C294" s="40">
        <v>45620</v>
      </c>
      <c r="D294" s="2">
        <v>3</v>
      </c>
      <c r="E294" s="4">
        <v>4530.8500000000004</v>
      </c>
      <c r="F294" s="4"/>
      <c r="G294" s="4" t="str">
        <f t="shared" si="46"/>
        <v>C00468</v>
      </c>
      <c r="H294" s="40">
        <f t="shared" si="47"/>
        <v>45620</v>
      </c>
      <c r="I294" s="2">
        <f t="shared" si="48"/>
        <v>3</v>
      </c>
      <c r="J294" s="4">
        <f t="shared" si="49"/>
        <v>4530.8500000000004</v>
      </c>
      <c r="K294">
        <f t="shared" si="50"/>
        <v>3</v>
      </c>
      <c r="L294">
        <f t="shared" si="51"/>
        <v>4</v>
      </c>
      <c r="M294">
        <f t="shared" si="52"/>
        <v>5</v>
      </c>
      <c r="N294" s="53">
        <f t="shared" si="53"/>
        <v>4</v>
      </c>
      <c r="S294" s="55" t="str">
        <f t="shared" si="54"/>
        <v>C00468</v>
      </c>
      <c r="T294" s="56">
        <f t="shared" si="55"/>
        <v>4</v>
      </c>
      <c r="U294" s="57">
        <f t="shared" si="55"/>
        <v>4</v>
      </c>
      <c r="V294" s="51" t="str">
        <f t="shared" si="56"/>
        <v>Loyal or Potential Loyalists</v>
      </c>
    </row>
    <row r="295" spans="2:22" x14ac:dyDescent="0.25">
      <c r="B295" t="s">
        <v>333</v>
      </c>
      <c r="C295" s="40">
        <v>45192</v>
      </c>
      <c r="D295" s="2">
        <v>1</v>
      </c>
      <c r="E295" s="4">
        <v>287.66000000000003</v>
      </c>
      <c r="F295" s="4"/>
      <c r="G295" s="4" t="str">
        <f t="shared" si="46"/>
        <v>C00469</v>
      </c>
      <c r="H295" s="40">
        <f t="shared" si="47"/>
        <v>45192</v>
      </c>
      <c r="I295" s="2">
        <f t="shared" si="48"/>
        <v>1</v>
      </c>
      <c r="J295" s="4">
        <f t="shared" si="49"/>
        <v>287.66000000000003</v>
      </c>
      <c r="K295">
        <f t="shared" si="50"/>
        <v>1</v>
      </c>
      <c r="L295">
        <f t="shared" si="51"/>
        <v>3</v>
      </c>
      <c r="M295">
        <f t="shared" si="52"/>
        <v>2</v>
      </c>
      <c r="N295" s="53">
        <f t="shared" si="53"/>
        <v>2</v>
      </c>
      <c r="S295" s="55" t="str">
        <f t="shared" si="54"/>
        <v>C00469</v>
      </c>
      <c r="T295" s="56">
        <f t="shared" si="55"/>
        <v>2</v>
      </c>
      <c r="U295" s="57">
        <f t="shared" si="55"/>
        <v>2</v>
      </c>
      <c r="V295" s="51" t="str">
        <f t="shared" si="56"/>
        <v>Lost Customers</v>
      </c>
    </row>
    <row r="296" spans="2:22" x14ac:dyDescent="0.25">
      <c r="B296" t="s">
        <v>334</v>
      </c>
      <c r="C296" s="40">
        <v>44993</v>
      </c>
      <c r="D296" s="2">
        <v>1</v>
      </c>
      <c r="E296" s="4">
        <v>240.43</v>
      </c>
      <c r="F296" s="4"/>
      <c r="G296" s="4" t="str">
        <f t="shared" si="46"/>
        <v>C00470</v>
      </c>
      <c r="H296" s="40">
        <f t="shared" si="47"/>
        <v>44993</v>
      </c>
      <c r="I296" s="2">
        <f t="shared" si="48"/>
        <v>1</v>
      </c>
      <c r="J296" s="4">
        <f t="shared" si="49"/>
        <v>240.43</v>
      </c>
      <c r="K296">
        <f t="shared" si="50"/>
        <v>1</v>
      </c>
      <c r="L296">
        <f t="shared" si="51"/>
        <v>3</v>
      </c>
      <c r="M296">
        <f t="shared" si="52"/>
        <v>2</v>
      </c>
      <c r="N296" s="53">
        <f t="shared" si="53"/>
        <v>2</v>
      </c>
      <c r="S296" s="55" t="str">
        <f t="shared" si="54"/>
        <v>C00470</v>
      </c>
      <c r="T296" s="56">
        <f t="shared" si="55"/>
        <v>2</v>
      </c>
      <c r="U296" s="57">
        <f t="shared" si="55"/>
        <v>2</v>
      </c>
      <c r="V296" s="51" t="str">
        <f t="shared" si="56"/>
        <v>Lost Customers</v>
      </c>
    </row>
    <row r="297" spans="2:22" x14ac:dyDescent="0.25">
      <c r="B297" t="s">
        <v>335</v>
      </c>
      <c r="C297" s="40">
        <v>45465</v>
      </c>
      <c r="D297" s="2">
        <v>1</v>
      </c>
      <c r="E297" s="4">
        <v>49.19</v>
      </c>
      <c r="F297" s="4"/>
      <c r="G297" s="4" t="str">
        <f t="shared" si="46"/>
        <v>C00471</v>
      </c>
      <c r="H297" s="40">
        <f t="shared" si="47"/>
        <v>45465</v>
      </c>
      <c r="I297" s="2">
        <f t="shared" si="48"/>
        <v>1</v>
      </c>
      <c r="J297" s="4">
        <f t="shared" si="49"/>
        <v>49.19</v>
      </c>
      <c r="K297">
        <f t="shared" si="50"/>
        <v>2</v>
      </c>
      <c r="L297">
        <f t="shared" si="51"/>
        <v>3</v>
      </c>
      <c r="M297">
        <f t="shared" si="52"/>
        <v>1</v>
      </c>
      <c r="N297" s="53">
        <f t="shared" si="53"/>
        <v>2</v>
      </c>
      <c r="S297" s="55" t="str">
        <f t="shared" si="54"/>
        <v>C00471</v>
      </c>
      <c r="T297" s="56">
        <f t="shared" si="55"/>
        <v>2</v>
      </c>
      <c r="U297" s="57">
        <f t="shared" si="55"/>
        <v>2</v>
      </c>
      <c r="V297" s="51" t="str">
        <f t="shared" si="56"/>
        <v>Lost Customers</v>
      </c>
    </row>
    <row r="298" spans="2:22" x14ac:dyDescent="0.25">
      <c r="B298" t="s">
        <v>336</v>
      </c>
      <c r="C298" s="40">
        <v>44971</v>
      </c>
      <c r="D298" s="2">
        <v>1</v>
      </c>
      <c r="E298" s="4">
        <v>3787.93</v>
      </c>
      <c r="F298" s="4"/>
      <c r="G298" s="4" t="str">
        <f t="shared" si="46"/>
        <v>C00472</v>
      </c>
      <c r="H298" s="40">
        <f t="shared" si="47"/>
        <v>44971</v>
      </c>
      <c r="I298" s="2">
        <f t="shared" si="48"/>
        <v>1</v>
      </c>
      <c r="J298" s="4">
        <f t="shared" si="49"/>
        <v>3787.93</v>
      </c>
      <c r="K298">
        <f t="shared" si="50"/>
        <v>1</v>
      </c>
      <c r="L298">
        <f t="shared" si="51"/>
        <v>3</v>
      </c>
      <c r="M298">
        <f t="shared" si="52"/>
        <v>5</v>
      </c>
      <c r="N298" s="53">
        <f t="shared" si="53"/>
        <v>3</v>
      </c>
      <c r="S298" s="55" t="str">
        <f t="shared" si="54"/>
        <v>C00472</v>
      </c>
      <c r="T298" s="56">
        <f t="shared" si="55"/>
        <v>3</v>
      </c>
      <c r="U298" s="57">
        <f t="shared" si="55"/>
        <v>3</v>
      </c>
      <c r="V298" s="51" t="str">
        <f t="shared" si="56"/>
        <v>At Risk Customers</v>
      </c>
    </row>
    <row r="299" spans="2:22" x14ac:dyDescent="0.25">
      <c r="B299" t="s">
        <v>337</v>
      </c>
      <c r="C299" s="40">
        <v>45790</v>
      </c>
      <c r="D299" s="2">
        <v>3</v>
      </c>
      <c r="E299" s="4">
        <v>4617.24</v>
      </c>
      <c r="F299" s="4"/>
      <c r="G299" s="4" t="str">
        <f t="shared" si="46"/>
        <v>C00473</v>
      </c>
      <c r="H299" s="40">
        <f t="shared" si="47"/>
        <v>45790</v>
      </c>
      <c r="I299" s="2">
        <f t="shared" si="48"/>
        <v>3</v>
      </c>
      <c r="J299" s="4">
        <f t="shared" si="49"/>
        <v>4617.24</v>
      </c>
      <c r="K299">
        <f t="shared" si="50"/>
        <v>3</v>
      </c>
      <c r="L299">
        <f t="shared" si="51"/>
        <v>4</v>
      </c>
      <c r="M299">
        <f t="shared" si="52"/>
        <v>5</v>
      </c>
      <c r="N299" s="53">
        <f t="shared" si="53"/>
        <v>4</v>
      </c>
      <c r="S299" s="55" t="str">
        <f t="shared" si="54"/>
        <v>C00473</v>
      </c>
      <c r="T299" s="56">
        <f t="shared" si="55"/>
        <v>4</v>
      </c>
      <c r="U299" s="57">
        <f t="shared" si="55"/>
        <v>4</v>
      </c>
      <c r="V299" s="51" t="str">
        <f t="shared" si="56"/>
        <v>Loyal or Potential Loyalists</v>
      </c>
    </row>
    <row r="300" spans="2:22" x14ac:dyDescent="0.25">
      <c r="B300" t="s">
        <v>338</v>
      </c>
      <c r="C300" s="40">
        <v>45735</v>
      </c>
      <c r="D300" s="2">
        <v>2</v>
      </c>
      <c r="E300" s="4">
        <v>2835.29</v>
      </c>
      <c r="F300" s="4"/>
      <c r="G300" s="4" t="str">
        <f t="shared" si="46"/>
        <v>C00474</v>
      </c>
      <c r="H300" s="40">
        <f t="shared" si="47"/>
        <v>45735</v>
      </c>
      <c r="I300" s="2">
        <f t="shared" si="48"/>
        <v>2</v>
      </c>
      <c r="J300" s="4">
        <f t="shared" si="49"/>
        <v>2835.29</v>
      </c>
      <c r="K300">
        <f t="shared" si="50"/>
        <v>3</v>
      </c>
      <c r="L300">
        <f t="shared" si="51"/>
        <v>4</v>
      </c>
      <c r="M300">
        <f t="shared" si="52"/>
        <v>4</v>
      </c>
      <c r="N300" s="53">
        <f t="shared" si="53"/>
        <v>3.6666666666666665</v>
      </c>
      <c r="S300" s="55" t="str">
        <f t="shared" si="54"/>
        <v>C00474</v>
      </c>
      <c r="T300" s="56">
        <f t="shared" si="55"/>
        <v>3.6666666666666665</v>
      </c>
      <c r="U300" s="57">
        <f t="shared" si="55"/>
        <v>3.6666666666666665</v>
      </c>
      <c r="V300" s="51" t="str">
        <f t="shared" si="56"/>
        <v>Loyal or Potential Loyalists</v>
      </c>
    </row>
    <row r="301" spans="2:22" x14ac:dyDescent="0.25">
      <c r="B301" t="s">
        <v>339</v>
      </c>
      <c r="C301" s="40">
        <v>45403</v>
      </c>
      <c r="D301" s="2">
        <v>1</v>
      </c>
      <c r="E301" s="4">
        <v>497.77</v>
      </c>
      <c r="F301" s="4"/>
      <c r="G301" s="4" t="str">
        <f t="shared" si="46"/>
        <v>C00475</v>
      </c>
      <c r="H301" s="40">
        <f t="shared" si="47"/>
        <v>45403</v>
      </c>
      <c r="I301" s="2">
        <f t="shared" si="48"/>
        <v>1</v>
      </c>
      <c r="J301" s="4">
        <f t="shared" si="49"/>
        <v>497.77</v>
      </c>
      <c r="K301">
        <f t="shared" si="50"/>
        <v>2</v>
      </c>
      <c r="L301">
        <f t="shared" si="51"/>
        <v>3</v>
      </c>
      <c r="M301">
        <f t="shared" si="52"/>
        <v>3</v>
      </c>
      <c r="N301" s="53">
        <f t="shared" si="53"/>
        <v>2.6666666666666665</v>
      </c>
      <c r="S301" s="55" t="str">
        <f t="shared" si="54"/>
        <v>C00475</v>
      </c>
      <c r="T301" s="56">
        <f t="shared" si="55"/>
        <v>2.6666666666666665</v>
      </c>
      <c r="U301" s="57">
        <f t="shared" si="55"/>
        <v>2.6666666666666665</v>
      </c>
      <c r="V301" s="51" t="str">
        <f t="shared" si="56"/>
        <v>At Risk Customers</v>
      </c>
    </row>
    <row r="302" spans="2:22" x14ac:dyDescent="0.25">
      <c r="B302" t="s">
        <v>340</v>
      </c>
      <c r="C302" s="40">
        <v>45537</v>
      </c>
      <c r="D302" s="2">
        <v>1</v>
      </c>
      <c r="E302" s="4">
        <v>184.51</v>
      </c>
      <c r="F302" s="4"/>
      <c r="G302" s="4" t="str">
        <f t="shared" si="46"/>
        <v>C00476</v>
      </c>
      <c r="H302" s="40">
        <f t="shared" si="47"/>
        <v>45537</v>
      </c>
      <c r="I302" s="2">
        <f t="shared" si="48"/>
        <v>1</v>
      </c>
      <c r="J302" s="4">
        <f t="shared" si="49"/>
        <v>184.51</v>
      </c>
      <c r="K302">
        <f t="shared" si="50"/>
        <v>2</v>
      </c>
      <c r="L302">
        <f t="shared" si="51"/>
        <v>3</v>
      </c>
      <c r="M302">
        <f t="shared" si="52"/>
        <v>1</v>
      </c>
      <c r="N302" s="53">
        <f t="shared" si="53"/>
        <v>2</v>
      </c>
      <c r="S302" s="55" t="str">
        <f t="shared" si="54"/>
        <v>C00476</v>
      </c>
      <c r="T302" s="56">
        <f t="shared" si="55"/>
        <v>2</v>
      </c>
      <c r="U302" s="57">
        <f t="shared" si="55"/>
        <v>2</v>
      </c>
      <c r="V302" s="51" t="str">
        <f t="shared" si="56"/>
        <v>Lost Customers</v>
      </c>
    </row>
    <row r="303" spans="2:22" x14ac:dyDescent="0.25">
      <c r="B303" t="s">
        <v>341</v>
      </c>
      <c r="C303" s="40">
        <v>45801</v>
      </c>
      <c r="D303" s="2">
        <v>4</v>
      </c>
      <c r="E303" s="4">
        <v>8880.64</v>
      </c>
      <c r="F303" s="4"/>
      <c r="G303" s="4" t="str">
        <f t="shared" si="46"/>
        <v>C00477</v>
      </c>
      <c r="H303" s="40">
        <f t="shared" si="47"/>
        <v>45801</v>
      </c>
      <c r="I303" s="2">
        <f t="shared" si="48"/>
        <v>4</v>
      </c>
      <c r="J303" s="4">
        <f t="shared" si="49"/>
        <v>8880.64</v>
      </c>
      <c r="K303">
        <f t="shared" si="50"/>
        <v>4</v>
      </c>
      <c r="L303">
        <f t="shared" si="51"/>
        <v>5</v>
      </c>
      <c r="M303">
        <f t="shared" si="52"/>
        <v>5</v>
      </c>
      <c r="N303" s="53">
        <f t="shared" si="53"/>
        <v>4.666666666666667</v>
      </c>
      <c r="S303" s="55" t="str">
        <f t="shared" si="54"/>
        <v>C00477</v>
      </c>
      <c r="T303" s="56">
        <f t="shared" si="55"/>
        <v>4.666666666666667</v>
      </c>
      <c r="U303" s="57">
        <f t="shared" si="55"/>
        <v>4.666666666666667</v>
      </c>
      <c r="V303" s="51" t="str">
        <f t="shared" si="56"/>
        <v>Champions</v>
      </c>
    </row>
    <row r="304" spans="2:22" x14ac:dyDescent="0.25">
      <c r="B304" t="s">
        <v>342</v>
      </c>
      <c r="C304" s="40">
        <v>45810</v>
      </c>
      <c r="D304" s="2">
        <v>4</v>
      </c>
      <c r="E304" s="4">
        <v>1962.54</v>
      </c>
      <c r="F304" s="4"/>
      <c r="G304" s="4" t="str">
        <f t="shared" si="46"/>
        <v>C00478</v>
      </c>
      <c r="H304" s="40">
        <f t="shared" si="47"/>
        <v>45810</v>
      </c>
      <c r="I304" s="2">
        <f t="shared" si="48"/>
        <v>4</v>
      </c>
      <c r="J304" s="4">
        <f t="shared" si="49"/>
        <v>1962.54</v>
      </c>
      <c r="K304">
        <f t="shared" si="50"/>
        <v>4</v>
      </c>
      <c r="L304">
        <f t="shared" si="51"/>
        <v>5</v>
      </c>
      <c r="M304">
        <f t="shared" si="52"/>
        <v>4</v>
      </c>
      <c r="N304" s="53">
        <f t="shared" si="53"/>
        <v>4.333333333333333</v>
      </c>
      <c r="S304" s="55" t="str">
        <f t="shared" si="54"/>
        <v>C00478</v>
      </c>
      <c r="T304" s="56">
        <f t="shared" si="55"/>
        <v>4.333333333333333</v>
      </c>
      <c r="U304" s="57">
        <f t="shared" si="55"/>
        <v>4.333333333333333</v>
      </c>
      <c r="V304" s="51" t="str">
        <f t="shared" si="56"/>
        <v>Champions</v>
      </c>
    </row>
    <row r="305" spans="2:22" x14ac:dyDescent="0.25">
      <c r="B305" t="s">
        <v>343</v>
      </c>
      <c r="C305" s="40">
        <v>45125</v>
      </c>
      <c r="D305" s="2">
        <v>1</v>
      </c>
      <c r="E305" s="4">
        <v>82.83</v>
      </c>
      <c r="F305" s="4"/>
      <c r="G305" s="4" t="str">
        <f t="shared" si="46"/>
        <v>C00479</v>
      </c>
      <c r="H305" s="40">
        <f t="shared" si="47"/>
        <v>45125</v>
      </c>
      <c r="I305" s="2">
        <f t="shared" si="48"/>
        <v>1</v>
      </c>
      <c r="J305" s="4">
        <f t="shared" si="49"/>
        <v>82.83</v>
      </c>
      <c r="K305">
        <f t="shared" si="50"/>
        <v>1</v>
      </c>
      <c r="L305">
        <f t="shared" si="51"/>
        <v>3</v>
      </c>
      <c r="M305">
        <f t="shared" si="52"/>
        <v>1</v>
      </c>
      <c r="N305" s="53">
        <f t="shared" si="53"/>
        <v>1.6666666666666667</v>
      </c>
      <c r="S305" s="55" t="str">
        <f t="shared" si="54"/>
        <v>C00479</v>
      </c>
      <c r="T305" s="56">
        <f t="shared" si="55"/>
        <v>1.6666666666666667</v>
      </c>
      <c r="U305" s="57">
        <f t="shared" si="55"/>
        <v>1.6666666666666667</v>
      </c>
      <c r="V305" s="51" t="str">
        <f t="shared" si="56"/>
        <v>Lost Customers</v>
      </c>
    </row>
    <row r="306" spans="2:22" x14ac:dyDescent="0.25">
      <c r="B306" t="s">
        <v>344</v>
      </c>
      <c r="C306" s="40">
        <v>45836</v>
      </c>
      <c r="D306" s="2">
        <v>3</v>
      </c>
      <c r="E306" s="4">
        <v>747.05</v>
      </c>
      <c r="F306" s="4"/>
      <c r="G306" s="4" t="str">
        <f t="shared" si="46"/>
        <v>C00481</v>
      </c>
      <c r="H306" s="40">
        <f t="shared" si="47"/>
        <v>45836</v>
      </c>
      <c r="I306" s="2">
        <f t="shared" si="48"/>
        <v>3</v>
      </c>
      <c r="J306" s="4">
        <f t="shared" si="49"/>
        <v>747.05</v>
      </c>
      <c r="K306">
        <f t="shared" si="50"/>
        <v>4</v>
      </c>
      <c r="L306">
        <f t="shared" si="51"/>
        <v>4</v>
      </c>
      <c r="M306">
        <f t="shared" si="52"/>
        <v>3</v>
      </c>
      <c r="N306" s="53">
        <f t="shared" si="53"/>
        <v>3.6666666666666665</v>
      </c>
      <c r="S306" s="55" t="str">
        <f t="shared" si="54"/>
        <v>C00481</v>
      </c>
      <c r="T306" s="56">
        <f t="shared" si="55"/>
        <v>3.6666666666666665</v>
      </c>
      <c r="U306" s="57">
        <f t="shared" si="55"/>
        <v>3.6666666666666665</v>
      </c>
      <c r="V306" s="51" t="str">
        <f t="shared" si="56"/>
        <v>Loyal or Potential Loyalists</v>
      </c>
    </row>
    <row r="307" spans="2:22" x14ac:dyDescent="0.25">
      <c r="B307" t="s">
        <v>345</v>
      </c>
      <c r="C307" s="40">
        <v>45111</v>
      </c>
      <c r="D307" s="2">
        <v>1</v>
      </c>
      <c r="E307" s="4">
        <v>70.069999999999993</v>
      </c>
      <c r="F307" s="4"/>
      <c r="G307" s="4" t="str">
        <f t="shared" si="46"/>
        <v>C00484</v>
      </c>
      <c r="H307" s="40">
        <f t="shared" si="47"/>
        <v>45111</v>
      </c>
      <c r="I307" s="2">
        <f t="shared" si="48"/>
        <v>1</v>
      </c>
      <c r="J307" s="4">
        <f t="shared" si="49"/>
        <v>70.069999999999993</v>
      </c>
      <c r="K307">
        <f t="shared" si="50"/>
        <v>1</v>
      </c>
      <c r="L307">
        <f t="shared" si="51"/>
        <v>3</v>
      </c>
      <c r="M307">
        <f t="shared" si="52"/>
        <v>1</v>
      </c>
      <c r="N307" s="53">
        <f t="shared" si="53"/>
        <v>1.6666666666666667</v>
      </c>
      <c r="S307" s="55" t="str">
        <f t="shared" si="54"/>
        <v>C00484</v>
      </c>
      <c r="T307" s="56">
        <f t="shared" si="55"/>
        <v>1.6666666666666667</v>
      </c>
      <c r="U307" s="57">
        <f t="shared" si="55"/>
        <v>1.6666666666666667</v>
      </c>
      <c r="V307" s="51" t="str">
        <f t="shared" si="56"/>
        <v>Lost Customers</v>
      </c>
    </row>
    <row r="308" spans="2:22" x14ac:dyDescent="0.25">
      <c r="B308" t="s">
        <v>346</v>
      </c>
      <c r="C308" s="40">
        <v>45913</v>
      </c>
      <c r="D308" s="2">
        <v>2</v>
      </c>
      <c r="E308" s="4">
        <v>272.68</v>
      </c>
      <c r="F308" s="4"/>
      <c r="G308" s="4" t="str">
        <f t="shared" si="46"/>
        <v>C00485</v>
      </c>
      <c r="H308" s="40">
        <f t="shared" si="47"/>
        <v>45913</v>
      </c>
      <c r="I308" s="2">
        <f t="shared" si="48"/>
        <v>2</v>
      </c>
      <c r="J308" s="4">
        <f t="shared" si="49"/>
        <v>272.68</v>
      </c>
      <c r="K308">
        <f t="shared" si="50"/>
        <v>4</v>
      </c>
      <c r="L308">
        <f t="shared" si="51"/>
        <v>4</v>
      </c>
      <c r="M308">
        <f t="shared" si="52"/>
        <v>2</v>
      </c>
      <c r="N308" s="53">
        <f t="shared" si="53"/>
        <v>3.3333333333333335</v>
      </c>
      <c r="S308" s="55" t="str">
        <f t="shared" si="54"/>
        <v>C00485</v>
      </c>
      <c r="T308" s="56">
        <f t="shared" si="55"/>
        <v>3.3333333333333335</v>
      </c>
      <c r="U308" s="57">
        <f t="shared" si="55"/>
        <v>3.3333333333333335</v>
      </c>
      <c r="V308" s="51" t="str">
        <f t="shared" si="56"/>
        <v>Loyal or Potential Loyalists</v>
      </c>
    </row>
    <row r="309" spans="2:22" x14ac:dyDescent="0.25">
      <c r="B309" t="s">
        <v>347</v>
      </c>
      <c r="C309" s="40">
        <v>45572</v>
      </c>
      <c r="D309" s="2">
        <v>1</v>
      </c>
      <c r="E309" s="4">
        <v>73.39</v>
      </c>
      <c r="F309" s="4"/>
      <c r="G309" s="4" t="str">
        <f t="shared" si="46"/>
        <v>C00486</v>
      </c>
      <c r="H309" s="40">
        <f t="shared" si="47"/>
        <v>45572</v>
      </c>
      <c r="I309" s="2">
        <f t="shared" si="48"/>
        <v>1</v>
      </c>
      <c r="J309" s="4">
        <f t="shared" si="49"/>
        <v>73.39</v>
      </c>
      <c r="K309">
        <f t="shared" si="50"/>
        <v>2</v>
      </c>
      <c r="L309">
        <f t="shared" si="51"/>
        <v>3</v>
      </c>
      <c r="M309">
        <f t="shared" si="52"/>
        <v>1</v>
      </c>
      <c r="N309" s="53">
        <f t="shared" si="53"/>
        <v>2</v>
      </c>
      <c r="S309" s="55" t="str">
        <f t="shared" si="54"/>
        <v>C00486</v>
      </c>
      <c r="T309" s="56">
        <f t="shared" si="55"/>
        <v>2</v>
      </c>
      <c r="U309" s="57">
        <f t="shared" si="55"/>
        <v>2</v>
      </c>
      <c r="V309" s="51" t="str">
        <f t="shared" si="56"/>
        <v>Lost Customers</v>
      </c>
    </row>
    <row r="310" spans="2:22" x14ac:dyDescent="0.25">
      <c r="B310" t="s">
        <v>348</v>
      </c>
      <c r="C310" s="40">
        <v>45858</v>
      </c>
      <c r="D310" s="2">
        <v>13</v>
      </c>
      <c r="E310" s="4">
        <v>13170.52</v>
      </c>
      <c r="F310" s="4"/>
      <c r="G310" s="4" t="str">
        <f t="shared" si="46"/>
        <v>C00487</v>
      </c>
      <c r="H310" s="40">
        <f t="shared" si="47"/>
        <v>45858</v>
      </c>
      <c r="I310" s="2">
        <f t="shared" si="48"/>
        <v>13</v>
      </c>
      <c r="J310" s="4">
        <f t="shared" si="49"/>
        <v>13170.52</v>
      </c>
      <c r="K310">
        <f t="shared" si="50"/>
        <v>4</v>
      </c>
      <c r="L310">
        <f t="shared" si="51"/>
        <v>5</v>
      </c>
      <c r="M310">
        <f t="shared" si="52"/>
        <v>5</v>
      </c>
      <c r="N310" s="53">
        <f t="shared" si="53"/>
        <v>4.666666666666667</v>
      </c>
      <c r="S310" s="55" t="str">
        <f t="shared" si="54"/>
        <v>C00487</v>
      </c>
      <c r="T310" s="56">
        <f t="shared" si="55"/>
        <v>4.666666666666667</v>
      </c>
      <c r="U310" s="57">
        <f t="shared" si="55"/>
        <v>4.666666666666667</v>
      </c>
      <c r="V310" s="51" t="str">
        <f t="shared" si="56"/>
        <v>Champions</v>
      </c>
    </row>
    <row r="311" spans="2:22" x14ac:dyDescent="0.25">
      <c r="B311" t="s">
        <v>349</v>
      </c>
      <c r="C311" s="40">
        <v>45566</v>
      </c>
      <c r="D311" s="2">
        <v>1</v>
      </c>
      <c r="E311" s="4">
        <v>698.56</v>
      </c>
      <c r="F311" s="4"/>
      <c r="G311" s="4" t="str">
        <f t="shared" si="46"/>
        <v>C00488</v>
      </c>
      <c r="H311" s="40">
        <f t="shared" si="47"/>
        <v>45566</v>
      </c>
      <c r="I311" s="2">
        <f t="shared" si="48"/>
        <v>1</v>
      </c>
      <c r="J311" s="4">
        <f t="shared" si="49"/>
        <v>698.56</v>
      </c>
      <c r="K311">
        <f t="shared" si="50"/>
        <v>2</v>
      </c>
      <c r="L311">
        <f t="shared" si="51"/>
        <v>3</v>
      </c>
      <c r="M311">
        <f t="shared" si="52"/>
        <v>3</v>
      </c>
      <c r="N311" s="53">
        <f t="shared" si="53"/>
        <v>2.6666666666666665</v>
      </c>
      <c r="S311" s="55" t="str">
        <f t="shared" si="54"/>
        <v>C00488</v>
      </c>
      <c r="T311" s="56">
        <f t="shared" si="55"/>
        <v>2.6666666666666665</v>
      </c>
      <c r="U311" s="57">
        <f t="shared" si="55"/>
        <v>2.6666666666666665</v>
      </c>
      <c r="V311" s="51" t="str">
        <f t="shared" si="56"/>
        <v>At Risk Customers</v>
      </c>
    </row>
    <row r="312" spans="2:22" x14ac:dyDescent="0.25">
      <c r="B312" t="s">
        <v>350</v>
      </c>
      <c r="C312" s="40">
        <v>45804</v>
      </c>
      <c r="D312" s="2">
        <v>1</v>
      </c>
      <c r="E312" s="4">
        <v>107.61</v>
      </c>
      <c r="F312" s="4"/>
      <c r="G312" s="4" t="str">
        <f t="shared" si="46"/>
        <v>C00489</v>
      </c>
      <c r="H312" s="40">
        <f t="shared" si="47"/>
        <v>45804</v>
      </c>
      <c r="I312" s="2">
        <f t="shared" si="48"/>
        <v>1</v>
      </c>
      <c r="J312" s="4">
        <f t="shared" si="49"/>
        <v>107.61</v>
      </c>
      <c r="K312">
        <f t="shared" si="50"/>
        <v>4</v>
      </c>
      <c r="L312">
        <f t="shared" si="51"/>
        <v>3</v>
      </c>
      <c r="M312">
        <f t="shared" si="52"/>
        <v>1</v>
      </c>
      <c r="N312" s="53">
        <f t="shared" si="53"/>
        <v>2.6666666666666665</v>
      </c>
      <c r="S312" s="55" t="str">
        <f t="shared" si="54"/>
        <v>C00489</v>
      </c>
      <c r="T312" s="56">
        <f t="shared" si="55"/>
        <v>2.6666666666666665</v>
      </c>
      <c r="U312" s="57">
        <f t="shared" si="55"/>
        <v>2.6666666666666665</v>
      </c>
      <c r="V312" s="51" t="str">
        <f t="shared" si="56"/>
        <v>At Risk Customers</v>
      </c>
    </row>
    <row r="313" spans="2:22" x14ac:dyDescent="0.25">
      <c r="B313" t="s">
        <v>351</v>
      </c>
      <c r="C313" s="40">
        <v>45810</v>
      </c>
      <c r="D313" s="2">
        <v>2</v>
      </c>
      <c r="E313" s="4">
        <v>1316.19</v>
      </c>
      <c r="F313" s="4"/>
      <c r="G313" s="4" t="str">
        <f t="shared" si="46"/>
        <v>C00490</v>
      </c>
      <c r="H313" s="40">
        <f t="shared" si="47"/>
        <v>45810</v>
      </c>
      <c r="I313" s="2">
        <f t="shared" si="48"/>
        <v>2</v>
      </c>
      <c r="J313" s="4">
        <f t="shared" si="49"/>
        <v>1316.19</v>
      </c>
      <c r="K313">
        <f t="shared" si="50"/>
        <v>4</v>
      </c>
      <c r="L313">
        <f t="shared" si="51"/>
        <v>4</v>
      </c>
      <c r="M313">
        <f t="shared" si="52"/>
        <v>4</v>
      </c>
      <c r="N313" s="53">
        <f t="shared" si="53"/>
        <v>4</v>
      </c>
      <c r="S313" s="55" t="str">
        <f t="shared" si="54"/>
        <v>C00490</v>
      </c>
      <c r="T313" s="56">
        <f t="shared" si="55"/>
        <v>4</v>
      </c>
      <c r="U313" s="57">
        <f t="shared" si="55"/>
        <v>4</v>
      </c>
      <c r="V313" s="51" t="str">
        <f t="shared" si="56"/>
        <v>Loyal or Potential Loyalists</v>
      </c>
    </row>
    <row r="314" spans="2:22" x14ac:dyDescent="0.25">
      <c r="B314" t="s">
        <v>352</v>
      </c>
      <c r="C314" s="40">
        <v>45582</v>
      </c>
      <c r="D314" s="2">
        <v>2</v>
      </c>
      <c r="E314" s="4">
        <v>538.17999999999995</v>
      </c>
      <c r="F314" s="4"/>
      <c r="G314" s="4" t="str">
        <f t="shared" si="46"/>
        <v>C00491</v>
      </c>
      <c r="H314" s="40">
        <f t="shared" si="47"/>
        <v>45582</v>
      </c>
      <c r="I314" s="2">
        <f t="shared" si="48"/>
        <v>2</v>
      </c>
      <c r="J314" s="4">
        <f t="shared" si="49"/>
        <v>538.17999999999995</v>
      </c>
      <c r="K314">
        <f t="shared" si="50"/>
        <v>2</v>
      </c>
      <c r="L314">
        <f t="shared" si="51"/>
        <v>4</v>
      </c>
      <c r="M314">
        <f t="shared" si="52"/>
        <v>3</v>
      </c>
      <c r="N314" s="53">
        <f t="shared" si="53"/>
        <v>3</v>
      </c>
      <c r="S314" s="55" t="str">
        <f t="shared" si="54"/>
        <v>C00491</v>
      </c>
      <c r="T314" s="56">
        <f t="shared" si="55"/>
        <v>3</v>
      </c>
      <c r="U314" s="57">
        <f t="shared" si="55"/>
        <v>3</v>
      </c>
      <c r="V314" s="51" t="str">
        <f t="shared" si="56"/>
        <v>At Risk Customers</v>
      </c>
    </row>
    <row r="315" spans="2:22" x14ac:dyDescent="0.25">
      <c r="B315" t="s">
        <v>353</v>
      </c>
      <c r="C315" s="40">
        <v>45852</v>
      </c>
      <c r="D315" s="2">
        <v>1</v>
      </c>
      <c r="E315" s="4">
        <v>324.23</v>
      </c>
      <c r="F315" s="4"/>
      <c r="G315" s="4" t="str">
        <f t="shared" si="46"/>
        <v>C00494</v>
      </c>
      <c r="H315" s="40">
        <f t="shared" si="47"/>
        <v>45852</v>
      </c>
      <c r="I315" s="2">
        <f t="shared" si="48"/>
        <v>1</v>
      </c>
      <c r="J315" s="4">
        <f t="shared" si="49"/>
        <v>324.23</v>
      </c>
      <c r="K315">
        <f t="shared" si="50"/>
        <v>4</v>
      </c>
      <c r="L315">
        <f t="shared" si="51"/>
        <v>3</v>
      </c>
      <c r="M315">
        <f t="shared" si="52"/>
        <v>2</v>
      </c>
      <c r="N315" s="53">
        <f t="shared" si="53"/>
        <v>3</v>
      </c>
      <c r="S315" s="55" t="str">
        <f t="shared" si="54"/>
        <v>C00494</v>
      </c>
      <c r="T315" s="56">
        <f t="shared" si="55"/>
        <v>3</v>
      </c>
      <c r="U315" s="57">
        <f t="shared" si="55"/>
        <v>3</v>
      </c>
      <c r="V315" s="51" t="str">
        <f t="shared" si="56"/>
        <v>At Risk Customers</v>
      </c>
    </row>
    <row r="316" spans="2:22" x14ac:dyDescent="0.25">
      <c r="B316" t="s">
        <v>354</v>
      </c>
      <c r="C316" s="40">
        <v>46027</v>
      </c>
      <c r="D316" s="2">
        <v>1</v>
      </c>
      <c r="E316" s="4">
        <v>70.94</v>
      </c>
      <c r="F316" s="4"/>
      <c r="G316" s="4" t="str">
        <f t="shared" si="46"/>
        <v>C00495</v>
      </c>
      <c r="H316" s="40">
        <f t="shared" si="47"/>
        <v>46027</v>
      </c>
      <c r="I316" s="2">
        <f t="shared" si="48"/>
        <v>1</v>
      </c>
      <c r="J316" s="4">
        <f t="shared" si="49"/>
        <v>70.94</v>
      </c>
      <c r="K316">
        <f t="shared" si="50"/>
        <v>5</v>
      </c>
      <c r="L316">
        <f t="shared" si="51"/>
        <v>3</v>
      </c>
      <c r="M316">
        <f t="shared" si="52"/>
        <v>1</v>
      </c>
      <c r="N316" s="53">
        <f t="shared" si="53"/>
        <v>3</v>
      </c>
      <c r="S316" s="55" t="str">
        <f t="shared" si="54"/>
        <v>C00495</v>
      </c>
      <c r="T316" s="56">
        <f t="shared" si="55"/>
        <v>3</v>
      </c>
      <c r="U316" s="57">
        <f t="shared" si="55"/>
        <v>3</v>
      </c>
      <c r="V316" s="51" t="str">
        <f t="shared" si="56"/>
        <v>At Risk Customers</v>
      </c>
    </row>
    <row r="317" spans="2:22" x14ac:dyDescent="0.25">
      <c r="B317" t="s">
        <v>355</v>
      </c>
      <c r="C317" s="40">
        <v>45968</v>
      </c>
      <c r="D317" s="2">
        <v>2</v>
      </c>
      <c r="E317" s="4">
        <v>2418.88</v>
      </c>
      <c r="F317" s="4"/>
      <c r="G317" s="4" t="str">
        <f t="shared" si="46"/>
        <v>C00496</v>
      </c>
      <c r="H317" s="40">
        <f t="shared" si="47"/>
        <v>45968</v>
      </c>
      <c r="I317" s="2">
        <f t="shared" si="48"/>
        <v>2</v>
      </c>
      <c r="J317" s="4">
        <f t="shared" si="49"/>
        <v>2418.88</v>
      </c>
      <c r="K317">
        <f t="shared" si="50"/>
        <v>5</v>
      </c>
      <c r="L317">
        <f t="shared" si="51"/>
        <v>4</v>
      </c>
      <c r="M317">
        <f t="shared" si="52"/>
        <v>4</v>
      </c>
      <c r="N317" s="53">
        <f t="shared" si="53"/>
        <v>4.333333333333333</v>
      </c>
      <c r="S317" s="55" t="str">
        <f t="shared" si="54"/>
        <v>C00496</v>
      </c>
      <c r="T317" s="56">
        <f t="shared" si="55"/>
        <v>4.333333333333333</v>
      </c>
      <c r="U317" s="57">
        <f t="shared" si="55"/>
        <v>4.333333333333333</v>
      </c>
      <c r="V317" s="51" t="str">
        <f t="shared" si="56"/>
        <v>Champions</v>
      </c>
    </row>
    <row r="318" spans="2:22" x14ac:dyDescent="0.25">
      <c r="B318" t="s">
        <v>356</v>
      </c>
      <c r="C318" s="40">
        <v>45237</v>
      </c>
      <c r="D318" s="2">
        <v>2</v>
      </c>
      <c r="E318" s="4">
        <v>4523.45</v>
      </c>
      <c r="F318" s="4"/>
      <c r="G318" s="4" t="str">
        <f t="shared" si="46"/>
        <v>C00497</v>
      </c>
      <c r="H318" s="40">
        <f t="shared" si="47"/>
        <v>45237</v>
      </c>
      <c r="I318" s="2">
        <f t="shared" si="48"/>
        <v>2</v>
      </c>
      <c r="J318" s="4">
        <f t="shared" si="49"/>
        <v>4523.45</v>
      </c>
      <c r="K318">
        <f t="shared" si="50"/>
        <v>1</v>
      </c>
      <c r="L318">
        <f t="shared" si="51"/>
        <v>4</v>
      </c>
      <c r="M318">
        <f t="shared" si="52"/>
        <v>5</v>
      </c>
      <c r="N318" s="53">
        <f t="shared" si="53"/>
        <v>3.3333333333333335</v>
      </c>
      <c r="S318" s="55" t="str">
        <f t="shared" si="54"/>
        <v>C00497</v>
      </c>
      <c r="T318" s="56">
        <f t="shared" si="55"/>
        <v>3.3333333333333335</v>
      </c>
      <c r="U318" s="57">
        <f t="shared" si="55"/>
        <v>3.3333333333333335</v>
      </c>
      <c r="V318" s="51" t="str">
        <f t="shared" si="56"/>
        <v>Loyal or Potential Loyalists</v>
      </c>
    </row>
    <row r="319" spans="2:22" x14ac:dyDescent="0.25">
      <c r="B319" t="s">
        <v>357</v>
      </c>
      <c r="C319" s="40">
        <v>44992</v>
      </c>
      <c r="D319" s="2">
        <v>1</v>
      </c>
      <c r="E319" s="4">
        <v>344.53</v>
      </c>
      <c r="F319" s="4"/>
      <c r="G319" s="4" t="str">
        <f t="shared" si="46"/>
        <v>C00498</v>
      </c>
      <c r="H319" s="40">
        <f t="shared" si="47"/>
        <v>44992</v>
      </c>
      <c r="I319" s="2">
        <f t="shared" si="48"/>
        <v>1</v>
      </c>
      <c r="J319" s="4">
        <f t="shared" si="49"/>
        <v>344.53</v>
      </c>
      <c r="K319">
        <f t="shared" si="50"/>
        <v>1</v>
      </c>
      <c r="L319">
        <f t="shared" si="51"/>
        <v>3</v>
      </c>
      <c r="M319">
        <f t="shared" si="52"/>
        <v>2</v>
      </c>
      <c r="N319" s="53">
        <f t="shared" si="53"/>
        <v>2</v>
      </c>
      <c r="S319" s="55" t="str">
        <f t="shared" si="54"/>
        <v>C00498</v>
      </c>
      <c r="T319" s="56">
        <f t="shared" si="55"/>
        <v>2</v>
      </c>
      <c r="U319" s="57">
        <f t="shared" si="55"/>
        <v>2</v>
      </c>
      <c r="V319" s="51" t="str">
        <f t="shared" si="56"/>
        <v>Lost Customers</v>
      </c>
    </row>
    <row r="320" spans="2:22" x14ac:dyDescent="0.25">
      <c r="B320" t="s">
        <v>358</v>
      </c>
      <c r="C320" s="40">
        <v>45522</v>
      </c>
      <c r="D320" s="2">
        <v>1</v>
      </c>
      <c r="E320" s="4">
        <v>198.34</v>
      </c>
      <c r="F320" s="4"/>
      <c r="G320" s="4" t="str">
        <f t="shared" si="46"/>
        <v>C00499</v>
      </c>
      <c r="H320" s="40">
        <f t="shared" si="47"/>
        <v>45522</v>
      </c>
      <c r="I320" s="2">
        <f t="shared" si="48"/>
        <v>1</v>
      </c>
      <c r="J320" s="4">
        <f t="shared" si="49"/>
        <v>198.34</v>
      </c>
      <c r="K320">
        <f t="shared" si="50"/>
        <v>2</v>
      </c>
      <c r="L320">
        <f t="shared" si="51"/>
        <v>3</v>
      </c>
      <c r="M320">
        <f t="shared" si="52"/>
        <v>2</v>
      </c>
      <c r="N320" s="53">
        <f t="shared" si="53"/>
        <v>2.3333333333333335</v>
      </c>
      <c r="S320" s="55" t="str">
        <f t="shared" si="54"/>
        <v>C00499</v>
      </c>
      <c r="T320" s="56">
        <f t="shared" si="55"/>
        <v>2.3333333333333335</v>
      </c>
      <c r="U320" s="57">
        <f t="shared" si="55"/>
        <v>2.3333333333333335</v>
      </c>
      <c r="V320" s="51" t="str">
        <f t="shared" si="56"/>
        <v>At Risk Customers</v>
      </c>
    </row>
    <row r="321" spans="2:22" x14ac:dyDescent="0.25">
      <c r="B321" t="s">
        <v>359</v>
      </c>
      <c r="C321" s="40">
        <v>45329</v>
      </c>
      <c r="D321" s="2">
        <v>1</v>
      </c>
      <c r="E321" s="4">
        <v>68.94</v>
      </c>
      <c r="F321" s="4"/>
      <c r="G321" s="4" t="str">
        <f t="shared" si="46"/>
        <v>C00501</v>
      </c>
      <c r="H321" s="40">
        <f t="shared" si="47"/>
        <v>45329</v>
      </c>
      <c r="I321" s="2">
        <f t="shared" si="48"/>
        <v>1</v>
      </c>
      <c r="J321" s="4">
        <f t="shared" si="49"/>
        <v>68.94</v>
      </c>
      <c r="K321">
        <f t="shared" si="50"/>
        <v>2</v>
      </c>
      <c r="L321">
        <f t="shared" si="51"/>
        <v>3</v>
      </c>
      <c r="M321">
        <f t="shared" si="52"/>
        <v>1</v>
      </c>
      <c r="N321" s="53">
        <f t="shared" si="53"/>
        <v>2</v>
      </c>
      <c r="S321" s="55" t="str">
        <f t="shared" si="54"/>
        <v>C00501</v>
      </c>
      <c r="T321" s="56">
        <f t="shared" si="55"/>
        <v>2</v>
      </c>
      <c r="U321" s="57">
        <f t="shared" si="55"/>
        <v>2</v>
      </c>
      <c r="V321" s="51" t="str">
        <f t="shared" si="56"/>
        <v>Lost Customers</v>
      </c>
    </row>
    <row r="322" spans="2:22" x14ac:dyDescent="0.25">
      <c r="B322" t="s">
        <v>360</v>
      </c>
      <c r="C322" s="40">
        <v>45757</v>
      </c>
      <c r="D322" s="2">
        <v>1</v>
      </c>
      <c r="E322" s="4">
        <v>89.84</v>
      </c>
      <c r="F322" s="4"/>
      <c r="G322" s="4" t="str">
        <f t="shared" si="46"/>
        <v>C00502</v>
      </c>
      <c r="H322" s="40">
        <f t="shared" si="47"/>
        <v>45757</v>
      </c>
      <c r="I322" s="2">
        <f t="shared" si="48"/>
        <v>1</v>
      </c>
      <c r="J322" s="4">
        <f t="shared" si="49"/>
        <v>89.84</v>
      </c>
      <c r="K322">
        <f t="shared" si="50"/>
        <v>3</v>
      </c>
      <c r="L322">
        <f t="shared" si="51"/>
        <v>3</v>
      </c>
      <c r="M322">
        <f t="shared" si="52"/>
        <v>1</v>
      </c>
      <c r="N322" s="53">
        <f t="shared" si="53"/>
        <v>2.3333333333333335</v>
      </c>
      <c r="S322" s="55" t="str">
        <f t="shared" si="54"/>
        <v>C00502</v>
      </c>
      <c r="T322" s="56">
        <f t="shared" si="55"/>
        <v>2.3333333333333335</v>
      </c>
      <c r="U322" s="57">
        <f t="shared" si="55"/>
        <v>2.3333333333333335</v>
      </c>
      <c r="V322" s="51" t="str">
        <f t="shared" si="56"/>
        <v>At Risk Customers</v>
      </c>
    </row>
    <row r="323" spans="2:22" x14ac:dyDescent="0.25">
      <c r="B323" t="s">
        <v>361</v>
      </c>
      <c r="C323" s="40">
        <v>45798</v>
      </c>
      <c r="D323" s="2">
        <v>2</v>
      </c>
      <c r="E323" s="4">
        <v>557.26</v>
      </c>
      <c r="F323" s="4"/>
      <c r="G323" s="4" t="str">
        <f t="shared" si="46"/>
        <v>C00504</v>
      </c>
      <c r="H323" s="40">
        <f t="shared" si="47"/>
        <v>45798</v>
      </c>
      <c r="I323" s="2">
        <f t="shared" si="48"/>
        <v>2</v>
      </c>
      <c r="J323" s="4">
        <f t="shared" si="49"/>
        <v>557.26</v>
      </c>
      <c r="K323">
        <f t="shared" si="50"/>
        <v>3</v>
      </c>
      <c r="L323">
        <f t="shared" si="51"/>
        <v>4</v>
      </c>
      <c r="M323">
        <f t="shared" si="52"/>
        <v>3</v>
      </c>
      <c r="N323" s="53">
        <f t="shared" si="53"/>
        <v>3.3333333333333335</v>
      </c>
      <c r="S323" s="55" t="str">
        <f t="shared" si="54"/>
        <v>C00504</v>
      </c>
      <c r="T323" s="56">
        <f t="shared" si="55"/>
        <v>3.3333333333333335</v>
      </c>
      <c r="U323" s="57">
        <f t="shared" si="55"/>
        <v>3.3333333333333335</v>
      </c>
      <c r="V323" s="51" t="str">
        <f t="shared" si="56"/>
        <v>Loyal or Potential Loyalists</v>
      </c>
    </row>
    <row r="324" spans="2:22" x14ac:dyDescent="0.25">
      <c r="B324" t="s">
        <v>362</v>
      </c>
      <c r="C324" s="40">
        <v>45917</v>
      </c>
      <c r="D324" s="2">
        <v>11</v>
      </c>
      <c r="E324" s="4">
        <v>11404.4</v>
      </c>
      <c r="F324" s="4"/>
      <c r="G324" s="4" t="str">
        <f t="shared" ref="G324:G387" si="57">B324</f>
        <v>C00505</v>
      </c>
      <c r="H324" s="40">
        <f t="shared" ref="H324:H387" si="58">C324</f>
        <v>45917</v>
      </c>
      <c r="I324" s="2">
        <f t="shared" ref="I324:I387" si="59">D324</f>
        <v>11</v>
      </c>
      <c r="J324" s="4">
        <f t="shared" ref="J324:J387" si="60">E324</f>
        <v>11404.4</v>
      </c>
      <c r="K324">
        <f t="shared" ref="K324:K387" si="61">VLOOKUP(H324,$P$5:$Q$9,2,TRUE)</f>
        <v>4</v>
      </c>
      <c r="L324">
        <f t="shared" ref="L324:L387" si="62">VLOOKUP(I324,$P$12:$Q$16,2,TRUE)</f>
        <v>5</v>
      </c>
      <c r="M324">
        <f t="shared" ref="M324:M387" si="63">VLOOKUP(J324,$P$19:$Q$23,2,TRUE)</f>
        <v>5</v>
      </c>
      <c r="N324" s="53">
        <f t="shared" ref="N324:N387" si="64">(K324+L324+M324)/3</f>
        <v>4.666666666666667</v>
      </c>
      <c r="S324" s="55" t="str">
        <f t="shared" ref="S324:S387" si="65">G324</f>
        <v>C00505</v>
      </c>
      <c r="T324" s="56">
        <f t="shared" ref="T324:U387" si="66">$N324</f>
        <v>4.666666666666667</v>
      </c>
      <c r="U324" s="57">
        <f t="shared" si="66"/>
        <v>4.666666666666667</v>
      </c>
      <c r="V324" s="51" t="str">
        <f t="shared" ref="V324:V387" si="67">IF(U324&gt;4,"Champions",IF(AND(U324&gt;3,U324&lt;=4),"Loyal or Potential Loyalists",IF(AND(U324&gt;2,U324&lt;=3),"At Risk Customers","Lost Customers")))</f>
        <v>Champions</v>
      </c>
    </row>
    <row r="325" spans="2:22" x14ac:dyDescent="0.25">
      <c r="B325" t="s">
        <v>363</v>
      </c>
      <c r="C325" s="40">
        <v>45745</v>
      </c>
      <c r="D325" s="2">
        <v>1</v>
      </c>
      <c r="E325" s="4">
        <v>265.89</v>
      </c>
      <c r="F325" s="4"/>
      <c r="G325" s="4" t="str">
        <f t="shared" si="57"/>
        <v>C00508</v>
      </c>
      <c r="H325" s="40">
        <f t="shared" si="58"/>
        <v>45745</v>
      </c>
      <c r="I325" s="2">
        <f t="shared" si="59"/>
        <v>1</v>
      </c>
      <c r="J325" s="4">
        <f t="shared" si="60"/>
        <v>265.89</v>
      </c>
      <c r="K325">
        <f t="shared" si="61"/>
        <v>3</v>
      </c>
      <c r="L325">
        <f t="shared" si="62"/>
        <v>3</v>
      </c>
      <c r="M325">
        <f t="shared" si="63"/>
        <v>2</v>
      </c>
      <c r="N325" s="53">
        <f t="shared" si="64"/>
        <v>2.6666666666666665</v>
      </c>
      <c r="S325" s="55" t="str">
        <f t="shared" si="65"/>
        <v>C00508</v>
      </c>
      <c r="T325" s="56">
        <f t="shared" si="66"/>
        <v>2.6666666666666665</v>
      </c>
      <c r="U325" s="57">
        <f t="shared" si="66"/>
        <v>2.6666666666666665</v>
      </c>
      <c r="V325" s="51" t="str">
        <f t="shared" si="67"/>
        <v>At Risk Customers</v>
      </c>
    </row>
    <row r="326" spans="2:22" x14ac:dyDescent="0.25">
      <c r="B326" t="s">
        <v>364</v>
      </c>
      <c r="C326" s="40">
        <v>46020</v>
      </c>
      <c r="D326" s="2">
        <v>38</v>
      </c>
      <c r="E326" s="4">
        <v>16058.41</v>
      </c>
      <c r="F326" s="4"/>
      <c r="G326" s="4" t="str">
        <f t="shared" si="57"/>
        <v>C00509</v>
      </c>
      <c r="H326" s="40">
        <f t="shared" si="58"/>
        <v>46020</v>
      </c>
      <c r="I326" s="2">
        <f t="shared" si="59"/>
        <v>38</v>
      </c>
      <c r="J326" s="4">
        <f t="shared" si="60"/>
        <v>16058.41</v>
      </c>
      <c r="K326">
        <f t="shared" si="61"/>
        <v>5</v>
      </c>
      <c r="L326">
        <f t="shared" si="62"/>
        <v>5</v>
      </c>
      <c r="M326">
        <f t="shared" si="63"/>
        <v>5</v>
      </c>
      <c r="N326" s="53">
        <f t="shared" si="64"/>
        <v>5</v>
      </c>
      <c r="S326" s="55" t="str">
        <f t="shared" si="65"/>
        <v>C00509</v>
      </c>
      <c r="T326" s="56">
        <f t="shared" si="66"/>
        <v>5</v>
      </c>
      <c r="U326" s="57">
        <f t="shared" si="66"/>
        <v>5</v>
      </c>
      <c r="V326" s="51" t="str">
        <f t="shared" si="67"/>
        <v>Champions</v>
      </c>
    </row>
    <row r="327" spans="2:22" x14ac:dyDescent="0.25">
      <c r="B327" t="s">
        <v>365</v>
      </c>
      <c r="C327" s="40">
        <v>45956</v>
      </c>
      <c r="D327" s="2">
        <v>7</v>
      </c>
      <c r="E327" s="4">
        <v>6993.51</v>
      </c>
      <c r="F327" s="4"/>
      <c r="G327" s="4" t="str">
        <f t="shared" si="57"/>
        <v>C00510</v>
      </c>
      <c r="H327" s="40">
        <f t="shared" si="58"/>
        <v>45956</v>
      </c>
      <c r="I327" s="2">
        <f t="shared" si="59"/>
        <v>7</v>
      </c>
      <c r="J327" s="4">
        <f t="shared" si="60"/>
        <v>6993.51</v>
      </c>
      <c r="K327">
        <f t="shared" si="61"/>
        <v>5</v>
      </c>
      <c r="L327">
        <f t="shared" si="62"/>
        <v>5</v>
      </c>
      <c r="M327">
        <f t="shared" si="63"/>
        <v>5</v>
      </c>
      <c r="N327" s="53">
        <f t="shared" si="64"/>
        <v>5</v>
      </c>
      <c r="S327" s="55" t="str">
        <f t="shared" si="65"/>
        <v>C00510</v>
      </c>
      <c r="T327" s="56">
        <f t="shared" si="66"/>
        <v>5</v>
      </c>
      <c r="U327" s="57">
        <f t="shared" si="66"/>
        <v>5</v>
      </c>
      <c r="V327" s="51" t="str">
        <f t="shared" si="67"/>
        <v>Champions</v>
      </c>
    </row>
    <row r="328" spans="2:22" x14ac:dyDescent="0.25">
      <c r="B328" t="s">
        <v>366</v>
      </c>
      <c r="C328" s="40">
        <v>45968</v>
      </c>
      <c r="D328" s="2">
        <v>2</v>
      </c>
      <c r="E328" s="4">
        <v>1216.33</v>
      </c>
      <c r="F328" s="4"/>
      <c r="G328" s="4" t="str">
        <f t="shared" si="57"/>
        <v>C00512</v>
      </c>
      <c r="H328" s="40">
        <f t="shared" si="58"/>
        <v>45968</v>
      </c>
      <c r="I328" s="2">
        <f t="shared" si="59"/>
        <v>2</v>
      </c>
      <c r="J328" s="4">
        <f t="shared" si="60"/>
        <v>1216.33</v>
      </c>
      <c r="K328">
        <f t="shared" si="61"/>
        <v>5</v>
      </c>
      <c r="L328">
        <f t="shared" si="62"/>
        <v>4</v>
      </c>
      <c r="M328">
        <f t="shared" si="63"/>
        <v>4</v>
      </c>
      <c r="N328" s="53">
        <f t="shared" si="64"/>
        <v>4.333333333333333</v>
      </c>
      <c r="S328" s="55" t="str">
        <f t="shared" si="65"/>
        <v>C00512</v>
      </c>
      <c r="T328" s="56">
        <f t="shared" si="66"/>
        <v>4.333333333333333</v>
      </c>
      <c r="U328" s="57">
        <f t="shared" si="66"/>
        <v>4.333333333333333</v>
      </c>
      <c r="V328" s="51" t="str">
        <f t="shared" si="67"/>
        <v>Champions</v>
      </c>
    </row>
    <row r="329" spans="2:22" x14ac:dyDescent="0.25">
      <c r="B329" t="s">
        <v>367</v>
      </c>
      <c r="C329" s="40">
        <v>45971</v>
      </c>
      <c r="D329" s="2">
        <v>8</v>
      </c>
      <c r="E329" s="4">
        <v>3006.25</v>
      </c>
      <c r="F329" s="4"/>
      <c r="G329" s="4" t="str">
        <f t="shared" si="57"/>
        <v>C00513</v>
      </c>
      <c r="H329" s="40">
        <f t="shared" si="58"/>
        <v>45971</v>
      </c>
      <c r="I329" s="2">
        <f t="shared" si="59"/>
        <v>8</v>
      </c>
      <c r="J329" s="4">
        <f t="shared" si="60"/>
        <v>3006.25</v>
      </c>
      <c r="K329">
        <f t="shared" si="61"/>
        <v>5</v>
      </c>
      <c r="L329">
        <f t="shared" si="62"/>
        <v>5</v>
      </c>
      <c r="M329">
        <f t="shared" si="63"/>
        <v>4</v>
      </c>
      <c r="N329" s="53">
        <f t="shared" si="64"/>
        <v>4.666666666666667</v>
      </c>
      <c r="S329" s="55" t="str">
        <f t="shared" si="65"/>
        <v>C00513</v>
      </c>
      <c r="T329" s="56">
        <f t="shared" si="66"/>
        <v>4.666666666666667</v>
      </c>
      <c r="U329" s="57">
        <f t="shared" si="66"/>
        <v>4.666666666666667</v>
      </c>
      <c r="V329" s="51" t="str">
        <f t="shared" si="67"/>
        <v>Champions</v>
      </c>
    </row>
    <row r="330" spans="2:22" x14ac:dyDescent="0.25">
      <c r="B330" t="s">
        <v>368</v>
      </c>
      <c r="C330" s="40">
        <v>46002</v>
      </c>
      <c r="D330" s="2">
        <v>27</v>
      </c>
      <c r="E330" s="4">
        <v>18743.759999999998</v>
      </c>
      <c r="F330" s="4"/>
      <c r="G330" s="4" t="str">
        <f t="shared" si="57"/>
        <v>C00514</v>
      </c>
      <c r="H330" s="40">
        <f t="shared" si="58"/>
        <v>46002</v>
      </c>
      <c r="I330" s="2">
        <f t="shared" si="59"/>
        <v>27</v>
      </c>
      <c r="J330" s="4">
        <f t="shared" si="60"/>
        <v>18743.759999999998</v>
      </c>
      <c r="K330">
        <f t="shared" si="61"/>
        <v>5</v>
      </c>
      <c r="L330">
        <f t="shared" si="62"/>
        <v>5</v>
      </c>
      <c r="M330">
        <f t="shared" si="63"/>
        <v>5</v>
      </c>
      <c r="N330" s="53">
        <f t="shared" si="64"/>
        <v>5</v>
      </c>
      <c r="S330" s="55" t="str">
        <f t="shared" si="65"/>
        <v>C00514</v>
      </c>
      <c r="T330" s="56">
        <f t="shared" si="66"/>
        <v>5</v>
      </c>
      <c r="U330" s="57">
        <f t="shared" si="66"/>
        <v>5</v>
      </c>
      <c r="V330" s="51" t="str">
        <f t="shared" si="67"/>
        <v>Champions</v>
      </c>
    </row>
    <row r="331" spans="2:22" x14ac:dyDescent="0.25">
      <c r="B331" t="s">
        <v>369</v>
      </c>
      <c r="C331" s="40">
        <v>46010</v>
      </c>
      <c r="D331" s="2">
        <v>1</v>
      </c>
      <c r="E331" s="4">
        <v>129.09</v>
      </c>
      <c r="F331" s="4"/>
      <c r="G331" s="4" t="str">
        <f t="shared" si="57"/>
        <v>C00515</v>
      </c>
      <c r="H331" s="40">
        <f t="shared" si="58"/>
        <v>46010</v>
      </c>
      <c r="I331" s="2">
        <f t="shared" si="59"/>
        <v>1</v>
      </c>
      <c r="J331" s="4">
        <f t="shared" si="60"/>
        <v>129.09</v>
      </c>
      <c r="K331">
        <f t="shared" si="61"/>
        <v>5</v>
      </c>
      <c r="L331">
        <f t="shared" si="62"/>
        <v>3</v>
      </c>
      <c r="M331">
        <f t="shared" si="63"/>
        <v>1</v>
      </c>
      <c r="N331" s="53">
        <f t="shared" si="64"/>
        <v>3</v>
      </c>
      <c r="S331" s="55" t="str">
        <f t="shared" si="65"/>
        <v>C00515</v>
      </c>
      <c r="T331" s="56">
        <f t="shared" si="66"/>
        <v>3</v>
      </c>
      <c r="U331" s="57">
        <f t="shared" si="66"/>
        <v>3</v>
      </c>
      <c r="V331" s="51" t="str">
        <f t="shared" si="67"/>
        <v>At Risk Customers</v>
      </c>
    </row>
    <row r="332" spans="2:22" x14ac:dyDescent="0.25">
      <c r="B332" t="s">
        <v>370</v>
      </c>
      <c r="C332" s="40">
        <v>45589</v>
      </c>
      <c r="D332" s="2">
        <v>2</v>
      </c>
      <c r="E332" s="4">
        <v>4138.62</v>
      </c>
      <c r="F332" s="4"/>
      <c r="G332" s="4" t="str">
        <f t="shared" si="57"/>
        <v>C00516</v>
      </c>
      <c r="H332" s="40">
        <f t="shared" si="58"/>
        <v>45589</v>
      </c>
      <c r="I332" s="2">
        <f t="shared" si="59"/>
        <v>2</v>
      </c>
      <c r="J332" s="4">
        <f t="shared" si="60"/>
        <v>4138.62</v>
      </c>
      <c r="K332">
        <f t="shared" si="61"/>
        <v>2</v>
      </c>
      <c r="L332">
        <f t="shared" si="62"/>
        <v>4</v>
      </c>
      <c r="M332">
        <f t="shared" si="63"/>
        <v>5</v>
      </c>
      <c r="N332" s="53">
        <f t="shared" si="64"/>
        <v>3.6666666666666665</v>
      </c>
      <c r="S332" s="55" t="str">
        <f t="shared" si="65"/>
        <v>C00516</v>
      </c>
      <c r="T332" s="56">
        <f t="shared" si="66"/>
        <v>3.6666666666666665</v>
      </c>
      <c r="U332" s="57">
        <f t="shared" si="66"/>
        <v>3.6666666666666665</v>
      </c>
      <c r="V332" s="51" t="str">
        <f t="shared" si="67"/>
        <v>Loyal or Potential Loyalists</v>
      </c>
    </row>
    <row r="333" spans="2:22" x14ac:dyDescent="0.25">
      <c r="B333" t="s">
        <v>371</v>
      </c>
      <c r="C333" s="40">
        <v>45009</v>
      </c>
      <c r="D333" s="2">
        <v>1</v>
      </c>
      <c r="E333" s="4">
        <v>281.17</v>
      </c>
      <c r="F333" s="4"/>
      <c r="G333" s="4" t="str">
        <f t="shared" si="57"/>
        <v>C00518</v>
      </c>
      <c r="H333" s="40">
        <f t="shared" si="58"/>
        <v>45009</v>
      </c>
      <c r="I333" s="2">
        <f t="shared" si="59"/>
        <v>1</v>
      </c>
      <c r="J333" s="4">
        <f t="shared" si="60"/>
        <v>281.17</v>
      </c>
      <c r="K333">
        <f t="shared" si="61"/>
        <v>1</v>
      </c>
      <c r="L333">
        <f t="shared" si="62"/>
        <v>3</v>
      </c>
      <c r="M333">
        <f t="shared" si="63"/>
        <v>2</v>
      </c>
      <c r="N333" s="53">
        <f t="shared" si="64"/>
        <v>2</v>
      </c>
      <c r="S333" s="55" t="str">
        <f t="shared" si="65"/>
        <v>C00518</v>
      </c>
      <c r="T333" s="56">
        <f t="shared" si="66"/>
        <v>2</v>
      </c>
      <c r="U333" s="57">
        <f t="shared" si="66"/>
        <v>2</v>
      </c>
      <c r="V333" s="51" t="str">
        <f t="shared" si="67"/>
        <v>Lost Customers</v>
      </c>
    </row>
    <row r="334" spans="2:22" x14ac:dyDescent="0.25">
      <c r="B334" t="s">
        <v>372</v>
      </c>
      <c r="C334" s="40">
        <v>45605</v>
      </c>
      <c r="D334" s="2">
        <v>1</v>
      </c>
      <c r="E334" s="4">
        <v>58.75</v>
      </c>
      <c r="F334" s="4"/>
      <c r="G334" s="4" t="str">
        <f t="shared" si="57"/>
        <v>C00519</v>
      </c>
      <c r="H334" s="40">
        <f t="shared" si="58"/>
        <v>45605</v>
      </c>
      <c r="I334" s="2">
        <f t="shared" si="59"/>
        <v>1</v>
      </c>
      <c r="J334" s="4">
        <f t="shared" si="60"/>
        <v>58.75</v>
      </c>
      <c r="K334">
        <f t="shared" si="61"/>
        <v>3</v>
      </c>
      <c r="L334">
        <f t="shared" si="62"/>
        <v>3</v>
      </c>
      <c r="M334">
        <f t="shared" si="63"/>
        <v>1</v>
      </c>
      <c r="N334" s="53">
        <f t="shared" si="64"/>
        <v>2.3333333333333335</v>
      </c>
      <c r="S334" s="55" t="str">
        <f t="shared" si="65"/>
        <v>C00519</v>
      </c>
      <c r="T334" s="56">
        <f t="shared" si="66"/>
        <v>2.3333333333333335</v>
      </c>
      <c r="U334" s="57">
        <f t="shared" si="66"/>
        <v>2.3333333333333335</v>
      </c>
      <c r="V334" s="51" t="str">
        <f t="shared" si="67"/>
        <v>At Risk Customers</v>
      </c>
    </row>
    <row r="335" spans="2:22" x14ac:dyDescent="0.25">
      <c r="B335" t="s">
        <v>373</v>
      </c>
      <c r="C335" s="40">
        <v>45347</v>
      </c>
      <c r="D335" s="2">
        <v>1</v>
      </c>
      <c r="E335" s="4">
        <v>558.29</v>
      </c>
      <c r="F335" s="4"/>
      <c r="G335" s="4" t="str">
        <f t="shared" si="57"/>
        <v>C00522</v>
      </c>
      <c r="H335" s="40">
        <f t="shared" si="58"/>
        <v>45347</v>
      </c>
      <c r="I335" s="2">
        <f t="shared" si="59"/>
        <v>1</v>
      </c>
      <c r="J335" s="4">
        <f t="shared" si="60"/>
        <v>558.29</v>
      </c>
      <c r="K335">
        <f t="shared" si="61"/>
        <v>2</v>
      </c>
      <c r="L335">
        <f t="shared" si="62"/>
        <v>3</v>
      </c>
      <c r="M335">
        <f t="shared" si="63"/>
        <v>3</v>
      </c>
      <c r="N335" s="53">
        <f t="shared" si="64"/>
        <v>2.6666666666666665</v>
      </c>
      <c r="S335" s="55" t="str">
        <f t="shared" si="65"/>
        <v>C00522</v>
      </c>
      <c r="T335" s="56">
        <f t="shared" si="66"/>
        <v>2.6666666666666665</v>
      </c>
      <c r="U335" s="57">
        <f t="shared" si="66"/>
        <v>2.6666666666666665</v>
      </c>
      <c r="V335" s="51" t="str">
        <f t="shared" si="67"/>
        <v>At Risk Customers</v>
      </c>
    </row>
    <row r="336" spans="2:22" x14ac:dyDescent="0.25">
      <c r="B336" t="s">
        <v>374</v>
      </c>
      <c r="C336" s="40">
        <v>44959</v>
      </c>
      <c r="D336" s="2">
        <v>1</v>
      </c>
      <c r="E336" s="4">
        <v>2334.81</v>
      </c>
      <c r="F336" s="4"/>
      <c r="G336" s="4" t="str">
        <f t="shared" si="57"/>
        <v>C00523</v>
      </c>
      <c r="H336" s="40">
        <f t="shared" si="58"/>
        <v>44959</v>
      </c>
      <c r="I336" s="2">
        <f t="shared" si="59"/>
        <v>1</v>
      </c>
      <c r="J336" s="4">
        <f t="shared" si="60"/>
        <v>2334.81</v>
      </c>
      <c r="K336">
        <f t="shared" si="61"/>
        <v>1</v>
      </c>
      <c r="L336">
        <f t="shared" si="62"/>
        <v>3</v>
      </c>
      <c r="M336">
        <f t="shared" si="63"/>
        <v>4</v>
      </c>
      <c r="N336" s="53">
        <f t="shared" si="64"/>
        <v>2.6666666666666665</v>
      </c>
      <c r="S336" s="55" t="str">
        <f t="shared" si="65"/>
        <v>C00523</v>
      </c>
      <c r="T336" s="56">
        <f t="shared" si="66"/>
        <v>2.6666666666666665</v>
      </c>
      <c r="U336" s="57">
        <f t="shared" si="66"/>
        <v>2.6666666666666665</v>
      </c>
      <c r="V336" s="51" t="str">
        <f t="shared" si="67"/>
        <v>At Risk Customers</v>
      </c>
    </row>
    <row r="337" spans="2:22" x14ac:dyDescent="0.25">
      <c r="B337" t="s">
        <v>375</v>
      </c>
      <c r="C337" s="40">
        <v>45937</v>
      </c>
      <c r="D337" s="2">
        <v>1</v>
      </c>
      <c r="E337" s="4">
        <v>73.06</v>
      </c>
      <c r="F337" s="4"/>
      <c r="G337" s="4" t="str">
        <f t="shared" si="57"/>
        <v>C00524</v>
      </c>
      <c r="H337" s="40">
        <f t="shared" si="58"/>
        <v>45937</v>
      </c>
      <c r="I337" s="2">
        <f t="shared" si="59"/>
        <v>1</v>
      </c>
      <c r="J337" s="4">
        <f t="shared" si="60"/>
        <v>73.06</v>
      </c>
      <c r="K337">
        <f t="shared" si="61"/>
        <v>4</v>
      </c>
      <c r="L337">
        <f t="shared" si="62"/>
        <v>3</v>
      </c>
      <c r="M337">
        <f t="shared" si="63"/>
        <v>1</v>
      </c>
      <c r="N337" s="53">
        <f t="shared" si="64"/>
        <v>2.6666666666666665</v>
      </c>
      <c r="S337" s="55" t="str">
        <f t="shared" si="65"/>
        <v>C00524</v>
      </c>
      <c r="T337" s="56">
        <f t="shared" si="66"/>
        <v>2.6666666666666665</v>
      </c>
      <c r="U337" s="57">
        <f t="shared" si="66"/>
        <v>2.6666666666666665</v>
      </c>
      <c r="V337" s="51" t="str">
        <f t="shared" si="67"/>
        <v>At Risk Customers</v>
      </c>
    </row>
    <row r="338" spans="2:22" x14ac:dyDescent="0.25">
      <c r="B338" t="s">
        <v>376</v>
      </c>
      <c r="C338" s="40">
        <v>45148</v>
      </c>
      <c r="D338" s="2">
        <v>1</v>
      </c>
      <c r="E338" s="4">
        <v>283.10000000000002</v>
      </c>
      <c r="F338" s="4"/>
      <c r="G338" s="4" t="str">
        <f t="shared" si="57"/>
        <v>C00525</v>
      </c>
      <c r="H338" s="40">
        <f t="shared" si="58"/>
        <v>45148</v>
      </c>
      <c r="I338" s="2">
        <f t="shared" si="59"/>
        <v>1</v>
      </c>
      <c r="J338" s="4">
        <f t="shared" si="60"/>
        <v>283.10000000000002</v>
      </c>
      <c r="K338">
        <f t="shared" si="61"/>
        <v>1</v>
      </c>
      <c r="L338">
        <f t="shared" si="62"/>
        <v>3</v>
      </c>
      <c r="M338">
        <f t="shared" si="63"/>
        <v>2</v>
      </c>
      <c r="N338" s="53">
        <f t="shared" si="64"/>
        <v>2</v>
      </c>
      <c r="S338" s="55" t="str">
        <f t="shared" si="65"/>
        <v>C00525</v>
      </c>
      <c r="T338" s="56">
        <f t="shared" si="66"/>
        <v>2</v>
      </c>
      <c r="U338" s="57">
        <f t="shared" si="66"/>
        <v>2</v>
      </c>
      <c r="V338" s="51" t="str">
        <f t="shared" si="67"/>
        <v>Lost Customers</v>
      </c>
    </row>
    <row r="339" spans="2:22" x14ac:dyDescent="0.25">
      <c r="B339" t="s">
        <v>377</v>
      </c>
      <c r="C339" s="40">
        <v>45911</v>
      </c>
      <c r="D339" s="2">
        <v>2</v>
      </c>
      <c r="E339" s="4">
        <v>4103.6400000000003</v>
      </c>
      <c r="F339" s="4"/>
      <c r="G339" s="4" t="str">
        <f t="shared" si="57"/>
        <v>C00526</v>
      </c>
      <c r="H339" s="40">
        <f t="shared" si="58"/>
        <v>45911</v>
      </c>
      <c r="I339" s="2">
        <f t="shared" si="59"/>
        <v>2</v>
      </c>
      <c r="J339" s="4">
        <f t="shared" si="60"/>
        <v>4103.6400000000003</v>
      </c>
      <c r="K339">
        <f t="shared" si="61"/>
        <v>4</v>
      </c>
      <c r="L339">
        <f t="shared" si="62"/>
        <v>4</v>
      </c>
      <c r="M339">
        <f t="shared" si="63"/>
        <v>5</v>
      </c>
      <c r="N339" s="53">
        <f t="shared" si="64"/>
        <v>4.333333333333333</v>
      </c>
      <c r="S339" s="55" t="str">
        <f t="shared" si="65"/>
        <v>C00526</v>
      </c>
      <c r="T339" s="56">
        <f t="shared" si="66"/>
        <v>4.333333333333333</v>
      </c>
      <c r="U339" s="57">
        <f t="shared" si="66"/>
        <v>4.333333333333333</v>
      </c>
      <c r="V339" s="51" t="str">
        <f t="shared" si="67"/>
        <v>Champions</v>
      </c>
    </row>
    <row r="340" spans="2:22" x14ac:dyDescent="0.25">
      <c r="B340" t="s">
        <v>378</v>
      </c>
      <c r="C340" s="40">
        <v>45551</v>
      </c>
      <c r="D340" s="2">
        <v>1</v>
      </c>
      <c r="E340" s="4">
        <v>477.95</v>
      </c>
      <c r="F340" s="4"/>
      <c r="G340" s="4" t="str">
        <f t="shared" si="57"/>
        <v>C00527</v>
      </c>
      <c r="H340" s="40">
        <f t="shared" si="58"/>
        <v>45551</v>
      </c>
      <c r="I340" s="2">
        <f t="shared" si="59"/>
        <v>1</v>
      </c>
      <c r="J340" s="4">
        <f t="shared" si="60"/>
        <v>477.95</v>
      </c>
      <c r="K340">
        <f t="shared" si="61"/>
        <v>2</v>
      </c>
      <c r="L340">
        <f t="shared" si="62"/>
        <v>3</v>
      </c>
      <c r="M340">
        <f t="shared" si="63"/>
        <v>3</v>
      </c>
      <c r="N340" s="53">
        <f t="shared" si="64"/>
        <v>2.6666666666666665</v>
      </c>
      <c r="S340" s="55" t="str">
        <f t="shared" si="65"/>
        <v>C00527</v>
      </c>
      <c r="T340" s="56">
        <f t="shared" si="66"/>
        <v>2.6666666666666665</v>
      </c>
      <c r="U340" s="57">
        <f t="shared" si="66"/>
        <v>2.6666666666666665</v>
      </c>
      <c r="V340" s="51" t="str">
        <f t="shared" si="67"/>
        <v>At Risk Customers</v>
      </c>
    </row>
    <row r="341" spans="2:22" x14ac:dyDescent="0.25">
      <c r="B341" t="s">
        <v>379</v>
      </c>
      <c r="C341" s="40">
        <v>45770</v>
      </c>
      <c r="D341" s="2">
        <v>2</v>
      </c>
      <c r="E341" s="4">
        <v>1354.12</v>
      </c>
      <c r="F341" s="4"/>
      <c r="G341" s="4" t="str">
        <f t="shared" si="57"/>
        <v>C00530</v>
      </c>
      <c r="H341" s="40">
        <f t="shared" si="58"/>
        <v>45770</v>
      </c>
      <c r="I341" s="2">
        <f t="shared" si="59"/>
        <v>2</v>
      </c>
      <c r="J341" s="4">
        <f t="shared" si="60"/>
        <v>1354.12</v>
      </c>
      <c r="K341">
        <f t="shared" si="61"/>
        <v>3</v>
      </c>
      <c r="L341">
        <f t="shared" si="62"/>
        <v>4</v>
      </c>
      <c r="M341">
        <f t="shared" si="63"/>
        <v>4</v>
      </c>
      <c r="N341" s="53">
        <f t="shared" si="64"/>
        <v>3.6666666666666665</v>
      </c>
      <c r="S341" s="55" t="str">
        <f t="shared" si="65"/>
        <v>C00530</v>
      </c>
      <c r="T341" s="56">
        <f t="shared" si="66"/>
        <v>3.6666666666666665</v>
      </c>
      <c r="U341" s="57">
        <f t="shared" si="66"/>
        <v>3.6666666666666665</v>
      </c>
      <c r="V341" s="51" t="str">
        <f t="shared" si="67"/>
        <v>Loyal or Potential Loyalists</v>
      </c>
    </row>
    <row r="342" spans="2:22" x14ac:dyDescent="0.25">
      <c r="B342" t="s">
        <v>380</v>
      </c>
      <c r="C342" s="40">
        <v>45841</v>
      </c>
      <c r="D342" s="2">
        <v>1</v>
      </c>
      <c r="E342" s="4">
        <v>395.63</v>
      </c>
      <c r="F342" s="4"/>
      <c r="G342" s="4" t="str">
        <f t="shared" si="57"/>
        <v>C00531</v>
      </c>
      <c r="H342" s="40">
        <f t="shared" si="58"/>
        <v>45841</v>
      </c>
      <c r="I342" s="2">
        <f t="shared" si="59"/>
        <v>1</v>
      </c>
      <c r="J342" s="4">
        <f t="shared" si="60"/>
        <v>395.63</v>
      </c>
      <c r="K342">
        <f t="shared" si="61"/>
        <v>4</v>
      </c>
      <c r="L342">
        <f t="shared" si="62"/>
        <v>3</v>
      </c>
      <c r="M342">
        <f t="shared" si="63"/>
        <v>2</v>
      </c>
      <c r="N342" s="53">
        <f t="shared" si="64"/>
        <v>3</v>
      </c>
      <c r="S342" s="55" t="str">
        <f t="shared" si="65"/>
        <v>C00531</v>
      </c>
      <c r="T342" s="56">
        <f t="shared" si="66"/>
        <v>3</v>
      </c>
      <c r="U342" s="57">
        <f t="shared" si="66"/>
        <v>3</v>
      </c>
      <c r="V342" s="51" t="str">
        <f t="shared" si="67"/>
        <v>At Risk Customers</v>
      </c>
    </row>
    <row r="343" spans="2:22" x14ac:dyDescent="0.25">
      <c r="B343" t="s">
        <v>381</v>
      </c>
      <c r="C343" s="40">
        <v>45464</v>
      </c>
      <c r="D343" s="2">
        <v>2</v>
      </c>
      <c r="E343" s="4">
        <v>2367.67</v>
      </c>
      <c r="F343" s="4"/>
      <c r="G343" s="4" t="str">
        <f t="shared" si="57"/>
        <v>C00532</v>
      </c>
      <c r="H343" s="40">
        <f t="shared" si="58"/>
        <v>45464</v>
      </c>
      <c r="I343" s="2">
        <f t="shared" si="59"/>
        <v>2</v>
      </c>
      <c r="J343" s="4">
        <f t="shared" si="60"/>
        <v>2367.67</v>
      </c>
      <c r="K343">
        <f t="shared" si="61"/>
        <v>2</v>
      </c>
      <c r="L343">
        <f t="shared" si="62"/>
        <v>4</v>
      </c>
      <c r="M343">
        <f t="shared" si="63"/>
        <v>4</v>
      </c>
      <c r="N343" s="53">
        <f t="shared" si="64"/>
        <v>3.3333333333333335</v>
      </c>
      <c r="S343" s="55" t="str">
        <f t="shared" si="65"/>
        <v>C00532</v>
      </c>
      <c r="T343" s="56">
        <f t="shared" si="66"/>
        <v>3.3333333333333335</v>
      </c>
      <c r="U343" s="57">
        <f t="shared" si="66"/>
        <v>3.3333333333333335</v>
      </c>
      <c r="V343" s="51" t="str">
        <f t="shared" si="67"/>
        <v>Loyal or Potential Loyalists</v>
      </c>
    </row>
    <row r="344" spans="2:22" x14ac:dyDescent="0.25">
      <c r="B344" t="s">
        <v>382</v>
      </c>
      <c r="C344" s="40">
        <v>45320</v>
      </c>
      <c r="D344" s="2">
        <v>1</v>
      </c>
      <c r="E344" s="4">
        <v>54.23</v>
      </c>
      <c r="F344" s="4"/>
      <c r="G344" s="4" t="str">
        <f t="shared" si="57"/>
        <v>C00535</v>
      </c>
      <c r="H344" s="40">
        <f t="shared" si="58"/>
        <v>45320</v>
      </c>
      <c r="I344" s="2">
        <f t="shared" si="59"/>
        <v>1</v>
      </c>
      <c r="J344" s="4">
        <f t="shared" si="60"/>
        <v>54.23</v>
      </c>
      <c r="K344">
        <f t="shared" si="61"/>
        <v>1</v>
      </c>
      <c r="L344">
        <f t="shared" si="62"/>
        <v>3</v>
      </c>
      <c r="M344">
        <f t="shared" si="63"/>
        <v>1</v>
      </c>
      <c r="N344" s="53">
        <f t="shared" si="64"/>
        <v>1.6666666666666667</v>
      </c>
      <c r="S344" s="55" t="str">
        <f t="shared" si="65"/>
        <v>C00535</v>
      </c>
      <c r="T344" s="56">
        <f t="shared" si="66"/>
        <v>1.6666666666666667</v>
      </c>
      <c r="U344" s="57">
        <f t="shared" si="66"/>
        <v>1.6666666666666667</v>
      </c>
      <c r="V344" s="51" t="str">
        <f t="shared" si="67"/>
        <v>Lost Customers</v>
      </c>
    </row>
    <row r="345" spans="2:22" x14ac:dyDescent="0.25">
      <c r="B345" t="s">
        <v>383</v>
      </c>
      <c r="C345" s="40">
        <v>45060</v>
      </c>
      <c r="D345" s="2">
        <v>1</v>
      </c>
      <c r="E345" s="4">
        <v>87.06</v>
      </c>
      <c r="F345" s="4"/>
      <c r="G345" s="4" t="str">
        <f t="shared" si="57"/>
        <v>C00537</v>
      </c>
      <c r="H345" s="40">
        <f t="shared" si="58"/>
        <v>45060</v>
      </c>
      <c r="I345" s="2">
        <f t="shared" si="59"/>
        <v>1</v>
      </c>
      <c r="J345" s="4">
        <f t="shared" si="60"/>
        <v>87.06</v>
      </c>
      <c r="K345">
        <f t="shared" si="61"/>
        <v>1</v>
      </c>
      <c r="L345">
        <f t="shared" si="62"/>
        <v>3</v>
      </c>
      <c r="M345">
        <f t="shared" si="63"/>
        <v>1</v>
      </c>
      <c r="N345" s="53">
        <f t="shared" si="64"/>
        <v>1.6666666666666667</v>
      </c>
      <c r="S345" s="55" t="str">
        <f t="shared" si="65"/>
        <v>C00537</v>
      </c>
      <c r="T345" s="56">
        <f t="shared" si="66"/>
        <v>1.6666666666666667</v>
      </c>
      <c r="U345" s="57">
        <f t="shared" si="66"/>
        <v>1.6666666666666667</v>
      </c>
      <c r="V345" s="51" t="str">
        <f t="shared" si="67"/>
        <v>Lost Customers</v>
      </c>
    </row>
    <row r="346" spans="2:22" x14ac:dyDescent="0.25">
      <c r="B346" t="s">
        <v>384</v>
      </c>
      <c r="C346" s="40">
        <v>45534</v>
      </c>
      <c r="D346" s="2">
        <v>1</v>
      </c>
      <c r="E346" s="4">
        <v>74.13</v>
      </c>
      <c r="F346" s="4"/>
      <c r="G346" s="4" t="str">
        <f t="shared" si="57"/>
        <v>C00538</v>
      </c>
      <c r="H346" s="40">
        <f t="shared" si="58"/>
        <v>45534</v>
      </c>
      <c r="I346" s="2">
        <f t="shared" si="59"/>
        <v>1</v>
      </c>
      <c r="J346" s="4">
        <f t="shared" si="60"/>
        <v>74.13</v>
      </c>
      <c r="K346">
        <f t="shared" si="61"/>
        <v>2</v>
      </c>
      <c r="L346">
        <f t="shared" si="62"/>
        <v>3</v>
      </c>
      <c r="M346">
        <f t="shared" si="63"/>
        <v>1</v>
      </c>
      <c r="N346" s="53">
        <f t="shared" si="64"/>
        <v>2</v>
      </c>
      <c r="S346" s="55" t="str">
        <f t="shared" si="65"/>
        <v>C00538</v>
      </c>
      <c r="T346" s="56">
        <f t="shared" si="66"/>
        <v>2</v>
      </c>
      <c r="U346" s="57">
        <f t="shared" si="66"/>
        <v>2</v>
      </c>
      <c r="V346" s="51" t="str">
        <f t="shared" si="67"/>
        <v>Lost Customers</v>
      </c>
    </row>
    <row r="347" spans="2:22" x14ac:dyDescent="0.25">
      <c r="B347" t="s">
        <v>385</v>
      </c>
      <c r="C347" s="40">
        <v>45284</v>
      </c>
      <c r="D347" s="2">
        <v>2</v>
      </c>
      <c r="E347" s="4">
        <v>545.47</v>
      </c>
      <c r="F347" s="4"/>
      <c r="G347" s="4" t="str">
        <f t="shared" si="57"/>
        <v>C00540</v>
      </c>
      <c r="H347" s="40">
        <f t="shared" si="58"/>
        <v>45284</v>
      </c>
      <c r="I347" s="2">
        <f t="shared" si="59"/>
        <v>2</v>
      </c>
      <c r="J347" s="4">
        <f t="shared" si="60"/>
        <v>545.47</v>
      </c>
      <c r="K347">
        <f t="shared" si="61"/>
        <v>1</v>
      </c>
      <c r="L347">
        <f t="shared" si="62"/>
        <v>4</v>
      </c>
      <c r="M347">
        <f t="shared" si="63"/>
        <v>3</v>
      </c>
      <c r="N347" s="53">
        <f t="shared" si="64"/>
        <v>2.6666666666666665</v>
      </c>
      <c r="S347" s="55" t="str">
        <f t="shared" si="65"/>
        <v>C00540</v>
      </c>
      <c r="T347" s="56">
        <f t="shared" si="66"/>
        <v>2.6666666666666665</v>
      </c>
      <c r="U347" s="57">
        <f t="shared" si="66"/>
        <v>2.6666666666666665</v>
      </c>
      <c r="V347" s="51" t="str">
        <f t="shared" si="67"/>
        <v>At Risk Customers</v>
      </c>
    </row>
    <row r="348" spans="2:22" x14ac:dyDescent="0.25">
      <c r="B348" t="s">
        <v>386</v>
      </c>
      <c r="C348" s="40">
        <v>45967</v>
      </c>
      <c r="D348" s="2">
        <v>1</v>
      </c>
      <c r="E348" s="4">
        <v>662.16</v>
      </c>
      <c r="F348" s="4"/>
      <c r="G348" s="4" t="str">
        <f t="shared" si="57"/>
        <v>C00542</v>
      </c>
      <c r="H348" s="40">
        <f t="shared" si="58"/>
        <v>45967</v>
      </c>
      <c r="I348" s="2">
        <f t="shared" si="59"/>
        <v>1</v>
      </c>
      <c r="J348" s="4">
        <f t="shared" si="60"/>
        <v>662.16</v>
      </c>
      <c r="K348">
        <f t="shared" si="61"/>
        <v>5</v>
      </c>
      <c r="L348">
        <f t="shared" si="62"/>
        <v>3</v>
      </c>
      <c r="M348">
        <f t="shared" si="63"/>
        <v>3</v>
      </c>
      <c r="N348" s="53">
        <f t="shared" si="64"/>
        <v>3.6666666666666665</v>
      </c>
      <c r="S348" s="55" t="str">
        <f t="shared" si="65"/>
        <v>C00542</v>
      </c>
      <c r="T348" s="56">
        <f t="shared" si="66"/>
        <v>3.6666666666666665</v>
      </c>
      <c r="U348" s="57">
        <f t="shared" si="66"/>
        <v>3.6666666666666665</v>
      </c>
      <c r="V348" s="51" t="str">
        <f t="shared" si="67"/>
        <v>Loyal or Potential Loyalists</v>
      </c>
    </row>
    <row r="349" spans="2:22" x14ac:dyDescent="0.25">
      <c r="B349" t="s">
        <v>387</v>
      </c>
      <c r="C349" s="40">
        <v>45157</v>
      </c>
      <c r="D349" s="2">
        <v>1</v>
      </c>
      <c r="E349" s="4">
        <v>496.65</v>
      </c>
      <c r="F349" s="4"/>
      <c r="G349" s="4" t="str">
        <f t="shared" si="57"/>
        <v>C00545</v>
      </c>
      <c r="H349" s="40">
        <f t="shared" si="58"/>
        <v>45157</v>
      </c>
      <c r="I349" s="2">
        <f t="shared" si="59"/>
        <v>1</v>
      </c>
      <c r="J349" s="4">
        <f t="shared" si="60"/>
        <v>496.65</v>
      </c>
      <c r="K349">
        <f t="shared" si="61"/>
        <v>1</v>
      </c>
      <c r="L349">
        <f t="shared" si="62"/>
        <v>3</v>
      </c>
      <c r="M349">
        <f t="shared" si="63"/>
        <v>3</v>
      </c>
      <c r="N349" s="53">
        <f t="shared" si="64"/>
        <v>2.3333333333333335</v>
      </c>
      <c r="S349" s="55" t="str">
        <f t="shared" si="65"/>
        <v>C00545</v>
      </c>
      <c r="T349" s="56">
        <f t="shared" si="66"/>
        <v>2.3333333333333335</v>
      </c>
      <c r="U349" s="57">
        <f t="shared" si="66"/>
        <v>2.3333333333333335</v>
      </c>
      <c r="V349" s="51" t="str">
        <f t="shared" si="67"/>
        <v>At Risk Customers</v>
      </c>
    </row>
    <row r="350" spans="2:22" x14ac:dyDescent="0.25">
      <c r="B350" t="s">
        <v>388</v>
      </c>
      <c r="C350" s="40">
        <v>45042</v>
      </c>
      <c r="D350" s="2">
        <v>1</v>
      </c>
      <c r="E350" s="4">
        <v>56.29</v>
      </c>
      <c r="F350" s="4"/>
      <c r="G350" s="4" t="str">
        <f t="shared" si="57"/>
        <v>C00546</v>
      </c>
      <c r="H350" s="40">
        <f t="shared" si="58"/>
        <v>45042</v>
      </c>
      <c r="I350" s="2">
        <f t="shared" si="59"/>
        <v>1</v>
      </c>
      <c r="J350" s="4">
        <f t="shared" si="60"/>
        <v>56.29</v>
      </c>
      <c r="K350">
        <f t="shared" si="61"/>
        <v>1</v>
      </c>
      <c r="L350">
        <f t="shared" si="62"/>
        <v>3</v>
      </c>
      <c r="M350">
        <f t="shared" si="63"/>
        <v>1</v>
      </c>
      <c r="N350" s="53">
        <f t="shared" si="64"/>
        <v>1.6666666666666667</v>
      </c>
      <c r="S350" s="55" t="str">
        <f t="shared" si="65"/>
        <v>C00546</v>
      </c>
      <c r="T350" s="56">
        <f t="shared" si="66"/>
        <v>1.6666666666666667</v>
      </c>
      <c r="U350" s="57">
        <f t="shared" si="66"/>
        <v>1.6666666666666667</v>
      </c>
      <c r="V350" s="51" t="str">
        <f t="shared" si="67"/>
        <v>Lost Customers</v>
      </c>
    </row>
    <row r="351" spans="2:22" x14ac:dyDescent="0.25">
      <c r="B351" t="s">
        <v>389</v>
      </c>
      <c r="C351" s="40">
        <v>44936</v>
      </c>
      <c r="D351" s="2">
        <v>1</v>
      </c>
      <c r="E351" s="4">
        <v>93.39</v>
      </c>
      <c r="F351" s="4"/>
      <c r="G351" s="4" t="str">
        <f t="shared" si="57"/>
        <v>C00547</v>
      </c>
      <c r="H351" s="40">
        <f t="shared" si="58"/>
        <v>44936</v>
      </c>
      <c r="I351" s="2">
        <f t="shared" si="59"/>
        <v>1</v>
      </c>
      <c r="J351" s="4">
        <f t="shared" si="60"/>
        <v>93.39</v>
      </c>
      <c r="K351">
        <f t="shared" si="61"/>
        <v>1</v>
      </c>
      <c r="L351">
        <f t="shared" si="62"/>
        <v>3</v>
      </c>
      <c r="M351">
        <f t="shared" si="63"/>
        <v>1</v>
      </c>
      <c r="N351" s="53">
        <f t="shared" si="64"/>
        <v>1.6666666666666667</v>
      </c>
      <c r="S351" s="55" t="str">
        <f t="shared" si="65"/>
        <v>C00547</v>
      </c>
      <c r="T351" s="56">
        <f t="shared" si="66"/>
        <v>1.6666666666666667</v>
      </c>
      <c r="U351" s="57">
        <f t="shared" si="66"/>
        <v>1.6666666666666667</v>
      </c>
      <c r="V351" s="51" t="str">
        <f t="shared" si="67"/>
        <v>Lost Customers</v>
      </c>
    </row>
    <row r="352" spans="2:22" x14ac:dyDescent="0.25">
      <c r="B352" t="s">
        <v>390</v>
      </c>
      <c r="C352" s="40">
        <v>45940</v>
      </c>
      <c r="D352" s="2">
        <v>4</v>
      </c>
      <c r="E352" s="4">
        <v>4303.1899999999996</v>
      </c>
      <c r="F352" s="4"/>
      <c r="G352" s="4" t="str">
        <f t="shared" si="57"/>
        <v>C00548</v>
      </c>
      <c r="H352" s="40">
        <f t="shared" si="58"/>
        <v>45940</v>
      </c>
      <c r="I352" s="2">
        <f t="shared" si="59"/>
        <v>4</v>
      </c>
      <c r="J352" s="4">
        <f t="shared" si="60"/>
        <v>4303.1899999999996</v>
      </c>
      <c r="K352">
        <f t="shared" si="61"/>
        <v>5</v>
      </c>
      <c r="L352">
        <f t="shared" si="62"/>
        <v>5</v>
      </c>
      <c r="M352">
        <f t="shared" si="63"/>
        <v>5</v>
      </c>
      <c r="N352" s="53">
        <f t="shared" si="64"/>
        <v>5</v>
      </c>
      <c r="S352" s="55" t="str">
        <f t="shared" si="65"/>
        <v>C00548</v>
      </c>
      <c r="T352" s="56">
        <f t="shared" si="66"/>
        <v>5</v>
      </c>
      <c r="U352" s="57">
        <f t="shared" si="66"/>
        <v>5</v>
      </c>
      <c r="V352" s="51" t="str">
        <f t="shared" si="67"/>
        <v>Champions</v>
      </c>
    </row>
    <row r="353" spans="2:22" x14ac:dyDescent="0.25">
      <c r="B353" t="s">
        <v>391</v>
      </c>
      <c r="C353" s="40">
        <v>45864</v>
      </c>
      <c r="D353" s="2">
        <v>23</v>
      </c>
      <c r="E353" s="4">
        <v>16056.5</v>
      </c>
      <c r="F353" s="4"/>
      <c r="G353" s="4" t="str">
        <f t="shared" si="57"/>
        <v>C00549</v>
      </c>
      <c r="H353" s="40">
        <f t="shared" si="58"/>
        <v>45864</v>
      </c>
      <c r="I353" s="2">
        <f t="shared" si="59"/>
        <v>23</v>
      </c>
      <c r="J353" s="4">
        <f t="shared" si="60"/>
        <v>16056.5</v>
      </c>
      <c r="K353">
        <f t="shared" si="61"/>
        <v>4</v>
      </c>
      <c r="L353">
        <f t="shared" si="62"/>
        <v>5</v>
      </c>
      <c r="M353">
        <f t="shared" si="63"/>
        <v>5</v>
      </c>
      <c r="N353" s="53">
        <f t="shared" si="64"/>
        <v>4.666666666666667</v>
      </c>
      <c r="S353" s="55" t="str">
        <f t="shared" si="65"/>
        <v>C00549</v>
      </c>
      <c r="T353" s="56">
        <f t="shared" si="66"/>
        <v>4.666666666666667</v>
      </c>
      <c r="U353" s="57">
        <f t="shared" si="66"/>
        <v>4.666666666666667</v>
      </c>
      <c r="V353" s="51" t="str">
        <f t="shared" si="67"/>
        <v>Champions</v>
      </c>
    </row>
    <row r="354" spans="2:22" x14ac:dyDescent="0.25">
      <c r="B354" t="s">
        <v>392</v>
      </c>
      <c r="C354" s="40">
        <v>45759</v>
      </c>
      <c r="D354" s="2">
        <v>1</v>
      </c>
      <c r="E354" s="4">
        <v>46.46</v>
      </c>
      <c r="F354" s="4"/>
      <c r="G354" s="4" t="str">
        <f t="shared" si="57"/>
        <v>C00550</v>
      </c>
      <c r="H354" s="40">
        <f t="shared" si="58"/>
        <v>45759</v>
      </c>
      <c r="I354" s="2">
        <f t="shared" si="59"/>
        <v>1</v>
      </c>
      <c r="J354" s="4">
        <f t="shared" si="60"/>
        <v>46.46</v>
      </c>
      <c r="K354">
        <f t="shared" si="61"/>
        <v>3</v>
      </c>
      <c r="L354">
        <f t="shared" si="62"/>
        <v>3</v>
      </c>
      <c r="M354">
        <f t="shared" si="63"/>
        <v>1</v>
      </c>
      <c r="N354" s="53">
        <f t="shared" si="64"/>
        <v>2.3333333333333335</v>
      </c>
      <c r="S354" s="55" t="str">
        <f t="shared" si="65"/>
        <v>C00550</v>
      </c>
      <c r="T354" s="56">
        <f t="shared" si="66"/>
        <v>2.3333333333333335</v>
      </c>
      <c r="U354" s="57">
        <f t="shared" si="66"/>
        <v>2.3333333333333335</v>
      </c>
      <c r="V354" s="51" t="str">
        <f t="shared" si="67"/>
        <v>At Risk Customers</v>
      </c>
    </row>
    <row r="355" spans="2:22" x14ac:dyDescent="0.25">
      <c r="B355" t="s">
        <v>393</v>
      </c>
      <c r="C355" s="40">
        <v>45659</v>
      </c>
      <c r="D355" s="2">
        <v>1</v>
      </c>
      <c r="E355" s="4">
        <v>227.57</v>
      </c>
      <c r="F355" s="4"/>
      <c r="G355" s="4" t="str">
        <f t="shared" si="57"/>
        <v>C00551</v>
      </c>
      <c r="H355" s="40">
        <f t="shared" si="58"/>
        <v>45659</v>
      </c>
      <c r="I355" s="2">
        <f t="shared" si="59"/>
        <v>1</v>
      </c>
      <c r="J355" s="4">
        <f t="shared" si="60"/>
        <v>227.57</v>
      </c>
      <c r="K355">
        <f t="shared" si="61"/>
        <v>3</v>
      </c>
      <c r="L355">
        <f t="shared" si="62"/>
        <v>3</v>
      </c>
      <c r="M355">
        <f t="shared" si="63"/>
        <v>2</v>
      </c>
      <c r="N355" s="53">
        <f t="shared" si="64"/>
        <v>2.6666666666666665</v>
      </c>
      <c r="S355" s="55" t="str">
        <f t="shared" si="65"/>
        <v>C00551</v>
      </c>
      <c r="T355" s="56">
        <f t="shared" si="66"/>
        <v>2.6666666666666665</v>
      </c>
      <c r="U355" s="57">
        <f t="shared" si="66"/>
        <v>2.6666666666666665</v>
      </c>
      <c r="V355" s="51" t="str">
        <f t="shared" si="67"/>
        <v>At Risk Customers</v>
      </c>
    </row>
    <row r="356" spans="2:22" x14ac:dyDescent="0.25">
      <c r="B356" t="s">
        <v>394</v>
      </c>
      <c r="C356" s="40">
        <v>45386</v>
      </c>
      <c r="D356" s="2">
        <v>2</v>
      </c>
      <c r="E356" s="4">
        <v>1026.4100000000001</v>
      </c>
      <c r="F356" s="4"/>
      <c r="G356" s="4" t="str">
        <f t="shared" si="57"/>
        <v>C00552</v>
      </c>
      <c r="H356" s="40">
        <f t="shared" si="58"/>
        <v>45386</v>
      </c>
      <c r="I356" s="2">
        <f t="shared" si="59"/>
        <v>2</v>
      </c>
      <c r="J356" s="4">
        <f t="shared" si="60"/>
        <v>1026.4100000000001</v>
      </c>
      <c r="K356">
        <f t="shared" si="61"/>
        <v>2</v>
      </c>
      <c r="L356">
        <f t="shared" si="62"/>
        <v>4</v>
      </c>
      <c r="M356">
        <f t="shared" si="63"/>
        <v>3</v>
      </c>
      <c r="N356" s="53">
        <f t="shared" si="64"/>
        <v>3</v>
      </c>
      <c r="S356" s="55" t="str">
        <f t="shared" si="65"/>
        <v>C00552</v>
      </c>
      <c r="T356" s="56">
        <f t="shared" si="66"/>
        <v>3</v>
      </c>
      <c r="U356" s="57">
        <f t="shared" si="66"/>
        <v>3</v>
      </c>
      <c r="V356" s="51" t="str">
        <f t="shared" si="67"/>
        <v>At Risk Customers</v>
      </c>
    </row>
    <row r="357" spans="2:22" x14ac:dyDescent="0.25">
      <c r="B357" t="s">
        <v>395</v>
      </c>
      <c r="C357" s="40">
        <v>45463</v>
      </c>
      <c r="D357" s="2">
        <v>1</v>
      </c>
      <c r="E357" s="4">
        <v>55.84</v>
      </c>
      <c r="F357" s="4"/>
      <c r="G357" s="4" t="str">
        <f t="shared" si="57"/>
        <v>C00555</v>
      </c>
      <c r="H357" s="40">
        <f t="shared" si="58"/>
        <v>45463</v>
      </c>
      <c r="I357" s="2">
        <f t="shared" si="59"/>
        <v>1</v>
      </c>
      <c r="J357" s="4">
        <f t="shared" si="60"/>
        <v>55.84</v>
      </c>
      <c r="K357">
        <f t="shared" si="61"/>
        <v>2</v>
      </c>
      <c r="L357">
        <f t="shared" si="62"/>
        <v>3</v>
      </c>
      <c r="M357">
        <f t="shared" si="63"/>
        <v>1</v>
      </c>
      <c r="N357" s="53">
        <f t="shared" si="64"/>
        <v>2</v>
      </c>
      <c r="S357" s="55" t="str">
        <f t="shared" si="65"/>
        <v>C00555</v>
      </c>
      <c r="T357" s="56">
        <f t="shared" si="66"/>
        <v>2</v>
      </c>
      <c r="U357" s="57">
        <f t="shared" si="66"/>
        <v>2</v>
      </c>
      <c r="V357" s="51" t="str">
        <f t="shared" si="67"/>
        <v>Lost Customers</v>
      </c>
    </row>
    <row r="358" spans="2:22" x14ac:dyDescent="0.25">
      <c r="B358" t="s">
        <v>396</v>
      </c>
      <c r="C358" s="40">
        <v>45564</v>
      </c>
      <c r="D358" s="2">
        <v>1</v>
      </c>
      <c r="E358" s="4">
        <v>94.24</v>
      </c>
      <c r="F358" s="4"/>
      <c r="G358" s="4" t="str">
        <f t="shared" si="57"/>
        <v>C00557</v>
      </c>
      <c r="H358" s="40">
        <f t="shared" si="58"/>
        <v>45564</v>
      </c>
      <c r="I358" s="2">
        <f t="shared" si="59"/>
        <v>1</v>
      </c>
      <c r="J358" s="4">
        <f t="shared" si="60"/>
        <v>94.24</v>
      </c>
      <c r="K358">
        <f t="shared" si="61"/>
        <v>2</v>
      </c>
      <c r="L358">
        <f t="shared" si="62"/>
        <v>3</v>
      </c>
      <c r="M358">
        <f t="shared" si="63"/>
        <v>1</v>
      </c>
      <c r="N358" s="53">
        <f t="shared" si="64"/>
        <v>2</v>
      </c>
      <c r="S358" s="55" t="str">
        <f t="shared" si="65"/>
        <v>C00557</v>
      </c>
      <c r="T358" s="56">
        <f t="shared" si="66"/>
        <v>2</v>
      </c>
      <c r="U358" s="57">
        <f t="shared" si="66"/>
        <v>2</v>
      </c>
      <c r="V358" s="51" t="str">
        <f t="shared" si="67"/>
        <v>Lost Customers</v>
      </c>
    </row>
    <row r="359" spans="2:22" x14ac:dyDescent="0.25">
      <c r="B359" t="s">
        <v>397</v>
      </c>
      <c r="C359" s="40">
        <v>45922</v>
      </c>
      <c r="D359" s="2">
        <v>1</v>
      </c>
      <c r="E359" s="4">
        <v>478.96</v>
      </c>
      <c r="F359" s="4"/>
      <c r="G359" s="4" t="str">
        <f t="shared" si="57"/>
        <v>C00558</v>
      </c>
      <c r="H359" s="40">
        <f t="shared" si="58"/>
        <v>45922</v>
      </c>
      <c r="I359" s="2">
        <f t="shared" si="59"/>
        <v>1</v>
      </c>
      <c r="J359" s="4">
        <f t="shared" si="60"/>
        <v>478.96</v>
      </c>
      <c r="K359">
        <f t="shared" si="61"/>
        <v>4</v>
      </c>
      <c r="L359">
        <f t="shared" si="62"/>
        <v>3</v>
      </c>
      <c r="M359">
        <f t="shared" si="63"/>
        <v>3</v>
      </c>
      <c r="N359" s="53">
        <f t="shared" si="64"/>
        <v>3.3333333333333335</v>
      </c>
      <c r="S359" s="55" t="str">
        <f t="shared" si="65"/>
        <v>C00558</v>
      </c>
      <c r="T359" s="56">
        <f t="shared" si="66"/>
        <v>3.3333333333333335</v>
      </c>
      <c r="U359" s="57">
        <f t="shared" si="66"/>
        <v>3.3333333333333335</v>
      </c>
      <c r="V359" s="51" t="str">
        <f t="shared" si="67"/>
        <v>Loyal or Potential Loyalists</v>
      </c>
    </row>
    <row r="360" spans="2:22" x14ac:dyDescent="0.25">
      <c r="B360" t="s">
        <v>398</v>
      </c>
      <c r="C360" s="40">
        <v>46008</v>
      </c>
      <c r="D360" s="2">
        <v>55</v>
      </c>
      <c r="E360" s="4">
        <v>21136.76</v>
      </c>
      <c r="F360" s="4"/>
      <c r="G360" s="4" t="str">
        <f t="shared" si="57"/>
        <v>C00559</v>
      </c>
      <c r="H360" s="40">
        <f t="shared" si="58"/>
        <v>46008</v>
      </c>
      <c r="I360" s="2">
        <f t="shared" si="59"/>
        <v>55</v>
      </c>
      <c r="J360" s="4">
        <f t="shared" si="60"/>
        <v>21136.76</v>
      </c>
      <c r="K360">
        <f t="shared" si="61"/>
        <v>5</v>
      </c>
      <c r="L360">
        <f t="shared" si="62"/>
        <v>5</v>
      </c>
      <c r="M360">
        <f t="shared" si="63"/>
        <v>5</v>
      </c>
      <c r="N360" s="53">
        <f t="shared" si="64"/>
        <v>5</v>
      </c>
      <c r="S360" s="55" t="str">
        <f t="shared" si="65"/>
        <v>C00559</v>
      </c>
      <c r="T360" s="56">
        <f t="shared" si="66"/>
        <v>5</v>
      </c>
      <c r="U360" s="57">
        <f t="shared" si="66"/>
        <v>5</v>
      </c>
      <c r="V360" s="51" t="str">
        <f t="shared" si="67"/>
        <v>Champions</v>
      </c>
    </row>
    <row r="361" spans="2:22" x14ac:dyDescent="0.25">
      <c r="B361" t="s">
        <v>399</v>
      </c>
      <c r="C361" s="40">
        <v>45842</v>
      </c>
      <c r="D361" s="2">
        <v>1</v>
      </c>
      <c r="E361" s="4">
        <v>643.16</v>
      </c>
      <c r="F361" s="4"/>
      <c r="G361" s="4" t="str">
        <f t="shared" si="57"/>
        <v>C00560</v>
      </c>
      <c r="H361" s="40">
        <f t="shared" si="58"/>
        <v>45842</v>
      </c>
      <c r="I361" s="2">
        <f t="shared" si="59"/>
        <v>1</v>
      </c>
      <c r="J361" s="4">
        <f t="shared" si="60"/>
        <v>643.16</v>
      </c>
      <c r="K361">
        <f t="shared" si="61"/>
        <v>4</v>
      </c>
      <c r="L361">
        <f t="shared" si="62"/>
        <v>3</v>
      </c>
      <c r="M361">
        <f t="shared" si="63"/>
        <v>3</v>
      </c>
      <c r="N361" s="53">
        <f t="shared" si="64"/>
        <v>3.3333333333333335</v>
      </c>
      <c r="S361" s="55" t="str">
        <f t="shared" si="65"/>
        <v>C00560</v>
      </c>
      <c r="T361" s="56">
        <f t="shared" si="66"/>
        <v>3.3333333333333335</v>
      </c>
      <c r="U361" s="57">
        <f t="shared" si="66"/>
        <v>3.3333333333333335</v>
      </c>
      <c r="V361" s="51" t="str">
        <f t="shared" si="67"/>
        <v>Loyal or Potential Loyalists</v>
      </c>
    </row>
    <row r="362" spans="2:22" x14ac:dyDescent="0.25">
      <c r="B362" t="s">
        <v>400</v>
      </c>
      <c r="C362" s="40">
        <v>45941</v>
      </c>
      <c r="D362" s="2">
        <v>10</v>
      </c>
      <c r="E362" s="4">
        <v>4745.57</v>
      </c>
      <c r="F362" s="4"/>
      <c r="G362" s="4" t="str">
        <f t="shared" si="57"/>
        <v>C00562</v>
      </c>
      <c r="H362" s="40">
        <f t="shared" si="58"/>
        <v>45941</v>
      </c>
      <c r="I362" s="2">
        <f t="shared" si="59"/>
        <v>10</v>
      </c>
      <c r="J362" s="4">
        <f t="shared" si="60"/>
        <v>4745.57</v>
      </c>
      <c r="K362">
        <f t="shared" si="61"/>
        <v>5</v>
      </c>
      <c r="L362">
        <f t="shared" si="62"/>
        <v>5</v>
      </c>
      <c r="M362">
        <f t="shared" si="63"/>
        <v>5</v>
      </c>
      <c r="N362" s="53">
        <f t="shared" si="64"/>
        <v>5</v>
      </c>
      <c r="S362" s="55" t="str">
        <f t="shared" si="65"/>
        <v>C00562</v>
      </c>
      <c r="T362" s="56">
        <f t="shared" si="66"/>
        <v>5</v>
      </c>
      <c r="U362" s="57">
        <f t="shared" si="66"/>
        <v>5</v>
      </c>
      <c r="V362" s="51" t="str">
        <f t="shared" si="67"/>
        <v>Champions</v>
      </c>
    </row>
    <row r="363" spans="2:22" x14ac:dyDescent="0.25">
      <c r="B363" t="s">
        <v>401</v>
      </c>
      <c r="C363" s="40">
        <v>46017</v>
      </c>
      <c r="D363" s="2">
        <v>8</v>
      </c>
      <c r="E363" s="4">
        <v>6343.76</v>
      </c>
      <c r="F363" s="4"/>
      <c r="G363" s="4" t="str">
        <f t="shared" si="57"/>
        <v>C00564</v>
      </c>
      <c r="H363" s="40">
        <f t="shared" si="58"/>
        <v>46017</v>
      </c>
      <c r="I363" s="2">
        <f t="shared" si="59"/>
        <v>8</v>
      </c>
      <c r="J363" s="4">
        <f t="shared" si="60"/>
        <v>6343.76</v>
      </c>
      <c r="K363">
        <f t="shared" si="61"/>
        <v>5</v>
      </c>
      <c r="L363">
        <f t="shared" si="62"/>
        <v>5</v>
      </c>
      <c r="M363">
        <f t="shared" si="63"/>
        <v>5</v>
      </c>
      <c r="N363" s="53">
        <f t="shared" si="64"/>
        <v>5</v>
      </c>
      <c r="S363" s="55" t="str">
        <f t="shared" si="65"/>
        <v>C00564</v>
      </c>
      <c r="T363" s="56">
        <f t="shared" si="66"/>
        <v>5</v>
      </c>
      <c r="U363" s="57">
        <f t="shared" si="66"/>
        <v>5</v>
      </c>
      <c r="V363" s="51" t="str">
        <f t="shared" si="67"/>
        <v>Champions</v>
      </c>
    </row>
    <row r="364" spans="2:22" x14ac:dyDescent="0.25">
      <c r="B364" t="s">
        <v>402</v>
      </c>
      <c r="C364" s="40">
        <v>45974</v>
      </c>
      <c r="D364" s="2">
        <v>1</v>
      </c>
      <c r="E364" s="4">
        <v>152.56</v>
      </c>
      <c r="F364" s="4"/>
      <c r="G364" s="4" t="str">
        <f t="shared" si="57"/>
        <v>C00565</v>
      </c>
      <c r="H364" s="40">
        <f t="shared" si="58"/>
        <v>45974</v>
      </c>
      <c r="I364" s="2">
        <f t="shared" si="59"/>
        <v>1</v>
      </c>
      <c r="J364" s="4">
        <f t="shared" si="60"/>
        <v>152.56</v>
      </c>
      <c r="K364">
        <f t="shared" si="61"/>
        <v>5</v>
      </c>
      <c r="L364">
        <f t="shared" si="62"/>
        <v>3</v>
      </c>
      <c r="M364">
        <f t="shared" si="63"/>
        <v>1</v>
      </c>
      <c r="N364" s="53">
        <f t="shared" si="64"/>
        <v>3</v>
      </c>
      <c r="S364" s="55" t="str">
        <f t="shared" si="65"/>
        <v>C00565</v>
      </c>
      <c r="T364" s="56">
        <f t="shared" si="66"/>
        <v>3</v>
      </c>
      <c r="U364" s="57">
        <f t="shared" si="66"/>
        <v>3</v>
      </c>
      <c r="V364" s="51" t="str">
        <f t="shared" si="67"/>
        <v>At Risk Customers</v>
      </c>
    </row>
    <row r="365" spans="2:22" x14ac:dyDescent="0.25">
      <c r="B365" t="s">
        <v>403</v>
      </c>
      <c r="C365" s="40">
        <v>45259</v>
      </c>
      <c r="D365" s="2">
        <v>1</v>
      </c>
      <c r="E365" s="4">
        <v>1266.71</v>
      </c>
      <c r="F365" s="4"/>
      <c r="G365" s="4" t="str">
        <f t="shared" si="57"/>
        <v>C00566</v>
      </c>
      <c r="H365" s="40">
        <f t="shared" si="58"/>
        <v>45259</v>
      </c>
      <c r="I365" s="2">
        <f t="shared" si="59"/>
        <v>1</v>
      </c>
      <c r="J365" s="4">
        <f t="shared" si="60"/>
        <v>1266.71</v>
      </c>
      <c r="K365">
        <f t="shared" si="61"/>
        <v>1</v>
      </c>
      <c r="L365">
        <f t="shared" si="62"/>
        <v>3</v>
      </c>
      <c r="M365">
        <f t="shared" si="63"/>
        <v>4</v>
      </c>
      <c r="N365" s="53">
        <f t="shared" si="64"/>
        <v>2.6666666666666665</v>
      </c>
      <c r="S365" s="55" t="str">
        <f t="shared" si="65"/>
        <v>C00566</v>
      </c>
      <c r="T365" s="56">
        <f t="shared" si="66"/>
        <v>2.6666666666666665</v>
      </c>
      <c r="U365" s="57">
        <f t="shared" si="66"/>
        <v>2.6666666666666665</v>
      </c>
      <c r="V365" s="51" t="str">
        <f t="shared" si="67"/>
        <v>At Risk Customers</v>
      </c>
    </row>
    <row r="366" spans="2:22" x14ac:dyDescent="0.25">
      <c r="B366" t="s">
        <v>404</v>
      </c>
      <c r="C366" s="40">
        <v>45920</v>
      </c>
      <c r="D366" s="2">
        <v>19</v>
      </c>
      <c r="E366" s="4">
        <v>13309.68</v>
      </c>
      <c r="F366" s="4"/>
      <c r="G366" s="4" t="str">
        <f t="shared" si="57"/>
        <v>C00568</v>
      </c>
      <c r="H366" s="40">
        <f t="shared" si="58"/>
        <v>45920</v>
      </c>
      <c r="I366" s="2">
        <f t="shared" si="59"/>
        <v>19</v>
      </c>
      <c r="J366" s="4">
        <f t="shared" si="60"/>
        <v>13309.68</v>
      </c>
      <c r="K366">
        <f t="shared" si="61"/>
        <v>4</v>
      </c>
      <c r="L366">
        <f t="shared" si="62"/>
        <v>5</v>
      </c>
      <c r="M366">
        <f t="shared" si="63"/>
        <v>5</v>
      </c>
      <c r="N366" s="53">
        <f t="shared" si="64"/>
        <v>4.666666666666667</v>
      </c>
      <c r="S366" s="55" t="str">
        <f t="shared" si="65"/>
        <v>C00568</v>
      </c>
      <c r="T366" s="56">
        <f t="shared" si="66"/>
        <v>4.666666666666667</v>
      </c>
      <c r="U366" s="57">
        <f t="shared" si="66"/>
        <v>4.666666666666667</v>
      </c>
      <c r="V366" s="51" t="str">
        <f t="shared" si="67"/>
        <v>Champions</v>
      </c>
    </row>
    <row r="367" spans="2:22" x14ac:dyDescent="0.25">
      <c r="B367" t="s">
        <v>405</v>
      </c>
      <c r="C367" s="40">
        <v>46000</v>
      </c>
      <c r="D367" s="2">
        <v>6</v>
      </c>
      <c r="E367" s="4">
        <v>5328.8</v>
      </c>
      <c r="F367" s="4"/>
      <c r="G367" s="4" t="str">
        <f t="shared" si="57"/>
        <v>C00569</v>
      </c>
      <c r="H367" s="40">
        <f t="shared" si="58"/>
        <v>46000</v>
      </c>
      <c r="I367" s="2">
        <f t="shared" si="59"/>
        <v>6</v>
      </c>
      <c r="J367" s="4">
        <f t="shared" si="60"/>
        <v>5328.8</v>
      </c>
      <c r="K367">
        <f t="shared" si="61"/>
        <v>5</v>
      </c>
      <c r="L367">
        <f t="shared" si="62"/>
        <v>5</v>
      </c>
      <c r="M367">
        <f t="shared" si="63"/>
        <v>5</v>
      </c>
      <c r="N367" s="53">
        <f t="shared" si="64"/>
        <v>5</v>
      </c>
      <c r="S367" s="55" t="str">
        <f t="shared" si="65"/>
        <v>C00569</v>
      </c>
      <c r="T367" s="56">
        <f t="shared" si="66"/>
        <v>5</v>
      </c>
      <c r="U367" s="57">
        <f t="shared" si="66"/>
        <v>5</v>
      </c>
      <c r="V367" s="51" t="str">
        <f t="shared" si="67"/>
        <v>Champions</v>
      </c>
    </row>
    <row r="368" spans="2:22" x14ac:dyDescent="0.25">
      <c r="B368" t="s">
        <v>406</v>
      </c>
      <c r="C368" s="40">
        <v>45264</v>
      </c>
      <c r="D368" s="2">
        <v>2</v>
      </c>
      <c r="E368" s="4">
        <v>315.33999999999997</v>
      </c>
      <c r="F368" s="4"/>
      <c r="G368" s="4" t="str">
        <f t="shared" si="57"/>
        <v>C00571</v>
      </c>
      <c r="H368" s="40">
        <f t="shared" si="58"/>
        <v>45264</v>
      </c>
      <c r="I368" s="2">
        <f t="shared" si="59"/>
        <v>2</v>
      </c>
      <c r="J368" s="4">
        <f t="shared" si="60"/>
        <v>315.33999999999997</v>
      </c>
      <c r="K368">
        <f t="shared" si="61"/>
        <v>1</v>
      </c>
      <c r="L368">
        <f t="shared" si="62"/>
        <v>4</v>
      </c>
      <c r="M368">
        <f t="shared" si="63"/>
        <v>2</v>
      </c>
      <c r="N368" s="53">
        <f t="shared" si="64"/>
        <v>2.3333333333333335</v>
      </c>
      <c r="S368" s="55" t="str">
        <f t="shared" si="65"/>
        <v>C00571</v>
      </c>
      <c r="T368" s="56">
        <f t="shared" si="66"/>
        <v>2.3333333333333335</v>
      </c>
      <c r="U368" s="57">
        <f t="shared" si="66"/>
        <v>2.3333333333333335</v>
      </c>
      <c r="V368" s="51" t="str">
        <f t="shared" si="67"/>
        <v>At Risk Customers</v>
      </c>
    </row>
    <row r="369" spans="2:22" x14ac:dyDescent="0.25">
      <c r="B369" t="s">
        <v>407</v>
      </c>
      <c r="C369" s="40">
        <v>45994</v>
      </c>
      <c r="D369" s="2">
        <v>21</v>
      </c>
      <c r="E369" s="4">
        <v>13098.25</v>
      </c>
      <c r="F369" s="4"/>
      <c r="G369" s="4" t="str">
        <f t="shared" si="57"/>
        <v>C00574</v>
      </c>
      <c r="H369" s="40">
        <f t="shared" si="58"/>
        <v>45994</v>
      </c>
      <c r="I369" s="2">
        <f t="shared" si="59"/>
        <v>21</v>
      </c>
      <c r="J369" s="4">
        <f t="shared" si="60"/>
        <v>13098.25</v>
      </c>
      <c r="K369">
        <f t="shared" si="61"/>
        <v>5</v>
      </c>
      <c r="L369">
        <f t="shared" si="62"/>
        <v>5</v>
      </c>
      <c r="M369">
        <f t="shared" si="63"/>
        <v>5</v>
      </c>
      <c r="N369" s="53">
        <f t="shared" si="64"/>
        <v>5</v>
      </c>
      <c r="S369" s="55" t="str">
        <f t="shared" si="65"/>
        <v>C00574</v>
      </c>
      <c r="T369" s="56">
        <f t="shared" si="66"/>
        <v>5</v>
      </c>
      <c r="U369" s="57">
        <f t="shared" si="66"/>
        <v>5</v>
      </c>
      <c r="V369" s="51" t="str">
        <f t="shared" si="67"/>
        <v>Champions</v>
      </c>
    </row>
    <row r="370" spans="2:22" x14ac:dyDescent="0.25">
      <c r="B370" t="s">
        <v>408</v>
      </c>
      <c r="C370" s="40">
        <v>45678</v>
      </c>
      <c r="D370" s="2">
        <v>2</v>
      </c>
      <c r="E370" s="4">
        <v>3074.94</v>
      </c>
      <c r="F370" s="4"/>
      <c r="G370" s="4" t="str">
        <f t="shared" si="57"/>
        <v>C00575</v>
      </c>
      <c r="H370" s="40">
        <f t="shared" si="58"/>
        <v>45678</v>
      </c>
      <c r="I370" s="2">
        <f t="shared" si="59"/>
        <v>2</v>
      </c>
      <c r="J370" s="4">
        <f t="shared" si="60"/>
        <v>3074.94</v>
      </c>
      <c r="K370">
        <f t="shared" si="61"/>
        <v>3</v>
      </c>
      <c r="L370">
        <f t="shared" si="62"/>
        <v>4</v>
      </c>
      <c r="M370">
        <f t="shared" si="63"/>
        <v>4</v>
      </c>
      <c r="N370" s="53">
        <f t="shared" si="64"/>
        <v>3.6666666666666665</v>
      </c>
      <c r="S370" s="55" t="str">
        <f t="shared" si="65"/>
        <v>C00575</v>
      </c>
      <c r="T370" s="56">
        <f t="shared" si="66"/>
        <v>3.6666666666666665</v>
      </c>
      <c r="U370" s="57">
        <f t="shared" si="66"/>
        <v>3.6666666666666665</v>
      </c>
      <c r="V370" s="51" t="str">
        <f t="shared" si="67"/>
        <v>Loyal or Potential Loyalists</v>
      </c>
    </row>
    <row r="371" spans="2:22" x14ac:dyDescent="0.25">
      <c r="B371" t="s">
        <v>409</v>
      </c>
      <c r="C371" s="40">
        <v>45816</v>
      </c>
      <c r="D371" s="2">
        <v>2</v>
      </c>
      <c r="E371" s="4">
        <v>481.65</v>
      </c>
      <c r="F371" s="4"/>
      <c r="G371" s="4" t="str">
        <f t="shared" si="57"/>
        <v>C00576</v>
      </c>
      <c r="H371" s="40">
        <f t="shared" si="58"/>
        <v>45816</v>
      </c>
      <c r="I371" s="2">
        <f t="shared" si="59"/>
        <v>2</v>
      </c>
      <c r="J371" s="4">
        <f t="shared" si="60"/>
        <v>481.65</v>
      </c>
      <c r="K371">
        <f t="shared" si="61"/>
        <v>4</v>
      </c>
      <c r="L371">
        <f t="shared" si="62"/>
        <v>4</v>
      </c>
      <c r="M371">
        <f t="shared" si="63"/>
        <v>3</v>
      </c>
      <c r="N371" s="53">
        <f t="shared" si="64"/>
        <v>3.6666666666666665</v>
      </c>
      <c r="S371" s="55" t="str">
        <f t="shared" si="65"/>
        <v>C00576</v>
      </c>
      <c r="T371" s="56">
        <f t="shared" si="66"/>
        <v>3.6666666666666665</v>
      </c>
      <c r="U371" s="57">
        <f t="shared" si="66"/>
        <v>3.6666666666666665</v>
      </c>
      <c r="V371" s="51" t="str">
        <f t="shared" si="67"/>
        <v>Loyal or Potential Loyalists</v>
      </c>
    </row>
    <row r="372" spans="2:22" x14ac:dyDescent="0.25">
      <c r="B372" t="s">
        <v>410</v>
      </c>
      <c r="C372" s="40">
        <v>46015</v>
      </c>
      <c r="D372" s="2">
        <v>21</v>
      </c>
      <c r="E372" s="4">
        <v>13679.49</v>
      </c>
      <c r="F372" s="4"/>
      <c r="G372" s="4" t="str">
        <f t="shared" si="57"/>
        <v>C00577</v>
      </c>
      <c r="H372" s="40">
        <f t="shared" si="58"/>
        <v>46015</v>
      </c>
      <c r="I372" s="2">
        <f t="shared" si="59"/>
        <v>21</v>
      </c>
      <c r="J372" s="4">
        <f t="shared" si="60"/>
        <v>13679.49</v>
      </c>
      <c r="K372">
        <f t="shared" si="61"/>
        <v>5</v>
      </c>
      <c r="L372">
        <f t="shared" si="62"/>
        <v>5</v>
      </c>
      <c r="M372">
        <f t="shared" si="63"/>
        <v>5</v>
      </c>
      <c r="N372" s="53">
        <f t="shared" si="64"/>
        <v>5</v>
      </c>
      <c r="S372" s="55" t="str">
        <f t="shared" si="65"/>
        <v>C00577</v>
      </c>
      <c r="T372" s="56">
        <f t="shared" si="66"/>
        <v>5</v>
      </c>
      <c r="U372" s="57">
        <f t="shared" si="66"/>
        <v>5</v>
      </c>
      <c r="V372" s="51" t="str">
        <f t="shared" si="67"/>
        <v>Champions</v>
      </c>
    </row>
    <row r="373" spans="2:22" x14ac:dyDescent="0.25">
      <c r="B373" t="s">
        <v>411</v>
      </c>
      <c r="C373" s="40">
        <v>45105</v>
      </c>
      <c r="D373" s="2">
        <v>1</v>
      </c>
      <c r="E373" s="4">
        <v>356.73</v>
      </c>
      <c r="F373" s="4"/>
      <c r="G373" s="4" t="str">
        <f t="shared" si="57"/>
        <v>C00578</v>
      </c>
      <c r="H373" s="40">
        <f t="shared" si="58"/>
        <v>45105</v>
      </c>
      <c r="I373" s="2">
        <f t="shared" si="59"/>
        <v>1</v>
      </c>
      <c r="J373" s="4">
        <f t="shared" si="60"/>
        <v>356.73</v>
      </c>
      <c r="K373">
        <f t="shared" si="61"/>
        <v>1</v>
      </c>
      <c r="L373">
        <f t="shared" si="62"/>
        <v>3</v>
      </c>
      <c r="M373">
        <f t="shared" si="63"/>
        <v>2</v>
      </c>
      <c r="N373" s="53">
        <f t="shared" si="64"/>
        <v>2</v>
      </c>
      <c r="S373" s="55" t="str">
        <f t="shared" si="65"/>
        <v>C00578</v>
      </c>
      <c r="T373" s="56">
        <f t="shared" si="66"/>
        <v>2</v>
      </c>
      <c r="U373" s="57">
        <f t="shared" si="66"/>
        <v>2</v>
      </c>
      <c r="V373" s="51" t="str">
        <f t="shared" si="67"/>
        <v>Lost Customers</v>
      </c>
    </row>
    <row r="374" spans="2:22" x14ac:dyDescent="0.25">
      <c r="B374" t="s">
        <v>412</v>
      </c>
      <c r="C374" s="40">
        <v>45697</v>
      </c>
      <c r="D374" s="2">
        <v>1</v>
      </c>
      <c r="E374" s="4">
        <v>1370.93</v>
      </c>
      <c r="F374" s="4"/>
      <c r="G374" s="4" t="str">
        <f t="shared" si="57"/>
        <v>C00582</v>
      </c>
      <c r="H374" s="40">
        <f t="shared" si="58"/>
        <v>45697</v>
      </c>
      <c r="I374" s="2">
        <f t="shared" si="59"/>
        <v>1</v>
      </c>
      <c r="J374" s="4">
        <f t="shared" si="60"/>
        <v>1370.93</v>
      </c>
      <c r="K374">
        <f t="shared" si="61"/>
        <v>3</v>
      </c>
      <c r="L374">
        <f t="shared" si="62"/>
        <v>3</v>
      </c>
      <c r="M374">
        <f t="shared" si="63"/>
        <v>4</v>
      </c>
      <c r="N374" s="53">
        <f t="shared" si="64"/>
        <v>3.3333333333333335</v>
      </c>
      <c r="S374" s="55" t="str">
        <f t="shared" si="65"/>
        <v>C00582</v>
      </c>
      <c r="T374" s="56">
        <f t="shared" si="66"/>
        <v>3.3333333333333335</v>
      </c>
      <c r="U374" s="57">
        <f t="shared" si="66"/>
        <v>3.3333333333333335</v>
      </c>
      <c r="V374" s="51" t="str">
        <f t="shared" si="67"/>
        <v>Loyal or Potential Loyalists</v>
      </c>
    </row>
    <row r="375" spans="2:22" x14ac:dyDescent="0.25">
      <c r="B375" t="s">
        <v>413</v>
      </c>
      <c r="C375" s="40">
        <v>45040</v>
      </c>
      <c r="D375" s="2">
        <v>1</v>
      </c>
      <c r="E375" s="4">
        <v>1050.48</v>
      </c>
      <c r="F375" s="4"/>
      <c r="G375" s="4" t="str">
        <f t="shared" si="57"/>
        <v>C00584</v>
      </c>
      <c r="H375" s="40">
        <f t="shared" si="58"/>
        <v>45040</v>
      </c>
      <c r="I375" s="2">
        <f t="shared" si="59"/>
        <v>1</v>
      </c>
      <c r="J375" s="4">
        <f t="shared" si="60"/>
        <v>1050.48</v>
      </c>
      <c r="K375">
        <f t="shared" si="61"/>
        <v>1</v>
      </c>
      <c r="L375">
        <f t="shared" si="62"/>
        <v>3</v>
      </c>
      <c r="M375">
        <f t="shared" si="63"/>
        <v>3</v>
      </c>
      <c r="N375" s="53">
        <f t="shared" si="64"/>
        <v>2.3333333333333335</v>
      </c>
      <c r="S375" s="55" t="str">
        <f t="shared" si="65"/>
        <v>C00584</v>
      </c>
      <c r="T375" s="56">
        <f t="shared" si="66"/>
        <v>2.3333333333333335</v>
      </c>
      <c r="U375" s="57">
        <f t="shared" si="66"/>
        <v>2.3333333333333335</v>
      </c>
      <c r="V375" s="51" t="str">
        <f t="shared" si="67"/>
        <v>At Risk Customers</v>
      </c>
    </row>
    <row r="376" spans="2:22" x14ac:dyDescent="0.25">
      <c r="B376" t="s">
        <v>414</v>
      </c>
      <c r="C376" s="40">
        <v>45838</v>
      </c>
      <c r="D376" s="2">
        <v>3</v>
      </c>
      <c r="E376" s="4">
        <v>792.93</v>
      </c>
      <c r="F376" s="4"/>
      <c r="G376" s="4" t="str">
        <f t="shared" si="57"/>
        <v>C00585</v>
      </c>
      <c r="H376" s="40">
        <f t="shared" si="58"/>
        <v>45838</v>
      </c>
      <c r="I376" s="2">
        <f t="shared" si="59"/>
        <v>3</v>
      </c>
      <c r="J376" s="4">
        <f t="shared" si="60"/>
        <v>792.93</v>
      </c>
      <c r="K376">
        <f t="shared" si="61"/>
        <v>4</v>
      </c>
      <c r="L376">
        <f t="shared" si="62"/>
        <v>4</v>
      </c>
      <c r="M376">
        <f t="shared" si="63"/>
        <v>3</v>
      </c>
      <c r="N376" s="53">
        <f t="shared" si="64"/>
        <v>3.6666666666666665</v>
      </c>
      <c r="S376" s="55" t="str">
        <f t="shared" si="65"/>
        <v>C00585</v>
      </c>
      <c r="T376" s="56">
        <f t="shared" si="66"/>
        <v>3.6666666666666665</v>
      </c>
      <c r="U376" s="57">
        <f t="shared" si="66"/>
        <v>3.6666666666666665</v>
      </c>
      <c r="V376" s="51" t="str">
        <f t="shared" si="67"/>
        <v>Loyal or Potential Loyalists</v>
      </c>
    </row>
    <row r="377" spans="2:22" x14ac:dyDescent="0.25">
      <c r="B377" t="s">
        <v>415</v>
      </c>
      <c r="C377" s="40">
        <v>45783</v>
      </c>
      <c r="D377" s="2">
        <v>1</v>
      </c>
      <c r="E377" s="4">
        <v>78.819999999999993</v>
      </c>
      <c r="F377" s="4"/>
      <c r="G377" s="4" t="str">
        <f t="shared" si="57"/>
        <v>C00588</v>
      </c>
      <c r="H377" s="40">
        <f t="shared" si="58"/>
        <v>45783</v>
      </c>
      <c r="I377" s="2">
        <f t="shared" si="59"/>
        <v>1</v>
      </c>
      <c r="J377" s="4">
        <f t="shared" si="60"/>
        <v>78.819999999999993</v>
      </c>
      <c r="K377">
        <f t="shared" si="61"/>
        <v>3</v>
      </c>
      <c r="L377">
        <f t="shared" si="62"/>
        <v>3</v>
      </c>
      <c r="M377">
        <f t="shared" si="63"/>
        <v>1</v>
      </c>
      <c r="N377" s="53">
        <f t="shared" si="64"/>
        <v>2.3333333333333335</v>
      </c>
      <c r="S377" s="55" t="str">
        <f t="shared" si="65"/>
        <v>C00588</v>
      </c>
      <c r="T377" s="56">
        <f t="shared" si="66"/>
        <v>2.3333333333333335</v>
      </c>
      <c r="U377" s="57">
        <f t="shared" si="66"/>
        <v>2.3333333333333335</v>
      </c>
      <c r="V377" s="51" t="str">
        <f t="shared" si="67"/>
        <v>At Risk Customers</v>
      </c>
    </row>
    <row r="378" spans="2:22" x14ac:dyDescent="0.25">
      <c r="B378" t="s">
        <v>416</v>
      </c>
      <c r="C378" s="40">
        <v>45226</v>
      </c>
      <c r="D378" s="2">
        <v>1</v>
      </c>
      <c r="E378" s="4">
        <v>971.32</v>
      </c>
      <c r="F378" s="4"/>
      <c r="G378" s="4" t="str">
        <f t="shared" si="57"/>
        <v>C00590</v>
      </c>
      <c r="H378" s="40">
        <f t="shared" si="58"/>
        <v>45226</v>
      </c>
      <c r="I378" s="2">
        <f t="shared" si="59"/>
        <v>1</v>
      </c>
      <c r="J378" s="4">
        <f t="shared" si="60"/>
        <v>971.32</v>
      </c>
      <c r="K378">
        <f t="shared" si="61"/>
        <v>1</v>
      </c>
      <c r="L378">
        <f t="shared" si="62"/>
        <v>3</v>
      </c>
      <c r="M378">
        <f t="shared" si="63"/>
        <v>3</v>
      </c>
      <c r="N378" s="53">
        <f t="shared" si="64"/>
        <v>2.3333333333333335</v>
      </c>
      <c r="S378" s="55" t="str">
        <f t="shared" si="65"/>
        <v>C00590</v>
      </c>
      <c r="T378" s="56">
        <f t="shared" si="66"/>
        <v>2.3333333333333335</v>
      </c>
      <c r="U378" s="57">
        <f t="shared" si="66"/>
        <v>2.3333333333333335</v>
      </c>
      <c r="V378" s="51" t="str">
        <f t="shared" si="67"/>
        <v>At Risk Customers</v>
      </c>
    </row>
    <row r="379" spans="2:22" x14ac:dyDescent="0.25">
      <c r="B379" t="s">
        <v>417</v>
      </c>
      <c r="C379" s="40">
        <v>45713</v>
      </c>
      <c r="D379" s="2">
        <v>1</v>
      </c>
      <c r="E379" s="4">
        <v>2529.2199999999998</v>
      </c>
      <c r="F379" s="4"/>
      <c r="G379" s="4" t="str">
        <f t="shared" si="57"/>
        <v>C00596</v>
      </c>
      <c r="H379" s="40">
        <f t="shared" si="58"/>
        <v>45713</v>
      </c>
      <c r="I379" s="2">
        <f t="shared" si="59"/>
        <v>1</v>
      </c>
      <c r="J379" s="4">
        <f t="shared" si="60"/>
        <v>2529.2199999999998</v>
      </c>
      <c r="K379">
        <f t="shared" si="61"/>
        <v>3</v>
      </c>
      <c r="L379">
        <f t="shared" si="62"/>
        <v>3</v>
      </c>
      <c r="M379">
        <f t="shared" si="63"/>
        <v>4</v>
      </c>
      <c r="N379" s="53">
        <f t="shared" si="64"/>
        <v>3.3333333333333335</v>
      </c>
      <c r="S379" s="55" t="str">
        <f t="shared" si="65"/>
        <v>C00596</v>
      </c>
      <c r="T379" s="56">
        <f t="shared" si="66"/>
        <v>3.3333333333333335</v>
      </c>
      <c r="U379" s="57">
        <f t="shared" si="66"/>
        <v>3.3333333333333335</v>
      </c>
      <c r="V379" s="51" t="str">
        <f t="shared" si="67"/>
        <v>Loyal or Potential Loyalists</v>
      </c>
    </row>
    <row r="380" spans="2:22" x14ac:dyDescent="0.25">
      <c r="B380" t="s">
        <v>418</v>
      </c>
      <c r="C380" s="40">
        <v>46012</v>
      </c>
      <c r="D380" s="2">
        <v>20</v>
      </c>
      <c r="E380" s="4">
        <v>8578.81</v>
      </c>
      <c r="F380" s="4"/>
      <c r="G380" s="4" t="str">
        <f t="shared" si="57"/>
        <v>C00598</v>
      </c>
      <c r="H380" s="40">
        <f t="shared" si="58"/>
        <v>46012</v>
      </c>
      <c r="I380" s="2">
        <f t="shared" si="59"/>
        <v>20</v>
      </c>
      <c r="J380" s="4">
        <f t="shared" si="60"/>
        <v>8578.81</v>
      </c>
      <c r="K380">
        <f t="shared" si="61"/>
        <v>5</v>
      </c>
      <c r="L380">
        <f t="shared" si="62"/>
        <v>5</v>
      </c>
      <c r="M380">
        <f t="shared" si="63"/>
        <v>5</v>
      </c>
      <c r="N380" s="53">
        <f t="shared" si="64"/>
        <v>5</v>
      </c>
      <c r="S380" s="55" t="str">
        <f t="shared" si="65"/>
        <v>C00598</v>
      </c>
      <c r="T380" s="56">
        <f t="shared" si="66"/>
        <v>5</v>
      </c>
      <c r="U380" s="57">
        <f t="shared" si="66"/>
        <v>5</v>
      </c>
      <c r="V380" s="51" t="str">
        <f t="shared" si="67"/>
        <v>Champions</v>
      </c>
    </row>
    <row r="381" spans="2:22" x14ac:dyDescent="0.25">
      <c r="B381" t="s">
        <v>419</v>
      </c>
      <c r="C381" s="40">
        <v>45324</v>
      </c>
      <c r="D381" s="2">
        <v>1</v>
      </c>
      <c r="E381" s="4">
        <v>2326.36</v>
      </c>
      <c r="F381" s="4"/>
      <c r="G381" s="4" t="str">
        <f t="shared" si="57"/>
        <v>C00599</v>
      </c>
      <c r="H381" s="40">
        <f t="shared" si="58"/>
        <v>45324</v>
      </c>
      <c r="I381" s="2">
        <f t="shared" si="59"/>
        <v>1</v>
      </c>
      <c r="J381" s="4">
        <f t="shared" si="60"/>
        <v>2326.36</v>
      </c>
      <c r="K381">
        <f t="shared" si="61"/>
        <v>2</v>
      </c>
      <c r="L381">
        <f t="shared" si="62"/>
        <v>3</v>
      </c>
      <c r="M381">
        <f t="shared" si="63"/>
        <v>4</v>
      </c>
      <c r="N381" s="53">
        <f t="shared" si="64"/>
        <v>3</v>
      </c>
      <c r="S381" s="55" t="str">
        <f t="shared" si="65"/>
        <v>C00599</v>
      </c>
      <c r="T381" s="56">
        <f t="shared" si="66"/>
        <v>3</v>
      </c>
      <c r="U381" s="57">
        <f t="shared" si="66"/>
        <v>3</v>
      </c>
      <c r="V381" s="51" t="str">
        <f t="shared" si="67"/>
        <v>At Risk Customers</v>
      </c>
    </row>
    <row r="382" spans="2:22" x14ac:dyDescent="0.25">
      <c r="B382" t="s">
        <v>420</v>
      </c>
      <c r="C382" s="40">
        <v>45586</v>
      </c>
      <c r="D382" s="2">
        <v>3</v>
      </c>
      <c r="E382" s="4">
        <v>2419.25</v>
      </c>
      <c r="F382" s="4"/>
      <c r="G382" s="4" t="str">
        <f t="shared" si="57"/>
        <v>C00600</v>
      </c>
      <c r="H382" s="40">
        <f t="shared" si="58"/>
        <v>45586</v>
      </c>
      <c r="I382" s="2">
        <f t="shared" si="59"/>
        <v>3</v>
      </c>
      <c r="J382" s="4">
        <f t="shared" si="60"/>
        <v>2419.25</v>
      </c>
      <c r="K382">
        <f t="shared" si="61"/>
        <v>2</v>
      </c>
      <c r="L382">
        <f t="shared" si="62"/>
        <v>4</v>
      </c>
      <c r="M382">
        <f t="shared" si="63"/>
        <v>4</v>
      </c>
      <c r="N382" s="53">
        <f t="shared" si="64"/>
        <v>3.3333333333333335</v>
      </c>
      <c r="S382" s="55" t="str">
        <f t="shared" si="65"/>
        <v>C00600</v>
      </c>
      <c r="T382" s="56">
        <f t="shared" si="66"/>
        <v>3.3333333333333335</v>
      </c>
      <c r="U382" s="57">
        <f t="shared" si="66"/>
        <v>3.3333333333333335</v>
      </c>
      <c r="V382" s="51" t="str">
        <f t="shared" si="67"/>
        <v>Loyal or Potential Loyalists</v>
      </c>
    </row>
    <row r="383" spans="2:22" x14ac:dyDescent="0.25">
      <c r="B383" t="s">
        <v>421</v>
      </c>
      <c r="C383" s="40">
        <v>45835</v>
      </c>
      <c r="D383" s="2">
        <v>6</v>
      </c>
      <c r="E383" s="4">
        <v>7800.38</v>
      </c>
      <c r="F383" s="4"/>
      <c r="G383" s="4" t="str">
        <f t="shared" si="57"/>
        <v>C00602</v>
      </c>
      <c r="H383" s="40">
        <f t="shared" si="58"/>
        <v>45835</v>
      </c>
      <c r="I383" s="2">
        <f t="shared" si="59"/>
        <v>6</v>
      </c>
      <c r="J383" s="4">
        <f t="shared" si="60"/>
        <v>7800.38</v>
      </c>
      <c r="K383">
        <f t="shared" si="61"/>
        <v>4</v>
      </c>
      <c r="L383">
        <f t="shared" si="62"/>
        <v>5</v>
      </c>
      <c r="M383">
        <f t="shared" si="63"/>
        <v>5</v>
      </c>
      <c r="N383" s="53">
        <f t="shared" si="64"/>
        <v>4.666666666666667</v>
      </c>
      <c r="S383" s="55" t="str">
        <f t="shared" si="65"/>
        <v>C00602</v>
      </c>
      <c r="T383" s="56">
        <f t="shared" si="66"/>
        <v>4.666666666666667</v>
      </c>
      <c r="U383" s="57">
        <f t="shared" si="66"/>
        <v>4.666666666666667</v>
      </c>
      <c r="V383" s="51" t="str">
        <f t="shared" si="67"/>
        <v>Champions</v>
      </c>
    </row>
    <row r="384" spans="2:22" x14ac:dyDescent="0.25">
      <c r="B384" t="s">
        <v>422</v>
      </c>
      <c r="C384" s="40">
        <v>45603</v>
      </c>
      <c r="D384" s="2">
        <v>1</v>
      </c>
      <c r="E384" s="4">
        <v>596.84</v>
      </c>
      <c r="F384" s="4"/>
      <c r="G384" s="4" t="str">
        <f t="shared" si="57"/>
        <v>C00603</v>
      </c>
      <c r="H384" s="40">
        <f t="shared" si="58"/>
        <v>45603</v>
      </c>
      <c r="I384" s="2">
        <f t="shared" si="59"/>
        <v>1</v>
      </c>
      <c r="J384" s="4">
        <f t="shared" si="60"/>
        <v>596.84</v>
      </c>
      <c r="K384">
        <f t="shared" si="61"/>
        <v>3</v>
      </c>
      <c r="L384">
        <f t="shared" si="62"/>
        <v>3</v>
      </c>
      <c r="M384">
        <f t="shared" si="63"/>
        <v>3</v>
      </c>
      <c r="N384" s="53">
        <f t="shared" si="64"/>
        <v>3</v>
      </c>
      <c r="S384" s="55" t="str">
        <f t="shared" si="65"/>
        <v>C00603</v>
      </c>
      <c r="T384" s="56">
        <f t="shared" si="66"/>
        <v>3</v>
      </c>
      <c r="U384" s="57">
        <f t="shared" si="66"/>
        <v>3</v>
      </c>
      <c r="V384" s="51" t="str">
        <f t="shared" si="67"/>
        <v>At Risk Customers</v>
      </c>
    </row>
    <row r="385" spans="2:22" x14ac:dyDescent="0.25">
      <c r="B385" t="s">
        <v>423</v>
      </c>
      <c r="C385" s="40">
        <v>45746</v>
      </c>
      <c r="D385" s="2">
        <v>1</v>
      </c>
      <c r="E385" s="4">
        <v>264.83</v>
      </c>
      <c r="F385" s="4"/>
      <c r="G385" s="4" t="str">
        <f t="shared" si="57"/>
        <v>C00604</v>
      </c>
      <c r="H385" s="40">
        <f t="shared" si="58"/>
        <v>45746</v>
      </c>
      <c r="I385" s="2">
        <f t="shared" si="59"/>
        <v>1</v>
      </c>
      <c r="J385" s="4">
        <f t="shared" si="60"/>
        <v>264.83</v>
      </c>
      <c r="K385">
        <f t="shared" si="61"/>
        <v>3</v>
      </c>
      <c r="L385">
        <f t="shared" si="62"/>
        <v>3</v>
      </c>
      <c r="M385">
        <f t="shared" si="63"/>
        <v>2</v>
      </c>
      <c r="N385" s="53">
        <f t="shared" si="64"/>
        <v>2.6666666666666665</v>
      </c>
      <c r="S385" s="55" t="str">
        <f t="shared" si="65"/>
        <v>C00604</v>
      </c>
      <c r="T385" s="56">
        <f t="shared" si="66"/>
        <v>2.6666666666666665</v>
      </c>
      <c r="U385" s="57">
        <f t="shared" si="66"/>
        <v>2.6666666666666665</v>
      </c>
      <c r="V385" s="51" t="str">
        <f t="shared" si="67"/>
        <v>At Risk Customers</v>
      </c>
    </row>
    <row r="386" spans="2:22" x14ac:dyDescent="0.25">
      <c r="B386" t="s">
        <v>424</v>
      </c>
      <c r="C386" s="40">
        <v>45999</v>
      </c>
      <c r="D386" s="2">
        <v>1</v>
      </c>
      <c r="E386" s="4">
        <v>79.16</v>
      </c>
      <c r="F386" s="4"/>
      <c r="G386" s="4" t="str">
        <f t="shared" si="57"/>
        <v>C00605</v>
      </c>
      <c r="H386" s="40">
        <f t="shared" si="58"/>
        <v>45999</v>
      </c>
      <c r="I386" s="2">
        <f t="shared" si="59"/>
        <v>1</v>
      </c>
      <c r="J386" s="4">
        <f t="shared" si="60"/>
        <v>79.16</v>
      </c>
      <c r="K386">
        <f t="shared" si="61"/>
        <v>5</v>
      </c>
      <c r="L386">
        <f t="shared" si="62"/>
        <v>3</v>
      </c>
      <c r="M386">
        <f t="shared" si="63"/>
        <v>1</v>
      </c>
      <c r="N386" s="53">
        <f t="shared" si="64"/>
        <v>3</v>
      </c>
      <c r="S386" s="55" t="str">
        <f t="shared" si="65"/>
        <v>C00605</v>
      </c>
      <c r="T386" s="56">
        <f t="shared" si="66"/>
        <v>3</v>
      </c>
      <c r="U386" s="57">
        <f t="shared" si="66"/>
        <v>3</v>
      </c>
      <c r="V386" s="51" t="str">
        <f t="shared" si="67"/>
        <v>At Risk Customers</v>
      </c>
    </row>
    <row r="387" spans="2:22" x14ac:dyDescent="0.25">
      <c r="B387" t="s">
        <v>425</v>
      </c>
      <c r="C387" s="40">
        <v>45315</v>
      </c>
      <c r="D387" s="2">
        <v>1</v>
      </c>
      <c r="E387" s="4">
        <v>344</v>
      </c>
      <c r="F387" s="4"/>
      <c r="G387" s="4" t="str">
        <f t="shared" si="57"/>
        <v>C00606</v>
      </c>
      <c r="H387" s="40">
        <f t="shared" si="58"/>
        <v>45315</v>
      </c>
      <c r="I387" s="2">
        <f t="shared" si="59"/>
        <v>1</v>
      </c>
      <c r="J387" s="4">
        <f t="shared" si="60"/>
        <v>344</v>
      </c>
      <c r="K387">
        <f t="shared" si="61"/>
        <v>1</v>
      </c>
      <c r="L387">
        <f t="shared" si="62"/>
        <v>3</v>
      </c>
      <c r="M387">
        <f t="shared" si="63"/>
        <v>2</v>
      </c>
      <c r="N387" s="53">
        <f t="shared" si="64"/>
        <v>2</v>
      </c>
      <c r="S387" s="55" t="str">
        <f t="shared" si="65"/>
        <v>C00606</v>
      </c>
      <c r="T387" s="56">
        <f t="shared" si="66"/>
        <v>2</v>
      </c>
      <c r="U387" s="57">
        <f t="shared" si="66"/>
        <v>2</v>
      </c>
      <c r="V387" s="51" t="str">
        <f t="shared" si="67"/>
        <v>Lost Customers</v>
      </c>
    </row>
    <row r="388" spans="2:22" x14ac:dyDescent="0.25">
      <c r="B388" t="s">
        <v>426</v>
      </c>
      <c r="C388" s="40">
        <v>46025</v>
      </c>
      <c r="D388" s="2">
        <v>1032</v>
      </c>
      <c r="E388" s="4">
        <v>751543.12</v>
      </c>
      <c r="F388" s="4"/>
      <c r="G388" s="4" t="str">
        <f t="shared" ref="G388:G451" si="68">B388</f>
        <v>C00607</v>
      </c>
      <c r="H388" s="40">
        <f t="shared" ref="H388:H451" si="69">C388</f>
        <v>46025</v>
      </c>
      <c r="I388" s="2">
        <f t="shared" ref="I388:I451" si="70">D388</f>
        <v>1032</v>
      </c>
      <c r="J388" s="4">
        <f t="shared" ref="J388:J451" si="71">E388</f>
        <v>751543.12</v>
      </c>
      <c r="K388">
        <f t="shared" ref="K388:K451" si="72">VLOOKUP(H388,$P$5:$Q$9,2,TRUE)</f>
        <v>5</v>
      </c>
      <c r="L388">
        <f t="shared" ref="L388:L451" si="73">VLOOKUP(I388,$P$12:$Q$16,2,TRUE)</f>
        <v>5</v>
      </c>
      <c r="M388">
        <f t="shared" ref="M388:M451" si="74">VLOOKUP(J388,$P$19:$Q$23,2,TRUE)</f>
        <v>5</v>
      </c>
      <c r="N388" s="53">
        <f t="shared" ref="N388:N451" si="75">(K388+L388+M388)/3</f>
        <v>5</v>
      </c>
      <c r="S388" s="55" t="str">
        <f t="shared" ref="S388:S451" si="76">G388</f>
        <v>C00607</v>
      </c>
      <c r="T388" s="56">
        <f t="shared" ref="T388:U451" si="77">$N388</f>
        <v>5</v>
      </c>
      <c r="U388" s="57">
        <f t="shared" si="77"/>
        <v>5</v>
      </c>
      <c r="V388" s="51" t="str">
        <f t="shared" ref="V388:V451" si="78">IF(U388&gt;4,"Champions",IF(AND(U388&gt;3,U388&lt;=4),"Loyal or Potential Loyalists",IF(AND(U388&gt;2,U388&lt;=3),"At Risk Customers","Lost Customers")))</f>
        <v>Champions</v>
      </c>
    </row>
    <row r="389" spans="2:22" x14ac:dyDescent="0.25">
      <c r="B389" t="s">
        <v>427</v>
      </c>
      <c r="C389" s="40">
        <v>46004</v>
      </c>
      <c r="D389" s="2">
        <v>21</v>
      </c>
      <c r="E389" s="4">
        <v>11719.82</v>
      </c>
      <c r="F389" s="4"/>
      <c r="G389" s="4" t="str">
        <f t="shared" si="68"/>
        <v>C00608</v>
      </c>
      <c r="H389" s="40">
        <f t="shared" si="69"/>
        <v>46004</v>
      </c>
      <c r="I389" s="2">
        <f t="shared" si="70"/>
        <v>21</v>
      </c>
      <c r="J389" s="4">
        <f t="shared" si="71"/>
        <v>11719.82</v>
      </c>
      <c r="K389">
        <f t="shared" si="72"/>
        <v>5</v>
      </c>
      <c r="L389">
        <f t="shared" si="73"/>
        <v>5</v>
      </c>
      <c r="M389">
        <f t="shared" si="74"/>
        <v>5</v>
      </c>
      <c r="N389" s="53">
        <f t="shared" si="75"/>
        <v>5</v>
      </c>
      <c r="S389" s="55" t="str">
        <f t="shared" si="76"/>
        <v>C00608</v>
      </c>
      <c r="T389" s="56">
        <f t="shared" si="77"/>
        <v>5</v>
      </c>
      <c r="U389" s="57">
        <f t="shared" si="77"/>
        <v>5</v>
      </c>
      <c r="V389" s="51" t="str">
        <f t="shared" si="78"/>
        <v>Champions</v>
      </c>
    </row>
    <row r="390" spans="2:22" x14ac:dyDescent="0.25">
      <c r="B390" t="s">
        <v>428</v>
      </c>
      <c r="C390" s="40">
        <v>45731</v>
      </c>
      <c r="D390" s="2">
        <v>4</v>
      </c>
      <c r="E390" s="4">
        <v>3383.91</v>
      </c>
      <c r="F390" s="4"/>
      <c r="G390" s="4" t="str">
        <f t="shared" si="68"/>
        <v>C00609</v>
      </c>
      <c r="H390" s="40">
        <f t="shared" si="69"/>
        <v>45731</v>
      </c>
      <c r="I390" s="2">
        <f t="shared" si="70"/>
        <v>4</v>
      </c>
      <c r="J390" s="4">
        <f t="shared" si="71"/>
        <v>3383.91</v>
      </c>
      <c r="K390">
        <f t="shared" si="72"/>
        <v>3</v>
      </c>
      <c r="L390">
        <f t="shared" si="73"/>
        <v>5</v>
      </c>
      <c r="M390">
        <f t="shared" si="74"/>
        <v>4</v>
      </c>
      <c r="N390" s="53">
        <f t="shared" si="75"/>
        <v>4</v>
      </c>
      <c r="S390" s="55" t="str">
        <f t="shared" si="76"/>
        <v>C00609</v>
      </c>
      <c r="T390" s="56">
        <f t="shared" si="77"/>
        <v>4</v>
      </c>
      <c r="U390" s="57">
        <f t="shared" si="77"/>
        <v>4</v>
      </c>
      <c r="V390" s="51" t="str">
        <f t="shared" si="78"/>
        <v>Loyal or Potential Loyalists</v>
      </c>
    </row>
    <row r="391" spans="2:22" x14ac:dyDescent="0.25">
      <c r="B391" t="s">
        <v>429</v>
      </c>
      <c r="C391" s="40">
        <v>45897</v>
      </c>
      <c r="D391" s="2">
        <v>9</v>
      </c>
      <c r="E391" s="4">
        <v>9593.6200000000008</v>
      </c>
      <c r="F391" s="4"/>
      <c r="G391" s="4" t="str">
        <f t="shared" si="68"/>
        <v>C00610</v>
      </c>
      <c r="H391" s="40">
        <f t="shared" si="69"/>
        <v>45897</v>
      </c>
      <c r="I391" s="2">
        <f t="shared" si="70"/>
        <v>9</v>
      </c>
      <c r="J391" s="4">
        <f t="shared" si="71"/>
        <v>9593.6200000000008</v>
      </c>
      <c r="K391">
        <f t="shared" si="72"/>
        <v>4</v>
      </c>
      <c r="L391">
        <f t="shared" si="73"/>
        <v>5</v>
      </c>
      <c r="M391">
        <f t="shared" si="74"/>
        <v>5</v>
      </c>
      <c r="N391" s="53">
        <f t="shared" si="75"/>
        <v>4.666666666666667</v>
      </c>
      <c r="S391" s="55" t="str">
        <f t="shared" si="76"/>
        <v>C00610</v>
      </c>
      <c r="T391" s="56">
        <f t="shared" si="77"/>
        <v>4.666666666666667</v>
      </c>
      <c r="U391" s="57">
        <f t="shared" si="77"/>
        <v>4.666666666666667</v>
      </c>
      <c r="V391" s="51" t="str">
        <f t="shared" si="78"/>
        <v>Champions</v>
      </c>
    </row>
    <row r="392" spans="2:22" x14ac:dyDescent="0.25">
      <c r="B392" t="s">
        <v>430</v>
      </c>
      <c r="C392" s="40">
        <v>45172</v>
      </c>
      <c r="D392" s="2">
        <v>1</v>
      </c>
      <c r="E392" s="4">
        <v>410.5</v>
      </c>
      <c r="F392" s="4"/>
      <c r="G392" s="4" t="str">
        <f t="shared" si="68"/>
        <v>C00612</v>
      </c>
      <c r="H392" s="40">
        <f t="shared" si="69"/>
        <v>45172</v>
      </c>
      <c r="I392" s="2">
        <f t="shared" si="70"/>
        <v>1</v>
      </c>
      <c r="J392" s="4">
        <f t="shared" si="71"/>
        <v>410.5</v>
      </c>
      <c r="K392">
        <f t="shared" si="72"/>
        <v>1</v>
      </c>
      <c r="L392">
        <f t="shared" si="73"/>
        <v>3</v>
      </c>
      <c r="M392">
        <f t="shared" si="74"/>
        <v>2</v>
      </c>
      <c r="N392" s="53">
        <f t="shared" si="75"/>
        <v>2</v>
      </c>
      <c r="S392" s="55" t="str">
        <f t="shared" si="76"/>
        <v>C00612</v>
      </c>
      <c r="T392" s="56">
        <f t="shared" si="77"/>
        <v>2</v>
      </c>
      <c r="U392" s="57">
        <f t="shared" si="77"/>
        <v>2</v>
      </c>
      <c r="V392" s="51" t="str">
        <f t="shared" si="78"/>
        <v>Lost Customers</v>
      </c>
    </row>
    <row r="393" spans="2:22" x14ac:dyDescent="0.25">
      <c r="B393" t="s">
        <v>431</v>
      </c>
      <c r="C393" s="40">
        <v>46003</v>
      </c>
      <c r="D393" s="2">
        <v>5</v>
      </c>
      <c r="E393" s="4">
        <v>825.79</v>
      </c>
      <c r="F393" s="4"/>
      <c r="G393" s="4" t="str">
        <f t="shared" si="68"/>
        <v>C00613</v>
      </c>
      <c r="H393" s="40">
        <f t="shared" si="69"/>
        <v>46003</v>
      </c>
      <c r="I393" s="2">
        <f t="shared" si="70"/>
        <v>5</v>
      </c>
      <c r="J393" s="4">
        <f t="shared" si="71"/>
        <v>825.79</v>
      </c>
      <c r="K393">
        <f t="shared" si="72"/>
        <v>5</v>
      </c>
      <c r="L393">
        <f t="shared" si="73"/>
        <v>5</v>
      </c>
      <c r="M393">
        <f t="shared" si="74"/>
        <v>3</v>
      </c>
      <c r="N393" s="53">
        <f t="shared" si="75"/>
        <v>4.333333333333333</v>
      </c>
      <c r="S393" s="55" t="str">
        <f t="shared" si="76"/>
        <v>C00613</v>
      </c>
      <c r="T393" s="56">
        <f t="shared" si="77"/>
        <v>4.333333333333333</v>
      </c>
      <c r="U393" s="57">
        <f t="shared" si="77"/>
        <v>4.333333333333333</v>
      </c>
      <c r="V393" s="51" t="str">
        <f t="shared" si="78"/>
        <v>Champions</v>
      </c>
    </row>
    <row r="394" spans="2:22" x14ac:dyDescent="0.25">
      <c r="B394" t="s">
        <v>432</v>
      </c>
      <c r="C394" s="40">
        <v>45685</v>
      </c>
      <c r="D394" s="2">
        <v>2</v>
      </c>
      <c r="E394" s="4">
        <v>4609.45</v>
      </c>
      <c r="F394" s="4"/>
      <c r="G394" s="4" t="str">
        <f t="shared" si="68"/>
        <v>C00614</v>
      </c>
      <c r="H394" s="40">
        <f t="shared" si="69"/>
        <v>45685</v>
      </c>
      <c r="I394" s="2">
        <f t="shared" si="70"/>
        <v>2</v>
      </c>
      <c r="J394" s="4">
        <f t="shared" si="71"/>
        <v>4609.45</v>
      </c>
      <c r="K394">
        <f t="shared" si="72"/>
        <v>3</v>
      </c>
      <c r="L394">
        <f t="shared" si="73"/>
        <v>4</v>
      </c>
      <c r="M394">
        <f t="shared" si="74"/>
        <v>5</v>
      </c>
      <c r="N394" s="53">
        <f t="shared" si="75"/>
        <v>4</v>
      </c>
      <c r="S394" s="55" t="str">
        <f t="shared" si="76"/>
        <v>C00614</v>
      </c>
      <c r="T394" s="56">
        <f t="shared" si="77"/>
        <v>4</v>
      </c>
      <c r="U394" s="57">
        <f t="shared" si="77"/>
        <v>4</v>
      </c>
      <c r="V394" s="51" t="str">
        <f t="shared" si="78"/>
        <v>Loyal or Potential Loyalists</v>
      </c>
    </row>
    <row r="395" spans="2:22" x14ac:dyDescent="0.25">
      <c r="B395" t="s">
        <v>433</v>
      </c>
      <c r="C395" s="40">
        <v>45708</v>
      </c>
      <c r="D395" s="2">
        <v>1</v>
      </c>
      <c r="E395" s="4">
        <v>2595.89</v>
      </c>
      <c r="F395" s="4"/>
      <c r="G395" s="4" t="str">
        <f t="shared" si="68"/>
        <v>C00615</v>
      </c>
      <c r="H395" s="40">
        <f t="shared" si="69"/>
        <v>45708</v>
      </c>
      <c r="I395" s="2">
        <f t="shared" si="70"/>
        <v>1</v>
      </c>
      <c r="J395" s="4">
        <f t="shared" si="71"/>
        <v>2595.89</v>
      </c>
      <c r="K395">
        <f t="shared" si="72"/>
        <v>3</v>
      </c>
      <c r="L395">
        <f t="shared" si="73"/>
        <v>3</v>
      </c>
      <c r="M395">
        <f t="shared" si="74"/>
        <v>4</v>
      </c>
      <c r="N395" s="53">
        <f t="shared" si="75"/>
        <v>3.3333333333333335</v>
      </c>
      <c r="S395" s="55" t="str">
        <f t="shared" si="76"/>
        <v>C00615</v>
      </c>
      <c r="T395" s="56">
        <f t="shared" si="77"/>
        <v>3.3333333333333335</v>
      </c>
      <c r="U395" s="57">
        <f t="shared" si="77"/>
        <v>3.3333333333333335</v>
      </c>
      <c r="V395" s="51" t="str">
        <f t="shared" si="78"/>
        <v>Loyal or Potential Loyalists</v>
      </c>
    </row>
    <row r="396" spans="2:22" x14ac:dyDescent="0.25">
      <c r="B396" t="s">
        <v>434</v>
      </c>
      <c r="C396" s="40">
        <v>45854</v>
      </c>
      <c r="D396" s="2">
        <v>3</v>
      </c>
      <c r="E396" s="4">
        <v>736.81</v>
      </c>
      <c r="F396" s="4"/>
      <c r="G396" s="4" t="str">
        <f t="shared" si="68"/>
        <v>C00617</v>
      </c>
      <c r="H396" s="40">
        <f t="shared" si="69"/>
        <v>45854</v>
      </c>
      <c r="I396" s="2">
        <f t="shared" si="70"/>
        <v>3</v>
      </c>
      <c r="J396" s="4">
        <f t="shared" si="71"/>
        <v>736.81</v>
      </c>
      <c r="K396">
        <f t="shared" si="72"/>
        <v>4</v>
      </c>
      <c r="L396">
        <f t="shared" si="73"/>
        <v>4</v>
      </c>
      <c r="M396">
        <f t="shared" si="74"/>
        <v>3</v>
      </c>
      <c r="N396" s="53">
        <f t="shared" si="75"/>
        <v>3.6666666666666665</v>
      </c>
      <c r="S396" s="55" t="str">
        <f t="shared" si="76"/>
        <v>C00617</v>
      </c>
      <c r="T396" s="56">
        <f t="shared" si="77"/>
        <v>3.6666666666666665</v>
      </c>
      <c r="U396" s="57">
        <f t="shared" si="77"/>
        <v>3.6666666666666665</v>
      </c>
      <c r="V396" s="51" t="str">
        <f t="shared" si="78"/>
        <v>Loyal or Potential Loyalists</v>
      </c>
    </row>
    <row r="397" spans="2:22" x14ac:dyDescent="0.25">
      <c r="B397" t="s">
        <v>435</v>
      </c>
      <c r="C397" s="40">
        <v>45480</v>
      </c>
      <c r="D397" s="2">
        <v>1</v>
      </c>
      <c r="E397" s="4">
        <v>671.78</v>
      </c>
      <c r="F397" s="4"/>
      <c r="G397" s="4" t="str">
        <f t="shared" si="68"/>
        <v>C00619</v>
      </c>
      <c r="H397" s="40">
        <f t="shared" si="69"/>
        <v>45480</v>
      </c>
      <c r="I397" s="2">
        <f t="shared" si="70"/>
        <v>1</v>
      </c>
      <c r="J397" s="4">
        <f t="shared" si="71"/>
        <v>671.78</v>
      </c>
      <c r="K397">
        <f t="shared" si="72"/>
        <v>2</v>
      </c>
      <c r="L397">
        <f t="shared" si="73"/>
        <v>3</v>
      </c>
      <c r="M397">
        <f t="shared" si="74"/>
        <v>3</v>
      </c>
      <c r="N397" s="53">
        <f t="shared" si="75"/>
        <v>2.6666666666666665</v>
      </c>
      <c r="S397" s="55" t="str">
        <f t="shared" si="76"/>
        <v>C00619</v>
      </c>
      <c r="T397" s="56">
        <f t="shared" si="77"/>
        <v>2.6666666666666665</v>
      </c>
      <c r="U397" s="57">
        <f t="shared" si="77"/>
        <v>2.6666666666666665</v>
      </c>
      <c r="V397" s="51" t="str">
        <f t="shared" si="78"/>
        <v>At Risk Customers</v>
      </c>
    </row>
    <row r="398" spans="2:22" x14ac:dyDescent="0.25">
      <c r="B398" t="s">
        <v>436</v>
      </c>
      <c r="C398" s="40">
        <v>45853</v>
      </c>
      <c r="D398" s="2">
        <v>2</v>
      </c>
      <c r="E398" s="4">
        <v>309.77999999999997</v>
      </c>
      <c r="F398" s="4"/>
      <c r="G398" s="4" t="str">
        <f t="shared" si="68"/>
        <v>C00622</v>
      </c>
      <c r="H398" s="40">
        <f t="shared" si="69"/>
        <v>45853</v>
      </c>
      <c r="I398" s="2">
        <f t="shared" si="70"/>
        <v>2</v>
      </c>
      <c r="J398" s="4">
        <f t="shared" si="71"/>
        <v>309.77999999999997</v>
      </c>
      <c r="K398">
        <f t="shared" si="72"/>
        <v>4</v>
      </c>
      <c r="L398">
        <f t="shared" si="73"/>
        <v>4</v>
      </c>
      <c r="M398">
        <f t="shared" si="74"/>
        <v>2</v>
      </c>
      <c r="N398" s="53">
        <f t="shared" si="75"/>
        <v>3.3333333333333335</v>
      </c>
      <c r="S398" s="55" t="str">
        <f t="shared" si="76"/>
        <v>C00622</v>
      </c>
      <c r="T398" s="56">
        <f t="shared" si="77"/>
        <v>3.3333333333333335</v>
      </c>
      <c r="U398" s="57">
        <f t="shared" si="77"/>
        <v>3.3333333333333335</v>
      </c>
      <c r="V398" s="51" t="str">
        <f t="shared" si="78"/>
        <v>Loyal or Potential Loyalists</v>
      </c>
    </row>
    <row r="399" spans="2:22" x14ac:dyDescent="0.25">
      <c r="B399" t="s">
        <v>437</v>
      </c>
      <c r="C399" s="40">
        <v>45192</v>
      </c>
      <c r="D399" s="2">
        <v>1</v>
      </c>
      <c r="E399" s="4">
        <v>1065.81</v>
      </c>
      <c r="F399" s="4"/>
      <c r="G399" s="4" t="str">
        <f t="shared" si="68"/>
        <v>C00623</v>
      </c>
      <c r="H399" s="40">
        <f t="shared" si="69"/>
        <v>45192</v>
      </c>
      <c r="I399" s="2">
        <f t="shared" si="70"/>
        <v>1</v>
      </c>
      <c r="J399" s="4">
        <f t="shared" si="71"/>
        <v>1065.81</v>
      </c>
      <c r="K399">
        <f t="shared" si="72"/>
        <v>1</v>
      </c>
      <c r="L399">
        <f t="shared" si="73"/>
        <v>3</v>
      </c>
      <c r="M399">
        <f t="shared" si="74"/>
        <v>3</v>
      </c>
      <c r="N399" s="53">
        <f t="shared" si="75"/>
        <v>2.3333333333333335</v>
      </c>
      <c r="S399" s="55" t="str">
        <f t="shared" si="76"/>
        <v>C00623</v>
      </c>
      <c r="T399" s="56">
        <f t="shared" si="77"/>
        <v>2.3333333333333335</v>
      </c>
      <c r="U399" s="57">
        <f t="shared" si="77"/>
        <v>2.3333333333333335</v>
      </c>
      <c r="V399" s="51" t="str">
        <f t="shared" si="78"/>
        <v>At Risk Customers</v>
      </c>
    </row>
    <row r="400" spans="2:22" x14ac:dyDescent="0.25">
      <c r="B400" t="s">
        <v>438</v>
      </c>
      <c r="C400" s="40">
        <v>45830</v>
      </c>
      <c r="D400" s="2">
        <v>1</v>
      </c>
      <c r="E400" s="4">
        <v>65.98</v>
      </c>
      <c r="F400" s="4"/>
      <c r="G400" s="4" t="str">
        <f t="shared" si="68"/>
        <v>C00624</v>
      </c>
      <c r="H400" s="40">
        <f t="shared" si="69"/>
        <v>45830</v>
      </c>
      <c r="I400" s="2">
        <f t="shared" si="70"/>
        <v>1</v>
      </c>
      <c r="J400" s="4">
        <f t="shared" si="71"/>
        <v>65.98</v>
      </c>
      <c r="K400">
        <f t="shared" si="72"/>
        <v>4</v>
      </c>
      <c r="L400">
        <f t="shared" si="73"/>
        <v>3</v>
      </c>
      <c r="M400">
        <f t="shared" si="74"/>
        <v>1</v>
      </c>
      <c r="N400" s="53">
        <f t="shared" si="75"/>
        <v>2.6666666666666665</v>
      </c>
      <c r="S400" s="55" t="str">
        <f t="shared" si="76"/>
        <v>C00624</v>
      </c>
      <c r="T400" s="56">
        <f t="shared" si="77"/>
        <v>2.6666666666666665</v>
      </c>
      <c r="U400" s="57">
        <f t="shared" si="77"/>
        <v>2.6666666666666665</v>
      </c>
      <c r="V400" s="51" t="str">
        <f t="shared" si="78"/>
        <v>At Risk Customers</v>
      </c>
    </row>
    <row r="401" spans="2:22" x14ac:dyDescent="0.25">
      <c r="B401" t="s">
        <v>439</v>
      </c>
      <c r="C401" s="40">
        <v>46023</v>
      </c>
      <c r="D401" s="2">
        <v>9</v>
      </c>
      <c r="E401" s="4">
        <v>5188.7</v>
      </c>
      <c r="F401" s="4"/>
      <c r="G401" s="4" t="str">
        <f t="shared" si="68"/>
        <v>C00627</v>
      </c>
      <c r="H401" s="40">
        <f t="shared" si="69"/>
        <v>46023</v>
      </c>
      <c r="I401" s="2">
        <f t="shared" si="70"/>
        <v>9</v>
      </c>
      <c r="J401" s="4">
        <f t="shared" si="71"/>
        <v>5188.7</v>
      </c>
      <c r="K401">
        <f t="shared" si="72"/>
        <v>5</v>
      </c>
      <c r="L401">
        <f t="shared" si="73"/>
        <v>5</v>
      </c>
      <c r="M401">
        <f t="shared" si="74"/>
        <v>5</v>
      </c>
      <c r="N401" s="53">
        <f t="shared" si="75"/>
        <v>5</v>
      </c>
      <c r="S401" s="55" t="str">
        <f t="shared" si="76"/>
        <v>C00627</v>
      </c>
      <c r="T401" s="56">
        <f t="shared" si="77"/>
        <v>5</v>
      </c>
      <c r="U401" s="57">
        <f t="shared" si="77"/>
        <v>5</v>
      </c>
      <c r="V401" s="51" t="str">
        <f t="shared" si="78"/>
        <v>Champions</v>
      </c>
    </row>
    <row r="402" spans="2:22" x14ac:dyDescent="0.25">
      <c r="B402" t="s">
        <v>440</v>
      </c>
      <c r="C402" s="40">
        <v>45508</v>
      </c>
      <c r="D402" s="2">
        <v>1</v>
      </c>
      <c r="E402" s="4">
        <v>502.7</v>
      </c>
      <c r="F402" s="4"/>
      <c r="G402" s="4" t="str">
        <f t="shared" si="68"/>
        <v>C00628</v>
      </c>
      <c r="H402" s="40">
        <f t="shared" si="69"/>
        <v>45508</v>
      </c>
      <c r="I402" s="2">
        <f t="shared" si="70"/>
        <v>1</v>
      </c>
      <c r="J402" s="4">
        <f t="shared" si="71"/>
        <v>502.7</v>
      </c>
      <c r="K402">
        <f t="shared" si="72"/>
        <v>2</v>
      </c>
      <c r="L402">
        <f t="shared" si="73"/>
        <v>3</v>
      </c>
      <c r="M402">
        <f t="shared" si="74"/>
        <v>3</v>
      </c>
      <c r="N402" s="53">
        <f t="shared" si="75"/>
        <v>2.6666666666666665</v>
      </c>
      <c r="S402" s="55" t="str">
        <f t="shared" si="76"/>
        <v>C00628</v>
      </c>
      <c r="T402" s="56">
        <f t="shared" si="77"/>
        <v>2.6666666666666665</v>
      </c>
      <c r="U402" s="57">
        <f t="shared" si="77"/>
        <v>2.6666666666666665</v>
      </c>
      <c r="V402" s="51" t="str">
        <f t="shared" si="78"/>
        <v>At Risk Customers</v>
      </c>
    </row>
    <row r="403" spans="2:22" x14ac:dyDescent="0.25">
      <c r="B403" t="s">
        <v>441</v>
      </c>
      <c r="C403" s="40">
        <v>45932</v>
      </c>
      <c r="D403" s="2">
        <v>2</v>
      </c>
      <c r="E403" s="4">
        <v>209.3</v>
      </c>
      <c r="F403" s="4"/>
      <c r="G403" s="4" t="str">
        <f t="shared" si="68"/>
        <v>C00631</v>
      </c>
      <c r="H403" s="40">
        <f t="shared" si="69"/>
        <v>45932</v>
      </c>
      <c r="I403" s="2">
        <f t="shared" si="70"/>
        <v>2</v>
      </c>
      <c r="J403" s="4">
        <f t="shared" si="71"/>
        <v>209.3</v>
      </c>
      <c r="K403">
        <f t="shared" si="72"/>
        <v>4</v>
      </c>
      <c r="L403">
        <f t="shared" si="73"/>
        <v>4</v>
      </c>
      <c r="M403">
        <f t="shared" si="74"/>
        <v>2</v>
      </c>
      <c r="N403" s="53">
        <f t="shared" si="75"/>
        <v>3.3333333333333335</v>
      </c>
      <c r="S403" s="55" t="str">
        <f t="shared" si="76"/>
        <v>C00631</v>
      </c>
      <c r="T403" s="56">
        <f t="shared" si="77"/>
        <v>3.3333333333333335</v>
      </c>
      <c r="U403" s="57">
        <f t="shared" si="77"/>
        <v>3.3333333333333335</v>
      </c>
      <c r="V403" s="51" t="str">
        <f t="shared" si="78"/>
        <v>Loyal or Potential Loyalists</v>
      </c>
    </row>
    <row r="404" spans="2:22" x14ac:dyDescent="0.25">
      <c r="B404" t="s">
        <v>442</v>
      </c>
      <c r="C404" s="40">
        <v>45832</v>
      </c>
      <c r="D404" s="2">
        <v>2</v>
      </c>
      <c r="E404" s="4">
        <v>247.08</v>
      </c>
      <c r="F404" s="4"/>
      <c r="G404" s="4" t="str">
        <f t="shared" si="68"/>
        <v>C00632</v>
      </c>
      <c r="H404" s="40">
        <f t="shared" si="69"/>
        <v>45832</v>
      </c>
      <c r="I404" s="2">
        <f t="shared" si="70"/>
        <v>2</v>
      </c>
      <c r="J404" s="4">
        <f t="shared" si="71"/>
        <v>247.08</v>
      </c>
      <c r="K404">
        <f t="shared" si="72"/>
        <v>4</v>
      </c>
      <c r="L404">
        <f t="shared" si="73"/>
        <v>4</v>
      </c>
      <c r="M404">
        <f t="shared" si="74"/>
        <v>2</v>
      </c>
      <c r="N404" s="53">
        <f t="shared" si="75"/>
        <v>3.3333333333333335</v>
      </c>
      <c r="S404" s="55" t="str">
        <f t="shared" si="76"/>
        <v>C00632</v>
      </c>
      <c r="T404" s="56">
        <f t="shared" si="77"/>
        <v>3.3333333333333335</v>
      </c>
      <c r="U404" s="57">
        <f t="shared" si="77"/>
        <v>3.3333333333333335</v>
      </c>
      <c r="V404" s="51" t="str">
        <f t="shared" si="78"/>
        <v>Loyal or Potential Loyalists</v>
      </c>
    </row>
    <row r="405" spans="2:22" x14ac:dyDescent="0.25">
      <c r="B405" t="s">
        <v>443</v>
      </c>
      <c r="C405" s="40">
        <v>45531</v>
      </c>
      <c r="D405" s="2">
        <v>2</v>
      </c>
      <c r="E405" s="4">
        <v>542.59</v>
      </c>
      <c r="F405" s="4"/>
      <c r="G405" s="4" t="str">
        <f t="shared" si="68"/>
        <v>C00634</v>
      </c>
      <c r="H405" s="40">
        <f t="shared" si="69"/>
        <v>45531</v>
      </c>
      <c r="I405" s="2">
        <f t="shared" si="70"/>
        <v>2</v>
      </c>
      <c r="J405" s="4">
        <f t="shared" si="71"/>
        <v>542.59</v>
      </c>
      <c r="K405">
        <f t="shared" si="72"/>
        <v>2</v>
      </c>
      <c r="L405">
        <f t="shared" si="73"/>
        <v>4</v>
      </c>
      <c r="M405">
        <f t="shared" si="74"/>
        <v>3</v>
      </c>
      <c r="N405" s="53">
        <f t="shared" si="75"/>
        <v>3</v>
      </c>
      <c r="S405" s="55" t="str">
        <f t="shared" si="76"/>
        <v>C00634</v>
      </c>
      <c r="T405" s="56">
        <f t="shared" si="77"/>
        <v>3</v>
      </c>
      <c r="U405" s="57">
        <f t="shared" si="77"/>
        <v>3</v>
      </c>
      <c r="V405" s="51" t="str">
        <f t="shared" si="78"/>
        <v>At Risk Customers</v>
      </c>
    </row>
    <row r="406" spans="2:22" x14ac:dyDescent="0.25">
      <c r="B406" t="s">
        <v>444</v>
      </c>
      <c r="C406" s="40">
        <v>45832</v>
      </c>
      <c r="D406" s="2">
        <v>4</v>
      </c>
      <c r="E406" s="4">
        <v>4349.82</v>
      </c>
      <c r="F406" s="4"/>
      <c r="G406" s="4" t="str">
        <f t="shared" si="68"/>
        <v>C00636</v>
      </c>
      <c r="H406" s="40">
        <f t="shared" si="69"/>
        <v>45832</v>
      </c>
      <c r="I406" s="2">
        <f t="shared" si="70"/>
        <v>4</v>
      </c>
      <c r="J406" s="4">
        <f t="shared" si="71"/>
        <v>4349.82</v>
      </c>
      <c r="K406">
        <f t="shared" si="72"/>
        <v>4</v>
      </c>
      <c r="L406">
        <f t="shared" si="73"/>
        <v>5</v>
      </c>
      <c r="M406">
        <f t="shared" si="74"/>
        <v>5</v>
      </c>
      <c r="N406" s="53">
        <f t="shared" si="75"/>
        <v>4.666666666666667</v>
      </c>
      <c r="S406" s="55" t="str">
        <f t="shared" si="76"/>
        <v>C00636</v>
      </c>
      <c r="T406" s="56">
        <f t="shared" si="77"/>
        <v>4.666666666666667</v>
      </c>
      <c r="U406" s="57">
        <f t="shared" si="77"/>
        <v>4.666666666666667</v>
      </c>
      <c r="V406" s="51" t="str">
        <f t="shared" si="78"/>
        <v>Champions</v>
      </c>
    </row>
    <row r="407" spans="2:22" x14ac:dyDescent="0.25">
      <c r="B407" t="s">
        <v>445</v>
      </c>
      <c r="C407" s="40">
        <v>45069</v>
      </c>
      <c r="D407" s="2">
        <v>1</v>
      </c>
      <c r="E407" s="4">
        <v>140.30000000000001</v>
      </c>
      <c r="F407" s="4"/>
      <c r="G407" s="4" t="str">
        <f t="shared" si="68"/>
        <v>C00637</v>
      </c>
      <c r="H407" s="40">
        <f t="shared" si="69"/>
        <v>45069</v>
      </c>
      <c r="I407" s="2">
        <f t="shared" si="70"/>
        <v>1</v>
      </c>
      <c r="J407" s="4">
        <f t="shared" si="71"/>
        <v>140.30000000000001</v>
      </c>
      <c r="K407">
        <f t="shared" si="72"/>
        <v>1</v>
      </c>
      <c r="L407">
        <f t="shared" si="73"/>
        <v>3</v>
      </c>
      <c r="M407">
        <f t="shared" si="74"/>
        <v>1</v>
      </c>
      <c r="N407" s="53">
        <f t="shared" si="75"/>
        <v>1.6666666666666667</v>
      </c>
      <c r="S407" s="55" t="str">
        <f t="shared" si="76"/>
        <v>C00637</v>
      </c>
      <c r="T407" s="56">
        <f t="shared" si="77"/>
        <v>1.6666666666666667</v>
      </c>
      <c r="U407" s="57">
        <f t="shared" si="77"/>
        <v>1.6666666666666667</v>
      </c>
      <c r="V407" s="51" t="str">
        <f t="shared" si="78"/>
        <v>Lost Customers</v>
      </c>
    </row>
    <row r="408" spans="2:22" x14ac:dyDescent="0.25">
      <c r="B408" t="s">
        <v>446</v>
      </c>
      <c r="C408" s="40">
        <v>45441</v>
      </c>
      <c r="D408" s="2">
        <v>1</v>
      </c>
      <c r="E408" s="4">
        <v>184.9</v>
      </c>
      <c r="F408" s="4"/>
      <c r="G408" s="4" t="str">
        <f t="shared" si="68"/>
        <v>C00639</v>
      </c>
      <c r="H408" s="40">
        <f t="shared" si="69"/>
        <v>45441</v>
      </c>
      <c r="I408" s="2">
        <f t="shared" si="70"/>
        <v>1</v>
      </c>
      <c r="J408" s="4">
        <f t="shared" si="71"/>
        <v>184.9</v>
      </c>
      <c r="K408">
        <f t="shared" si="72"/>
        <v>2</v>
      </c>
      <c r="L408">
        <f t="shared" si="73"/>
        <v>3</v>
      </c>
      <c r="M408">
        <f t="shared" si="74"/>
        <v>1</v>
      </c>
      <c r="N408" s="53">
        <f t="shared" si="75"/>
        <v>2</v>
      </c>
      <c r="S408" s="55" t="str">
        <f t="shared" si="76"/>
        <v>C00639</v>
      </c>
      <c r="T408" s="56">
        <f t="shared" si="77"/>
        <v>2</v>
      </c>
      <c r="U408" s="57">
        <f t="shared" si="77"/>
        <v>2</v>
      </c>
      <c r="V408" s="51" t="str">
        <f t="shared" si="78"/>
        <v>Lost Customers</v>
      </c>
    </row>
    <row r="409" spans="2:22" x14ac:dyDescent="0.25">
      <c r="B409" t="s">
        <v>447</v>
      </c>
      <c r="C409" s="40">
        <v>45916</v>
      </c>
      <c r="D409" s="2">
        <v>4</v>
      </c>
      <c r="E409" s="4">
        <v>2937.77</v>
      </c>
      <c r="F409" s="4"/>
      <c r="G409" s="4" t="str">
        <f t="shared" si="68"/>
        <v>C00640</v>
      </c>
      <c r="H409" s="40">
        <f t="shared" si="69"/>
        <v>45916</v>
      </c>
      <c r="I409" s="2">
        <f t="shared" si="70"/>
        <v>4</v>
      </c>
      <c r="J409" s="4">
        <f t="shared" si="71"/>
        <v>2937.77</v>
      </c>
      <c r="K409">
        <f t="shared" si="72"/>
        <v>4</v>
      </c>
      <c r="L409">
        <f t="shared" si="73"/>
        <v>5</v>
      </c>
      <c r="M409">
        <f t="shared" si="74"/>
        <v>4</v>
      </c>
      <c r="N409" s="53">
        <f t="shared" si="75"/>
        <v>4.333333333333333</v>
      </c>
      <c r="S409" s="55" t="str">
        <f t="shared" si="76"/>
        <v>C00640</v>
      </c>
      <c r="T409" s="56">
        <f t="shared" si="77"/>
        <v>4.333333333333333</v>
      </c>
      <c r="U409" s="57">
        <f t="shared" si="77"/>
        <v>4.333333333333333</v>
      </c>
      <c r="V409" s="51" t="str">
        <f t="shared" si="78"/>
        <v>Champions</v>
      </c>
    </row>
    <row r="410" spans="2:22" x14ac:dyDescent="0.25">
      <c r="B410" t="s">
        <v>448</v>
      </c>
      <c r="C410" s="40">
        <v>45998</v>
      </c>
      <c r="D410" s="2">
        <v>2</v>
      </c>
      <c r="E410" s="4">
        <v>1573.55</v>
      </c>
      <c r="F410" s="4"/>
      <c r="G410" s="4" t="str">
        <f t="shared" si="68"/>
        <v>C00641</v>
      </c>
      <c r="H410" s="40">
        <f t="shared" si="69"/>
        <v>45998</v>
      </c>
      <c r="I410" s="2">
        <f t="shared" si="70"/>
        <v>2</v>
      </c>
      <c r="J410" s="4">
        <f t="shared" si="71"/>
        <v>1573.55</v>
      </c>
      <c r="K410">
        <f t="shared" si="72"/>
        <v>5</v>
      </c>
      <c r="L410">
        <f t="shared" si="73"/>
        <v>4</v>
      </c>
      <c r="M410">
        <f t="shared" si="74"/>
        <v>4</v>
      </c>
      <c r="N410" s="53">
        <f t="shared" si="75"/>
        <v>4.333333333333333</v>
      </c>
      <c r="S410" s="55" t="str">
        <f t="shared" si="76"/>
        <v>C00641</v>
      </c>
      <c r="T410" s="56">
        <f t="shared" si="77"/>
        <v>4.333333333333333</v>
      </c>
      <c r="U410" s="57">
        <f t="shared" si="77"/>
        <v>4.333333333333333</v>
      </c>
      <c r="V410" s="51" t="str">
        <f t="shared" si="78"/>
        <v>Champions</v>
      </c>
    </row>
    <row r="411" spans="2:22" x14ac:dyDescent="0.25">
      <c r="B411" t="s">
        <v>449</v>
      </c>
      <c r="C411" s="40">
        <v>45847</v>
      </c>
      <c r="D411" s="2">
        <v>23</v>
      </c>
      <c r="E411" s="4">
        <v>17561.259999999998</v>
      </c>
      <c r="F411" s="4"/>
      <c r="G411" s="4" t="str">
        <f t="shared" si="68"/>
        <v>C00642</v>
      </c>
      <c r="H411" s="40">
        <f t="shared" si="69"/>
        <v>45847</v>
      </c>
      <c r="I411" s="2">
        <f t="shared" si="70"/>
        <v>23</v>
      </c>
      <c r="J411" s="4">
        <f t="shared" si="71"/>
        <v>17561.259999999998</v>
      </c>
      <c r="K411">
        <f t="shared" si="72"/>
        <v>4</v>
      </c>
      <c r="L411">
        <f t="shared" si="73"/>
        <v>5</v>
      </c>
      <c r="M411">
        <f t="shared" si="74"/>
        <v>5</v>
      </c>
      <c r="N411" s="53">
        <f t="shared" si="75"/>
        <v>4.666666666666667</v>
      </c>
      <c r="S411" s="55" t="str">
        <f t="shared" si="76"/>
        <v>C00642</v>
      </c>
      <c r="T411" s="56">
        <f t="shared" si="77"/>
        <v>4.666666666666667</v>
      </c>
      <c r="U411" s="57">
        <f t="shared" si="77"/>
        <v>4.666666666666667</v>
      </c>
      <c r="V411" s="51" t="str">
        <f t="shared" si="78"/>
        <v>Champions</v>
      </c>
    </row>
    <row r="412" spans="2:22" x14ac:dyDescent="0.25">
      <c r="B412" t="s">
        <v>450</v>
      </c>
      <c r="C412" s="40">
        <v>45578</v>
      </c>
      <c r="D412" s="2">
        <v>4</v>
      </c>
      <c r="E412" s="4">
        <v>1945.41</v>
      </c>
      <c r="F412" s="4"/>
      <c r="G412" s="4" t="str">
        <f t="shared" si="68"/>
        <v>C00643</v>
      </c>
      <c r="H412" s="40">
        <f t="shared" si="69"/>
        <v>45578</v>
      </c>
      <c r="I412" s="2">
        <f t="shared" si="70"/>
        <v>4</v>
      </c>
      <c r="J412" s="4">
        <f t="shared" si="71"/>
        <v>1945.41</v>
      </c>
      <c r="K412">
        <f t="shared" si="72"/>
        <v>2</v>
      </c>
      <c r="L412">
        <f t="shared" si="73"/>
        <v>5</v>
      </c>
      <c r="M412">
        <f t="shared" si="74"/>
        <v>4</v>
      </c>
      <c r="N412" s="53">
        <f t="shared" si="75"/>
        <v>3.6666666666666665</v>
      </c>
      <c r="S412" s="55" t="str">
        <f t="shared" si="76"/>
        <v>C00643</v>
      </c>
      <c r="T412" s="56">
        <f t="shared" si="77"/>
        <v>3.6666666666666665</v>
      </c>
      <c r="U412" s="57">
        <f t="shared" si="77"/>
        <v>3.6666666666666665</v>
      </c>
      <c r="V412" s="51" t="str">
        <f t="shared" si="78"/>
        <v>Loyal or Potential Loyalists</v>
      </c>
    </row>
    <row r="413" spans="2:22" x14ac:dyDescent="0.25">
      <c r="B413" t="s">
        <v>451</v>
      </c>
      <c r="C413" s="40">
        <v>45666</v>
      </c>
      <c r="D413" s="2">
        <v>2</v>
      </c>
      <c r="E413" s="4">
        <v>403.7</v>
      </c>
      <c r="F413" s="4"/>
      <c r="G413" s="4" t="str">
        <f t="shared" si="68"/>
        <v>C00644</v>
      </c>
      <c r="H413" s="40">
        <f t="shared" si="69"/>
        <v>45666</v>
      </c>
      <c r="I413" s="2">
        <f t="shared" si="70"/>
        <v>2</v>
      </c>
      <c r="J413" s="4">
        <f t="shared" si="71"/>
        <v>403.7</v>
      </c>
      <c r="K413">
        <f t="shared" si="72"/>
        <v>3</v>
      </c>
      <c r="L413">
        <f t="shared" si="73"/>
        <v>4</v>
      </c>
      <c r="M413">
        <f t="shared" si="74"/>
        <v>2</v>
      </c>
      <c r="N413" s="53">
        <f t="shared" si="75"/>
        <v>3</v>
      </c>
      <c r="S413" s="55" t="str">
        <f t="shared" si="76"/>
        <v>C00644</v>
      </c>
      <c r="T413" s="56">
        <f t="shared" si="77"/>
        <v>3</v>
      </c>
      <c r="U413" s="57">
        <f t="shared" si="77"/>
        <v>3</v>
      </c>
      <c r="V413" s="51" t="str">
        <f t="shared" si="78"/>
        <v>At Risk Customers</v>
      </c>
    </row>
    <row r="414" spans="2:22" x14ac:dyDescent="0.25">
      <c r="B414" t="s">
        <v>452</v>
      </c>
      <c r="C414" s="40">
        <v>45775</v>
      </c>
      <c r="D414" s="2">
        <v>2</v>
      </c>
      <c r="E414" s="4">
        <v>1021.65</v>
      </c>
      <c r="F414" s="4"/>
      <c r="G414" s="4" t="str">
        <f t="shared" si="68"/>
        <v>C00646</v>
      </c>
      <c r="H414" s="40">
        <f t="shared" si="69"/>
        <v>45775</v>
      </c>
      <c r="I414" s="2">
        <f t="shared" si="70"/>
        <v>2</v>
      </c>
      <c r="J414" s="4">
        <f t="shared" si="71"/>
        <v>1021.65</v>
      </c>
      <c r="K414">
        <f t="shared" si="72"/>
        <v>3</v>
      </c>
      <c r="L414">
        <f t="shared" si="73"/>
        <v>4</v>
      </c>
      <c r="M414">
        <f t="shared" si="74"/>
        <v>3</v>
      </c>
      <c r="N414" s="53">
        <f t="shared" si="75"/>
        <v>3.3333333333333335</v>
      </c>
      <c r="S414" s="55" t="str">
        <f t="shared" si="76"/>
        <v>C00646</v>
      </c>
      <c r="T414" s="56">
        <f t="shared" si="77"/>
        <v>3.3333333333333335</v>
      </c>
      <c r="U414" s="57">
        <f t="shared" si="77"/>
        <v>3.3333333333333335</v>
      </c>
      <c r="V414" s="51" t="str">
        <f t="shared" si="78"/>
        <v>Loyal or Potential Loyalists</v>
      </c>
    </row>
    <row r="415" spans="2:22" x14ac:dyDescent="0.25">
      <c r="B415" t="s">
        <v>453</v>
      </c>
      <c r="C415" s="40">
        <v>45137</v>
      </c>
      <c r="D415" s="2">
        <v>1</v>
      </c>
      <c r="E415" s="4">
        <v>48.21</v>
      </c>
      <c r="F415" s="4"/>
      <c r="G415" s="4" t="str">
        <f t="shared" si="68"/>
        <v>C00647</v>
      </c>
      <c r="H415" s="40">
        <f t="shared" si="69"/>
        <v>45137</v>
      </c>
      <c r="I415" s="2">
        <f t="shared" si="70"/>
        <v>1</v>
      </c>
      <c r="J415" s="4">
        <f t="shared" si="71"/>
        <v>48.21</v>
      </c>
      <c r="K415">
        <f t="shared" si="72"/>
        <v>1</v>
      </c>
      <c r="L415">
        <f t="shared" si="73"/>
        <v>3</v>
      </c>
      <c r="M415">
        <f t="shared" si="74"/>
        <v>1</v>
      </c>
      <c r="N415" s="53">
        <f t="shared" si="75"/>
        <v>1.6666666666666667</v>
      </c>
      <c r="S415" s="55" t="str">
        <f t="shared" si="76"/>
        <v>C00647</v>
      </c>
      <c r="T415" s="56">
        <f t="shared" si="77"/>
        <v>1.6666666666666667</v>
      </c>
      <c r="U415" s="57">
        <f t="shared" si="77"/>
        <v>1.6666666666666667</v>
      </c>
      <c r="V415" s="51" t="str">
        <f t="shared" si="78"/>
        <v>Lost Customers</v>
      </c>
    </row>
    <row r="416" spans="2:22" x14ac:dyDescent="0.25">
      <c r="B416" t="s">
        <v>454</v>
      </c>
      <c r="C416" s="40">
        <v>45837</v>
      </c>
      <c r="D416" s="2">
        <v>2</v>
      </c>
      <c r="E416" s="4">
        <v>697.76</v>
      </c>
      <c r="F416" s="4"/>
      <c r="G416" s="4" t="str">
        <f t="shared" si="68"/>
        <v>C00648</v>
      </c>
      <c r="H416" s="40">
        <f t="shared" si="69"/>
        <v>45837</v>
      </c>
      <c r="I416" s="2">
        <f t="shared" si="70"/>
        <v>2</v>
      </c>
      <c r="J416" s="4">
        <f t="shared" si="71"/>
        <v>697.76</v>
      </c>
      <c r="K416">
        <f t="shared" si="72"/>
        <v>4</v>
      </c>
      <c r="L416">
        <f t="shared" si="73"/>
        <v>4</v>
      </c>
      <c r="M416">
        <f t="shared" si="74"/>
        <v>3</v>
      </c>
      <c r="N416" s="53">
        <f t="shared" si="75"/>
        <v>3.6666666666666665</v>
      </c>
      <c r="S416" s="55" t="str">
        <f t="shared" si="76"/>
        <v>C00648</v>
      </c>
      <c r="T416" s="56">
        <f t="shared" si="77"/>
        <v>3.6666666666666665</v>
      </c>
      <c r="U416" s="57">
        <f t="shared" si="77"/>
        <v>3.6666666666666665</v>
      </c>
      <c r="V416" s="51" t="str">
        <f t="shared" si="78"/>
        <v>Loyal or Potential Loyalists</v>
      </c>
    </row>
    <row r="417" spans="2:22" x14ac:dyDescent="0.25">
      <c r="B417" t="s">
        <v>455</v>
      </c>
      <c r="C417" s="40">
        <v>45935</v>
      </c>
      <c r="D417" s="2">
        <v>3</v>
      </c>
      <c r="E417" s="4">
        <v>4340.3</v>
      </c>
      <c r="F417" s="4"/>
      <c r="G417" s="4" t="str">
        <f t="shared" si="68"/>
        <v>C00649</v>
      </c>
      <c r="H417" s="40">
        <f t="shared" si="69"/>
        <v>45935</v>
      </c>
      <c r="I417" s="2">
        <f t="shared" si="70"/>
        <v>3</v>
      </c>
      <c r="J417" s="4">
        <f t="shared" si="71"/>
        <v>4340.3</v>
      </c>
      <c r="K417">
        <f t="shared" si="72"/>
        <v>4</v>
      </c>
      <c r="L417">
        <f t="shared" si="73"/>
        <v>4</v>
      </c>
      <c r="M417">
        <f t="shared" si="74"/>
        <v>5</v>
      </c>
      <c r="N417" s="53">
        <f t="shared" si="75"/>
        <v>4.333333333333333</v>
      </c>
      <c r="S417" s="55" t="str">
        <f t="shared" si="76"/>
        <v>C00649</v>
      </c>
      <c r="T417" s="56">
        <f t="shared" si="77"/>
        <v>4.333333333333333</v>
      </c>
      <c r="U417" s="57">
        <f t="shared" si="77"/>
        <v>4.333333333333333</v>
      </c>
      <c r="V417" s="51" t="str">
        <f t="shared" si="78"/>
        <v>Champions</v>
      </c>
    </row>
    <row r="418" spans="2:22" x14ac:dyDescent="0.25">
      <c r="B418" t="s">
        <v>456</v>
      </c>
      <c r="C418" s="40">
        <v>45517</v>
      </c>
      <c r="D418" s="2">
        <v>2</v>
      </c>
      <c r="E418" s="4">
        <v>2956.23</v>
      </c>
      <c r="F418" s="4"/>
      <c r="G418" s="4" t="str">
        <f t="shared" si="68"/>
        <v>C00650</v>
      </c>
      <c r="H418" s="40">
        <f t="shared" si="69"/>
        <v>45517</v>
      </c>
      <c r="I418" s="2">
        <f t="shared" si="70"/>
        <v>2</v>
      </c>
      <c r="J418" s="4">
        <f t="shared" si="71"/>
        <v>2956.23</v>
      </c>
      <c r="K418">
        <f t="shared" si="72"/>
        <v>2</v>
      </c>
      <c r="L418">
        <f t="shared" si="73"/>
        <v>4</v>
      </c>
      <c r="M418">
        <f t="shared" si="74"/>
        <v>4</v>
      </c>
      <c r="N418" s="53">
        <f t="shared" si="75"/>
        <v>3.3333333333333335</v>
      </c>
      <c r="S418" s="55" t="str">
        <f t="shared" si="76"/>
        <v>C00650</v>
      </c>
      <c r="T418" s="56">
        <f t="shared" si="77"/>
        <v>3.3333333333333335</v>
      </c>
      <c r="U418" s="57">
        <f t="shared" si="77"/>
        <v>3.3333333333333335</v>
      </c>
      <c r="V418" s="51" t="str">
        <f t="shared" si="78"/>
        <v>Loyal or Potential Loyalists</v>
      </c>
    </row>
    <row r="419" spans="2:22" x14ac:dyDescent="0.25">
      <c r="B419" t="s">
        <v>457</v>
      </c>
      <c r="C419" s="40">
        <v>45660</v>
      </c>
      <c r="D419" s="2">
        <v>1</v>
      </c>
      <c r="E419" s="4">
        <v>383.64</v>
      </c>
      <c r="F419" s="4"/>
      <c r="G419" s="4" t="str">
        <f t="shared" si="68"/>
        <v>C00651</v>
      </c>
      <c r="H419" s="40">
        <f t="shared" si="69"/>
        <v>45660</v>
      </c>
      <c r="I419" s="2">
        <f t="shared" si="70"/>
        <v>1</v>
      </c>
      <c r="J419" s="4">
        <f t="shared" si="71"/>
        <v>383.64</v>
      </c>
      <c r="K419">
        <f t="shared" si="72"/>
        <v>3</v>
      </c>
      <c r="L419">
        <f t="shared" si="73"/>
        <v>3</v>
      </c>
      <c r="M419">
        <f t="shared" si="74"/>
        <v>2</v>
      </c>
      <c r="N419" s="53">
        <f t="shared" si="75"/>
        <v>2.6666666666666665</v>
      </c>
      <c r="S419" s="55" t="str">
        <f t="shared" si="76"/>
        <v>C00651</v>
      </c>
      <c r="T419" s="56">
        <f t="shared" si="77"/>
        <v>2.6666666666666665</v>
      </c>
      <c r="U419" s="57">
        <f t="shared" si="77"/>
        <v>2.6666666666666665</v>
      </c>
      <c r="V419" s="51" t="str">
        <f t="shared" si="78"/>
        <v>At Risk Customers</v>
      </c>
    </row>
    <row r="420" spans="2:22" x14ac:dyDescent="0.25">
      <c r="B420" t="s">
        <v>458</v>
      </c>
      <c r="C420" s="40">
        <v>45498</v>
      </c>
      <c r="D420" s="2">
        <v>2</v>
      </c>
      <c r="E420" s="4">
        <v>280.94</v>
      </c>
      <c r="F420" s="4"/>
      <c r="G420" s="4" t="str">
        <f t="shared" si="68"/>
        <v>C00652</v>
      </c>
      <c r="H420" s="40">
        <f t="shared" si="69"/>
        <v>45498</v>
      </c>
      <c r="I420" s="2">
        <f t="shared" si="70"/>
        <v>2</v>
      </c>
      <c r="J420" s="4">
        <f t="shared" si="71"/>
        <v>280.94</v>
      </c>
      <c r="K420">
        <f t="shared" si="72"/>
        <v>2</v>
      </c>
      <c r="L420">
        <f t="shared" si="73"/>
        <v>4</v>
      </c>
      <c r="M420">
        <f t="shared" si="74"/>
        <v>2</v>
      </c>
      <c r="N420" s="53">
        <f t="shared" si="75"/>
        <v>2.6666666666666665</v>
      </c>
      <c r="S420" s="55" t="str">
        <f t="shared" si="76"/>
        <v>C00652</v>
      </c>
      <c r="T420" s="56">
        <f t="shared" si="77"/>
        <v>2.6666666666666665</v>
      </c>
      <c r="U420" s="57">
        <f t="shared" si="77"/>
        <v>2.6666666666666665</v>
      </c>
      <c r="V420" s="51" t="str">
        <f t="shared" si="78"/>
        <v>At Risk Customers</v>
      </c>
    </row>
    <row r="421" spans="2:22" x14ac:dyDescent="0.25">
      <c r="B421" t="s">
        <v>459</v>
      </c>
      <c r="C421" s="40">
        <v>45199</v>
      </c>
      <c r="D421" s="2">
        <v>1</v>
      </c>
      <c r="E421" s="4">
        <v>404.62</v>
      </c>
      <c r="F421" s="4"/>
      <c r="G421" s="4" t="str">
        <f t="shared" si="68"/>
        <v>C00653</v>
      </c>
      <c r="H421" s="40">
        <f t="shared" si="69"/>
        <v>45199</v>
      </c>
      <c r="I421" s="2">
        <f t="shared" si="70"/>
        <v>1</v>
      </c>
      <c r="J421" s="4">
        <f t="shared" si="71"/>
        <v>404.62</v>
      </c>
      <c r="K421">
        <f t="shared" si="72"/>
        <v>1</v>
      </c>
      <c r="L421">
        <f t="shared" si="73"/>
        <v>3</v>
      </c>
      <c r="M421">
        <f t="shared" si="74"/>
        <v>2</v>
      </c>
      <c r="N421" s="53">
        <f t="shared" si="75"/>
        <v>2</v>
      </c>
      <c r="S421" s="55" t="str">
        <f t="shared" si="76"/>
        <v>C00653</v>
      </c>
      <c r="T421" s="56">
        <f t="shared" si="77"/>
        <v>2</v>
      </c>
      <c r="U421" s="57">
        <f t="shared" si="77"/>
        <v>2</v>
      </c>
      <c r="V421" s="51" t="str">
        <f t="shared" si="78"/>
        <v>Lost Customers</v>
      </c>
    </row>
    <row r="422" spans="2:22" x14ac:dyDescent="0.25">
      <c r="B422" t="s">
        <v>460</v>
      </c>
      <c r="C422" s="40">
        <v>45852</v>
      </c>
      <c r="D422" s="2">
        <v>1</v>
      </c>
      <c r="E422" s="4">
        <v>153.78</v>
      </c>
      <c r="F422" s="4"/>
      <c r="G422" s="4" t="str">
        <f t="shared" si="68"/>
        <v>C00655</v>
      </c>
      <c r="H422" s="40">
        <f t="shared" si="69"/>
        <v>45852</v>
      </c>
      <c r="I422" s="2">
        <f t="shared" si="70"/>
        <v>1</v>
      </c>
      <c r="J422" s="4">
        <f t="shared" si="71"/>
        <v>153.78</v>
      </c>
      <c r="K422">
        <f t="shared" si="72"/>
        <v>4</v>
      </c>
      <c r="L422">
        <f t="shared" si="73"/>
        <v>3</v>
      </c>
      <c r="M422">
        <f t="shared" si="74"/>
        <v>1</v>
      </c>
      <c r="N422" s="53">
        <f t="shared" si="75"/>
        <v>2.6666666666666665</v>
      </c>
      <c r="S422" s="55" t="str">
        <f t="shared" si="76"/>
        <v>C00655</v>
      </c>
      <c r="T422" s="56">
        <f t="shared" si="77"/>
        <v>2.6666666666666665</v>
      </c>
      <c r="U422" s="57">
        <f t="shared" si="77"/>
        <v>2.6666666666666665</v>
      </c>
      <c r="V422" s="51" t="str">
        <f t="shared" si="78"/>
        <v>At Risk Customers</v>
      </c>
    </row>
    <row r="423" spans="2:22" x14ac:dyDescent="0.25">
      <c r="B423" t="s">
        <v>461</v>
      </c>
      <c r="C423" s="40">
        <v>45675</v>
      </c>
      <c r="D423" s="2">
        <v>3</v>
      </c>
      <c r="E423" s="4">
        <v>3419.99</v>
      </c>
      <c r="F423" s="4"/>
      <c r="G423" s="4" t="str">
        <f t="shared" si="68"/>
        <v>C00657</v>
      </c>
      <c r="H423" s="40">
        <f t="shared" si="69"/>
        <v>45675</v>
      </c>
      <c r="I423" s="2">
        <f t="shared" si="70"/>
        <v>3</v>
      </c>
      <c r="J423" s="4">
        <f t="shared" si="71"/>
        <v>3419.99</v>
      </c>
      <c r="K423">
        <f t="shared" si="72"/>
        <v>3</v>
      </c>
      <c r="L423">
        <f t="shared" si="73"/>
        <v>4</v>
      </c>
      <c r="M423">
        <f t="shared" si="74"/>
        <v>4</v>
      </c>
      <c r="N423" s="53">
        <f t="shared" si="75"/>
        <v>3.6666666666666665</v>
      </c>
      <c r="S423" s="55" t="str">
        <f t="shared" si="76"/>
        <v>C00657</v>
      </c>
      <c r="T423" s="56">
        <f t="shared" si="77"/>
        <v>3.6666666666666665</v>
      </c>
      <c r="U423" s="57">
        <f t="shared" si="77"/>
        <v>3.6666666666666665</v>
      </c>
      <c r="V423" s="51" t="str">
        <f t="shared" si="78"/>
        <v>Loyal or Potential Loyalists</v>
      </c>
    </row>
    <row r="424" spans="2:22" x14ac:dyDescent="0.25">
      <c r="B424" t="s">
        <v>462</v>
      </c>
      <c r="C424" s="40">
        <v>46021</v>
      </c>
      <c r="D424" s="2">
        <v>53</v>
      </c>
      <c r="E424" s="4">
        <v>35268.36</v>
      </c>
      <c r="F424" s="4"/>
      <c r="G424" s="4" t="str">
        <f t="shared" si="68"/>
        <v>C00658</v>
      </c>
      <c r="H424" s="40">
        <f t="shared" si="69"/>
        <v>46021</v>
      </c>
      <c r="I424" s="2">
        <f t="shared" si="70"/>
        <v>53</v>
      </c>
      <c r="J424" s="4">
        <f t="shared" si="71"/>
        <v>35268.36</v>
      </c>
      <c r="K424">
        <f t="shared" si="72"/>
        <v>5</v>
      </c>
      <c r="L424">
        <f t="shared" si="73"/>
        <v>5</v>
      </c>
      <c r="M424">
        <f t="shared" si="74"/>
        <v>5</v>
      </c>
      <c r="N424" s="53">
        <f t="shared" si="75"/>
        <v>5</v>
      </c>
      <c r="S424" s="55" t="str">
        <f t="shared" si="76"/>
        <v>C00658</v>
      </c>
      <c r="T424" s="56">
        <f t="shared" si="77"/>
        <v>5</v>
      </c>
      <c r="U424" s="57">
        <f t="shared" si="77"/>
        <v>5</v>
      </c>
      <c r="V424" s="51" t="str">
        <f t="shared" si="78"/>
        <v>Champions</v>
      </c>
    </row>
    <row r="425" spans="2:22" x14ac:dyDescent="0.25">
      <c r="B425" t="s">
        <v>463</v>
      </c>
      <c r="C425" s="40">
        <v>45716</v>
      </c>
      <c r="D425" s="2">
        <v>1</v>
      </c>
      <c r="E425" s="4">
        <v>45.35</v>
      </c>
      <c r="F425" s="4"/>
      <c r="G425" s="4" t="str">
        <f t="shared" si="68"/>
        <v>C00659</v>
      </c>
      <c r="H425" s="40">
        <f t="shared" si="69"/>
        <v>45716</v>
      </c>
      <c r="I425" s="2">
        <f t="shared" si="70"/>
        <v>1</v>
      </c>
      <c r="J425" s="4">
        <f t="shared" si="71"/>
        <v>45.35</v>
      </c>
      <c r="K425">
        <f t="shared" si="72"/>
        <v>3</v>
      </c>
      <c r="L425">
        <f t="shared" si="73"/>
        <v>3</v>
      </c>
      <c r="M425">
        <f t="shared" si="74"/>
        <v>1</v>
      </c>
      <c r="N425" s="53">
        <f t="shared" si="75"/>
        <v>2.3333333333333335</v>
      </c>
      <c r="S425" s="55" t="str">
        <f t="shared" si="76"/>
        <v>C00659</v>
      </c>
      <c r="T425" s="56">
        <f t="shared" si="77"/>
        <v>2.3333333333333335</v>
      </c>
      <c r="U425" s="57">
        <f t="shared" si="77"/>
        <v>2.3333333333333335</v>
      </c>
      <c r="V425" s="51" t="str">
        <f t="shared" si="78"/>
        <v>At Risk Customers</v>
      </c>
    </row>
    <row r="426" spans="2:22" x14ac:dyDescent="0.25">
      <c r="B426" t="s">
        <v>464</v>
      </c>
      <c r="C426" s="40">
        <v>46014</v>
      </c>
      <c r="D426" s="2">
        <v>6</v>
      </c>
      <c r="E426" s="4">
        <v>3253.99</v>
      </c>
      <c r="F426" s="4"/>
      <c r="G426" s="4" t="str">
        <f t="shared" si="68"/>
        <v>C00662</v>
      </c>
      <c r="H426" s="40">
        <f t="shared" si="69"/>
        <v>46014</v>
      </c>
      <c r="I426" s="2">
        <f t="shared" si="70"/>
        <v>6</v>
      </c>
      <c r="J426" s="4">
        <f t="shared" si="71"/>
        <v>3253.99</v>
      </c>
      <c r="K426">
        <f t="shared" si="72"/>
        <v>5</v>
      </c>
      <c r="L426">
        <f t="shared" si="73"/>
        <v>5</v>
      </c>
      <c r="M426">
        <f t="shared" si="74"/>
        <v>4</v>
      </c>
      <c r="N426" s="53">
        <f t="shared" si="75"/>
        <v>4.666666666666667</v>
      </c>
      <c r="S426" s="55" t="str">
        <f t="shared" si="76"/>
        <v>C00662</v>
      </c>
      <c r="T426" s="56">
        <f t="shared" si="77"/>
        <v>4.666666666666667</v>
      </c>
      <c r="U426" s="57">
        <f t="shared" si="77"/>
        <v>4.666666666666667</v>
      </c>
      <c r="V426" s="51" t="str">
        <f t="shared" si="78"/>
        <v>Champions</v>
      </c>
    </row>
    <row r="427" spans="2:22" x14ac:dyDescent="0.25">
      <c r="B427" t="s">
        <v>465</v>
      </c>
      <c r="C427" s="40">
        <v>45366</v>
      </c>
      <c r="D427" s="2">
        <v>1</v>
      </c>
      <c r="E427" s="4">
        <v>98.51</v>
      </c>
      <c r="F427" s="4"/>
      <c r="G427" s="4" t="str">
        <f t="shared" si="68"/>
        <v>C00663</v>
      </c>
      <c r="H427" s="40">
        <f t="shared" si="69"/>
        <v>45366</v>
      </c>
      <c r="I427" s="2">
        <f t="shared" si="70"/>
        <v>1</v>
      </c>
      <c r="J427" s="4">
        <f t="shared" si="71"/>
        <v>98.51</v>
      </c>
      <c r="K427">
        <f t="shared" si="72"/>
        <v>2</v>
      </c>
      <c r="L427">
        <f t="shared" si="73"/>
        <v>3</v>
      </c>
      <c r="M427">
        <f t="shared" si="74"/>
        <v>1</v>
      </c>
      <c r="N427" s="53">
        <f t="shared" si="75"/>
        <v>2</v>
      </c>
      <c r="S427" s="55" t="str">
        <f t="shared" si="76"/>
        <v>C00663</v>
      </c>
      <c r="T427" s="56">
        <f t="shared" si="77"/>
        <v>2</v>
      </c>
      <c r="U427" s="57">
        <f t="shared" si="77"/>
        <v>2</v>
      </c>
      <c r="V427" s="51" t="str">
        <f t="shared" si="78"/>
        <v>Lost Customers</v>
      </c>
    </row>
    <row r="428" spans="2:22" x14ac:dyDescent="0.25">
      <c r="B428" t="s">
        <v>466</v>
      </c>
      <c r="C428" s="40">
        <v>45598</v>
      </c>
      <c r="D428" s="2">
        <v>1</v>
      </c>
      <c r="E428" s="4">
        <v>179.76</v>
      </c>
      <c r="F428" s="4"/>
      <c r="G428" s="4" t="str">
        <f t="shared" si="68"/>
        <v>C00667</v>
      </c>
      <c r="H428" s="40">
        <f t="shared" si="69"/>
        <v>45598</v>
      </c>
      <c r="I428" s="2">
        <f t="shared" si="70"/>
        <v>1</v>
      </c>
      <c r="J428" s="4">
        <f t="shared" si="71"/>
        <v>179.76</v>
      </c>
      <c r="K428">
        <f t="shared" si="72"/>
        <v>3</v>
      </c>
      <c r="L428">
        <f t="shared" si="73"/>
        <v>3</v>
      </c>
      <c r="M428">
        <f t="shared" si="74"/>
        <v>1</v>
      </c>
      <c r="N428" s="53">
        <f t="shared" si="75"/>
        <v>2.3333333333333335</v>
      </c>
      <c r="S428" s="55" t="str">
        <f t="shared" si="76"/>
        <v>C00667</v>
      </c>
      <c r="T428" s="56">
        <f t="shared" si="77"/>
        <v>2.3333333333333335</v>
      </c>
      <c r="U428" s="57">
        <f t="shared" si="77"/>
        <v>2.3333333333333335</v>
      </c>
      <c r="V428" s="51" t="str">
        <f t="shared" si="78"/>
        <v>At Risk Customers</v>
      </c>
    </row>
    <row r="429" spans="2:22" x14ac:dyDescent="0.25">
      <c r="B429" t="s">
        <v>467</v>
      </c>
      <c r="C429" s="40">
        <v>45968</v>
      </c>
      <c r="D429" s="2">
        <v>1</v>
      </c>
      <c r="E429" s="4">
        <v>195.35</v>
      </c>
      <c r="F429" s="4"/>
      <c r="G429" s="4" t="str">
        <f t="shared" si="68"/>
        <v>C00670</v>
      </c>
      <c r="H429" s="40">
        <f t="shared" si="69"/>
        <v>45968</v>
      </c>
      <c r="I429" s="2">
        <f t="shared" si="70"/>
        <v>1</v>
      </c>
      <c r="J429" s="4">
        <f t="shared" si="71"/>
        <v>195.35</v>
      </c>
      <c r="K429">
        <f t="shared" si="72"/>
        <v>5</v>
      </c>
      <c r="L429">
        <f t="shared" si="73"/>
        <v>3</v>
      </c>
      <c r="M429">
        <f t="shared" si="74"/>
        <v>2</v>
      </c>
      <c r="N429" s="53">
        <f t="shared" si="75"/>
        <v>3.3333333333333335</v>
      </c>
      <c r="S429" s="55" t="str">
        <f t="shared" si="76"/>
        <v>C00670</v>
      </c>
      <c r="T429" s="56">
        <f t="shared" si="77"/>
        <v>3.3333333333333335</v>
      </c>
      <c r="U429" s="57">
        <f t="shared" si="77"/>
        <v>3.3333333333333335</v>
      </c>
      <c r="V429" s="51" t="str">
        <f t="shared" si="78"/>
        <v>Loyal or Potential Loyalists</v>
      </c>
    </row>
    <row r="430" spans="2:22" x14ac:dyDescent="0.25">
      <c r="B430" t="s">
        <v>468</v>
      </c>
      <c r="C430" s="40">
        <v>45645</v>
      </c>
      <c r="D430" s="2">
        <v>3</v>
      </c>
      <c r="E430" s="4">
        <v>880.49</v>
      </c>
      <c r="F430" s="4"/>
      <c r="G430" s="4" t="str">
        <f t="shared" si="68"/>
        <v>C00672</v>
      </c>
      <c r="H430" s="40">
        <f t="shared" si="69"/>
        <v>45645</v>
      </c>
      <c r="I430" s="2">
        <f t="shared" si="70"/>
        <v>3</v>
      </c>
      <c r="J430" s="4">
        <f t="shared" si="71"/>
        <v>880.49</v>
      </c>
      <c r="K430">
        <f t="shared" si="72"/>
        <v>3</v>
      </c>
      <c r="L430">
        <f t="shared" si="73"/>
        <v>4</v>
      </c>
      <c r="M430">
        <f t="shared" si="74"/>
        <v>3</v>
      </c>
      <c r="N430" s="53">
        <f t="shared" si="75"/>
        <v>3.3333333333333335</v>
      </c>
      <c r="S430" s="55" t="str">
        <f t="shared" si="76"/>
        <v>C00672</v>
      </c>
      <c r="T430" s="56">
        <f t="shared" si="77"/>
        <v>3.3333333333333335</v>
      </c>
      <c r="U430" s="57">
        <f t="shared" si="77"/>
        <v>3.3333333333333335</v>
      </c>
      <c r="V430" s="51" t="str">
        <f t="shared" si="78"/>
        <v>Loyal or Potential Loyalists</v>
      </c>
    </row>
    <row r="431" spans="2:22" x14ac:dyDescent="0.25">
      <c r="B431" t="s">
        <v>469</v>
      </c>
      <c r="C431" s="40">
        <v>45783</v>
      </c>
      <c r="D431" s="2">
        <v>1</v>
      </c>
      <c r="E431" s="4">
        <v>103.66</v>
      </c>
      <c r="F431" s="4"/>
      <c r="G431" s="4" t="str">
        <f t="shared" si="68"/>
        <v>C00676</v>
      </c>
      <c r="H431" s="40">
        <f t="shared" si="69"/>
        <v>45783</v>
      </c>
      <c r="I431" s="2">
        <f t="shared" si="70"/>
        <v>1</v>
      </c>
      <c r="J431" s="4">
        <f t="shared" si="71"/>
        <v>103.66</v>
      </c>
      <c r="K431">
        <f t="shared" si="72"/>
        <v>3</v>
      </c>
      <c r="L431">
        <f t="shared" si="73"/>
        <v>3</v>
      </c>
      <c r="M431">
        <f t="shared" si="74"/>
        <v>1</v>
      </c>
      <c r="N431" s="53">
        <f t="shared" si="75"/>
        <v>2.3333333333333335</v>
      </c>
      <c r="S431" s="55" t="str">
        <f t="shared" si="76"/>
        <v>C00676</v>
      </c>
      <c r="T431" s="56">
        <f t="shared" si="77"/>
        <v>2.3333333333333335</v>
      </c>
      <c r="U431" s="57">
        <f t="shared" si="77"/>
        <v>2.3333333333333335</v>
      </c>
      <c r="V431" s="51" t="str">
        <f t="shared" si="78"/>
        <v>At Risk Customers</v>
      </c>
    </row>
    <row r="432" spans="2:22" x14ac:dyDescent="0.25">
      <c r="B432" t="s">
        <v>470</v>
      </c>
      <c r="C432" s="40">
        <v>45967</v>
      </c>
      <c r="D432" s="2">
        <v>3</v>
      </c>
      <c r="E432" s="4">
        <v>452.17</v>
      </c>
      <c r="F432" s="4"/>
      <c r="G432" s="4" t="str">
        <f t="shared" si="68"/>
        <v>C00677</v>
      </c>
      <c r="H432" s="40">
        <f t="shared" si="69"/>
        <v>45967</v>
      </c>
      <c r="I432" s="2">
        <f t="shared" si="70"/>
        <v>3</v>
      </c>
      <c r="J432" s="4">
        <f t="shared" si="71"/>
        <v>452.17</v>
      </c>
      <c r="K432">
        <f t="shared" si="72"/>
        <v>5</v>
      </c>
      <c r="L432">
        <f t="shared" si="73"/>
        <v>4</v>
      </c>
      <c r="M432">
        <f t="shared" si="74"/>
        <v>2</v>
      </c>
      <c r="N432" s="53">
        <f t="shared" si="75"/>
        <v>3.6666666666666665</v>
      </c>
      <c r="S432" s="55" t="str">
        <f t="shared" si="76"/>
        <v>C00677</v>
      </c>
      <c r="T432" s="56">
        <f t="shared" si="77"/>
        <v>3.6666666666666665</v>
      </c>
      <c r="U432" s="57">
        <f t="shared" si="77"/>
        <v>3.6666666666666665</v>
      </c>
      <c r="V432" s="51" t="str">
        <f t="shared" si="78"/>
        <v>Loyal or Potential Loyalists</v>
      </c>
    </row>
    <row r="433" spans="2:22" x14ac:dyDescent="0.25">
      <c r="B433" t="s">
        <v>471</v>
      </c>
      <c r="C433" s="40">
        <v>45770</v>
      </c>
      <c r="D433" s="2">
        <v>8</v>
      </c>
      <c r="E433" s="4">
        <v>3434.66</v>
      </c>
      <c r="F433" s="4"/>
      <c r="G433" s="4" t="str">
        <f t="shared" si="68"/>
        <v>C00678</v>
      </c>
      <c r="H433" s="40">
        <f t="shared" si="69"/>
        <v>45770</v>
      </c>
      <c r="I433" s="2">
        <f t="shared" si="70"/>
        <v>8</v>
      </c>
      <c r="J433" s="4">
        <f t="shared" si="71"/>
        <v>3434.66</v>
      </c>
      <c r="K433">
        <f t="shared" si="72"/>
        <v>3</v>
      </c>
      <c r="L433">
        <f t="shared" si="73"/>
        <v>5</v>
      </c>
      <c r="M433">
        <f t="shared" si="74"/>
        <v>4</v>
      </c>
      <c r="N433" s="53">
        <f t="shared" si="75"/>
        <v>4</v>
      </c>
      <c r="S433" s="55" t="str">
        <f t="shared" si="76"/>
        <v>C00678</v>
      </c>
      <c r="T433" s="56">
        <f t="shared" si="77"/>
        <v>4</v>
      </c>
      <c r="U433" s="57">
        <f t="shared" si="77"/>
        <v>4</v>
      </c>
      <c r="V433" s="51" t="str">
        <f t="shared" si="78"/>
        <v>Loyal or Potential Loyalists</v>
      </c>
    </row>
    <row r="434" spans="2:22" x14ac:dyDescent="0.25">
      <c r="B434" t="s">
        <v>472</v>
      </c>
      <c r="C434" s="40">
        <v>45573</v>
      </c>
      <c r="D434" s="2">
        <v>1</v>
      </c>
      <c r="E434" s="4">
        <v>5186.4399999999996</v>
      </c>
      <c r="F434" s="4"/>
      <c r="G434" s="4" t="str">
        <f t="shared" si="68"/>
        <v>C00681</v>
      </c>
      <c r="H434" s="40">
        <f t="shared" si="69"/>
        <v>45573</v>
      </c>
      <c r="I434" s="2">
        <f t="shared" si="70"/>
        <v>1</v>
      </c>
      <c r="J434" s="4">
        <f t="shared" si="71"/>
        <v>5186.4399999999996</v>
      </c>
      <c r="K434">
        <f t="shared" si="72"/>
        <v>2</v>
      </c>
      <c r="L434">
        <f t="shared" si="73"/>
        <v>3</v>
      </c>
      <c r="M434">
        <f t="shared" si="74"/>
        <v>5</v>
      </c>
      <c r="N434" s="53">
        <f t="shared" si="75"/>
        <v>3.3333333333333335</v>
      </c>
      <c r="S434" s="55" t="str">
        <f t="shared" si="76"/>
        <v>C00681</v>
      </c>
      <c r="T434" s="56">
        <f t="shared" si="77"/>
        <v>3.3333333333333335</v>
      </c>
      <c r="U434" s="57">
        <f t="shared" si="77"/>
        <v>3.3333333333333335</v>
      </c>
      <c r="V434" s="51" t="str">
        <f t="shared" si="78"/>
        <v>Loyal or Potential Loyalists</v>
      </c>
    </row>
    <row r="435" spans="2:22" x14ac:dyDescent="0.25">
      <c r="B435" t="s">
        <v>473</v>
      </c>
      <c r="C435" s="40">
        <v>45169</v>
      </c>
      <c r="D435" s="2">
        <v>1</v>
      </c>
      <c r="E435" s="4">
        <v>202.7</v>
      </c>
      <c r="F435" s="4"/>
      <c r="G435" s="4" t="str">
        <f t="shared" si="68"/>
        <v>C00684</v>
      </c>
      <c r="H435" s="40">
        <f t="shared" si="69"/>
        <v>45169</v>
      </c>
      <c r="I435" s="2">
        <f t="shared" si="70"/>
        <v>1</v>
      </c>
      <c r="J435" s="4">
        <f t="shared" si="71"/>
        <v>202.7</v>
      </c>
      <c r="K435">
        <f t="shared" si="72"/>
        <v>1</v>
      </c>
      <c r="L435">
        <f t="shared" si="73"/>
        <v>3</v>
      </c>
      <c r="M435">
        <f t="shared" si="74"/>
        <v>2</v>
      </c>
      <c r="N435" s="53">
        <f t="shared" si="75"/>
        <v>2</v>
      </c>
      <c r="S435" s="55" t="str">
        <f t="shared" si="76"/>
        <v>C00684</v>
      </c>
      <c r="T435" s="56">
        <f t="shared" si="77"/>
        <v>2</v>
      </c>
      <c r="U435" s="57">
        <f t="shared" si="77"/>
        <v>2</v>
      </c>
      <c r="V435" s="51" t="str">
        <f t="shared" si="78"/>
        <v>Lost Customers</v>
      </c>
    </row>
    <row r="436" spans="2:22" x14ac:dyDescent="0.25">
      <c r="B436" t="s">
        <v>474</v>
      </c>
      <c r="C436" s="40">
        <v>45995</v>
      </c>
      <c r="D436" s="2">
        <v>1</v>
      </c>
      <c r="E436" s="4">
        <v>75.95</v>
      </c>
      <c r="F436" s="4"/>
      <c r="G436" s="4" t="str">
        <f t="shared" si="68"/>
        <v>C00685</v>
      </c>
      <c r="H436" s="40">
        <f t="shared" si="69"/>
        <v>45995</v>
      </c>
      <c r="I436" s="2">
        <f t="shared" si="70"/>
        <v>1</v>
      </c>
      <c r="J436" s="4">
        <f t="shared" si="71"/>
        <v>75.95</v>
      </c>
      <c r="K436">
        <f t="shared" si="72"/>
        <v>5</v>
      </c>
      <c r="L436">
        <f t="shared" si="73"/>
        <v>3</v>
      </c>
      <c r="M436">
        <f t="shared" si="74"/>
        <v>1</v>
      </c>
      <c r="N436" s="53">
        <f t="shared" si="75"/>
        <v>3</v>
      </c>
      <c r="S436" s="55" t="str">
        <f t="shared" si="76"/>
        <v>C00685</v>
      </c>
      <c r="T436" s="56">
        <f t="shared" si="77"/>
        <v>3</v>
      </c>
      <c r="U436" s="57">
        <f t="shared" si="77"/>
        <v>3</v>
      </c>
      <c r="V436" s="51" t="str">
        <f t="shared" si="78"/>
        <v>At Risk Customers</v>
      </c>
    </row>
    <row r="437" spans="2:22" x14ac:dyDescent="0.25">
      <c r="B437" t="s">
        <v>475</v>
      </c>
      <c r="C437" s="40">
        <v>45411</v>
      </c>
      <c r="D437" s="2">
        <v>1</v>
      </c>
      <c r="E437" s="4">
        <v>106.47</v>
      </c>
      <c r="F437" s="4"/>
      <c r="G437" s="4" t="str">
        <f t="shared" si="68"/>
        <v>C00687</v>
      </c>
      <c r="H437" s="40">
        <f t="shared" si="69"/>
        <v>45411</v>
      </c>
      <c r="I437" s="2">
        <f t="shared" si="70"/>
        <v>1</v>
      </c>
      <c r="J437" s="4">
        <f t="shared" si="71"/>
        <v>106.47</v>
      </c>
      <c r="K437">
        <f t="shared" si="72"/>
        <v>2</v>
      </c>
      <c r="L437">
        <f t="shared" si="73"/>
        <v>3</v>
      </c>
      <c r="M437">
        <f t="shared" si="74"/>
        <v>1</v>
      </c>
      <c r="N437" s="53">
        <f t="shared" si="75"/>
        <v>2</v>
      </c>
      <c r="S437" s="55" t="str">
        <f t="shared" si="76"/>
        <v>C00687</v>
      </c>
      <c r="T437" s="56">
        <f t="shared" si="77"/>
        <v>2</v>
      </c>
      <c r="U437" s="57">
        <f t="shared" si="77"/>
        <v>2</v>
      </c>
      <c r="V437" s="51" t="str">
        <f t="shared" si="78"/>
        <v>Lost Customers</v>
      </c>
    </row>
    <row r="438" spans="2:22" x14ac:dyDescent="0.25">
      <c r="B438" t="s">
        <v>476</v>
      </c>
      <c r="C438" s="40">
        <v>45482</v>
      </c>
      <c r="D438" s="2">
        <v>1</v>
      </c>
      <c r="E438" s="4">
        <v>772.09</v>
      </c>
      <c r="F438" s="4"/>
      <c r="G438" s="4" t="str">
        <f t="shared" si="68"/>
        <v>C00688</v>
      </c>
      <c r="H438" s="40">
        <f t="shared" si="69"/>
        <v>45482</v>
      </c>
      <c r="I438" s="2">
        <f t="shared" si="70"/>
        <v>1</v>
      </c>
      <c r="J438" s="4">
        <f t="shared" si="71"/>
        <v>772.09</v>
      </c>
      <c r="K438">
        <f t="shared" si="72"/>
        <v>2</v>
      </c>
      <c r="L438">
        <f t="shared" si="73"/>
        <v>3</v>
      </c>
      <c r="M438">
        <f t="shared" si="74"/>
        <v>3</v>
      </c>
      <c r="N438" s="53">
        <f t="shared" si="75"/>
        <v>2.6666666666666665</v>
      </c>
      <c r="S438" s="55" t="str">
        <f t="shared" si="76"/>
        <v>C00688</v>
      </c>
      <c r="T438" s="56">
        <f t="shared" si="77"/>
        <v>2.6666666666666665</v>
      </c>
      <c r="U438" s="57">
        <f t="shared" si="77"/>
        <v>2.6666666666666665</v>
      </c>
      <c r="V438" s="51" t="str">
        <f t="shared" si="78"/>
        <v>At Risk Customers</v>
      </c>
    </row>
    <row r="439" spans="2:22" x14ac:dyDescent="0.25">
      <c r="B439" t="s">
        <v>477</v>
      </c>
      <c r="C439" s="40">
        <v>45787</v>
      </c>
      <c r="D439" s="2">
        <v>5</v>
      </c>
      <c r="E439" s="4">
        <v>3527.66</v>
      </c>
      <c r="F439" s="4"/>
      <c r="G439" s="4" t="str">
        <f t="shared" si="68"/>
        <v>C00689</v>
      </c>
      <c r="H439" s="40">
        <f t="shared" si="69"/>
        <v>45787</v>
      </c>
      <c r="I439" s="2">
        <f t="shared" si="70"/>
        <v>5</v>
      </c>
      <c r="J439" s="4">
        <f t="shared" si="71"/>
        <v>3527.66</v>
      </c>
      <c r="K439">
        <f t="shared" si="72"/>
        <v>3</v>
      </c>
      <c r="L439">
        <f t="shared" si="73"/>
        <v>5</v>
      </c>
      <c r="M439">
        <f t="shared" si="74"/>
        <v>4</v>
      </c>
      <c r="N439" s="53">
        <f t="shared" si="75"/>
        <v>4</v>
      </c>
      <c r="S439" s="55" t="str">
        <f t="shared" si="76"/>
        <v>C00689</v>
      </c>
      <c r="T439" s="56">
        <f t="shared" si="77"/>
        <v>4</v>
      </c>
      <c r="U439" s="57">
        <f t="shared" si="77"/>
        <v>4</v>
      </c>
      <c r="V439" s="51" t="str">
        <f t="shared" si="78"/>
        <v>Loyal or Potential Loyalists</v>
      </c>
    </row>
    <row r="440" spans="2:22" x14ac:dyDescent="0.25">
      <c r="B440" t="s">
        <v>478</v>
      </c>
      <c r="C440" s="40">
        <v>45403</v>
      </c>
      <c r="D440" s="2">
        <v>1</v>
      </c>
      <c r="E440" s="4">
        <v>55.91</v>
      </c>
      <c r="F440" s="4"/>
      <c r="G440" s="4" t="str">
        <f t="shared" si="68"/>
        <v>C00690</v>
      </c>
      <c r="H440" s="40">
        <f t="shared" si="69"/>
        <v>45403</v>
      </c>
      <c r="I440" s="2">
        <f t="shared" si="70"/>
        <v>1</v>
      </c>
      <c r="J440" s="4">
        <f t="shared" si="71"/>
        <v>55.91</v>
      </c>
      <c r="K440">
        <f t="shared" si="72"/>
        <v>2</v>
      </c>
      <c r="L440">
        <f t="shared" si="73"/>
        <v>3</v>
      </c>
      <c r="M440">
        <f t="shared" si="74"/>
        <v>1</v>
      </c>
      <c r="N440" s="53">
        <f t="shared" si="75"/>
        <v>2</v>
      </c>
      <c r="S440" s="55" t="str">
        <f t="shared" si="76"/>
        <v>C00690</v>
      </c>
      <c r="T440" s="56">
        <f t="shared" si="77"/>
        <v>2</v>
      </c>
      <c r="U440" s="57">
        <f t="shared" si="77"/>
        <v>2</v>
      </c>
      <c r="V440" s="51" t="str">
        <f t="shared" si="78"/>
        <v>Lost Customers</v>
      </c>
    </row>
    <row r="441" spans="2:22" x14ac:dyDescent="0.25">
      <c r="B441" t="s">
        <v>479</v>
      </c>
      <c r="C441" s="40">
        <v>45488</v>
      </c>
      <c r="D441" s="2">
        <v>1</v>
      </c>
      <c r="E441" s="4">
        <v>1214.44</v>
      </c>
      <c r="F441" s="4"/>
      <c r="G441" s="4" t="str">
        <f t="shared" si="68"/>
        <v>C00692</v>
      </c>
      <c r="H441" s="40">
        <f t="shared" si="69"/>
        <v>45488</v>
      </c>
      <c r="I441" s="2">
        <f t="shared" si="70"/>
        <v>1</v>
      </c>
      <c r="J441" s="4">
        <f t="shared" si="71"/>
        <v>1214.44</v>
      </c>
      <c r="K441">
        <f t="shared" si="72"/>
        <v>2</v>
      </c>
      <c r="L441">
        <f t="shared" si="73"/>
        <v>3</v>
      </c>
      <c r="M441">
        <f t="shared" si="74"/>
        <v>4</v>
      </c>
      <c r="N441" s="53">
        <f t="shared" si="75"/>
        <v>3</v>
      </c>
      <c r="S441" s="55" t="str">
        <f t="shared" si="76"/>
        <v>C00692</v>
      </c>
      <c r="T441" s="56">
        <f t="shared" si="77"/>
        <v>3</v>
      </c>
      <c r="U441" s="57">
        <f t="shared" si="77"/>
        <v>3</v>
      </c>
      <c r="V441" s="51" t="str">
        <f t="shared" si="78"/>
        <v>At Risk Customers</v>
      </c>
    </row>
    <row r="442" spans="2:22" x14ac:dyDescent="0.25">
      <c r="B442" t="s">
        <v>480</v>
      </c>
      <c r="C442" s="40">
        <v>45946</v>
      </c>
      <c r="D442" s="2">
        <v>4</v>
      </c>
      <c r="E442" s="4">
        <v>4174.92</v>
      </c>
      <c r="F442" s="4"/>
      <c r="G442" s="4" t="str">
        <f t="shared" si="68"/>
        <v>C00693</v>
      </c>
      <c r="H442" s="40">
        <f t="shared" si="69"/>
        <v>45946</v>
      </c>
      <c r="I442" s="2">
        <f t="shared" si="70"/>
        <v>4</v>
      </c>
      <c r="J442" s="4">
        <f t="shared" si="71"/>
        <v>4174.92</v>
      </c>
      <c r="K442">
        <f t="shared" si="72"/>
        <v>5</v>
      </c>
      <c r="L442">
        <f t="shared" si="73"/>
        <v>5</v>
      </c>
      <c r="M442">
        <f t="shared" si="74"/>
        <v>5</v>
      </c>
      <c r="N442" s="53">
        <f t="shared" si="75"/>
        <v>5</v>
      </c>
      <c r="S442" s="55" t="str">
        <f t="shared" si="76"/>
        <v>C00693</v>
      </c>
      <c r="T442" s="56">
        <f t="shared" si="77"/>
        <v>5</v>
      </c>
      <c r="U442" s="57">
        <f t="shared" si="77"/>
        <v>5</v>
      </c>
      <c r="V442" s="51" t="str">
        <f t="shared" si="78"/>
        <v>Champions</v>
      </c>
    </row>
    <row r="443" spans="2:22" x14ac:dyDescent="0.25">
      <c r="B443" t="s">
        <v>481</v>
      </c>
      <c r="C443" s="40">
        <v>45620</v>
      </c>
      <c r="D443" s="2">
        <v>1</v>
      </c>
      <c r="E443" s="4">
        <v>183.67</v>
      </c>
      <c r="F443" s="4"/>
      <c r="G443" s="4" t="str">
        <f t="shared" si="68"/>
        <v>C00694</v>
      </c>
      <c r="H443" s="40">
        <f t="shared" si="69"/>
        <v>45620</v>
      </c>
      <c r="I443" s="2">
        <f t="shared" si="70"/>
        <v>1</v>
      </c>
      <c r="J443" s="4">
        <f t="shared" si="71"/>
        <v>183.67</v>
      </c>
      <c r="K443">
        <f t="shared" si="72"/>
        <v>3</v>
      </c>
      <c r="L443">
        <f t="shared" si="73"/>
        <v>3</v>
      </c>
      <c r="M443">
        <f t="shared" si="74"/>
        <v>1</v>
      </c>
      <c r="N443" s="53">
        <f t="shared" si="75"/>
        <v>2.3333333333333335</v>
      </c>
      <c r="S443" s="55" t="str">
        <f t="shared" si="76"/>
        <v>C00694</v>
      </c>
      <c r="T443" s="56">
        <f t="shared" si="77"/>
        <v>2.3333333333333335</v>
      </c>
      <c r="U443" s="57">
        <f t="shared" si="77"/>
        <v>2.3333333333333335</v>
      </c>
      <c r="V443" s="51" t="str">
        <f t="shared" si="78"/>
        <v>At Risk Customers</v>
      </c>
    </row>
    <row r="444" spans="2:22" x14ac:dyDescent="0.25">
      <c r="B444" t="s">
        <v>482</v>
      </c>
      <c r="C444" s="40">
        <v>45950</v>
      </c>
      <c r="D444" s="2">
        <v>9</v>
      </c>
      <c r="E444" s="4">
        <v>3952.02</v>
      </c>
      <c r="F444" s="4"/>
      <c r="G444" s="4" t="str">
        <f t="shared" si="68"/>
        <v>C00698</v>
      </c>
      <c r="H444" s="40">
        <f t="shared" si="69"/>
        <v>45950</v>
      </c>
      <c r="I444" s="2">
        <f t="shared" si="70"/>
        <v>9</v>
      </c>
      <c r="J444" s="4">
        <f t="shared" si="71"/>
        <v>3952.02</v>
      </c>
      <c r="K444">
        <f t="shared" si="72"/>
        <v>5</v>
      </c>
      <c r="L444">
        <f t="shared" si="73"/>
        <v>5</v>
      </c>
      <c r="M444">
        <f t="shared" si="74"/>
        <v>5</v>
      </c>
      <c r="N444" s="53">
        <f t="shared" si="75"/>
        <v>5</v>
      </c>
      <c r="S444" s="55" t="str">
        <f t="shared" si="76"/>
        <v>C00698</v>
      </c>
      <c r="T444" s="56">
        <f t="shared" si="77"/>
        <v>5</v>
      </c>
      <c r="U444" s="57">
        <f t="shared" si="77"/>
        <v>5</v>
      </c>
      <c r="V444" s="51" t="str">
        <f t="shared" si="78"/>
        <v>Champions</v>
      </c>
    </row>
    <row r="445" spans="2:22" x14ac:dyDescent="0.25">
      <c r="B445" t="s">
        <v>483</v>
      </c>
      <c r="C445" s="40">
        <v>46007</v>
      </c>
      <c r="D445" s="2">
        <v>2</v>
      </c>
      <c r="E445" s="4">
        <v>174.05</v>
      </c>
      <c r="F445" s="4"/>
      <c r="G445" s="4" t="str">
        <f t="shared" si="68"/>
        <v>C00699</v>
      </c>
      <c r="H445" s="40">
        <f t="shared" si="69"/>
        <v>46007</v>
      </c>
      <c r="I445" s="2">
        <f t="shared" si="70"/>
        <v>2</v>
      </c>
      <c r="J445" s="4">
        <f t="shared" si="71"/>
        <v>174.05</v>
      </c>
      <c r="K445">
        <f t="shared" si="72"/>
        <v>5</v>
      </c>
      <c r="L445">
        <f t="shared" si="73"/>
        <v>4</v>
      </c>
      <c r="M445">
        <f t="shared" si="74"/>
        <v>1</v>
      </c>
      <c r="N445" s="53">
        <f t="shared" si="75"/>
        <v>3.3333333333333335</v>
      </c>
      <c r="S445" s="55" t="str">
        <f t="shared" si="76"/>
        <v>C00699</v>
      </c>
      <c r="T445" s="56">
        <f t="shared" si="77"/>
        <v>3.3333333333333335</v>
      </c>
      <c r="U445" s="57">
        <f t="shared" si="77"/>
        <v>3.3333333333333335</v>
      </c>
      <c r="V445" s="51" t="str">
        <f t="shared" si="78"/>
        <v>Loyal or Potential Loyalists</v>
      </c>
    </row>
    <row r="446" spans="2:22" x14ac:dyDescent="0.25">
      <c r="B446" t="s">
        <v>484</v>
      </c>
      <c r="C446" s="40">
        <v>45801</v>
      </c>
      <c r="D446" s="2">
        <v>1</v>
      </c>
      <c r="E446" s="4">
        <v>276.3</v>
      </c>
      <c r="F446" s="4"/>
      <c r="G446" s="4" t="str">
        <f t="shared" si="68"/>
        <v>C00700</v>
      </c>
      <c r="H446" s="40">
        <f t="shared" si="69"/>
        <v>45801</v>
      </c>
      <c r="I446" s="2">
        <f t="shared" si="70"/>
        <v>1</v>
      </c>
      <c r="J446" s="4">
        <f t="shared" si="71"/>
        <v>276.3</v>
      </c>
      <c r="K446">
        <f t="shared" si="72"/>
        <v>4</v>
      </c>
      <c r="L446">
        <f t="shared" si="73"/>
        <v>3</v>
      </c>
      <c r="M446">
        <f t="shared" si="74"/>
        <v>2</v>
      </c>
      <c r="N446" s="53">
        <f t="shared" si="75"/>
        <v>3</v>
      </c>
      <c r="S446" s="55" t="str">
        <f t="shared" si="76"/>
        <v>C00700</v>
      </c>
      <c r="T446" s="56">
        <f t="shared" si="77"/>
        <v>3</v>
      </c>
      <c r="U446" s="57">
        <f t="shared" si="77"/>
        <v>3</v>
      </c>
      <c r="V446" s="51" t="str">
        <f t="shared" si="78"/>
        <v>At Risk Customers</v>
      </c>
    </row>
    <row r="447" spans="2:22" x14ac:dyDescent="0.25">
      <c r="B447" t="s">
        <v>485</v>
      </c>
      <c r="C447" s="40">
        <v>45755</v>
      </c>
      <c r="D447" s="2">
        <v>2</v>
      </c>
      <c r="E447" s="4">
        <v>354.8</v>
      </c>
      <c r="F447" s="4"/>
      <c r="G447" s="4" t="str">
        <f t="shared" si="68"/>
        <v>C00701</v>
      </c>
      <c r="H447" s="40">
        <f t="shared" si="69"/>
        <v>45755</v>
      </c>
      <c r="I447" s="2">
        <f t="shared" si="70"/>
        <v>2</v>
      </c>
      <c r="J447" s="4">
        <f t="shared" si="71"/>
        <v>354.8</v>
      </c>
      <c r="K447">
        <f t="shared" si="72"/>
        <v>3</v>
      </c>
      <c r="L447">
        <f t="shared" si="73"/>
        <v>4</v>
      </c>
      <c r="M447">
        <f t="shared" si="74"/>
        <v>2</v>
      </c>
      <c r="N447" s="53">
        <f t="shared" si="75"/>
        <v>3</v>
      </c>
      <c r="S447" s="55" t="str">
        <f t="shared" si="76"/>
        <v>C00701</v>
      </c>
      <c r="T447" s="56">
        <f t="shared" si="77"/>
        <v>3</v>
      </c>
      <c r="U447" s="57">
        <f t="shared" si="77"/>
        <v>3</v>
      </c>
      <c r="V447" s="51" t="str">
        <f t="shared" si="78"/>
        <v>At Risk Customers</v>
      </c>
    </row>
    <row r="448" spans="2:22" x14ac:dyDescent="0.25">
      <c r="B448" t="s">
        <v>486</v>
      </c>
      <c r="C448" s="40">
        <v>45854</v>
      </c>
      <c r="D448" s="2">
        <v>3</v>
      </c>
      <c r="E448" s="4">
        <v>941.35</v>
      </c>
      <c r="F448" s="4"/>
      <c r="G448" s="4" t="str">
        <f t="shared" si="68"/>
        <v>C00702</v>
      </c>
      <c r="H448" s="40">
        <f t="shared" si="69"/>
        <v>45854</v>
      </c>
      <c r="I448" s="2">
        <f t="shared" si="70"/>
        <v>3</v>
      </c>
      <c r="J448" s="4">
        <f t="shared" si="71"/>
        <v>941.35</v>
      </c>
      <c r="K448">
        <f t="shared" si="72"/>
        <v>4</v>
      </c>
      <c r="L448">
        <f t="shared" si="73"/>
        <v>4</v>
      </c>
      <c r="M448">
        <f t="shared" si="74"/>
        <v>3</v>
      </c>
      <c r="N448" s="53">
        <f t="shared" si="75"/>
        <v>3.6666666666666665</v>
      </c>
      <c r="S448" s="55" t="str">
        <f t="shared" si="76"/>
        <v>C00702</v>
      </c>
      <c r="T448" s="56">
        <f t="shared" si="77"/>
        <v>3.6666666666666665</v>
      </c>
      <c r="U448" s="57">
        <f t="shared" si="77"/>
        <v>3.6666666666666665</v>
      </c>
      <c r="V448" s="51" t="str">
        <f t="shared" si="78"/>
        <v>Loyal or Potential Loyalists</v>
      </c>
    </row>
    <row r="449" spans="2:22" x14ac:dyDescent="0.25">
      <c r="B449" t="s">
        <v>487</v>
      </c>
      <c r="C449" s="40">
        <v>45949</v>
      </c>
      <c r="D449" s="2">
        <v>22</v>
      </c>
      <c r="E449" s="4">
        <v>22185.91</v>
      </c>
      <c r="F449" s="4"/>
      <c r="G449" s="4" t="str">
        <f t="shared" si="68"/>
        <v>C00703</v>
      </c>
      <c r="H449" s="40">
        <f t="shared" si="69"/>
        <v>45949</v>
      </c>
      <c r="I449" s="2">
        <f t="shared" si="70"/>
        <v>22</v>
      </c>
      <c r="J449" s="4">
        <f t="shared" si="71"/>
        <v>22185.91</v>
      </c>
      <c r="K449">
        <f t="shared" si="72"/>
        <v>5</v>
      </c>
      <c r="L449">
        <f t="shared" si="73"/>
        <v>5</v>
      </c>
      <c r="M449">
        <f t="shared" si="74"/>
        <v>5</v>
      </c>
      <c r="N449" s="53">
        <f t="shared" si="75"/>
        <v>5</v>
      </c>
      <c r="S449" s="55" t="str">
        <f t="shared" si="76"/>
        <v>C00703</v>
      </c>
      <c r="T449" s="56">
        <f t="shared" si="77"/>
        <v>5</v>
      </c>
      <c r="U449" s="57">
        <f t="shared" si="77"/>
        <v>5</v>
      </c>
      <c r="V449" s="51" t="str">
        <f t="shared" si="78"/>
        <v>Champions</v>
      </c>
    </row>
    <row r="450" spans="2:22" x14ac:dyDescent="0.25">
      <c r="B450" t="s">
        <v>488</v>
      </c>
      <c r="C450" s="40">
        <v>45415</v>
      </c>
      <c r="D450" s="2">
        <v>1</v>
      </c>
      <c r="E450" s="4">
        <v>790.08</v>
      </c>
      <c r="F450" s="4"/>
      <c r="G450" s="4" t="str">
        <f t="shared" si="68"/>
        <v>C00706</v>
      </c>
      <c r="H450" s="40">
        <f t="shared" si="69"/>
        <v>45415</v>
      </c>
      <c r="I450" s="2">
        <f t="shared" si="70"/>
        <v>1</v>
      </c>
      <c r="J450" s="4">
        <f t="shared" si="71"/>
        <v>790.08</v>
      </c>
      <c r="K450">
        <f t="shared" si="72"/>
        <v>2</v>
      </c>
      <c r="L450">
        <f t="shared" si="73"/>
        <v>3</v>
      </c>
      <c r="M450">
        <f t="shared" si="74"/>
        <v>3</v>
      </c>
      <c r="N450" s="53">
        <f t="shared" si="75"/>
        <v>2.6666666666666665</v>
      </c>
      <c r="S450" s="55" t="str">
        <f t="shared" si="76"/>
        <v>C00706</v>
      </c>
      <c r="T450" s="56">
        <f t="shared" si="77"/>
        <v>2.6666666666666665</v>
      </c>
      <c r="U450" s="57">
        <f t="shared" si="77"/>
        <v>2.6666666666666665</v>
      </c>
      <c r="V450" s="51" t="str">
        <f t="shared" si="78"/>
        <v>At Risk Customers</v>
      </c>
    </row>
    <row r="451" spans="2:22" x14ac:dyDescent="0.25">
      <c r="B451" t="s">
        <v>489</v>
      </c>
      <c r="C451" s="40">
        <v>45495</v>
      </c>
      <c r="D451" s="2">
        <v>1</v>
      </c>
      <c r="E451" s="4">
        <v>363.19</v>
      </c>
      <c r="F451" s="4"/>
      <c r="G451" s="4" t="str">
        <f t="shared" si="68"/>
        <v>C00707</v>
      </c>
      <c r="H451" s="40">
        <f t="shared" si="69"/>
        <v>45495</v>
      </c>
      <c r="I451" s="2">
        <f t="shared" si="70"/>
        <v>1</v>
      </c>
      <c r="J451" s="4">
        <f t="shared" si="71"/>
        <v>363.19</v>
      </c>
      <c r="K451">
        <f t="shared" si="72"/>
        <v>2</v>
      </c>
      <c r="L451">
        <f t="shared" si="73"/>
        <v>3</v>
      </c>
      <c r="M451">
        <f t="shared" si="74"/>
        <v>2</v>
      </c>
      <c r="N451" s="53">
        <f t="shared" si="75"/>
        <v>2.3333333333333335</v>
      </c>
      <c r="S451" s="55" t="str">
        <f t="shared" si="76"/>
        <v>C00707</v>
      </c>
      <c r="T451" s="56">
        <f t="shared" si="77"/>
        <v>2.3333333333333335</v>
      </c>
      <c r="U451" s="57">
        <f t="shared" si="77"/>
        <v>2.3333333333333335</v>
      </c>
      <c r="V451" s="51" t="str">
        <f t="shared" si="78"/>
        <v>At Risk Customers</v>
      </c>
    </row>
    <row r="452" spans="2:22" x14ac:dyDescent="0.25">
      <c r="B452" t="s">
        <v>490</v>
      </c>
      <c r="C452" s="40">
        <v>46015</v>
      </c>
      <c r="D452" s="2">
        <v>3</v>
      </c>
      <c r="E452" s="4">
        <v>2745.59</v>
      </c>
      <c r="F452" s="4"/>
      <c r="G452" s="4" t="str">
        <f t="shared" ref="G452:G515" si="79">B452</f>
        <v>C00709</v>
      </c>
      <c r="H452" s="40">
        <f t="shared" ref="H452:H515" si="80">C452</f>
        <v>46015</v>
      </c>
      <c r="I452" s="2">
        <f t="shared" ref="I452:I515" si="81">D452</f>
        <v>3</v>
      </c>
      <c r="J452" s="4">
        <f t="shared" ref="J452:J515" si="82">E452</f>
        <v>2745.59</v>
      </c>
      <c r="K452">
        <f t="shared" ref="K452:K515" si="83">VLOOKUP(H452,$P$5:$Q$9,2,TRUE)</f>
        <v>5</v>
      </c>
      <c r="L452">
        <f t="shared" ref="L452:L515" si="84">VLOOKUP(I452,$P$12:$Q$16,2,TRUE)</f>
        <v>4</v>
      </c>
      <c r="M452">
        <f t="shared" ref="M452:M515" si="85">VLOOKUP(J452,$P$19:$Q$23,2,TRUE)</f>
        <v>4</v>
      </c>
      <c r="N452" s="53">
        <f t="shared" ref="N452:N515" si="86">(K452+L452+M452)/3</f>
        <v>4.333333333333333</v>
      </c>
      <c r="S452" s="55" t="str">
        <f t="shared" ref="S452:S515" si="87">G452</f>
        <v>C00709</v>
      </c>
      <c r="T452" s="56">
        <f t="shared" ref="T452:U515" si="88">$N452</f>
        <v>4.333333333333333</v>
      </c>
      <c r="U452" s="57">
        <f t="shared" si="88"/>
        <v>4.333333333333333</v>
      </c>
      <c r="V452" s="51" t="str">
        <f t="shared" ref="V452:V515" si="89">IF(U452&gt;4,"Champions",IF(AND(U452&gt;3,U452&lt;=4),"Loyal or Potential Loyalists",IF(AND(U452&gt;2,U452&lt;=3),"At Risk Customers","Lost Customers")))</f>
        <v>Champions</v>
      </c>
    </row>
    <row r="453" spans="2:22" x14ac:dyDescent="0.25">
      <c r="B453" t="s">
        <v>491</v>
      </c>
      <c r="C453" s="40">
        <v>45996</v>
      </c>
      <c r="D453" s="2">
        <v>2</v>
      </c>
      <c r="E453" s="4">
        <v>339.05</v>
      </c>
      <c r="F453" s="4"/>
      <c r="G453" s="4" t="str">
        <f t="shared" si="79"/>
        <v>C00711</v>
      </c>
      <c r="H453" s="40">
        <f t="shared" si="80"/>
        <v>45996</v>
      </c>
      <c r="I453" s="2">
        <f t="shared" si="81"/>
        <v>2</v>
      </c>
      <c r="J453" s="4">
        <f t="shared" si="82"/>
        <v>339.05</v>
      </c>
      <c r="K453">
        <f t="shared" si="83"/>
        <v>5</v>
      </c>
      <c r="L453">
        <f t="shared" si="84"/>
        <v>4</v>
      </c>
      <c r="M453">
        <f t="shared" si="85"/>
        <v>2</v>
      </c>
      <c r="N453" s="53">
        <f t="shared" si="86"/>
        <v>3.6666666666666665</v>
      </c>
      <c r="S453" s="55" t="str">
        <f t="shared" si="87"/>
        <v>C00711</v>
      </c>
      <c r="T453" s="56">
        <f t="shared" si="88"/>
        <v>3.6666666666666665</v>
      </c>
      <c r="U453" s="57">
        <f t="shared" si="88"/>
        <v>3.6666666666666665</v>
      </c>
      <c r="V453" s="51" t="str">
        <f t="shared" si="89"/>
        <v>Loyal or Potential Loyalists</v>
      </c>
    </row>
    <row r="454" spans="2:22" x14ac:dyDescent="0.25">
      <c r="B454" t="s">
        <v>492</v>
      </c>
      <c r="C454" s="40">
        <v>45996</v>
      </c>
      <c r="D454" s="2">
        <v>54</v>
      </c>
      <c r="E454" s="4">
        <v>37733.4</v>
      </c>
      <c r="F454" s="4"/>
      <c r="G454" s="4" t="str">
        <f t="shared" si="79"/>
        <v>C00712</v>
      </c>
      <c r="H454" s="40">
        <f t="shared" si="80"/>
        <v>45996</v>
      </c>
      <c r="I454" s="2">
        <f t="shared" si="81"/>
        <v>54</v>
      </c>
      <c r="J454" s="4">
        <f t="shared" si="82"/>
        <v>37733.4</v>
      </c>
      <c r="K454">
        <f t="shared" si="83"/>
        <v>5</v>
      </c>
      <c r="L454">
        <f t="shared" si="84"/>
        <v>5</v>
      </c>
      <c r="M454">
        <f t="shared" si="85"/>
        <v>5</v>
      </c>
      <c r="N454" s="53">
        <f t="shared" si="86"/>
        <v>5</v>
      </c>
      <c r="S454" s="55" t="str">
        <f t="shared" si="87"/>
        <v>C00712</v>
      </c>
      <c r="T454" s="56">
        <f t="shared" si="88"/>
        <v>5</v>
      </c>
      <c r="U454" s="57">
        <f t="shared" si="88"/>
        <v>5</v>
      </c>
      <c r="V454" s="51" t="str">
        <f t="shared" si="89"/>
        <v>Champions</v>
      </c>
    </row>
    <row r="455" spans="2:22" x14ac:dyDescent="0.25">
      <c r="B455" t="s">
        <v>493</v>
      </c>
      <c r="C455" s="40">
        <v>45768</v>
      </c>
      <c r="D455" s="2">
        <v>1</v>
      </c>
      <c r="E455" s="4">
        <v>179.97</v>
      </c>
      <c r="F455" s="4"/>
      <c r="G455" s="4" t="str">
        <f t="shared" si="79"/>
        <v>C00713</v>
      </c>
      <c r="H455" s="40">
        <f t="shared" si="80"/>
        <v>45768</v>
      </c>
      <c r="I455" s="2">
        <f t="shared" si="81"/>
        <v>1</v>
      </c>
      <c r="J455" s="4">
        <f t="shared" si="82"/>
        <v>179.97</v>
      </c>
      <c r="K455">
        <f t="shared" si="83"/>
        <v>3</v>
      </c>
      <c r="L455">
        <f t="shared" si="84"/>
        <v>3</v>
      </c>
      <c r="M455">
        <f t="shared" si="85"/>
        <v>1</v>
      </c>
      <c r="N455" s="53">
        <f t="shared" si="86"/>
        <v>2.3333333333333335</v>
      </c>
      <c r="S455" s="55" t="str">
        <f t="shared" si="87"/>
        <v>C00713</v>
      </c>
      <c r="T455" s="56">
        <f t="shared" si="88"/>
        <v>2.3333333333333335</v>
      </c>
      <c r="U455" s="57">
        <f t="shared" si="88"/>
        <v>2.3333333333333335</v>
      </c>
      <c r="V455" s="51" t="str">
        <f t="shared" si="89"/>
        <v>At Risk Customers</v>
      </c>
    </row>
    <row r="456" spans="2:22" x14ac:dyDescent="0.25">
      <c r="B456" t="s">
        <v>494</v>
      </c>
      <c r="C456" s="40">
        <v>45474</v>
      </c>
      <c r="D456" s="2">
        <v>1</v>
      </c>
      <c r="E456" s="4">
        <v>532.51</v>
      </c>
      <c r="F456" s="4"/>
      <c r="G456" s="4" t="str">
        <f t="shared" si="79"/>
        <v>C00716</v>
      </c>
      <c r="H456" s="40">
        <f t="shared" si="80"/>
        <v>45474</v>
      </c>
      <c r="I456" s="2">
        <f t="shared" si="81"/>
        <v>1</v>
      </c>
      <c r="J456" s="4">
        <f t="shared" si="82"/>
        <v>532.51</v>
      </c>
      <c r="K456">
        <f t="shared" si="83"/>
        <v>2</v>
      </c>
      <c r="L456">
        <f t="shared" si="84"/>
        <v>3</v>
      </c>
      <c r="M456">
        <f t="shared" si="85"/>
        <v>3</v>
      </c>
      <c r="N456" s="53">
        <f t="shared" si="86"/>
        <v>2.6666666666666665</v>
      </c>
      <c r="S456" s="55" t="str">
        <f t="shared" si="87"/>
        <v>C00716</v>
      </c>
      <c r="T456" s="56">
        <f t="shared" si="88"/>
        <v>2.6666666666666665</v>
      </c>
      <c r="U456" s="57">
        <f t="shared" si="88"/>
        <v>2.6666666666666665</v>
      </c>
      <c r="V456" s="51" t="str">
        <f t="shared" si="89"/>
        <v>At Risk Customers</v>
      </c>
    </row>
    <row r="457" spans="2:22" x14ac:dyDescent="0.25">
      <c r="B457" t="s">
        <v>495</v>
      </c>
      <c r="C457" s="40">
        <v>45709</v>
      </c>
      <c r="D457" s="2">
        <v>1</v>
      </c>
      <c r="E457" s="4">
        <v>1276.51</v>
      </c>
      <c r="F457" s="4"/>
      <c r="G457" s="4" t="str">
        <f t="shared" si="79"/>
        <v>C00718</v>
      </c>
      <c r="H457" s="40">
        <f t="shared" si="80"/>
        <v>45709</v>
      </c>
      <c r="I457" s="2">
        <f t="shared" si="81"/>
        <v>1</v>
      </c>
      <c r="J457" s="4">
        <f t="shared" si="82"/>
        <v>1276.51</v>
      </c>
      <c r="K457">
        <f t="shared" si="83"/>
        <v>3</v>
      </c>
      <c r="L457">
        <f t="shared" si="84"/>
        <v>3</v>
      </c>
      <c r="M457">
        <f t="shared" si="85"/>
        <v>4</v>
      </c>
      <c r="N457" s="53">
        <f t="shared" si="86"/>
        <v>3.3333333333333335</v>
      </c>
      <c r="S457" s="55" t="str">
        <f t="shared" si="87"/>
        <v>C00718</v>
      </c>
      <c r="T457" s="56">
        <f t="shared" si="88"/>
        <v>3.3333333333333335</v>
      </c>
      <c r="U457" s="57">
        <f t="shared" si="88"/>
        <v>3.3333333333333335</v>
      </c>
      <c r="V457" s="51" t="str">
        <f t="shared" si="89"/>
        <v>Loyal or Potential Loyalists</v>
      </c>
    </row>
    <row r="458" spans="2:22" x14ac:dyDescent="0.25">
      <c r="B458" t="s">
        <v>496</v>
      </c>
      <c r="C458" s="40">
        <v>45958</v>
      </c>
      <c r="D458" s="2">
        <v>3</v>
      </c>
      <c r="E458" s="4">
        <v>1921.81</v>
      </c>
      <c r="F458" s="4"/>
      <c r="G458" s="4" t="str">
        <f t="shared" si="79"/>
        <v>C00720</v>
      </c>
      <c r="H458" s="40">
        <f t="shared" si="80"/>
        <v>45958</v>
      </c>
      <c r="I458" s="2">
        <f t="shared" si="81"/>
        <v>3</v>
      </c>
      <c r="J458" s="4">
        <f t="shared" si="82"/>
        <v>1921.81</v>
      </c>
      <c r="K458">
        <f t="shared" si="83"/>
        <v>5</v>
      </c>
      <c r="L458">
        <f t="shared" si="84"/>
        <v>4</v>
      </c>
      <c r="M458">
        <f t="shared" si="85"/>
        <v>4</v>
      </c>
      <c r="N458" s="53">
        <f t="shared" si="86"/>
        <v>4.333333333333333</v>
      </c>
      <c r="S458" s="55" t="str">
        <f t="shared" si="87"/>
        <v>C00720</v>
      </c>
      <c r="T458" s="56">
        <f t="shared" si="88"/>
        <v>4.333333333333333</v>
      </c>
      <c r="U458" s="57">
        <f t="shared" si="88"/>
        <v>4.333333333333333</v>
      </c>
      <c r="V458" s="51" t="str">
        <f t="shared" si="89"/>
        <v>Champions</v>
      </c>
    </row>
    <row r="459" spans="2:22" x14ac:dyDescent="0.25">
      <c r="B459" t="s">
        <v>497</v>
      </c>
      <c r="C459" s="40">
        <v>45083</v>
      </c>
      <c r="D459" s="2">
        <v>1</v>
      </c>
      <c r="E459" s="4">
        <v>89.95</v>
      </c>
      <c r="F459" s="4"/>
      <c r="G459" s="4" t="str">
        <f t="shared" si="79"/>
        <v>C00721</v>
      </c>
      <c r="H459" s="40">
        <f t="shared" si="80"/>
        <v>45083</v>
      </c>
      <c r="I459" s="2">
        <f t="shared" si="81"/>
        <v>1</v>
      </c>
      <c r="J459" s="4">
        <f t="shared" si="82"/>
        <v>89.95</v>
      </c>
      <c r="K459">
        <f t="shared" si="83"/>
        <v>1</v>
      </c>
      <c r="L459">
        <f t="shared" si="84"/>
        <v>3</v>
      </c>
      <c r="M459">
        <f t="shared" si="85"/>
        <v>1</v>
      </c>
      <c r="N459" s="53">
        <f t="shared" si="86"/>
        <v>1.6666666666666667</v>
      </c>
      <c r="S459" s="55" t="str">
        <f t="shared" si="87"/>
        <v>C00721</v>
      </c>
      <c r="T459" s="56">
        <f t="shared" si="88"/>
        <v>1.6666666666666667</v>
      </c>
      <c r="U459" s="57">
        <f t="shared" si="88"/>
        <v>1.6666666666666667</v>
      </c>
      <c r="V459" s="51" t="str">
        <f t="shared" si="89"/>
        <v>Lost Customers</v>
      </c>
    </row>
    <row r="460" spans="2:22" x14ac:dyDescent="0.25">
      <c r="B460" t="s">
        <v>498</v>
      </c>
      <c r="C460" s="40">
        <v>45173</v>
      </c>
      <c r="D460" s="2">
        <v>1</v>
      </c>
      <c r="E460" s="4">
        <v>2212.4699999999998</v>
      </c>
      <c r="F460" s="4"/>
      <c r="G460" s="4" t="str">
        <f t="shared" si="79"/>
        <v>C00722</v>
      </c>
      <c r="H460" s="40">
        <f t="shared" si="80"/>
        <v>45173</v>
      </c>
      <c r="I460" s="2">
        <f t="shared" si="81"/>
        <v>1</v>
      </c>
      <c r="J460" s="4">
        <f t="shared" si="82"/>
        <v>2212.4699999999998</v>
      </c>
      <c r="K460">
        <f t="shared" si="83"/>
        <v>1</v>
      </c>
      <c r="L460">
        <f t="shared" si="84"/>
        <v>3</v>
      </c>
      <c r="M460">
        <f t="shared" si="85"/>
        <v>4</v>
      </c>
      <c r="N460" s="53">
        <f t="shared" si="86"/>
        <v>2.6666666666666665</v>
      </c>
      <c r="S460" s="55" t="str">
        <f t="shared" si="87"/>
        <v>C00722</v>
      </c>
      <c r="T460" s="56">
        <f t="shared" si="88"/>
        <v>2.6666666666666665</v>
      </c>
      <c r="U460" s="57">
        <f t="shared" si="88"/>
        <v>2.6666666666666665</v>
      </c>
      <c r="V460" s="51" t="str">
        <f t="shared" si="89"/>
        <v>At Risk Customers</v>
      </c>
    </row>
    <row r="461" spans="2:22" x14ac:dyDescent="0.25">
      <c r="B461" t="s">
        <v>499</v>
      </c>
      <c r="C461" s="40">
        <v>45976</v>
      </c>
      <c r="D461" s="2">
        <v>1</v>
      </c>
      <c r="E461" s="4">
        <v>155.44999999999999</v>
      </c>
      <c r="F461" s="4"/>
      <c r="G461" s="4" t="str">
        <f t="shared" si="79"/>
        <v>C00724</v>
      </c>
      <c r="H461" s="40">
        <f t="shared" si="80"/>
        <v>45976</v>
      </c>
      <c r="I461" s="2">
        <f t="shared" si="81"/>
        <v>1</v>
      </c>
      <c r="J461" s="4">
        <f t="shared" si="82"/>
        <v>155.44999999999999</v>
      </c>
      <c r="K461">
        <f t="shared" si="83"/>
        <v>5</v>
      </c>
      <c r="L461">
        <f t="shared" si="84"/>
        <v>3</v>
      </c>
      <c r="M461">
        <f t="shared" si="85"/>
        <v>1</v>
      </c>
      <c r="N461" s="53">
        <f t="shared" si="86"/>
        <v>3</v>
      </c>
      <c r="S461" s="55" t="str">
        <f t="shared" si="87"/>
        <v>C00724</v>
      </c>
      <c r="T461" s="56">
        <f t="shared" si="88"/>
        <v>3</v>
      </c>
      <c r="U461" s="57">
        <f t="shared" si="88"/>
        <v>3</v>
      </c>
      <c r="V461" s="51" t="str">
        <f t="shared" si="89"/>
        <v>At Risk Customers</v>
      </c>
    </row>
    <row r="462" spans="2:22" x14ac:dyDescent="0.25">
      <c r="B462" t="s">
        <v>500</v>
      </c>
      <c r="C462" s="40">
        <v>45941</v>
      </c>
      <c r="D462" s="2">
        <v>1</v>
      </c>
      <c r="E462" s="4">
        <v>4392.68</v>
      </c>
      <c r="F462" s="4"/>
      <c r="G462" s="4" t="str">
        <f t="shared" si="79"/>
        <v>C00725</v>
      </c>
      <c r="H462" s="40">
        <f t="shared" si="80"/>
        <v>45941</v>
      </c>
      <c r="I462" s="2">
        <f t="shared" si="81"/>
        <v>1</v>
      </c>
      <c r="J462" s="4">
        <f t="shared" si="82"/>
        <v>4392.68</v>
      </c>
      <c r="K462">
        <f t="shared" si="83"/>
        <v>5</v>
      </c>
      <c r="L462">
        <f t="shared" si="84"/>
        <v>3</v>
      </c>
      <c r="M462">
        <f t="shared" si="85"/>
        <v>5</v>
      </c>
      <c r="N462" s="53">
        <f t="shared" si="86"/>
        <v>4.333333333333333</v>
      </c>
      <c r="S462" s="55" t="str">
        <f t="shared" si="87"/>
        <v>C00725</v>
      </c>
      <c r="T462" s="56">
        <f t="shared" si="88"/>
        <v>4.333333333333333</v>
      </c>
      <c r="U462" s="57">
        <f t="shared" si="88"/>
        <v>4.333333333333333</v>
      </c>
      <c r="V462" s="51" t="str">
        <f t="shared" si="89"/>
        <v>Champions</v>
      </c>
    </row>
    <row r="463" spans="2:22" x14ac:dyDescent="0.25">
      <c r="B463" t="s">
        <v>501</v>
      </c>
      <c r="C463" s="40">
        <v>45772</v>
      </c>
      <c r="D463" s="2">
        <v>8</v>
      </c>
      <c r="E463" s="4">
        <v>3977.88</v>
      </c>
      <c r="F463" s="4"/>
      <c r="G463" s="4" t="str">
        <f t="shared" si="79"/>
        <v>C00727</v>
      </c>
      <c r="H463" s="40">
        <f t="shared" si="80"/>
        <v>45772</v>
      </c>
      <c r="I463" s="2">
        <f t="shared" si="81"/>
        <v>8</v>
      </c>
      <c r="J463" s="4">
        <f t="shared" si="82"/>
        <v>3977.88</v>
      </c>
      <c r="K463">
        <f t="shared" si="83"/>
        <v>3</v>
      </c>
      <c r="L463">
        <f t="shared" si="84"/>
        <v>5</v>
      </c>
      <c r="M463">
        <f t="shared" si="85"/>
        <v>5</v>
      </c>
      <c r="N463" s="53">
        <f t="shared" si="86"/>
        <v>4.333333333333333</v>
      </c>
      <c r="S463" s="55" t="str">
        <f t="shared" si="87"/>
        <v>C00727</v>
      </c>
      <c r="T463" s="56">
        <f t="shared" si="88"/>
        <v>4.333333333333333</v>
      </c>
      <c r="U463" s="57">
        <f t="shared" si="88"/>
        <v>4.333333333333333</v>
      </c>
      <c r="V463" s="51" t="str">
        <f t="shared" si="89"/>
        <v>Champions</v>
      </c>
    </row>
    <row r="464" spans="2:22" x14ac:dyDescent="0.25">
      <c r="B464" t="s">
        <v>502</v>
      </c>
      <c r="C464" s="40">
        <v>45303</v>
      </c>
      <c r="D464" s="2">
        <v>1</v>
      </c>
      <c r="E464" s="4">
        <v>3678.11</v>
      </c>
      <c r="F464" s="4"/>
      <c r="G464" s="4" t="str">
        <f t="shared" si="79"/>
        <v>C00729</v>
      </c>
      <c r="H464" s="40">
        <f t="shared" si="80"/>
        <v>45303</v>
      </c>
      <c r="I464" s="2">
        <f t="shared" si="81"/>
        <v>1</v>
      </c>
      <c r="J464" s="4">
        <f t="shared" si="82"/>
        <v>3678.11</v>
      </c>
      <c r="K464">
        <f t="shared" si="83"/>
        <v>1</v>
      </c>
      <c r="L464">
        <f t="shared" si="84"/>
        <v>3</v>
      </c>
      <c r="M464">
        <f t="shared" si="85"/>
        <v>4</v>
      </c>
      <c r="N464" s="53">
        <f t="shared" si="86"/>
        <v>2.6666666666666665</v>
      </c>
      <c r="S464" s="55" t="str">
        <f t="shared" si="87"/>
        <v>C00729</v>
      </c>
      <c r="T464" s="56">
        <f t="shared" si="88"/>
        <v>2.6666666666666665</v>
      </c>
      <c r="U464" s="57">
        <f t="shared" si="88"/>
        <v>2.6666666666666665</v>
      </c>
      <c r="V464" s="51" t="str">
        <f t="shared" si="89"/>
        <v>At Risk Customers</v>
      </c>
    </row>
    <row r="465" spans="2:22" x14ac:dyDescent="0.25">
      <c r="B465" t="s">
        <v>503</v>
      </c>
      <c r="C465" s="40">
        <v>45767</v>
      </c>
      <c r="D465" s="2">
        <v>2</v>
      </c>
      <c r="E465" s="4">
        <v>5235.57</v>
      </c>
      <c r="F465" s="4"/>
      <c r="G465" s="4" t="str">
        <f t="shared" si="79"/>
        <v>C00730</v>
      </c>
      <c r="H465" s="40">
        <f t="shared" si="80"/>
        <v>45767</v>
      </c>
      <c r="I465" s="2">
        <f t="shared" si="81"/>
        <v>2</v>
      </c>
      <c r="J465" s="4">
        <f t="shared" si="82"/>
        <v>5235.57</v>
      </c>
      <c r="K465">
        <f t="shared" si="83"/>
        <v>3</v>
      </c>
      <c r="L465">
        <f t="shared" si="84"/>
        <v>4</v>
      </c>
      <c r="M465">
        <f t="shared" si="85"/>
        <v>5</v>
      </c>
      <c r="N465" s="53">
        <f t="shared" si="86"/>
        <v>4</v>
      </c>
      <c r="S465" s="55" t="str">
        <f t="shared" si="87"/>
        <v>C00730</v>
      </c>
      <c r="T465" s="56">
        <f t="shared" si="88"/>
        <v>4</v>
      </c>
      <c r="U465" s="57">
        <f t="shared" si="88"/>
        <v>4</v>
      </c>
      <c r="V465" s="51" t="str">
        <f t="shared" si="89"/>
        <v>Loyal or Potential Loyalists</v>
      </c>
    </row>
    <row r="466" spans="2:22" x14ac:dyDescent="0.25">
      <c r="B466" t="s">
        <v>504</v>
      </c>
      <c r="C466" s="40">
        <v>45472</v>
      </c>
      <c r="D466" s="2">
        <v>2</v>
      </c>
      <c r="E466" s="4">
        <v>112.01</v>
      </c>
      <c r="F466" s="4"/>
      <c r="G466" s="4" t="str">
        <f t="shared" si="79"/>
        <v>C00732</v>
      </c>
      <c r="H466" s="40">
        <f t="shared" si="80"/>
        <v>45472</v>
      </c>
      <c r="I466" s="2">
        <f t="shared" si="81"/>
        <v>2</v>
      </c>
      <c r="J466" s="4">
        <f t="shared" si="82"/>
        <v>112.01</v>
      </c>
      <c r="K466">
        <f t="shared" si="83"/>
        <v>2</v>
      </c>
      <c r="L466">
        <f t="shared" si="84"/>
        <v>4</v>
      </c>
      <c r="M466">
        <f t="shared" si="85"/>
        <v>1</v>
      </c>
      <c r="N466" s="53">
        <f t="shared" si="86"/>
        <v>2.3333333333333335</v>
      </c>
      <c r="S466" s="55" t="str">
        <f t="shared" si="87"/>
        <v>C00732</v>
      </c>
      <c r="T466" s="56">
        <f t="shared" si="88"/>
        <v>2.3333333333333335</v>
      </c>
      <c r="U466" s="57">
        <f t="shared" si="88"/>
        <v>2.3333333333333335</v>
      </c>
      <c r="V466" s="51" t="str">
        <f t="shared" si="89"/>
        <v>At Risk Customers</v>
      </c>
    </row>
    <row r="467" spans="2:22" x14ac:dyDescent="0.25">
      <c r="B467" t="s">
        <v>505</v>
      </c>
      <c r="C467" s="40">
        <v>45727</v>
      </c>
      <c r="D467" s="2">
        <v>1</v>
      </c>
      <c r="E467" s="4">
        <v>355.92</v>
      </c>
      <c r="F467" s="4"/>
      <c r="G467" s="4" t="str">
        <f t="shared" si="79"/>
        <v>C00733</v>
      </c>
      <c r="H467" s="40">
        <f t="shared" si="80"/>
        <v>45727</v>
      </c>
      <c r="I467" s="2">
        <f t="shared" si="81"/>
        <v>1</v>
      </c>
      <c r="J467" s="4">
        <f t="shared" si="82"/>
        <v>355.92</v>
      </c>
      <c r="K467">
        <f t="shared" si="83"/>
        <v>3</v>
      </c>
      <c r="L467">
        <f t="shared" si="84"/>
        <v>3</v>
      </c>
      <c r="M467">
        <f t="shared" si="85"/>
        <v>2</v>
      </c>
      <c r="N467" s="53">
        <f t="shared" si="86"/>
        <v>2.6666666666666665</v>
      </c>
      <c r="S467" s="55" t="str">
        <f t="shared" si="87"/>
        <v>C00733</v>
      </c>
      <c r="T467" s="56">
        <f t="shared" si="88"/>
        <v>2.6666666666666665</v>
      </c>
      <c r="U467" s="57">
        <f t="shared" si="88"/>
        <v>2.6666666666666665</v>
      </c>
      <c r="V467" s="51" t="str">
        <f t="shared" si="89"/>
        <v>At Risk Customers</v>
      </c>
    </row>
    <row r="468" spans="2:22" x14ac:dyDescent="0.25">
      <c r="B468" t="s">
        <v>506</v>
      </c>
      <c r="C468" s="40">
        <v>45696</v>
      </c>
      <c r="D468" s="2">
        <v>3</v>
      </c>
      <c r="E468" s="4">
        <v>1105.71</v>
      </c>
      <c r="F468" s="4"/>
      <c r="G468" s="4" t="str">
        <f t="shared" si="79"/>
        <v>C00735</v>
      </c>
      <c r="H468" s="40">
        <f t="shared" si="80"/>
        <v>45696</v>
      </c>
      <c r="I468" s="2">
        <f t="shared" si="81"/>
        <v>3</v>
      </c>
      <c r="J468" s="4">
        <f t="shared" si="82"/>
        <v>1105.71</v>
      </c>
      <c r="K468">
        <f t="shared" si="83"/>
        <v>3</v>
      </c>
      <c r="L468">
        <f t="shared" si="84"/>
        <v>4</v>
      </c>
      <c r="M468">
        <f t="shared" si="85"/>
        <v>3</v>
      </c>
      <c r="N468" s="53">
        <f t="shared" si="86"/>
        <v>3.3333333333333335</v>
      </c>
      <c r="S468" s="55" t="str">
        <f t="shared" si="87"/>
        <v>C00735</v>
      </c>
      <c r="T468" s="56">
        <f t="shared" si="88"/>
        <v>3.3333333333333335</v>
      </c>
      <c r="U468" s="57">
        <f t="shared" si="88"/>
        <v>3.3333333333333335</v>
      </c>
      <c r="V468" s="51" t="str">
        <f t="shared" si="89"/>
        <v>Loyal or Potential Loyalists</v>
      </c>
    </row>
    <row r="469" spans="2:22" x14ac:dyDescent="0.25">
      <c r="B469" t="s">
        <v>507</v>
      </c>
      <c r="C469" s="40">
        <v>45832</v>
      </c>
      <c r="D469" s="2">
        <v>2</v>
      </c>
      <c r="E469" s="4">
        <v>726.3</v>
      </c>
      <c r="F469" s="4"/>
      <c r="G469" s="4" t="str">
        <f t="shared" si="79"/>
        <v>C00736</v>
      </c>
      <c r="H469" s="40">
        <f t="shared" si="80"/>
        <v>45832</v>
      </c>
      <c r="I469" s="2">
        <f t="shared" si="81"/>
        <v>2</v>
      </c>
      <c r="J469" s="4">
        <f t="shared" si="82"/>
        <v>726.3</v>
      </c>
      <c r="K469">
        <f t="shared" si="83"/>
        <v>4</v>
      </c>
      <c r="L469">
        <f t="shared" si="84"/>
        <v>4</v>
      </c>
      <c r="M469">
        <f t="shared" si="85"/>
        <v>3</v>
      </c>
      <c r="N469" s="53">
        <f t="shared" si="86"/>
        <v>3.6666666666666665</v>
      </c>
      <c r="S469" s="55" t="str">
        <f t="shared" si="87"/>
        <v>C00736</v>
      </c>
      <c r="T469" s="56">
        <f t="shared" si="88"/>
        <v>3.6666666666666665</v>
      </c>
      <c r="U469" s="57">
        <f t="shared" si="88"/>
        <v>3.6666666666666665</v>
      </c>
      <c r="V469" s="51" t="str">
        <f t="shared" si="89"/>
        <v>Loyal or Potential Loyalists</v>
      </c>
    </row>
    <row r="470" spans="2:22" x14ac:dyDescent="0.25">
      <c r="B470" t="s">
        <v>508</v>
      </c>
      <c r="C470" s="40">
        <v>45623</v>
      </c>
      <c r="D470" s="2">
        <v>1</v>
      </c>
      <c r="E470" s="4">
        <v>34.4</v>
      </c>
      <c r="F470" s="4"/>
      <c r="G470" s="4" t="str">
        <f t="shared" si="79"/>
        <v>C00739</v>
      </c>
      <c r="H470" s="40">
        <f t="shared" si="80"/>
        <v>45623</v>
      </c>
      <c r="I470" s="2">
        <f t="shared" si="81"/>
        <v>1</v>
      </c>
      <c r="J470" s="4">
        <f t="shared" si="82"/>
        <v>34.4</v>
      </c>
      <c r="K470">
        <f t="shared" si="83"/>
        <v>3</v>
      </c>
      <c r="L470">
        <f t="shared" si="84"/>
        <v>3</v>
      </c>
      <c r="M470">
        <f t="shared" si="85"/>
        <v>1</v>
      </c>
      <c r="N470" s="53">
        <f t="shared" si="86"/>
        <v>2.3333333333333335</v>
      </c>
      <c r="S470" s="55" t="str">
        <f t="shared" si="87"/>
        <v>C00739</v>
      </c>
      <c r="T470" s="56">
        <f t="shared" si="88"/>
        <v>2.3333333333333335</v>
      </c>
      <c r="U470" s="57">
        <f t="shared" si="88"/>
        <v>2.3333333333333335</v>
      </c>
      <c r="V470" s="51" t="str">
        <f t="shared" si="89"/>
        <v>At Risk Customers</v>
      </c>
    </row>
    <row r="471" spans="2:22" x14ac:dyDescent="0.25">
      <c r="B471" t="s">
        <v>509</v>
      </c>
      <c r="C471" s="40">
        <v>45173</v>
      </c>
      <c r="D471" s="2">
        <v>1</v>
      </c>
      <c r="E471" s="4">
        <v>1892.02</v>
      </c>
      <c r="F471" s="4"/>
      <c r="G471" s="4" t="str">
        <f t="shared" si="79"/>
        <v>C00740</v>
      </c>
      <c r="H471" s="40">
        <f t="shared" si="80"/>
        <v>45173</v>
      </c>
      <c r="I471" s="2">
        <f t="shared" si="81"/>
        <v>1</v>
      </c>
      <c r="J471" s="4">
        <f t="shared" si="82"/>
        <v>1892.02</v>
      </c>
      <c r="K471">
        <f t="shared" si="83"/>
        <v>1</v>
      </c>
      <c r="L471">
        <f t="shared" si="84"/>
        <v>3</v>
      </c>
      <c r="M471">
        <f t="shared" si="85"/>
        <v>4</v>
      </c>
      <c r="N471" s="53">
        <f t="shared" si="86"/>
        <v>2.6666666666666665</v>
      </c>
      <c r="S471" s="55" t="str">
        <f t="shared" si="87"/>
        <v>C00740</v>
      </c>
      <c r="T471" s="56">
        <f t="shared" si="88"/>
        <v>2.6666666666666665</v>
      </c>
      <c r="U471" s="57">
        <f t="shared" si="88"/>
        <v>2.6666666666666665</v>
      </c>
      <c r="V471" s="51" t="str">
        <f t="shared" si="89"/>
        <v>At Risk Customers</v>
      </c>
    </row>
    <row r="472" spans="2:22" x14ac:dyDescent="0.25">
      <c r="B472" t="s">
        <v>510</v>
      </c>
      <c r="C472" s="40">
        <v>45964</v>
      </c>
      <c r="D472" s="2">
        <v>2</v>
      </c>
      <c r="E472" s="4">
        <v>594.85</v>
      </c>
      <c r="F472" s="4"/>
      <c r="G472" s="4" t="str">
        <f t="shared" si="79"/>
        <v>C00741</v>
      </c>
      <c r="H472" s="40">
        <f t="shared" si="80"/>
        <v>45964</v>
      </c>
      <c r="I472" s="2">
        <f t="shared" si="81"/>
        <v>2</v>
      </c>
      <c r="J472" s="4">
        <f t="shared" si="82"/>
        <v>594.85</v>
      </c>
      <c r="K472">
        <f t="shared" si="83"/>
        <v>5</v>
      </c>
      <c r="L472">
        <f t="shared" si="84"/>
        <v>4</v>
      </c>
      <c r="M472">
        <f t="shared" si="85"/>
        <v>3</v>
      </c>
      <c r="N472" s="53">
        <f t="shared" si="86"/>
        <v>4</v>
      </c>
      <c r="S472" s="55" t="str">
        <f t="shared" si="87"/>
        <v>C00741</v>
      </c>
      <c r="T472" s="56">
        <f t="shared" si="88"/>
        <v>4</v>
      </c>
      <c r="U472" s="57">
        <f t="shared" si="88"/>
        <v>4</v>
      </c>
      <c r="V472" s="51" t="str">
        <f t="shared" si="89"/>
        <v>Loyal or Potential Loyalists</v>
      </c>
    </row>
    <row r="473" spans="2:22" x14ac:dyDescent="0.25">
      <c r="B473" t="s">
        <v>511</v>
      </c>
      <c r="C473" s="40">
        <v>45534</v>
      </c>
      <c r="D473" s="2">
        <v>1</v>
      </c>
      <c r="E473" s="4">
        <v>81.150000000000006</v>
      </c>
      <c r="F473" s="4"/>
      <c r="G473" s="4" t="str">
        <f t="shared" si="79"/>
        <v>C00742</v>
      </c>
      <c r="H473" s="40">
        <f t="shared" si="80"/>
        <v>45534</v>
      </c>
      <c r="I473" s="2">
        <f t="shared" si="81"/>
        <v>1</v>
      </c>
      <c r="J473" s="4">
        <f t="shared" si="82"/>
        <v>81.150000000000006</v>
      </c>
      <c r="K473">
        <f t="shared" si="83"/>
        <v>2</v>
      </c>
      <c r="L473">
        <f t="shared" si="84"/>
        <v>3</v>
      </c>
      <c r="M473">
        <f t="shared" si="85"/>
        <v>1</v>
      </c>
      <c r="N473" s="53">
        <f t="shared" si="86"/>
        <v>2</v>
      </c>
      <c r="S473" s="55" t="str">
        <f t="shared" si="87"/>
        <v>C00742</v>
      </c>
      <c r="T473" s="56">
        <f t="shared" si="88"/>
        <v>2</v>
      </c>
      <c r="U473" s="57">
        <f t="shared" si="88"/>
        <v>2</v>
      </c>
      <c r="V473" s="51" t="str">
        <f t="shared" si="89"/>
        <v>Lost Customers</v>
      </c>
    </row>
    <row r="474" spans="2:22" x14ac:dyDescent="0.25">
      <c r="B474" t="s">
        <v>512</v>
      </c>
      <c r="C474" s="40">
        <v>45219</v>
      </c>
      <c r="D474" s="2">
        <v>2</v>
      </c>
      <c r="E474" s="4">
        <v>564.13</v>
      </c>
      <c r="F474" s="4"/>
      <c r="G474" s="4" t="str">
        <f t="shared" si="79"/>
        <v>C00743</v>
      </c>
      <c r="H474" s="40">
        <f t="shared" si="80"/>
        <v>45219</v>
      </c>
      <c r="I474" s="2">
        <f t="shared" si="81"/>
        <v>2</v>
      </c>
      <c r="J474" s="4">
        <f t="shared" si="82"/>
        <v>564.13</v>
      </c>
      <c r="K474">
        <f t="shared" si="83"/>
        <v>1</v>
      </c>
      <c r="L474">
        <f t="shared" si="84"/>
        <v>4</v>
      </c>
      <c r="M474">
        <f t="shared" si="85"/>
        <v>3</v>
      </c>
      <c r="N474" s="53">
        <f t="shared" si="86"/>
        <v>2.6666666666666665</v>
      </c>
      <c r="S474" s="55" t="str">
        <f t="shared" si="87"/>
        <v>C00743</v>
      </c>
      <c r="T474" s="56">
        <f t="shared" si="88"/>
        <v>2.6666666666666665</v>
      </c>
      <c r="U474" s="57">
        <f t="shared" si="88"/>
        <v>2.6666666666666665</v>
      </c>
      <c r="V474" s="51" t="str">
        <f t="shared" si="89"/>
        <v>At Risk Customers</v>
      </c>
    </row>
    <row r="475" spans="2:22" x14ac:dyDescent="0.25">
      <c r="B475" t="s">
        <v>513</v>
      </c>
      <c r="C475" s="40">
        <v>45940</v>
      </c>
      <c r="D475" s="2">
        <v>1</v>
      </c>
      <c r="E475" s="4">
        <v>1030.3599999999999</v>
      </c>
      <c r="F475" s="4"/>
      <c r="G475" s="4" t="str">
        <f t="shared" si="79"/>
        <v>C00744</v>
      </c>
      <c r="H475" s="40">
        <f t="shared" si="80"/>
        <v>45940</v>
      </c>
      <c r="I475" s="2">
        <f t="shared" si="81"/>
        <v>1</v>
      </c>
      <c r="J475" s="4">
        <f t="shared" si="82"/>
        <v>1030.3599999999999</v>
      </c>
      <c r="K475">
        <f t="shared" si="83"/>
        <v>5</v>
      </c>
      <c r="L475">
        <f t="shared" si="84"/>
        <v>3</v>
      </c>
      <c r="M475">
        <f t="shared" si="85"/>
        <v>3</v>
      </c>
      <c r="N475" s="53">
        <f t="shared" si="86"/>
        <v>3.6666666666666665</v>
      </c>
      <c r="S475" s="55" t="str">
        <f t="shared" si="87"/>
        <v>C00744</v>
      </c>
      <c r="T475" s="56">
        <f t="shared" si="88"/>
        <v>3.6666666666666665</v>
      </c>
      <c r="U475" s="57">
        <f t="shared" si="88"/>
        <v>3.6666666666666665</v>
      </c>
      <c r="V475" s="51" t="str">
        <f t="shared" si="89"/>
        <v>Loyal or Potential Loyalists</v>
      </c>
    </row>
    <row r="476" spans="2:22" x14ac:dyDescent="0.25">
      <c r="B476" t="s">
        <v>514</v>
      </c>
      <c r="C476" s="40">
        <v>45021</v>
      </c>
      <c r="D476" s="2">
        <v>1</v>
      </c>
      <c r="E476" s="4">
        <v>4535.8599999999997</v>
      </c>
      <c r="F476" s="4"/>
      <c r="G476" s="4" t="str">
        <f t="shared" si="79"/>
        <v>C00745</v>
      </c>
      <c r="H476" s="40">
        <f t="shared" si="80"/>
        <v>45021</v>
      </c>
      <c r="I476" s="2">
        <f t="shared" si="81"/>
        <v>1</v>
      </c>
      <c r="J476" s="4">
        <f t="shared" si="82"/>
        <v>4535.8599999999997</v>
      </c>
      <c r="K476">
        <f t="shared" si="83"/>
        <v>1</v>
      </c>
      <c r="L476">
        <f t="shared" si="84"/>
        <v>3</v>
      </c>
      <c r="M476">
        <f t="shared" si="85"/>
        <v>5</v>
      </c>
      <c r="N476" s="53">
        <f t="shared" si="86"/>
        <v>3</v>
      </c>
      <c r="S476" s="55" t="str">
        <f t="shared" si="87"/>
        <v>C00745</v>
      </c>
      <c r="T476" s="56">
        <f t="shared" si="88"/>
        <v>3</v>
      </c>
      <c r="U476" s="57">
        <f t="shared" si="88"/>
        <v>3</v>
      </c>
      <c r="V476" s="51" t="str">
        <f t="shared" si="89"/>
        <v>At Risk Customers</v>
      </c>
    </row>
    <row r="477" spans="2:22" x14ac:dyDescent="0.25">
      <c r="B477" t="s">
        <v>515</v>
      </c>
      <c r="C477" s="40">
        <v>45486</v>
      </c>
      <c r="D477" s="2">
        <v>2</v>
      </c>
      <c r="E477" s="4">
        <v>706.29</v>
      </c>
      <c r="F477" s="4"/>
      <c r="G477" s="4" t="str">
        <f t="shared" si="79"/>
        <v>C00747</v>
      </c>
      <c r="H477" s="40">
        <f t="shared" si="80"/>
        <v>45486</v>
      </c>
      <c r="I477" s="2">
        <f t="shared" si="81"/>
        <v>2</v>
      </c>
      <c r="J477" s="4">
        <f t="shared" si="82"/>
        <v>706.29</v>
      </c>
      <c r="K477">
        <f t="shared" si="83"/>
        <v>2</v>
      </c>
      <c r="L477">
        <f t="shared" si="84"/>
        <v>4</v>
      </c>
      <c r="M477">
        <f t="shared" si="85"/>
        <v>3</v>
      </c>
      <c r="N477" s="53">
        <f t="shared" si="86"/>
        <v>3</v>
      </c>
      <c r="S477" s="55" t="str">
        <f t="shared" si="87"/>
        <v>C00747</v>
      </c>
      <c r="T477" s="56">
        <f t="shared" si="88"/>
        <v>3</v>
      </c>
      <c r="U477" s="57">
        <f t="shared" si="88"/>
        <v>3</v>
      </c>
      <c r="V477" s="51" t="str">
        <f t="shared" si="89"/>
        <v>At Risk Customers</v>
      </c>
    </row>
    <row r="478" spans="2:22" x14ac:dyDescent="0.25">
      <c r="B478" t="s">
        <v>516</v>
      </c>
      <c r="C478" s="40">
        <v>45611</v>
      </c>
      <c r="D478" s="2">
        <v>1</v>
      </c>
      <c r="E478" s="4">
        <v>260.91000000000003</v>
      </c>
      <c r="F478" s="4"/>
      <c r="G478" s="4" t="str">
        <f t="shared" si="79"/>
        <v>C00748</v>
      </c>
      <c r="H478" s="40">
        <f t="shared" si="80"/>
        <v>45611</v>
      </c>
      <c r="I478" s="2">
        <f t="shared" si="81"/>
        <v>1</v>
      </c>
      <c r="J478" s="4">
        <f t="shared" si="82"/>
        <v>260.91000000000003</v>
      </c>
      <c r="K478">
        <f t="shared" si="83"/>
        <v>3</v>
      </c>
      <c r="L478">
        <f t="shared" si="84"/>
        <v>3</v>
      </c>
      <c r="M478">
        <f t="shared" si="85"/>
        <v>2</v>
      </c>
      <c r="N478" s="53">
        <f t="shared" si="86"/>
        <v>2.6666666666666665</v>
      </c>
      <c r="S478" s="55" t="str">
        <f t="shared" si="87"/>
        <v>C00748</v>
      </c>
      <c r="T478" s="56">
        <f t="shared" si="88"/>
        <v>2.6666666666666665</v>
      </c>
      <c r="U478" s="57">
        <f t="shared" si="88"/>
        <v>2.6666666666666665</v>
      </c>
      <c r="V478" s="51" t="str">
        <f t="shared" si="89"/>
        <v>At Risk Customers</v>
      </c>
    </row>
    <row r="479" spans="2:22" x14ac:dyDescent="0.25">
      <c r="B479" t="s">
        <v>517</v>
      </c>
      <c r="C479" s="40">
        <v>45008</v>
      </c>
      <c r="D479" s="2">
        <v>1</v>
      </c>
      <c r="E479" s="4">
        <v>2927.99</v>
      </c>
      <c r="F479" s="4"/>
      <c r="G479" s="4" t="str">
        <f t="shared" si="79"/>
        <v>C00749</v>
      </c>
      <c r="H479" s="40">
        <f t="shared" si="80"/>
        <v>45008</v>
      </c>
      <c r="I479" s="2">
        <f t="shared" si="81"/>
        <v>1</v>
      </c>
      <c r="J479" s="4">
        <f t="shared" si="82"/>
        <v>2927.99</v>
      </c>
      <c r="K479">
        <f t="shared" si="83"/>
        <v>1</v>
      </c>
      <c r="L479">
        <f t="shared" si="84"/>
        <v>3</v>
      </c>
      <c r="M479">
        <f t="shared" si="85"/>
        <v>4</v>
      </c>
      <c r="N479" s="53">
        <f t="shared" si="86"/>
        <v>2.6666666666666665</v>
      </c>
      <c r="S479" s="55" t="str">
        <f t="shared" si="87"/>
        <v>C00749</v>
      </c>
      <c r="T479" s="56">
        <f t="shared" si="88"/>
        <v>2.6666666666666665</v>
      </c>
      <c r="U479" s="57">
        <f t="shared" si="88"/>
        <v>2.6666666666666665</v>
      </c>
      <c r="V479" s="51" t="str">
        <f t="shared" si="89"/>
        <v>At Risk Customers</v>
      </c>
    </row>
    <row r="480" spans="2:22" x14ac:dyDescent="0.25">
      <c r="B480" t="s">
        <v>518</v>
      </c>
      <c r="C480" s="40">
        <v>45089</v>
      </c>
      <c r="D480" s="2">
        <v>2</v>
      </c>
      <c r="E480" s="4">
        <v>223.77</v>
      </c>
      <c r="F480" s="4"/>
      <c r="G480" s="4" t="str">
        <f t="shared" si="79"/>
        <v>C00752</v>
      </c>
      <c r="H480" s="40">
        <f t="shared" si="80"/>
        <v>45089</v>
      </c>
      <c r="I480" s="2">
        <f t="shared" si="81"/>
        <v>2</v>
      </c>
      <c r="J480" s="4">
        <f t="shared" si="82"/>
        <v>223.77</v>
      </c>
      <c r="K480">
        <f t="shared" si="83"/>
        <v>1</v>
      </c>
      <c r="L480">
        <f t="shared" si="84"/>
        <v>4</v>
      </c>
      <c r="M480">
        <f t="shared" si="85"/>
        <v>2</v>
      </c>
      <c r="N480" s="53">
        <f t="shared" si="86"/>
        <v>2.3333333333333335</v>
      </c>
      <c r="S480" s="55" t="str">
        <f t="shared" si="87"/>
        <v>C00752</v>
      </c>
      <c r="T480" s="56">
        <f t="shared" si="88"/>
        <v>2.3333333333333335</v>
      </c>
      <c r="U480" s="57">
        <f t="shared" si="88"/>
        <v>2.3333333333333335</v>
      </c>
      <c r="V480" s="51" t="str">
        <f t="shared" si="89"/>
        <v>At Risk Customers</v>
      </c>
    </row>
    <row r="481" spans="2:22" x14ac:dyDescent="0.25">
      <c r="B481" t="s">
        <v>519</v>
      </c>
      <c r="C481" s="40">
        <v>45767</v>
      </c>
      <c r="D481" s="2">
        <v>1</v>
      </c>
      <c r="E481" s="4">
        <v>348.12</v>
      </c>
      <c r="F481" s="4"/>
      <c r="G481" s="4" t="str">
        <f t="shared" si="79"/>
        <v>C00753</v>
      </c>
      <c r="H481" s="40">
        <f t="shared" si="80"/>
        <v>45767</v>
      </c>
      <c r="I481" s="2">
        <f t="shared" si="81"/>
        <v>1</v>
      </c>
      <c r="J481" s="4">
        <f t="shared" si="82"/>
        <v>348.12</v>
      </c>
      <c r="K481">
        <f t="shared" si="83"/>
        <v>3</v>
      </c>
      <c r="L481">
        <f t="shared" si="84"/>
        <v>3</v>
      </c>
      <c r="M481">
        <f t="shared" si="85"/>
        <v>2</v>
      </c>
      <c r="N481" s="53">
        <f t="shared" si="86"/>
        <v>2.6666666666666665</v>
      </c>
      <c r="S481" s="55" t="str">
        <f t="shared" si="87"/>
        <v>C00753</v>
      </c>
      <c r="T481" s="56">
        <f t="shared" si="88"/>
        <v>2.6666666666666665</v>
      </c>
      <c r="U481" s="57">
        <f t="shared" si="88"/>
        <v>2.6666666666666665</v>
      </c>
      <c r="V481" s="51" t="str">
        <f t="shared" si="89"/>
        <v>At Risk Customers</v>
      </c>
    </row>
    <row r="482" spans="2:22" x14ac:dyDescent="0.25">
      <c r="B482" t="s">
        <v>520</v>
      </c>
      <c r="C482" s="40">
        <v>45729</v>
      </c>
      <c r="D482" s="2">
        <v>1</v>
      </c>
      <c r="E482" s="4">
        <v>463.34</v>
      </c>
      <c r="F482" s="4"/>
      <c r="G482" s="4" t="str">
        <f t="shared" si="79"/>
        <v>C00754</v>
      </c>
      <c r="H482" s="40">
        <f t="shared" si="80"/>
        <v>45729</v>
      </c>
      <c r="I482" s="2">
        <f t="shared" si="81"/>
        <v>1</v>
      </c>
      <c r="J482" s="4">
        <f t="shared" si="82"/>
        <v>463.34</v>
      </c>
      <c r="K482">
        <f t="shared" si="83"/>
        <v>3</v>
      </c>
      <c r="L482">
        <f t="shared" si="84"/>
        <v>3</v>
      </c>
      <c r="M482">
        <f t="shared" si="85"/>
        <v>3</v>
      </c>
      <c r="N482" s="53">
        <f t="shared" si="86"/>
        <v>3</v>
      </c>
      <c r="S482" s="55" t="str">
        <f t="shared" si="87"/>
        <v>C00754</v>
      </c>
      <c r="T482" s="56">
        <f t="shared" si="88"/>
        <v>3</v>
      </c>
      <c r="U482" s="57">
        <f t="shared" si="88"/>
        <v>3</v>
      </c>
      <c r="V482" s="51" t="str">
        <f t="shared" si="89"/>
        <v>At Risk Customers</v>
      </c>
    </row>
    <row r="483" spans="2:22" x14ac:dyDescent="0.25">
      <c r="B483" t="s">
        <v>521</v>
      </c>
      <c r="C483" s="40">
        <v>45624</v>
      </c>
      <c r="D483" s="2">
        <v>3</v>
      </c>
      <c r="E483" s="4">
        <v>402.96</v>
      </c>
      <c r="F483" s="4"/>
      <c r="G483" s="4" t="str">
        <f t="shared" si="79"/>
        <v>C00758</v>
      </c>
      <c r="H483" s="40">
        <f t="shared" si="80"/>
        <v>45624</v>
      </c>
      <c r="I483" s="2">
        <f t="shared" si="81"/>
        <v>3</v>
      </c>
      <c r="J483" s="4">
        <f t="shared" si="82"/>
        <v>402.96</v>
      </c>
      <c r="K483">
        <f t="shared" si="83"/>
        <v>3</v>
      </c>
      <c r="L483">
        <f t="shared" si="84"/>
        <v>4</v>
      </c>
      <c r="M483">
        <f t="shared" si="85"/>
        <v>2</v>
      </c>
      <c r="N483" s="53">
        <f t="shared" si="86"/>
        <v>3</v>
      </c>
      <c r="S483" s="55" t="str">
        <f t="shared" si="87"/>
        <v>C00758</v>
      </c>
      <c r="T483" s="56">
        <f t="shared" si="88"/>
        <v>3</v>
      </c>
      <c r="U483" s="57">
        <f t="shared" si="88"/>
        <v>3</v>
      </c>
      <c r="V483" s="51" t="str">
        <f t="shared" si="89"/>
        <v>At Risk Customers</v>
      </c>
    </row>
    <row r="484" spans="2:22" x14ac:dyDescent="0.25">
      <c r="B484" t="s">
        <v>522</v>
      </c>
      <c r="C484" s="40">
        <v>45059</v>
      </c>
      <c r="D484" s="2">
        <v>1</v>
      </c>
      <c r="E484" s="4">
        <v>508.26</v>
      </c>
      <c r="F484" s="4"/>
      <c r="G484" s="4" t="str">
        <f t="shared" si="79"/>
        <v>C00759</v>
      </c>
      <c r="H484" s="40">
        <f t="shared" si="80"/>
        <v>45059</v>
      </c>
      <c r="I484" s="2">
        <f t="shared" si="81"/>
        <v>1</v>
      </c>
      <c r="J484" s="4">
        <f t="shared" si="82"/>
        <v>508.26</v>
      </c>
      <c r="K484">
        <f t="shared" si="83"/>
        <v>1</v>
      </c>
      <c r="L484">
        <f t="shared" si="84"/>
        <v>3</v>
      </c>
      <c r="M484">
        <f t="shared" si="85"/>
        <v>3</v>
      </c>
      <c r="N484" s="53">
        <f t="shared" si="86"/>
        <v>2.3333333333333335</v>
      </c>
      <c r="S484" s="55" t="str">
        <f t="shared" si="87"/>
        <v>C00759</v>
      </c>
      <c r="T484" s="56">
        <f t="shared" si="88"/>
        <v>2.3333333333333335</v>
      </c>
      <c r="U484" s="57">
        <f t="shared" si="88"/>
        <v>2.3333333333333335</v>
      </c>
      <c r="V484" s="51" t="str">
        <f t="shared" si="89"/>
        <v>At Risk Customers</v>
      </c>
    </row>
    <row r="485" spans="2:22" x14ac:dyDescent="0.25">
      <c r="B485" t="s">
        <v>523</v>
      </c>
      <c r="C485" s="40">
        <v>45528</v>
      </c>
      <c r="D485" s="2">
        <v>8</v>
      </c>
      <c r="E485" s="4">
        <v>9942.69</v>
      </c>
      <c r="F485" s="4"/>
      <c r="G485" s="4" t="str">
        <f t="shared" si="79"/>
        <v>C00761</v>
      </c>
      <c r="H485" s="40">
        <f t="shared" si="80"/>
        <v>45528</v>
      </c>
      <c r="I485" s="2">
        <f t="shared" si="81"/>
        <v>8</v>
      </c>
      <c r="J485" s="4">
        <f t="shared" si="82"/>
        <v>9942.69</v>
      </c>
      <c r="K485">
        <f t="shared" si="83"/>
        <v>2</v>
      </c>
      <c r="L485">
        <f t="shared" si="84"/>
        <v>5</v>
      </c>
      <c r="M485">
        <f t="shared" si="85"/>
        <v>5</v>
      </c>
      <c r="N485" s="53">
        <f t="shared" si="86"/>
        <v>4</v>
      </c>
      <c r="S485" s="55" t="str">
        <f t="shared" si="87"/>
        <v>C00761</v>
      </c>
      <c r="T485" s="56">
        <f t="shared" si="88"/>
        <v>4</v>
      </c>
      <c r="U485" s="57">
        <f t="shared" si="88"/>
        <v>4</v>
      </c>
      <c r="V485" s="51" t="str">
        <f t="shared" si="89"/>
        <v>Loyal or Potential Loyalists</v>
      </c>
    </row>
    <row r="486" spans="2:22" x14ac:dyDescent="0.25">
      <c r="B486" t="s">
        <v>524</v>
      </c>
      <c r="C486" s="40">
        <v>45934</v>
      </c>
      <c r="D486" s="2">
        <v>1</v>
      </c>
      <c r="E486" s="4">
        <v>301.77</v>
      </c>
      <c r="F486" s="4"/>
      <c r="G486" s="4" t="str">
        <f t="shared" si="79"/>
        <v>C00762</v>
      </c>
      <c r="H486" s="40">
        <f t="shared" si="80"/>
        <v>45934</v>
      </c>
      <c r="I486" s="2">
        <f t="shared" si="81"/>
        <v>1</v>
      </c>
      <c r="J486" s="4">
        <f t="shared" si="82"/>
        <v>301.77</v>
      </c>
      <c r="K486">
        <f t="shared" si="83"/>
        <v>4</v>
      </c>
      <c r="L486">
        <f t="shared" si="84"/>
        <v>3</v>
      </c>
      <c r="M486">
        <f t="shared" si="85"/>
        <v>2</v>
      </c>
      <c r="N486" s="53">
        <f t="shared" si="86"/>
        <v>3</v>
      </c>
      <c r="S486" s="55" t="str">
        <f t="shared" si="87"/>
        <v>C00762</v>
      </c>
      <c r="T486" s="56">
        <f t="shared" si="88"/>
        <v>3</v>
      </c>
      <c r="U486" s="57">
        <f t="shared" si="88"/>
        <v>3</v>
      </c>
      <c r="V486" s="51" t="str">
        <f t="shared" si="89"/>
        <v>At Risk Customers</v>
      </c>
    </row>
    <row r="487" spans="2:22" x14ac:dyDescent="0.25">
      <c r="B487" t="s">
        <v>525</v>
      </c>
      <c r="C487" s="40">
        <v>45859</v>
      </c>
      <c r="D487" s="2">
        <v>1</v>
      </c>
      <c r="E487" s="4">
        <v>367.61</v>
      </c>
      <c r="F487" s="4"/>
      <c r="G487" s="4" t="str">
        <f t="shared" si="79"/>
        <v>C00763</v>
      </c>
      <c r="H487" s="40">
        <f t="shared" si="80"/>
        <v>45859</v>
      </c>
      <c r="I487" s="2">
        <f t="shared" si="81"/>
        <v>1</v>
      </c>
      <c r="J487" s="4">
        <f t="shared" si="82"/>
        <v>367.61</v>
      </c>
      <c r="K487">
        <f t="shared" si="83"/>
        <v>4</v>
      </c>
      <c r="L487">
        <f t="shared" si="84"/>
        <v>3</v>
      </c>
      <c r="M487">
        <f t="shared" si="85"/>
        <v>2</v>
      </c>
      <c r="N487" s="53">
        <f t="shared" si="86"/>
        <v>3</v>
      </c>
      <c r="S487" s="55" t="str">
        <f t="shared" si="87"/>
        <v>C00763</v>
      </c>
      <c r="T487" s="56">
        <f t="shared" si="88"/>
        <v>3</v>
      </c>
      <c r="U487" s="57">
        <f t="shared" si="88"/>
        <v>3</v>
      </c>
      <c r="V487" s="51" t="str">
        <f t="shared" si="89"/>
        <v>At Risk Customers</v>
      </c>
    </row>
    <row r="488" spans="2:22" x14ac:dyDescent="0.25">
      <c r="B488" t="s">
        <v>526</v>
      </c>
      <c r="C488" s="40">
        <v>45990</v>
      </c>
      <c r="D488" s="2">
        <v>9</v>
      </c>
      <c r="E488" s="4">
        <v>2979.35</v>
      </c>
      <c r="F488" s="4"/>
      <c r="G488" s="4" t="str">
        <f t="shared" si="79"/>
        <v>C00764</v>
      </c>
      <c r="H488" s="40">
        <f t="shared" si="80"/>
        <v>45990</v>
      </c>
      <c r="I488" s="2">
        <f t="shared" si="81"/>
        <v>9</v>
      </c>
      <c r="J488" s="4">
        <f t="shared" si="82"/>
        <v>2979.35</v>
      </c>
      <c r="K488">
        <f t="shared" si="83"/>
        <v>5</v>
      </c>
      <c r="L488">
        <f t="shared" si="84"/>
        <v>5</v>
      </c>
      <c r="M488">
        <f t="shared" si="85"/>
        <v>4</v>
      </c>
      <c r="N488" s="53">
        <f t="shared" si="86"/>
        <v>4.666666666666667</v>
      </c>
      <c r="S488" s="55" t="str">
        <f t="shared" si="87"/>
        <v>C00764</v>
      </c>
      <c r="T488" s="56">
        <f t="shared" si="88"/>
        <v>4.666666666666667</v>
      </c>
      <c r="U488" s="57">
        <f t="shared" si="88"/>
        <v>4.666666666666667</v>
      </c>
      <c r="V488" s="51" t="str">
        <f t="shared" si="89"/>
        <v>Champions</v>
      </c>
    </row>
    <row r="489" spans="2:22" x14ac:dyDescent="0.25">
      <c r="B489" t="s">
        <v>527</v>
      </c>
      <c r="C489" s="40">
        <v>45990</v>
      </c>
      <c r="D489" s="2">
        <v>1</v>
      </c>
      <c r="E489" s="4">
        <v>3910.6</v>
      </c>
      <c r="F489" s="4"/>
      <c r="G489" s="4" t="str">
        <f t="shared" si="79"/>
        <v>C00766</v>
      </c>
      <c r="H489" s="40">
        <f t="shared" si="80"/>
        <v>45990</v>
      </c>
      <c r="I489" s="2">
        <f t="shared" si="81"/>
        <v>1</v>
      </c>
      <c r="J489" s="4">
        <f t="shared" si="82"/>
        <v>3910.6</v>
      </c>
      <c r="K489">
        <f t="shared" si="83"/>
        <v>5</v>
      </c>
      <c r="L489">
        <f t="shared" si="84"/>
        <v>3</v>
      </c>
      <c r="M489">
        <f t="shared" si="85"/>
        <v>5</v>
      </c>
      <c r="N489" s="53">
        <f t="shared" si="86"/>
        <v>4.333333333333333</v>
      </c>
      <c r="S489" s="55" t="str">
        <f t="shared" si="87"/>
        <v>C00766</v>
      </c>
      <c r="T489" s="56">
        <f t="shared" si="88"/>
        <v>4.333333333333333</v>
      </c>
      <c r="U489" s="57">
        <f t="shared" si="88"/>
        <v>4.333333333333333</v>
      </c>
      <c r="V489" s="51" t="str">
        <f t="shared" si="89"/>
        <v>Champions</v>
      </c>
    </row>
    <row r="490" spans="2:22" x14ac:dyDescent="0.25">
      <c r="B490" t="s">
        <v>528</v>
      </c>
      <c r="C490" s="40">
        <v>46005</v>
      </c>
      <c r="D490" s="2">
        <v>10</v>
      </c>
      <c r="E490" s="4">
        <v>7328.65</v>
      </c>
      <c r="F490" s="4"/>
      <c r="G490" s="4" t="str">
        <f t="shared" si="79"/>
        <v>C00767</v>
      </c>
      <c r="H490" s="40">
        <f t="shared" si="80"/>
        <v>46005</v>
      </c>
      <c r="I490" s="2">
        <f t="shared" si="81"/>
        <v>10</v>
      </c>
      <c r="J490" s="4">
        <f t="shared" si="82"/>
        <v>7328.65</v>
      </c>
      <c r="K490">
        <f t="shared" si="83"/>
        <v>5</v>
      </c>
      <c r="L490">
        <f t="shared" si="84"/>
        <v>5</v>
      </c>
      <c r="M490">
        <f t="shared" si="85"/>
        <v>5</v>
      </c>
      <c r="N490" s="53">
        <f t="shared" si="86"/>
        <v>5</v>
      </c>
      <c r="S490" s="55" t="str">
        <f t="shared" si="87"/>
        <v>C00767</v>
      </c>
      <c r="T490" s="56">
        <f t="shared" si="88"/>
        <v>5</v>
      </c>
      <c r="U490" s="57">
        <f t="shared" si="88"/>
        <v>5</v>
      </c>
      <c r="V490" s="51" t="str">
        <f t="shared" si="89"/>
        <v>Champions</v>
      </c>
    </row>
    <row r="491" spans="2:22" x14ac:dyDescent="0.25">
      <c r="B491" t="s">
        <v>529</v>
      </c>
      <c r="C491" s="40">
        <v>45967</v>
      </c>
      <c r="D491" s="2">
        <v>4</v>
      </c>
      <c r="E491" s="4">
        <v>978.3</v>
      </c>
      <c r="F491" s="4"/>
      <c r="G491" s="4" t="str">
        <f t="shared" si="79"/>
        <v>C00768</v>
      </c>
      <c r="H491" s="40">
        <f t="shared" si="80"/>
        <v>45967</v>
      </c>
      <c r="I491" s="2">
        <f t="shared" si="81"/>
        <v>4</v>
      </c>
      <c r="J491" s="4">
        <f t="shared" si="82"/>
        <v>978.3</v>
      </c>
      <c r="K491">
        <f t="shared" si="83"/>
        <v>5</v>
      </c>
      <c r="L491">
        <f t="shared" si="84"/>
        <v>5</v>
      </c>
      <c r="M491">
        <f t="shared" si="85"/>
        <v>3</v>
      </c>
      <c r="N491" s="53">
        <f t="shared" si="86"/>
        <v>4.333333333333333</v>
      </c>
      <c r="S491" s="55" t="str">
        <f t="shared" si="87"/>
        <v>C00768</v>
      </c>
      <c r="T491" s="56">
        <f t="shared" si="88"/>
        <v>4.333333333333333</v>
      </c>
      <c r="U491" s="57">
        <f t="shared" si="88"/>
        <v>4.333333333333333</v>
      </c>
      <c r="V491" s="51" t="str">
        <f t="shared" si="89"/>
        <v>Champions</v>
      </c>
    </row>
    <row r="492" spans="2:22" x14ac:dyDescent="0.25">
      <c r="B492" t="s">
        <v>530</v>
      </c>
      <c r="C492" s="40">
        <v>45661</v>
      </c>
      <c r="D492" s="2">
        <v>2</v>
      </c>
      <c r="E492" s="4">
        <v>324.5</v>
      </c>
      <c r="F492" s="4"/>
      <c r="G492" s="4" t="str">
        <f t="shared" si="79"/>
        <v>C00771</v>
      </c>
      <c r="H492" s="40">
        <f t="shared" si="80"/>
        <v>45661</v>
      </c>
      <c r="I492" s="2">
        <f t="shared" si="81"/>
        <v>2</v>
      </c>
      <c r="J492" s="4">
        <f t="shared" si="82"/>
        <v>324.5</v>
      </c>
      <c r="K492">
        <f t="shared" si="83"/>
        <v>3</v>
      </c>
      <c r="L492">
        <f t="shared" si="84"/>
        <v>4</v>
      </c>
      <c r="M492">
        <f t="shared" si="85"/>
        <v>2</v>
      </c>
      <c r="N492" s="53">
        <f t="shared" si="86"/>
        <v>3</v>
      </c>
      <c r="S492" s="55" t="str">
        <f t="shared" si="87"/>
        <v>C00771</v>
      </c>
      <c r="T492" s="56">
        <f t="shared" si="88"/>
        <v>3</v>
      </c>
      <c r="U492" s="57">
        <f t="shared" si="88"/>
        <v>3</v>
      </c>
      <c r="V492" s="51" t="str">
        <f t="shared" si="89"/>
        <v>At Risk Customers</v>
      </c>
    </row>
    <row r="493" spans="2:22" x14ac:dyDescent="0.25">
      <c r="B493" t="s">
        <v>531</v>
      </c>
      <c r="C493" s="40">
        <v>45947</v>
      </c>
      <c r="D493" s="2">
        <v>2</v>
      </c>
      <c r="E493" s="4">
        <v>116.8</v>
      </c>
      <c r="F493" s="4"/>
      <c r="G493" s="4" t="str">
        <f t="shared" si="79"/>
        <v>C00772</v>
      </c>
      <c r="H493" s="40">
        <f t="shared" si="80"/>
        <v>45947</v>
      </c>
      <c r="I493" s="2">
        <f t="shared" si="81"/>
        <v>2</v>
      </c>
      <c r="J493" s="4">
        <f t="shared" si="82"/>
        <v>116.8</v>
      </c>
      <c r="K493">
        <f t="shared" si="83"/>
        <v>5</v>
      </c>
      <c r="L493">
        <f t="shared" si="84"/>
        <v>4</v>
      </c>
      <c r="M493">
        <f t="shared" si="85"/>
        <v>1</v>
      </c>
      <c r="N493" s="53">
        <f t="shared" si="86"/>
        <v>3.3333333333333335</v>
      </c>
      <c r="S493" s="55" t="str">
        <f t="shared" si="87"/>
        <v>C00772</v>
      </c>
      <c r="T493" s="56">
        <f t="shared" si="88"/>
        <v>3.3333333333333335</v>
      </c>
      <c r="U493" s="57">
        <f t="shared" si="88"/>
        <v>3.3333333333333335</v>
      </c>
      <c r="V493" s="51" t="str">
        <f t="shared" si="89"/>
        <v>Loyal or Potential Loyalists</v>
      </c>
    </row>
    <row r="494" spans="2:22" x14ac:dyDescent="0.25">
      <c r="B494" t="s">
        <v>532</v>
      </c>
      <c r="C494" s="40">
        <v>45909</v>
      </c>
      <c r="D494" s="2">
        <v>1</v>
      </c>
      <c r="E494" s="4">
        <v>273.35000000000002</v>
      </c>
      <c r="F494" s="4"/>
      <c r="G494" s="4" t="str">
        <f t="shared" si="79"/>
        <v>C00773</v>
      </c>
      <c r="H494" s="40">
        <f t="shared" si="80"/>
        <v>45909</v>
      </c>
      <c r="I494" s="2">
        <f t="shared" si="81"/>
        <v>1</v>
      </c>
      <c r="J494" s="4">
        <f t="shared" si="82"/>
        <v>273.35000000000002</v>
      </c>
      <c r="K494">
        <f t="shared" si="83"/>
        <v>4</v>
      </c>
      <c r="L494">
        <f t="shared" si="84"/>
        <v>3</v>
      </c>
      <c r="M494">
        <f t="shared" si="85"/>
        <v>2</v>
      </c>
      <c r="N494" s="53">
        <f t="shared" si="86"/>
        <v>3</v>
      </c>
      <c r="S494" s="55" t="str">
        <f t="shared" si="87"/>
        <v>C00773</v>
      </c>
      <c r="T494" s="56">
        <f t="shared" si="88"/>
        <v>3</v>
      </c>
      <c r="U494" s="57">
        <f t="shared" si="88"/>
        <v>3</v>
      </c>
      <c r="V494" s="51" t="str">
        <f t="shared" si="89"/>
        <v>At Risk Customers</v>
      </c>
    </row>
    <row r="495" spans="2:22" x14ac:dyDescent="0.25">
      <c r="B495" t="s">
        <v>533</v>
      </c>
      <c r="C495" s="40">
        <v>45309</v>
      </c>
      <c r="D495" s="2">
        <v>2</v>
      </c>
      <c r="E495" s="4">
        <v>648.30999999999995</v>
      </c>
      <c r="F495" s="4"/>
      <c r="G495" s="4" t="str">
        <f t="shared" si="79"/>
        <v>C00779</v>
      </c>
      <c r="H495" s="40">
        <f t="shared" si="80"/>
        <v>45309</v>
      </c>
      <c r="I495" s="2">
        <f t="shared" si="81"/>
        <v>2</v>
      </c>
      <c r="J495" s="4">
        <f t="shared" si="82"/>
        <v>648.30999999999995</v>
      </c>
      <c r="K495">
        <f t="shared" si="83"/>
        <v>1</v>
      </c>
      <c r="L495">
        <f t="shared" si="84"/>
        <v>4</v>
      </c>
      <c r="M495">
        <f t="shared" si="85"/>
        <v>3</v>
      </c>
      <c r="N495" s="53">
        <f t="shared" si="86"/>
        <v>2.6666666666666665</v>
      </c>
      <c r="S495" s="55" t="str">
        <f t="shared" si="87"/>
        <v>C00779</v>
      </c>
      <c r="T495" s="56">
        <f t="shared" si="88"/>
        <v>2.6666666666666665</v>
      </c>
      <c r="U495" s="57">
        <f t="shared" si="88"/>
        <v>2.6666666666666665</v>
      </c>
      <c r="V495" s="51" t="str">
        <f t="shared" si="89"/>
        <v>At Risk Customers</v>
      </c>
    </row>
    <row r="496" spans="2:22" x14ac:dyDescent="0.25">
      <c r="B496" t="s">
        <v>534</v>
      </c>
      <c r="C496" s="40">
        <v>45956</v>
      </c>
      <c r="D496" s="2">
        <v>1</v>
      </c>
      <c r="E496" s="4">
        <v>1440.89</v>
      </c>
      <c r="F496" s="4"/>
      <c r="G496" s="4" t="str">
        <f t="shared" si="79"/>
        <v>C00780</v>
      </c>
      <c r="H496" s="40">
        <f t="shared" si="80"/>
        <v>45956</v>
      </c>
      <c r="I496" s="2">
        <f t="shared" si="81"/>
        <v>1</v>
      </c>
      <c r="J496" s="4">
        <f t="shared" si="82"/>
        <v>1440.89</v>
      </c>
      <c r="K496">
        <f t="shared" si="83"/>
        <v>5</v>
      </c>
      <c r="L496">
        <f t="shared" si="84"/>
        <v>3</v>
      </c>
      <c r="M496">
        <f t="shared" si="85"/>
        <v>4</v>
      </c>
      <c r="N496" s="53">
        <f t="shared" si="86"/>
        <v>4</v>
      </c>
      <c r="S496" s="55" t="str">
        <f t="shared" si="87"/>
        <v>C00780</v>
      </c>
      <c r="T496" s="56">
        <f t="shared" si="88"/>
        <v>4</v>
      </c>
      <c r="U496" s="57">
        <f t="shared" si="88"/>
        <v>4</v>
      </c>
      <c r="V496" s="51" t="str">
        <f t="shared" si="89"/>
        <v>Loyal or Potential Loyalists</v>
      </c>
    </row>
    <row r="497" spans="2:22" x14ac:dyDescent="0.25">
      <c r="B497" t="s">
        <v>535</v>
      </c>
      <c r="C497" s="40">
        <v>45091</v>
      </c>
      <c r="D497" s="2">
        <v>1</v>
      </c>
      <c r="E497" s="4">
        <v>2647.47</v>
      </c>
      <c r="F497" s="4"/>
      <c r="G497" s="4" t="str">
        <f t="shared" si="79"/>
        <v>C00781</v>
      </c>
      <c r="H497" s="40">
        <f t="shared" si="80"/>
        <v>45091</v>
      </c>
      <c r="I497" s="2">
        <f t="shared" si="81"/>
        <v>1</v>
      </c>
      <c r="J497" s="4">
        <f t="shared" si="82"/>
        <v>2647.47</v>
      </c>
      <c r="K497">
        <f t="shared" si="83"/>
        <v>1</v>
      </c>
      <c r="L497">
        <f t="shared" si="84"/>
        <v>3</v>
      </c>
      <c r="M497">
        <f t="shared" si="85"/>
        <v>4</v>
      </c>
      <c r="N497" s="53">
        <f t="shared" si="86"/>
        <v>2.6666666666666665</v>
      </c>
      <c r="S497" s="55" t="str">
        <f t="shared" si="87"/>
        <v>C00781</v>
      </c>
      <c r="T497" s="56">
        <f t="shared" si="88"/>
        <v>2.6666666666666665</v>
      </c>
      <c r="U497" s="57">
        <f t="shared" si="88"/>
        <v>2.6666666666666665</v>
      </c>
      <c r="V497" s="51" t="str">
        <f t="shared" si="89"/>
        <v>At Risk Customers</v>
      </c>
    </row>
    <row r="498" spans="2:22" x14ac:dyDescent="0.25">
      <c r="B498" t="s">
        <v>536</v>
      </c>
      <c r="C498" s="40">
        <v>45148</v>
      </c>
      <c r="D498" s="2">
        <v>1</v>
      </c>
      <c r="E498" s="4">
        <v>132.30000000000001</v>
      </c>
      <c r="F498" s="4"/>
      <c r="G498" s="4" t="str">
        <f t="shared" si="79"/>
        <v>C00783</v>
      </c>
      <c r="H498" s="40">
        <f t="shared" si="80"/>
        <v>45148</v>
      </c>
      <c r="I498" s="2">
        <f t="shared" si="81"/>
        <v>1</v>
      </c>
      <c r="J498" s="4">
        <f t="shared" si="82"/>
        <v>132.30000000000001</v>
      </c>
      <c r="K498">
        <f t="shared" si="83"/>
        <v>1</v>
      </c>
      <c r="L498">
        <f t="shared" si="84"/>
        <v>3</v>
      </c>
      <c r="M498">
        <f t="shared" si="85"/>
        <v>1</v>
      </c>
      <c r="N498" s="53">
        <f t="shared" si="86"/>
        <v>1.6666666666666667</v>
      </c>
      <c r="S498" s="55" t="str">
        <f t="shared" si="87"/>
        <v>C00783</v>
      </c>
      <c r="T498" s="56">
        <f t="shared" si="88"/>
        <v>1.6666666666666667</v>
      </c>
      <c r="U498" s="57">
        <f t="shared" si="88"/>
        <v>1.6666666666666667</v>
      </c>
      <c r="V498" s="51" t="str">
        <f t="shared" si="89"/>
        <v>Lost Customers</v>
      </c>
    </row>
    <row r="499" spans="2:22" x14ac:dyDescent="0.25">
      <c r="B499" t="s">
        <v>537</v>
      </c>
      <c r="C499" s="40">
        <v>45973</v>
      </c>
      <c r="D499" s="2">
        <v>2</v>
      </c>
      <c r="E499" s="4">
        <v>2188.56</v>
      </c>
      <c r="F499" s="4"/>
      <c r="G499" s="4" t="str">
        <f t="shared" si="79"/>
        <v>C00784</v>
      </c>
      <c r="H499" s="40">
        <f t="shared" si="80"/>
        <v>45973</v>
      </c>
      <c r="I499" s="2">
        <f t="shared" si="81"/>
        <v>2</v>
      </c>
      <c r="J499" s="4">
        <f t="shared" si="82"/>
        <v>2188.56</v>
      </c>
      <c r="K499">
        <f t="shared" si="83"/>
        <v>5</v>
      </c>
      <c r="L499">
        <f t="shared" si="84"/>
        <v>4</v>
      </c>
      <c r="M499">
        <f t="shared" si="85"/>
        <v>4</v>
      </c>
      <c r="N499" s="53">
        <f t="shared" si="86"/>
        <v>4.333333333333333</v>
      </c>
      <c r="S499" s="55" t="str">
        <f t="shared" si="87"/>
        <v>C00784</v>
      </c>
      <c r="T499" s="56">
        <f t="shared" si="88"/>
        <v>4.333333333333333</v>
      </c>
      <c r="U499" s="57">
        <f t="shared" si="88"/>
        <v>4.333333333333333</v>
      </c>
      <c r="V499" s="51" t="str">
        <f t="shared" si="89"/>
        <v>Champions</v>
      </c>
    </row>
    <row r="500" spans="2:22" x14ac:dyDescent="0.25">
      <c r="B500" t="s">
        <v>538</v>
      </c>
      <c r="C500" s="40">
        <v>45888</v>
      </c>
      <c r="D500" s="2">
        <v>3</v>
      </c>
      <c r="E500" s="4">
        <v>4283.53</v>
      </c>
      <c r="F500" s="4"/>
      <c r="G500" s="4" t="str">
        <f t="shared" si="79"/>
        <v>C00785</v>
      </c>
      <c r="H500" s="40">
        <f t="shared" si="80"/>
        <v>45888</v>
      </c>
      <c r="I500" s="2">
        <f t="shared" si="81"/>
        <v>3</v>
      </c>
      <c r="J500" s="4">
        <f t="shared" si="82"/>
        <v>4283.53</v>
      </c>
      <c r="K500">
        <f t="shared" si="83"/>
        <v>4</v>
      </c>
      <c r="L500">
        <f t="shared" si="84"/>
        <v>4</v>
      </c>
      <c r="M500">
        <f t="shared" si="85"/>
        <v>5</v>
      </c>
      <c r="N500" s="53">
        <f t="shared" si="86"/>
        <v>4.333333333333333</v>
      </c>
      <c r="S500" s="55" t="str">
        <f t="shared" si="87"/>
        <v>C00785</v>
      </c>
      <c r="T500" s="56">
        <f t="shared" si="88"/>
        <v>4.333333333333333</v>
      </c>
      <c r="U500" s="57">
        <f t="shared" si="88"/>
        <v>4.333333333333333</v>
      </c>
      <c r="V500" s="51" t="str">
        <f t="shared" si="89"/>
        <v>Champions</v>
      </c>
    </row>
    <row r="501" spans="2:22" x14ac:dyDescent="0.25">
      <c r="B501" t="s">
        <v>539</v>
      </c>
      <c r="C501" s="40">
        <v>45941</v>
      </c>
      <c r="D501" s="2">
        <v>10</v>
      </c>
      <c r="E501" s="4">
        <v>4192.01</v>
      </c>
      <c r="F501" s="4"/>
      <c r="G501" s="4" t="str">
        <f t="shared" si="79"/>
        <v>C00786</v>
      </c>
      <c r="H501" s="40">
        <f t="shared" si="80"/>
        <v>45941</v>
      </c>
      <c r="I501" s="2">
        <f t="shared" si="81"/>
        <v>10</v>
      </c>
      <c r="J501" s="4">
        <f t="shared" si="82"/>
        <v>4192.01</v>
      </c>
      <c r="K501">
        <f t="shared" si="83"/>
        <v>5</v>
      </c>
      <c r="L501">
        <f t="shared" si="84"/>
        <v>5</v>
      </c>
      <c r="M501">
        <f t="shared" si="85"/>
        <v>5</v>
      </c>
      <c r="N501" s="53">
        <f t="shared" si="86"/>
        <v>5</v>
      </c>
      <c r="S501" s="55" t="str">
        <f t="shared" si="87"/>
        <v>C00786</v>
      </c>
      <c r="T501" s="56">
        <f t="shared" si="88"/>
        <v>5</v>
      </c>
      <c r="U501" s="57">
        <f t="shared" si="88"/>
        <v>5</v>
      </c>
      <c r="V501" s="51" t="str">
        <f t="shared" si="89"/>
        <v>Champions</v>
      </c>
    </row>
    <row r="502" spans="2:22" x14ac:dyDescent="0.25">
      <c r="B502" t="s">
        <v>540</v>
      </c>
      <c r="C502" s="40">
        <v>45544</v>
      </c>
      <c r="D502" s="2">
        <v>2</v>
      </c>
      <c r="E502" s="4">
        <v>331.44</v>
      </c>
      <c r="F502" s="4"/>
      <c r="G502" s="4" t="str">
        <f t="shared" si="79"/>
        <v>C00787</v>
      </c>
      <c r="H502" s="40">
        <f t="shared" si="80"/>
        <v>45544</v>
      </c>
      <c r="I502" s="2">
        <f t="shared" si="81"/>
        <v>2</v>
      </c>
      <c r="J502" s="4">
        <f t="shared" si="82"/>
        <v>331.44</v>
      </c>
      <c r="K502">
        <f t="shared" si="83"/>
        <v>2</v>
      </c>
      <c r="L502">
        <f t="shared" si="84"/>
        <v>4</v>
      </c>
      <c r="M502">
        <f t="shared" si="85"/>
        <v>2</v>
      </c>
      <c r="N502" s="53">
        <f t="shared" si="86"/>
        <v>2.6666666666666665</v>
      </c>
      <c r="S502" s="55" t="str">
        <f t="shared" si="87"/>
        <v>C00787</v>
      </c>
      <c r="T502" s="56">
        <f t="shared" si="88"/>
        <v>2.6666666666666665</v>
      </c>
      <c r="U502" s="57">
        <f t="shared" si="88"/>
        <v>2.6666666666666665</v>
      </c>
      <c r="V502" s="51" t="str">
        <f t="shared" si="89"/>
        <v>At Risk Customers</v>
      </c>
    </row>
    <row r="503" spans="2:22" x14ac:dyDescent="0.25">
      <c r="B503" t="s">
        <v>541</v>
      </c>
      <c r="C503" s="40">
        <v>46028</v>
      </c>
      <c r="D503" s="2">
        <v>190</v>
      </c>
      <c r="E503" s="4">
        <v>144349.10999999999</v>
      </c>
      <c r="F503" s="4"/>
      <c r="G503" s="4" t="str">
        <f t="shared" si="79"/>
        <v>C00789</v>
      </c>
      <c r="H503" s="40">
        <f t="shared" si="80"/>
        <v>46028</v>
      </c>
      <c r="I503" s="2">
        <f t="shared" si="81"/>
        <v>190</v>
      </c>
      <c r="J503" s="4">
        <f t="shared" si="82"/>
        <v>144349.10999999999</v>
      </c>
      <c r="K503">
        <f t="shared" si="83"/>
        <v>5</v>
      </c>
      <c r="L503">
        <f t="shared" si="84"/>
        <v>5</v>
      </c>
      <c r="M503">
        <f t="shared" si="85"/>
        <v>5</v>
      </c>
      <c r="N503" s="53">
        <f t="shared" si="86"/>
        <v>5</v>
      </c>
      <c r="S503" s="55" t="str">
        <f t="shared" si="87"/>
        <v>C00789</v>
      </c>
      <c r="T503" s="56">
        <f t="shared" si="88"/>
        <v>5</v>
      </c>
      <c r="U503" s="57">
        <f t="shared" si="88"/>
        <v>5</v>
      </c>
      <c r="V503" s="51" t="str">
        <f t="shared" si="89"/>
        <v>Champions</v>
      </c>
    </row>
    <row r="504" spans="2:22" x14ac:dyDescent="0.25">
      <c r="B504" t="s">
        <v>542</v>
      </c>
      <c r="C504" s="40">
        <v>45614</v>
      </c>
      <c r="D504" s="2">
        <v>1</v>
      </c>
      <c r="E504" s="4">
        <v>97.35</v>
      </c>
      <c r="F504" s="4"/>
      <c r="G504" s="4" t="str">
        <f t="shared" si="79"/>
        <v>C00790</v>
      </c>
      <c r="H504" s="40">
        <f t="shared" si="80"/>
        <v>45614</v>
      </c>
      <c r="I504" s="2">
        <f t="shared" si="81"/>
        <v>1</v>
      </c>
      <c r="J504" s="4">
        <f t="shared" si="82"/>
        <v>97.35</v>
      </c>
      <c r="K504">
        <f t="shared" si="83"/>
        <v>3</v>
      </c>
      <c r="L504">
        <f t="shared" si="84"/>
        <v>3</v>
      </c>
      <c r="M504">
        <f t="shared" si="85"/>
        <v>1</v>
      </c>
      <c r="N504" s="53">
        <f t="shared" si="86"/>
        <v>2.3333333333333335</v>
      </c>
      <c r="S504" s="55" t="str">
        <f t="shared" si="87"/>
        <v>C00790</v>
      </c>
      <c r="T504" s="56">
        <f t="shared" si="88"/>
        <v>2.3333333333333335</v>
      </c>
      <c r="U504" s="57">
        <f t="shared" si="88"/>
        <v>2.3333333333333335</v>
      </c>
      <c r="V504" s="51" t="str">
        <f t="shared" si="89"/>
        <v>At Risk Customers</v>
      </c>
    </row>
    <row r="505" spans="2:22" x14ac:dyDescent="0.25">
      <c r="B505" t="s">
        <v>543</v>
      </c>
      <c r="C505" s="40">
        <v>44936</v>
      </c>
      <c r="D505" s="2">
        <v>1</v>
      </c>
      <c r="E505" s="4">
        <v>32.53</v>
      </c>
      <c r="F505" s="4"/>
      <c r="G505" s="4" t="str">
        <f t="shared" si="79"/>
        <v>C00791</v>
      </c>
      <c r="H505" s="40">
        <f t="shared" si="80"/>
        <v>44936</v>
      </c>
      <c r="I505" s="2">
        <f t="shared" si="81"/>
        <v>1</v>
      </c>
      <c r="J505" s="4">
        <f t="shared" si="82"/>
        <v>32.53</v>
      </c>
      <c r="K505">
        <f t="shared" si="83"/>
        <v>1</v>
      </c>
      <c r="L505">
        <f t="shared" si="84"/>
        <v>3</v>
      </c>
      <c r="M505">
        <f t="shared" si="85"/>
        <v>1</v>
      </c>
      <c r="N505" s="53">
        <f t="shared" si="86"/>
        <v>1.6666666666666667</v>
      </c>
      <c r="S505" s="55" t="str">
        <f t="shared" si="87"/>
        <v>C00791</v>
      </c>
      <c r="T505" s="56">
        <f t="shared" si="88"/>
        <v>1.6666666666666667</v>
      </c>
      <c r="U505" s="57">
        <f t="shared" si="88"/>
        <v>1.6666666666666667</v>
      </c>
      <c r="V505" s="51" t="str">
        <f t="shared" si="89"/>
        <v>Lost Customers</v>
      </c>
    </row>
    <row r="506" spans="2:22" x14ac:dyDescent="0.25">
      <c r="B506" t="s">
        <v>544</v>
      </c>
      <c r="C506" s="40">
        <v>45082</v>
      </c>
      <c r="D506" s="2">
        <v>1</v>
      </c>
      <c r="E506" s="4">
        <v>1363.79</v>
      </c>
      <c r="F506" s="4"/>
      <c r="G506" s="4" t="str">
        <f t="shared" si="79"/>
        <v>C00792</v>
      </c>
      <c r="H506" s="40">
        <f t="shared" si="80"/>
        <v>45082</v>
      </c>
      <c r="I506" s="2">
        <f t="shared" si="81"/>
        <v>1</v>
      </c>
      <c r="J506" s="4">
        <f t="shared" si="82"/>
        <v>1363.79</v>
      </c>
      <c r="K506">
        <f t="shared" si="83"/>
        <v>1</v>
      </c>
      <c r="L506">
        <f t="shared" si="84"/>
        <v>3</v>
      </c>
      <c r="M506">
        <f t="shared" si="85"/>
        <v>4</v>
      </c>
      <c r="N506" s="53">
        <f t="shared" si="86"/>
        <v>2.6666666666666665</v>
      </c>
      <c r="S506" s="55" t="str">
        <f t="shared" si="87"/>
        <v>C00792</v>
      </c>
      <c r="T506" s="56">
        <f t="shared" si="88"/>
        <v>2.6666666666666665</v>
      </c>
      <c r="U506" s="57">
        <f t="shared" si="88"/>
        <v>2.6666666666666665</v>
      </c>
      <c r="V506" s="51" t="str">
        <f t="shared" si="89"/>
        <v>At Risk Customers</v>
      </c>
    </row>
    <row r="507" spans="2:22" x14ac:dyDescent="0.25">
      <c r="B507" t="s">
        <v>545</v>
      </c>
      <c r="C507" s="40">
        <v>45564</v>
      </c>
      <c r="D507" s="2">
        <v>3</v>
      </c>
      <c r="E507" s="4">
        <v>4104.46</v>
      </c>
      <c r="F507" s="4"/>
      <c r="G507" s="4" t="str">
        <f t="shared" si="79"/>
        <v>C00794</v>
      </c>
      <c r="H507" s="40">
        <f t="shared" si="80"/>
        <v>45564</v>
      </c>
      <c r="I507" s="2">
        <f t="shared" si="81"/>
        <v>3</v>
      </c>
      <c r="J507" s="4">
        <f t="shared" si="82"/>
        <v>4104.46</v>
      </c>
      <c r="K507">
        <f t="shared" si="83"/>
        <v>2</v>
      </c>
      <c r="L507">
        <f t="shared" si="84"/>
        <v>4</v>
      </c>
      <c r="M507">
        <f t="shared" si="85"/>
        <v>5</v>
      </c>
      <c r="N507" s="53">
        <f t="shared" si="86"/>
        <v>3.6666666666666665</v>
      </c>
      <c r="S507" s="55" t="str">
        <f t="shared" si="87"/>
        <v>C00794</v>
      </c>
      <c r="T507" s="56">
        <f t="shared" si="88"/>
        <v>3.6666666666666665</v>
      </c>
      <c r="U507" s="57">
        <f t="shared" si="88"/>
        <v>3.6666666666666665</v>
      </c>
      <c r="V507" s="51" t="str">
        <f t="shared" si="89"/>
        <v>Loyal or Potential Loyalists</v>
      </c>
    </row>
    <row r="508" spans="2:22" x14ac:dyDescent="0.25">
      <c r="B508" t="s">
        <v>546</v>
      </c>
      <c r="C508" s="40">
        <v>45854</v>
      </c>
      <c r="D508" s="2">
        <v>1</v>
      </c>
      <c r="E508" s="4">
        <v>121.1</v>
      </c>
      <c r="F508" s="4"/>
      <c r="G508" s="4" t="str">
        <f t="shared" si="79"/>
        <v>C00795</v>
      </c>
      <c r="H508" s="40">
        <f t="shared" si="80"/>
        <v>45854</v>
      </c>
      <c r="I508" s="2">
        <f t="shared" si="81"/>
        <v>1</v>
      </c>
      <c r="J508" s="4">
        <f t="shared" si="82"/>
        <v>121.1</v>
      </c>
      <c r="K508">
        <f t="shared" si="83"/>
        <v>4</v>
      </c>
      <c r="L508">
        <f t="shared" si="84"/>
        <v>3</v>
      </c>
      <c r="M508">
        <f t="shared" si="85"/>
        <v>1</v>
      </c>
      <c r="N508" s="53">
        <f t="shared" si="86"/>
        <v>2.6666666666666665</v>
      </c>
      <c r="S508" s="55" t="str">
        <f t="shared" si="87"/>
        <v>C00795</v>
      </c>
      <c r="T508" s="56">
        <f t="shared" si="88"/>
        <v>2.6666666666666665</v>
      </c>
      <c r="U508" s="57">
        <f t="shared" si="88"/>
        <v>2.6666666666666665</v>
      </c>
      <c r="V508" s="51" t="str">
        <f t="shared" si="89"/>
        <v>At Risk Customers</v>
      </c>
    </row>
    <row r="509" spans="2:22" x14ac:dyDescent="0.25">
      <c r="B509" t="s">
        <v>547</v>
      </c>
      <c r="C509" s="40">
        <v>45043</v>
      </c>
      <c r="D509" s="2">
        <v>1</v>
      </c>
      <c r="E509" s="4">
        <v>633.55999999999995</v>
      </c>
      <c r="F509" s="4"/>
      <c r="G509" s="4" t="str">
        <f t="shared" si="79"/>
        <v>C00796</v>
      </c>
      <c r="H509" s="40">
        <f t="shared" si="80"/>
        <v>45043</v>
      </c>
      <c r="I509" s="2">
        <f t="shared" si="81"/>
        <v>1</v>
      </c>
      <c r="J509" s="4">
        <f t="shared" si="82"/>
        <v>633.55999999999995</v>
      </c>
      <c r="K509">
        <f t="shared" si="83"/>
        <v>1</v>
      </c>
      <c r="L509">
        <f t="shared" si="84"/>
        <v>3</v>
      </c>
      <c r="M509">
        <f t="shared" si="85"/>
        <v>3</v>
      </c>
      <c r="N509" s="53">
        <f t="shared" si="86"/>
        <v>2.3333333333333335</v>
      </c>
      <c r="S509" s="55" t="str">
        <f t="shared" si="87"/>
        <v>C00796</v>
      </c>
      <c r="T509" s="56">
        <f t="shared" si="88"/>
        <v>2.3333333333333335</v>
      </c>
      <c r="U509" s="57">
        <f t="shared" si="88"/>
        <v>2.3333333333333335</v>
      </c>
      <c r="V509" s="51" t="str">
        <f t="shared" si="89"/>
        <v>At Risk Customers</v>
      </c>
    </row>
    <row r="510" spans="2:22" x14ac:dyDescent="0.25">
      <c r="B510" t="s">
        <v>548</v>
      </c>
      <c r="C510" s="40">
        <v>45471</v>
      </c>
      <c r="D510" s="2">
        <v>3</v>
      </c>
      <c r="E510" s="4">
        <v>593.11</v>
      </c>
      <c r="F510" s="4"/>
      <c r="G510" s="4" t="str">
        <f t="shared" si="79"/>
        <v>C00798</v>
      </c>
      <c r="H510" s="40">
        <f t="shared" si="80"/>
        <v>45471</v>
      </c>
      <c r="I510" s="2">
        <f t="shared" si="81"/>
        <v>3</v>
      </c>
      <c r="J510" s="4">
        <f t="shared" si="82"/>
        <v>593.11</v>
      </c>
      <c r="K510">
        <f t="shared" si="83"/>
        <v>2</v>
      </c>
      <c r="L510">
        <f t="shared" si="84"/>
        <v>4</v>
      </c>
      <c r="M510">
        <f t="shared" si="85"/>
        <v>3</v>
      </c>
      <c r="N510" s="53">
        <f t="shared" si="86"/>
        <v>3</v>
      </c>
      <c r="S510" s="55" t="str">
        <f t="shared" si="87"/>
        <v>C00798</v>
      </c>
      <c r="T510" s="56">
        <f t="shared" si="88"/>
        <v>3</v>
      </c>
      <c r="U510" s="57">
        <f t="shared" si="88"/>
        <v>3</v>
      </c>
      <c r="V510" s="51" t="str">
        <f t="shared" si="89"/>
        <v>At Risk Customers</v>
      </c>
    </row>
    <row r="511" spans="2:22" x14ac:dyDescent="0.25">
      <c r="B511" t="s">
        <v>549</v>
      </c>
      <c r="C511" s="40">
        <v>45988</v>
      </c>
      <c r="D511" s="2">
        <v>3</v>
      </c>
      <c r="E511" s="4">
        <v>1450.95</v>
      </c>
      <c r="F511" s="4"/>
      <c r="G511" s="4" t="str">
        <f t="shared" si="79"/>
        <v>C00800</v>
      </c>
      <c r="H511" s="40">
        <f t="shared" si="80"/>
        <v>45988</v>
      </c>
      <c r="I511" s="2">
        <f t="shared" si="81"/>
        <v>3</v>
      </c>
      <c r="J511" s="4">
        <f t="shared" si="82"/>
        <v>1450.95</v>
      </c>
      <c r="K511">
        <f t="shared" si="83"/>
        <v>5</v>
      </c>
      <c r="L511">
        <f t="shared" si="84"/>
        <v>4</v>
      </c>
      <c r="M511">
        <f t="shared" si="85"/>
        <v>4</v>
      </c>
      <c r="N511" s="53">
        <f t="shared" si="86"/>
        <v>4.333333333333333</v>
      </c>
      <c r="S511" s="55" t="str">
        <f t="shared" si="87"/>
        <v>C00800</v>
      </c>
      <c r="T511" s="56">
        <f t="shared" si="88"/>
        <v>4.333333333333333</v>
      </c>
      <c r="U511" s="57">
        <f t="shared" si="88"/>
        <v>4.333333333333333</v>
      </c>
      <c r="V511" s="51" t="str">
        <f t="shared" si="89"/>
        <v>Champions</v>
      </c>
    </row>
    <row r="512" spans="2:22" x14ac:dyDescent="0.25">
      <c r="B512" t="s">
        <v>550</v>
      </c>
      <c r="C512" s="40">
        <v>46026</v>
      </c>
      <c r="D512" s="2">
        <v>1</v>
      </c>
      <c r="E512" s="4">
        <v>560.58000000000004</v>
      </c>
      <c r="F512" s="4"/>
      <c r="G512" s="4" t="str">
        <f t="shared" si="79"/>
        <v>C00802</v>
      </c>
      <c r="H512" s="40">
        <f t="shared" si="80"/>
        <v>46026</v>
      </c>
      <c r="I512" s="2">
        <f t="shared" si="81"/>
        <v>1</v>
      </c>
      <c r="J512" s="4">
        <f t="shared" si="82"/>
        <v>560.58000000000004</v>
      </c>
      <c r="K512">
        <f t="shared" si="83"/>
        <v>5</v>
      </c>
      <c r="L512">
        <f t="shared" si="84"/>
        <v>3</v>
      </c>
      <c r="M512">
        <f t="shared" si="85"/>
        <v>3</v>
      </c>
      <c r="N512" s="53">
        <f t="shared" si="86"/>
        <v>3.6666666666666665</v>
      </c>
      <c r="S512" s="55" t="str">
        <f t="shared" si="87"/>
        <v>C00802</v>
      </c>
      <c r="T512" s="56">
        <f t="shared" si="88"/>
        <v>3.6666666666666665</v>
      </c>
      <c r="U512" s="57">
        <f t="shared" si="88"/>
        <v>3.6666666666666665</v>
      </c>
      <c r="V512" s="51" t="str">
        <f t="shared" si="89"/>
        <v>Loyal or Potential Loyalists</v>
      </c>
    </row>
    <row r="513" spans="2:22" x14ac:dyDescent="0.25">
      <c r="B513" t="s">
        <v>551</v>
      </c>
      <c r="C513" s="40">
        <v>45835</v>
      </c>
      <c r="D513" s="2">
        <v>2</v>
      </c>
      <c r="E513" s="4">
        <v>142.54</v>
      </c>
      <c r="F513" s="4"/>
      <c r="G513" s="4" t="str">
        <f t="shared" si="79"/>
        <v>C00803</v>
      </c>
      <c r="H513" s="40">
        <f t="shared" si="80"/>
        <v>45835</v>
      </c>
      <c r="I513" s="2">
        <f t="shared" si="81"/>
        <v>2</v>
      </c>
      <c r="J513" s="4">
        <f t="shared" si="82"/>
        <v>142.54</v>
      </c>
      <c r="K513">
        <f t="shared" si="83"/>
        <v>4</v>
      </c>
      <c r="L513">
        <f t="shared" si="84"/>
        <v>4</v>
      </c>
      <c r="M513">
        <f t="shared" si="85"/>
        <v>1</v>
      </c>
      <c r="N513" s="53">
        <f t="shared" si="86"/>
        <v>3</v>
      </c>
      <c r="S513" s="55" t="str">
        <f t="shared" si="87"/>
        <v>C00803</v>
      </c>
      <c r="T513" s="56">
        <f t="shared" si="88"/>
        <v>3</v>
      </c>
      <c r="U513" s="57">
        <f t="shared" si="88"/>
        <v>3</v>
      </c>
      <c r="V513" s="51" t="str">
        <f t="shared" si="89"/>
        <v>At Risk Customers</v>
      </c>
    </row>
    <row r="514" spans="2:22" x14ac:dyDescent="0.25">
      <c r="B514" t="s">
        <v>552</v>
      </c>
      <c r="C514" s="40">
        <v>45819</v>
      </c>
      <c r="D514" s="2">
        <v>2</v>
      </c>
      <c r="E514" s="4">
        <v>527.74</v>
      </c>
      <c r="F514" s="4"/>
      <c r="G514" s="4" t="str">
        <f t="shared" si="79"/>
        <v>C00804</v>
      </c>
      <c r="H514" s="40">
        <f t="shared" si="80"/>
        <v>45819</v>
      </c>
      <c r="I514" s="2">
        <f t="shared" si="81"/>
        <v>2</v>
      </c>
      <c r="J514" s="4">
        <f t="shared" si="82"/>
        <v>527.74</v>
      </c>
      <c r="K514">
        <f t="shared" si="83"/>
        <v>4</v>
      </c>
      <c r="L514">
        <f t="shared" si="84"/>
        <v>4</v>
      </c>
      <c r="M514">
        <f t="shared" si="85"/>
        <v>3</v>
      </c>
      <c r="N514" s="53">
        <f t="shared" si="86"/>
        <v>3.6666666666666665</v>
      </c>
      <c r="S514" s="55" t="str">
        <f t="shared" si="87"/>
        <v>C00804</v>
      </c>
      <c r="T514" s="56">
        <f t="shared" si="88"/>
        <v>3.6666666666666665</v>
      </c>
      <c r="U514" s="57">
        <f t="shared" si="88"/>
        <v>3.6666666666666665</v>
      </c>
      <c r="V514" s="51" t="str">
        <f t="shared" si="89"/>
        <v>Loyal or Potential Loyalists</v>
      </c>
    </row>
    <row r="515" spans="2:22" x14ac:dyDescent="0.25">
      <c r="B515" t="s">
        <v>553</v>
      </c>
      <c r="C515" s="40">
        <v>45365</v>
      </c>
      <c r="D515" s="2">
        <v>1</v>
      </c>
      <c r="E515" s="4">
        <v>5040.25</v>
      </c>
      <c r="F515" s="4"/>
      <c r="G515" s="4" t="str">
        <f t="shared" si="79"/>
        <v>C00806</v>
      </c>
      <c r="H515" s="40">
        <f t="shared" si="80"/>
        <v>45365</v>
      </c>
      <c r="I515" s="2">
        <f t="shared" si="81"/>
        <v>1</v>
      </c>
      <c r="J515" s="4">
        <f t="shared" si="82"/>
        <v>5040.25</v>
      </c>
      <c r="K515">
        <f t="shared" si="83"/>
        <v>2</v>
      </c>
      <c r="L515">
        <f t="shared" si="84"/>
        <v>3</v>
      </c>
      <c r="M515">
        <f t="shared" si="85"/>
        <v>5</v>
      </c>
      <c r="N515" s="53">
        <f t="shared" si="86"/>
        <v>3.3333333333333335</v>
      </c>
      <c r="S515" s="55" t="str">
        <f t="shared" si="87"/>
        <v>C00806</v>
      </c>
      <c r="T515" s="56">
        <f t="shared" si="88"/>
        <v>3.3333333333333335</v>
      </c>
      <c r="U515" s="57">
        <f t="shared" si="88"/>
        <v>3.3333333333333335</v>
      </c>
      <c r="V515" s="51" t="str">
        <f t="shared" si="89"/>
        <v>Loyal or Potential Loyalists</v>
      </c>
    </row>
    <row r="516" spans="2:22" x14ac:dyDescent="0.25">
      <c r="B516" t="s">
        <v>554</v>
      </c>
      <c r="C516" s="40">
        <v>45959</v>
      </c>
      <c r="D516" s="2">
        <v>1</v>
      </c>
      <c r="E516" s="4">
        <v>206.97</v>
      </c>
      <c r="F516" s="4"/>
      <c r="G516" s="4" t="str">
        <f t="shared" ref="G516:G579" si="90">B516</f>
        <v>C00808</v>
      </c>
      <c r="H516" s="40">
        <f t="shared" ref="H516:H579" si="91">C516</f>
        <v>45959</v>
      </c>
      <c r="I516" s="2">
        <f t="shared" ref="I516:I579" si="92">D516</f>
        <v>1</v>
      </c>
      <c r="J516" s="4">
        <f t="shared" ref="J516:J579" si="93">E516</f>
        <v>206.97</v>
      </c>
      <c r="K516">
        <f t="shared" ref="K516:K579" si="94">VLOOKUP(H516,$P$5:$Q$9,2,TRUE)</f>
        <v>5</v>
      </c>
      <c r="L516">
        <f t="shared" ref="L516:L579" si="95">VLOOKUP(I516,$P$12:$Q$16,2,TRUE)</f>
        <v>3</v>
      </c>
      <c r="M516">
        <f t="shared" ref="M516:M579" si="96">VLOOKUP(J516,$P$19:$Q$23,2,TRUE)</f>
        <v>2</v>
      </c>
      <c r="N516" s="53">
        <f t="shared" ref="N516:N579" si="97">(K516+L516+M516)/3</f>
        <v>3.3333333333333335</v>
      </c>
      <c r="S516" s="55" t="str">
        <f t="shared" ref="S516:S579" si="98">G516</f>
        <v>C00808</v>
      </c>
      <c r="T516" s="56">
        <f t="shared" ref="T516:U579" si="99">$N516</f>
        <v>3.3333333333333335</v>
      </c>
      <c r="U516" s="57">
        <f t="shared" si="99"/>
        <v>3.3333333333333335</v>
      </c>
      <c r="V516" s="51" t="str">
        <f t="shared" ref="V516:V579" si="100">IF(U516&gt;4,"Champions",IF(AND(U516&gt;3,U516&lt;=4),"Loyal or Potential Loyalists",IF(AND(U516&gt;2,U516&lt;=3),"At Risk Customers","Lost Customers")))</f>
        <v>Loyal or Potential Loyalists</v>
      </c>
    </row>
    <row r="517" spans="2:22" x14ac:dyDescent="0.25">
      <c r="B517" t="s">
        <v>555</v>
      </c>
      <c r="C517" s="40">
        <v>45787</v>
      </c>
      <c r="D517" s="2">
        <v>2</v>
      </c>
      <c r="E517" s="4">
        <v>3118.26</v>
      </c>
      <c r="F517" s="4"/>
      <c r="G517" s="4" t="str">
        <f t="shared" si="90"/>
        <v>C00809</v>
      </c>
      <c r="H517" s="40">
        <f t="shared" si="91"/>
        <v>45787</v>
      </c>
      <c r="I517" s="2">
        <f t="shared" si="92"/>
        <v>2</v>
      </c>
      <c r="J517" s="4">
        <f t="shared" si="93"/>
        <v>3118.26</v>
      </c>
      <c r="K517">
        <f t="shared" si="94"/>
        <v>3</v>
      </c>
      <c r="L517">
        <f t="shared" si="95"/>
        <v>4</v>
      </c>
      <c r="M517">
        <f t="shared" si="96"/>
        <v>4</v>
      </c>
      <c r="N517" s="53">
        <f t="shared" si="97"/>
        <v>3.6666666666666665</v>
      </c>
      <c r="S517" s="55" t="str">
        <f t="shared" si="98"/>
        <v>C00809</v>
      </c>
      <c r="T517" s="56">
        <f t="shared" si="99"/>
        <v>3.6666666666666665</v>
      </c>
      <c r="U517" s="57">
        <f t="shared" si="99"/>
        <v>3.6666666666666665</v>
      </c>
      <c r="V517" s="51" t="str">
        <f t="shared" si="100"/>
        <v>Loyal or Potential Loyalists</v>
      </c>
    </row>
    <row r="518" spans="2:22" x14ac:dyDescent="0.25">
      <c r="B518" t="s">
        <v>556</v>
      </c>
      <c r="C518" s="40">
        <v>45808</v>
      </c>
      <c r="D518" s="2">
        <v>1</v>
      </c>
      <c r="E518" s="4">
        <v>60.5</v>
      </c>
      <c r="F518" s="4"/>
      <c r="G518" s="4" t="str">
        <f t="shared" si="90"/>
        <v>C00810</v>
      </c>
      <c r="H518" s="40">
        <f t="shared" si="91"/>
        <v>45808</v>
      </c>
      <c r="I518" s="2">
        <f t="shared" si="92"/>
        <v>1</v>
      </c>
      <c r="J518" s="4">
        <f t="shared" si="93"/>
        <v>60.5</v>
      </c>
      <c r="K518">
        <f t="shared" si="94"/>
        <v>4</v>
      </c>
      <c r="L518">
        <f t="shared" si="95"/>
        <v>3</v>
      </c>
      <c r="M518">
        <f t="shared" si="96"/>
        <v>1</v>
      </c>
      <c r="N518" s="53">
        <f t="shared" si="97"/>
        <v>2.6666666666666665</v>
      </c>
      <c r="S518" s="55" t="str">
        <f t="shared" si="98"/>
        <v>C00810</v>
      </c>
      <c r="T518" s="56">
        <f t="shared" si="99"/>
        <v>2.6666666666666665</v>
      </c>
      <c r="U518" s="57">
        <f t="shared" si="99"/>
        <v>2.6666666666666665</v>
      </c>
      <c r="V518" s="51" t="str">
        <f t="shared" si="100"/>
        <v>At Risk Customers</v>
      </c>
    </row>
    <row r="519" spans="2:22" x14ac:dyDescent="0.25">
      <c r="B519" t="s">
        <v>557</v>
      </c>
      <c r="C519" s="40">
        <v>45341</v>
      </c>
      <c r="D519" s="2">
        <v>2</v>
      </c>
      <c r="E519" s="4">
        <v>3782.43</v>
      </c>
      <c r="F519" s="4"/>
      <c r="G519" s="4" t="str">
        <f t="shared" si="90"/>
        <v>C00811</v>
      </c>
      <c r="H519" s="40">
        <f t="shared" si="91"/>
        <v>45341</v>
      </c>
      <c r="I519" s="2">
        <f t="shared" si="92"/>
        <v>2</v>
      </c>
      <c r="J519" s="4">
        <f t="shared" si="93"/>
        <v>3782.43</v>
      </c>
      <c r="K519">
        <f t="shared" si="94"/>
        <v>2</v>
      </c>
      <c r="L519">
        <f t="shared" si="95"/>
        <v>4</v>
      </c>
      <c r="M519">
        <f t="shared" si="96"/>
        <v>5</v>
      </c>
      <c r="N519" s="53">
        <f t="shared" si="97"/>
        <v>3.6666666666666665</v>
      </c>
      <c r="S519" s="55" t="str">
        <f t="shared" si="98"/>
        <v>C00811</v>
      </c>
      <c r="T519" s="56">
        <f t="shared" si="99"/>
        <v>3.6666666666666665</v>
      </c>
      <c r="U519" s="57">
        <f t="shared" si="99"/>
        <v>3.6666666666666665</v>
      </c>
      <c r="V519" s="51" t="str">
        <f t="shared" si="100"/>
        <v>Loyal or Potential Loyalists</v>
      </c>
    </row>
    <row r="520" spans="2:22" x14ac:dyDescent="0.25">
      <c r="B520" t="s">
        <v>558</v>
      </c>
      <c r="C520" s="40">
        <v>45229</v>
      </c>
      <c r="D520" s="2">
        <v>1</v>
      </c>
      <c r="E520" s="4">
        <v>372.84</v>
      </c>
      <c r="F520" s="4"/>
      <c r="G520" s="4" t="str">
        <f t="shared" si="90"/>
        <v>C00812</v>
      </c>
      <c r="H520" s="40">
        <f t="shared" si="91"/>
        <v>45229</v>
      </c>
      <c r="I520" s="2">
        <f t="shared" si="92"/>
        <v>1</v>
      </c>
      <c r="J520" s="4">
        <f t="shared" si="93"/>
        <v>372.84</v>
      </c>
      <c r="K520">
        <f t="shared" si="94"/>
        <v>1</v>
      </c>
      <c r="L520">
        <f t="shared" si="95"/>
        <v>3</v>
      </c>
      <c r="M520">
        <f t="shared" si="96"/>
        <v>2</v>
      </c>
      <c r="N520" s="53">
        <f t="shared" si="97"/>
        <v>2</v>
      </c>
      <c r="S520" s="55" t="str">
        <f t="shared" si="98"/>
        <v>C00812</v>
      </c>
      <c r="T520" s="56">
        <f t="shared" si="99"/>
        <v>2</v>
      </c>
      <c r="U520" s="57">
        <f t="shared" si="99"/>
        <v>2</v>
      </c>
      <c r="V520" s="51" t="str">
        <f t="shared" si="100"/>
        <v>Lost Customers</v>
      </c>
    </row>
    <row r="521" spans="2:22" x14ac:dyDescent="0.25">
      <c r="B521" t="s">
        <v>559</v>
      </c>
      <c r="C521" s="40">
        <v>45493</v>
      </c>
      <c r="D521" s="2">
        <v>1</v>
      </c>
      <c r="E521" s="4">
        <v>955.74</v>
      </c>
      <c r="F521" s="4"/>
      <c r="G521" s="4" t="str">
        <f t="shared" si="90"/>
        <v>C00814</v>
      </c>
      <c r="H521" s="40">
        <f t="shared" si="91"/>
        <v>45493</v>
      </c>
      <c r="I521" s="2">
        <f t="shared" si="92"/>
        <v>1</v>
      </c>
      <c r="J521" s="4">
        <f t="shared" si="93"/>
        <v>955.74</v>
      </c>
      <c r="K521">
        <f t="shared" si="94"/>
        <v>2</v>
      </c>
      <c r="L521">
        <f t="shared" si="95"/>
        <v>3</v>
      </c>
      <c r="M521">
        <f t="shared" si="96"/>
        <v>3</v>
      </c>
      <c r="N521" s="53">
        <f t="shared" si="97"/>
        <v>2.6666666666666665</v>
      </c>
      <c r="S521" s="55" t="str">
        <f t="shared" si="98"/>
        <v>C00814</v>
      </c>
      <c r="T521" s="56">
        <f t="shared" si="99"/>
        <v>2.6666666666666665</v>
      </c>
      <c r="U521" s="57">
        <f t="shared" si="99"/>
        <v>2.6666666666666665</v>
      </c>
      <c r="V521" s="51" t="str">
        <f t="shared" si="100"/>
        <v>At Risk Customers</v>
      </c>
    </row>
    <row r="522" spans="2:22" x14ac:dyDescent="0.25">
      <c r="B522" t="s">
        <v>560</v>
      </c>
      <c r="C522" s="40">
        <v>45346</v>
      </c>
      <c r="D522" s="2">
        <v>1</v>
      </c>
      <c r="E522" s="4">
        <v>1041.31</v>
      </c>
      <c r="F522" s="4"/>
      <c r="G522" s="4" t="str">
        <f t="shared" si="90"/>
        <v>C00820</v>
      </c>
      <c r="H522" s="40">
        <f t="shared" si="91"/>
        <v>45346</v>
      </c>
      <c r="I522" s="2">
        <f t="shared" si="92"/>
        <v>1</v>
      </c>
      <c r="J522" s="4">
        <f t="shared" si="93"/>
        <v>1041.31</v>
      </c>
      <c r="K522">
        <f t="shared" si="94"/>
        <v>2</v>
      </c>
      <c r="L522">
        <f t="shared" si="95"/>
        <v>3</v>
      </c>
      <c r="M522">
        <f t="shared" si="96"/>
        <v>3</v>
      </c>
      <c r="N522" s="53">
        <f t="shared" si="97"/>
        <v>2.6666666666666665</v>
      </c>
      <c r="S522" s="55" t="str">
        <f t="shared" si="98"/>
        <v>C00820</v>
      </c>
      <c r="T522" s="56">
        <f t="shared" si="99"/>
        <v>2.6666666666666665</v>
      </c>
      <c r="U522" s="57">
        <f t="shared" si="99"/>
        <v>2.6666666666666665</v>
      </c>
      <c r="V522" s="51" t="str">
        <f t="shared" si="100"/>
        <v>At Risk Customers</v>
      </c>
    </row>
    <row r="523" spans="2:22" x14ac:dyDescent="0.25">
      <c r="B523" t="s">
        <v>561</v>
      </c>
      <c r="C523" s="40">
        <v>45804</v>
      </c>
      <c r="D523" s="2">
        <v>3</v>
      </c>
      <c r="E523" s="4">
        <v>2683.76</v>
      </c>
      <c r="F523" s="4"/>
      <c r="G523" s="4" t="str">
        <f t="shared" si="90"/>
        <v>C00822</v>
      </c>
      <c r="H523" s="40">
        <f t="shared" si="91"/>
        <v>45804</v>
      </c>
      <c r="I523" s="2">
        <f t="shared" si="92"/>
        <v>3</v>
      </c>
      <c r="J523" s="4">
        <f t="shared" si="93"/>
        <v>2683.76</v>
      </c>
      <c r="K523">
        <f t="shared" si="94"/>
        <v>4</v>
      </c>
      <c r="L523">
        <f t="shared" si="95"/>
        <v>4</v>
      </c>
      <c r="M523">
        <f t="shared" si="96"/>
        <v>4</v>
      </c>
      <c r="N523" s="53">
        <f t="shared" si="97"/>
        <v>4</v>
      </c>
      <c r="S523" s="55" t="str">
        <f t="shared" si="98"/>
        <v>C00822</v>
      </c>
      <c r="T523" s="56">
        <f t="shared" si="99"/>
        <v>4</v>
      </c>
      <c r="U523" s="57">
        <f t="shared" si="99"/>
        <v>4</v>
      </c>
      <c r="V523" s="51" t="str">
        <f t="shared" si="100"/>
        <v>Loyal or Potential Loyalists</v>
      </c>
    </row>
    <row r="524" spans="2:22" x14ac:dyDescent="0.25">
      <c r="B524" t="s">
        <v>562</v>
      </c>
      <c r="C524" s="40">
        <v>45607</v>
      </c>
      <c r="D524" s="2">
        <v>2</v>
      </c>
      <c r="E524" s="4">
        <v>976.08</v>
      </c>
      <c r="F524" s="4"/>
      <c r="G524" s="4" t="str">
        <f t="shared" si="90"/>
        <v>C00823</v>
      </c>
      <c r="H524" s="40">
        <f t="shared" si="91"/>
        <v>45607</v>
      </c>
      <c r="I524" s="2">
        <f t="shared" si="92"/>
        <v>2</v>
      </c>
      <c r="J524" s="4">
        <f t="shared" si="93"/>
        <v>976.08</v>
      </c>
      <c r="K524">
        <f t="shared" si="94"/>
        <v>3</v>
      </c>
      <c r="L524">
        <f t="shared" si="95"/>
        <v>4</v>
      </c>
      <c r="M524">
        <f t="shared" si="96"/>
        <v>3</v>
      </c>
      <c r="N524" s="53">
        <f t="shared" si="97"/>
        <v>3.3333333333333335</v>
      </c>
      <c r="S524" s="55" t="str">
        <f t="shared" si="98"/>
        <v>C00823</v>
      </c>
      <c r="T524" s="56">
        <f t="shared" si="99"/>
        <v>3.3333333333333335</v>
      </c>
      <c r="U524" s="57">
        <f t="shared" si="99"/>
        <v>3.3333333333333335</v>
      </c>
      <c r="V524" s="51" t="str">
        <f t="shared" si="100"/>
        <v>Loyal or Potential Loyalists</v>
      </c>
    </row>
    <row r="525" spans="2:22" x14ac:dyDescent="0.25">
      <c r="B525" t="s">
        <v>563</v>
      </c>
      <c r="C525" s="40">
        <v>45952</v>
      </c>
      <c r="D525" s="2">
        <v>17</v>
      </c>
      <c r="E525" s="4">
        <v>13431.07</v>
      </c>
      <c r="F525" s="4"/>
      <c r="G525" s="4" t="str">
        <f t="shared" si="90"/>
        <v>C00824</v>
      </c>
      <c r="H525" s="40">
        <f t="shared" si="91"/>
        <v>45952</v>
      </c>
      <c r="I525" s="2">
        <f t="shared" si="92"/>
        <v>17</v>
      </c>
      <c r="J525" s="4">
        <f t="shared" si="93"/>
        <v>13431.07</v>
      </c>
      <c r="K525">
        <f t="shared" si="94"/>
        <v>5</v>
      </c>
      <c r="L525">
        <f t="shared" si="95"/>
        <v>5</v>
      </c>
      <c r="M525">
        <f t="shared" si="96"/>
        <v>5</v>
      </c>
      <c r="N525" s="53">
        <f t="shared" si="97"/>
        <v>5</v>
      </c>
      <c r="S525" s="55" t="str">
        <f t="shared" si="98"/>
        <v>C00824</v>
      </c>
      <c r="T525" s="56">
        <f t="shared" si="99"/>
        <v>5</v>
      </c>
      <c r="U525" s="57">
        <f t="shared" si="99"/>
        <v>5</v>
      </c>
      <c r="V525" s="51" t="str">
        <f t="shared" si="100"/>
        <v>Champions</v>
      </c>
    </row>
    <row r="526" spans="2:22" x14ac:dyDescent="0.25">
      <c r="B526" t="s">
        <v>564</v>
      </c>
      <c r="C526" s="40">
        <v>45608</v>
      </c>
      <c r="D526" s="2">
        <v>2</v>
      </c>
      <c r="E526" s="4">
        <v>891.8</v>
      </c>
      <c r="F526" s="4"/>
      <c r="G526" s="4" t="str">
        <f t="shared" si="90"/>
        <v>C00826</v>
      </c>
      <c r="H526" s="40">
        <f t="shared" si="91"/>
        <v>45608</v>
      </c>
      <c r="I526" s="2">
        <f t="shared" si="92"/>
        <v>2</v>
      </c>
      <c r="J526" s="4">
        <f t="shared" si="93"/>
        <v>891.8</v>
      </c>
      <c r="K526">
        <f t="shared" si="94"/>
        <v>3</v>
      </c>
      <c r="L526">
        <f t="shared" si="95"/>
        <v>4</v>
      </c>
      <c r="M526">
        <f t="shared" si="96"/>
        <v>3</v>
      </c>
      <c r="N526" s="53">
        <f t="shared" si="97"/>
        <v>3.3333333333333335</v>
      </c>
      <c r="S526" s="55" t="str">
        <f t="shared" si="98"/>
        <v>C00826</v>
      </c>
      <c r="T526" s="56">
        <f t="shared" si="99"/>
        <v>3.3333333333333335</v>
      </c>
      <c r="U526" s="57">
        <f t="shared" si="99"/>
        <v>3.3333333333333335</v>
      </c>
      <c r="V526" s="51" t="str">
        <f t="shared" si="100"/>
        <v>Loyal or Potential Loyalists</v>
      </c>
    </row>
    <row r="527" spans="2:22" x14ac:dyDescent="0.25">
      <c r="B527" t="s">
        <v>565</v>
      </c>
      <c r="C527" s="40">
        <v>46007</v>
      </c>
      <c r="D527" s="2">
        <v>9</v>
      </c>
      <c r="E527" s="4">
        <v>3053.82</v>
      </c>
      <c r="F527" s="4"/>
      <c r="G527" s="4" t="str">
        <f t="shared" si="90"/>
        <v>C00827</v>
      </c>
      <c r="H527" s="40">
        <f t="shared" si="91"/>
        <v>46007</v>
      </c>
      <c r="I527" s="2">
        <f t="shared" si="92"/>
        <v>9</v>
      </c>
      <c r="J527" s="4">
        <f t="shared" si="93"/>
        <v>3053.82</v>
      </c>
      <c r="K527">
        <f t="shared" si="94"/>
        <v>5</v>
      </c>
      <c r="L527">
        <f t="shared" si="95"/>
        <v>5</v>
      </c>
      <c r="M527">
        <f t="shared" si="96"/>
        <v>4</v>
      </c>
      <c r="N527" s="53">
        <f t="shared" si="97"/>
        <v>4.666666666666667</v>
      </c>
      <c r="S527" s="55" t="str">
        <f t="shared" si="98"/>
        <v>C00827</v>
      </c>
      <c r="T527" s="56">
        <f t="shared" si="99"/>
        <v>4.666666666666667</v>
      </c>
      <c r="U527" s="57">
        <f t="shared" si="99"/>
        <v>4.666666666666667</v>
      </c>
      <c r="V527" s="51" t="str">
        <f t="shared" si="100"/>
        <v>Champions</v>
      </c>
    </row>
    <row r="528" spans="2:22" x14ac:dyDescent="0.25">
      <c r="B528" t="s">
        <v>566</v>
      </c>
      <c r="C528" s="40">
        <v>45675</v>
      </c>
      <c r="D528" s="2">
        <v>4</v>
      </c>
      <c r="E528" s="4">
        <v>2302.7399999999998</v>
      </c>
      <c r="F528" s="4"/>
      <c r="G528" s="4" t="str">
        <f t="shared" si="90"/>
        <v>C00829</v>
      </c>
      <c r="H528" s="40">
        <f t="shared" si="91"/>
        <v>45675</v>
      </c>
      <c r="I528" s="2">
        <f t="shared" si="92"/>
        <v>4</v>
      </c>
      <c r="J528" s="4">
        <f t="shared" si="93"/>
        <v>2302.7399999999998</v>
      </c>
      <c r="K528">
        <f t="shared" si="94"/>
        <v>3</v>
      </c>
      <c r="L528">
        <f t="shared" si="95"/>
        <v>5</v>
      </c>
      <c r="M528">
        <f t="shared" si="96"/>
        <v>4</v>
      </c>
      <c r="N528" s="53">
        <f t="shared" si="97"/>
        <v>4</v>
      </c>
      <c r="S528" s="55" t="str">
        <f t="shared" si="98"/>
        <v>C00829</v>
      </c>
      <c r="T528" s="56">
        <f t="shared" si="99"/>
        <v>4</v>
      </c>
      <c r="U528" s="57">
        <f t="shared" si="99"/>
        <v>4</v>
      </c>
      <c r="V528" s="51" t="str">
        <f t="shared" si="100"/>
        <v>Loyal or Potential Loyalists</v>
      </c>
    </row>
    <row r="529" spans="2:22" x14ac:dyDescent="0.25">
      <c r="B529" t="s">
        <v>567</v>
      </c>
      <c r="C529" s="40">
        <v>45976</v>
      </c>
      <c r="D529" s="2">
        <v>10</v>
      </c>
      <c r="E529" s="4">
        <v>5155.53</v>
      </c>
      <c r="F529" s="4"/>
      <c r="G529" s="4" t="str">
        <f t="shared" si="90"/>
        <v>C00832</v>
      </c>
      <c r="H529" s="40">
        <f t="shared" si="91"/>
        <v>45976</v>
      </c>
      <c r="I529" s="2">
        <f t="shared" si="92"/>
        <v>10</v>
      </c>
      <c r="J529" s="4">
        <f t="shared" si="93"/>
        <v>5155.53</v>
      </c>
      <c r="K529">
        <f t="shared" si="94"/>
        <v>5</v>
      </c>
      <c r="L529">
        <f t="shared" si="95"/>
        <v>5</v>
      </c>
      <c r="M529">
        <f t="shared" si="96"/>
        <v>5</v>
      </c>
      <c r="N529" s="53">
        <f t="shared" si="97"/>
        <v>5</v>
      </c>
      <c r="S529" s="55" t="str">
        <f t="shared" si="98"/>
        <v>C00832</v>
      </c>
      <c r="T529" s="56">
        <f t="shared" si="99"/>
        <v>5</v>
      </c>
      <c r="U529" s="57">
        <f t="shared" si="99"/>
        <v>5</v>
      </c>
      <c r="V529" s="51" t="str">
        <f t="shared" si="100"/>
        <v>Champions</v>
      </c>
    </row>
    <row r="530" spans="2:22" x14ac:dyDescent="0.25">
      <c r="B530" t="s">
        <v>568</v>
      </c>
      <c r="C530" s="40">
        <v>45827</v>
      </c>
      <c r="D530" s="2">
        <v>1</v>
      </c>
      <c r="E530" s="4">
        <v>339.54</v>
      </c>
      <c r="F530" s="4"/>
      <c r="G530" s="4" t="str">
        <f t="shared" si="90"/>
        <v>C00834</v>
      </c>
      <c r="H530" s="40">
        <f t="shared" si="91"/>
        <v>45827</v>
      </c>
      <c r="I530" s="2">
        <f t="shared" si="92"/>
        <v>1</v>
      </c>
      <c r="J530" s="4">
        <f t="shared" si="93"/>
        <v>339.54</v>
      </c>
      <c r="K530">
        <f t="shared" si="94"/>
        <v>4</v>
      </c>
      <c r="L530">
        <f t="shared" si="95"/>
        <v>3</v>
      </c>
      <c r="M530">
        <f t="shared" si="96"/>
        <v>2</v>
      </c>
      <c r="N530" s="53">
        <f t="shared" si="97"/>
        <v>3</v>
      </c>
      <c r="S530" s="55" t="str">
        <f t="shared" si="98"/>
        <v>C00834</v>
      </c>
      <c r="T530" s="56">
        <f t="shared" si="99"/>
        <v>3</v>
      </c>
      <c r="U530" s="57">
        <f t="shared" si="99"/>
        <v>3</v>
      </c>
      <c r="V530" s="51" t="str">
        <f t="shared" si="100"/>
        <v>At Risk Customers</v>
      </c>
    </row>
    <row r="531" spans="2:22" x14ac:dyDescent="0.25">
      <c r="B531" t="s">
        <v>569</v>
      </c>
      <c r="C531" s="40">
        <v>45922</v>
      </c>
      <c r="D531" s="2">
        <v>2</v>
      </c>
      <c r="E531" s="4">
        <v>318.22000000000003</v>
      </c>
      <c r="F531" s="4"/>
      <c r="G531" s="4" t="str">
        <f t="shared" si="90"/>
        <v>C00835</v>
      </c>
      <c r="H531" s="40">
        <f t="shared" si="91"/>
        <v>45922</v>
      </c>
      <c r="I531" s="2">
        <f t="shared" si="92"/>
        <v>2</v>
      </c>
      <c r="J531" s="4">
        <f t="shared" si="93"/>
        <v>318.22000000000003</v>
      </c>
      <c r="K531">
        <f t="shared" si="94"/>
        <v>4</v>
      </c>
      <c r="L531">
        <f t="shared" si="95"/>
        <v>4</v>
      </c>
      <c r="M531">
        <f t="shared" si="96"/>
        <v>2</v>
      </c>
      <c r="N531" s="53">
        <f t="shared" si="97"/>
        <v>3.3333333333333335</v>
      </c>
      <c r="S531" s="55" t="str">
        <f t="shared" si="98"/>
        <v>C00835</v>
      </c>
      <c r="T531" s="56">
        <f t="shared" si="99"/>
        <v>3.3333333333333335</v>
      </c>
      <c r="U531" s="57">
        <f t="shared" si="99"/>
        <v>3.3333333333333335</v>
      </c>
      <c r="V531" s="51" t="str">
        <f t="shared" si="100"/>
        <v>Loyal or Potential Loyalists</v>
      </c>
    </row>
    <row r="532" spans="2:22" x14ac:dyDescent="0.25">
      <c r="B532" t="s">
        <v>570</v>
      </c>
      <c r="C532" s="40">
        <v>46010</v>
      </c>
      <c r="D532" s="2">
        <v>15</v>
      </c>
      <c r="E532" s="4">
        <v>10786.35</v>
      </c>
      <c r="F532" s="4"/>
      <c r="G532" s="4" t="str">
        <f t="shared" si="90"/>
        <v>C00836</v>
      </c>
      <c r="H532" s="40">
        <f t="shared" si="91"/>
        <v>46010</v>
      </c>
      <c r="I532" s="2">
        <f t="shared" si="92"/>
        <v>15</v>
      </c>
      <c r="J532" s="4">
        <f t="shared" si="93"/>
        <v>10786.35</v>
      </c>
      <c r="K532">
        <f t="shared" si="94"/>
        <v>5</v>
      </c>
      <c r="L532">
        <f t="shared" si="95"/>
        <v>5</v>
      </c>
      <c r="M532">
        <f t="shared" si="96"/>
        <v>5</v>
      </c>
      <c r="N532" s="53">
        <f t="shared" si="97"/>
        <v>5</v>
      </c>
      <c r="S532" s="55" t="str">
        <f t="shared" si="98"/>
        <v>C00836</v>
      </c>
      <c r="T532" s="56">
        <f t="shared" si="99"/>
        <v>5</v>
      </c>
      <c r="U532" s="57">
        <f t="shared" si="99"/>
        <v>5</v>
      </c>
      <c r="V532" s="51" t="str">
        <f t="shared" si="100"/>
        <v>Champions</v>
      </c>
    </row>
    <row r="533" spans="2:22" x14ac:dyDescent="0.25">
      <c r="B533" t="s">
        <v>571</v>
      </c>
      <c r="C533" s="40">
        <v>45735</v>
      </c>
      <c r="D533" s="2">
        <v>1</v>
      </c>
      <c r="E533" s="4">
        <v>3715</v>
      </c>
      <c r="F533" s="4"/>
      <c r="G533" s="4" t="str">
        <f t="shared" si="90"/>
        <v>C00838</v>
      </c>
      <c r="H533" s="40">
        <f t="shared" si="91"/>
        <v>45735</v>
      </c>
      <c r="I533" s="2">
        <f t="shared" si="92"/>
        <v>1</v>
      </c>
      <c r="J533" s="4">
        <f t="shared" si="93"/>
        <v>3715</v>
      </c>
      <c r="K533">
        <f t="shared" si="94"/>
        <v>3</v>
      </c>
      <c r="L533">
        <f t="shared" si="95"/>
        <v>3</v>
      </c>
      <c r="M533">
        <f t="shared" si="96"/>
        <v>5</v>
      </c>
      <c r="N533" s="53">
        <f t="shared" si="97"/>
        <v>3.6666666666666665</v>
      </c>
      <c r="S533" s="55" t="str">
        <f t="shared" si="98"/>
        <v>C00838</v>
      </c>
      <c r="T533" s="56">
        <f t="shared" si="99"/>
        <v>3.6666666666666665</v>
      </c>
      <c r="U533" s="57">
        <f t="shared" si="99"/>
        <v>3.6666666666666665</v>
      </c>
      <c r="V533" s="51" t="str">
        <f t="shared" si="100"/>
        <v>Loyal or Potential Loyalists</v>
      </c>
    </row>
    <row r="534" spans="2:22" x14ac:dyDescent="0.25">
      <c r="B534" t="s">
        <v>572</v>
      </c>
      <c r="C534" s="40">
        <v>45257</v>
      </c>
      <c r="D534" s="2">
        <v>1</v>
      </c>
      <c r="E534" s="4">
        <v>451.06</v>
      </c>
      <c r="F534" s="4"/>
      <c r="G534" s="4" t="str">
        <f t="shared" si="90"/>
        <v>C00841</v>
      </c>
      <c r="H534" s="40">
        <f t="shared" si="91"/>
        <v>45257</v>
      </c>
      <c r="I534" s="2">
        <f t="shared" si="92"/>
        <v>1</v>
      </c>
      <c r="J534" s="4">
        <f t="shared" si="93"/>
        <v>451.06</v>
      </c>
      <c r="K534">
        <f t="shared" si="94"/>
        <v>1</v>
      </c>
      <c r="L534">
        <f t="shared" si="95"/>
        <v>3</v>
      </c>
      <c r="M534">
        <f t="shared" si="96"/>
        <v>2</v>
      </c>
      <c r="N534" s="53">
        <f t="shared" si="97"/>
        <v>2</v>
      </c>
      <c r="S534" s="55" t="str">
        <f t="shared" si="98"/>
        <v>C00841</v>
      </c>
      <c r="T534" s="56">
        <f t="shared" si="99"/>
        <v>2</v>
      </c>
      <c r="U534" s="57">
        <f t="shared" si="99"/>
        <v>2</v>
      </c>
      <c r="V534" s="51" t="str">
        <f t="shared" si="100"/>
        <v>Lost Customers</v>
      </c>
    </row>
    <row r="535" spans="2:22" x14ac:dyDescent="0.25">
      <c r="B535" t="s">
        <v>573</v>
      </c>
      <c r="C535" s="40">
        <v>45378</v>
      </c>
      <c r="D535" s="2">
        <v>1</v>
      </c>
      <c r="E535" s="4">
        <v>3042.38</v>
      </c>
      <c r="F535" s="4"/>
      <c r="G535" s="4" t="str">
        <f t="shared" si="90"/>
        <v>C00843</v>
      </c>
      <c r="H535" s="40">
        <f t="shared" si="91"/>
        <v>45378</v>
      </c>
      <c r="I535" s="2">
        <f t="shared" si="92"/>
        <v>1</v>
      </c>
      <c r="J535" s="4">
        <f t="shared" si="93"/>
        <v>3042.38</v>
      </c>
      <c r="K535">
        <f t="shared" si="94"/>
        <v>2</v>
      </c>
      <c r="L535">
        <f t="shared" si="95"/>
        <v>3</v>
      </c>
      <c r="M535">
        <f t="shared" si="96"/>
        <v>4</v>
      </c>
      <c r="N535" s="53">
        <f t="shared" si="97"/>
        <v>3</v>
      </c>
      <c r="S535" s="55" t="str">
        <f t="shared" si="98"/>
        <v>C00843</v>
      </c>
      <c r="T535" s="56">
        <f t="shared" si="99"/>
        <v>3</v>
      </c>
      <c r="U535" s="57">
        <f t="shared" si="99"/>
        <v>3</v>
      </c>
      <c r="V535" s="51" t="str">
        <f t="shared" si="100"/>
        <v>At Risk Customers</v>
      </c>
    </row>
    <row r="536" spans="2:22" x14ac:dyDescent="0.25">
      <c r="B536" t="s">
        <v>574</v>
      </c>
      <c r="C536" s="40">
        <v>45591</v>
      </c>
      <c r="D536" s="2">
        <v>2</v>
      </c>
      <c r="E536" s="4">
        <v>4323.8599999999997</v>
      </c>
      <c r="F536" s="4"/>
      <c r="G536" s="4" t="str">
        <f t="shared" si="90"/>
        <v>C00844</v>
      </c>
      <c r="H536" s="40">
        <f t="shared" si="91"/>
        <v>45591</v>
      </c>
      <c r="I536" s="2">
        <f t="shared" si="92"/>
        <v>2</v>
      </c>
      <c r="J536" s="4">
        <f t="shared" si="93"/>
        <v>4323.8599999999997</v>
      </c>
      <c r="K536">
        <f t="shared" si="94"/>
        <v>2</v>
      </c>
      <c r="L536">
        <f t="shared" si="95"/>
        <v>4</v>
      </c>
      <c r="M536">
        <f t="shared" si="96"/>
        <v>5</v>
      </c>
      <c r="N536" s="53">
        <f t="shared" si="97"/>
        <v>3.6666666666666665</v>
      </c>
      <c r="S536" s="55" t="str">
        <f t="shared" si="98"/>
        <v>C00844</v>
      </c>
      <c r="T536" s="56">
        <f t="shared" si="99"/>
        <v>3.6666666666666665</v>
      </c>
      <c r="U536" s="57">
        <f t="shared" si="99"/>
        <v>3.6666666666666665</v>
      </c>
      <c r="V536" s="51" t="str">
        <f t="shared" si="100"/>
        <v>Loyal or Potential Loyalists</v>
      </c>
    </row>
    <row r="537" spans="2:22" x14ac:dyDescent="0.25">
      <c r="B537" t="s">
        <v>575</v>
      </c>
      <c r="C537" s="40">
        <v>45724</v>
      </c>
      <c r="D537" s="2">
        <v>4</v>
      </c>
      <c r="E537" s="4">
        <v>1576.04</v>
      </c>
      <c r="F537" s="4"/>
      <c r="G537" s="4" t="str">
        <f t="shared" si="90"/>
        <v>C00845</v>
      </c>
      <c r="H537" s="40">
        <f t="shared" si="91"/>
        <v>45724</v>
      </c>
      <c r="I537" s="2">
        <f t="shared" si="92"/>
        <v>4</v>
      </c>
      <c r="J537" s="4">
        <f t="shared" si="93"/>
        <v>1576.04</v>
      </c>
      <c r="K537">
        <f t="shared" si="94"/>
        <v>3</v>
      </c>
      <c r="L537">
        <f t="shared" si="95"/>
        <v>5</v>
      </c>
      <c r="M537">
        <f t="shared" si="96"/>
        <v>4</v>
      </c>
      <c r="N537" s="53">
        <f t="shared" si="97"/>
        <v>4</v>
      </c>
      <c r="S537" s="55" t="str">
        <f t="shared" si="98"/>
        <v>C00845</v>
      </c>
      <c r="T537" s="56">
        <f t="shared" si="99"/>
        <v>4</v>
      </c>
      <c r="U537" s="57">
        <f t="shared" si="99"/>
        <v>4</v>
      </c>
      <c r="V537" s="51" t="str">
        <f t="shared" si="100"/>
        <v>Loyal or Potential Loyalists</v>
      </c>
    </row>
    <row r="538" spans="2:22" x14ac:dyDescent="0.25">
      <c r="B538" t="s">
        <v>576</v>
      </c>
      <c r="C538" s="40">
        <v>45604</v>
      </c>
      <c r="D538" s="2">
        <v>1</v>
      </c>
      <c r="E538" s="4">
        <v>149.22999999999999</v>
      </c>
      <c r="F538" s="4"/>
      <c r="G538" s="4" t="str">
        <f t="shared" si="90"/>
        <v>C00846</v>
      </c>
      <c r="H538" s="40">
        <f t="shared" si="91"/>
        <v>45604</v>
      </c>
      <c r="I538" s="2">
        <f t="shared" si="92"/>
        <v>1</v>
      </c>
      <c r="J538" s="4">
        <f t="shared" si="93"/>
        <v>149.22999999999999</v>
      </c>
      <c r="K538">
        <f t="shared" si="94"/>
        <v>3</v>
      </c>
      <c r="L538">
        <f t="shared" si="95"/>
        <v>3</v>
      </c>
      <c r="M538">
        <f t="shared" si="96"/>
        <v>1</v>
      </c>
      <c r="N538" s="53">
        <f t="shared" si="97"/>
        <v>2.3333333333333335</v>
      </c>
      <c r="S538" s="55" t="str">
        <f t="shared" si="98"/>
        <v>C00846</v>
      </c>
      <c r="T538" s="56">
        <f t="shared" si="99"/>
        <v>2.3333333333333335</v>
      </c>
      <c r="U538" s="57">
        <f t="shared" si="99"/>
        <v>2.3333333333333335</v>
      </c>
      <c r="V538" s="51" t="str">
        <f t="shared" si="100"/>
        <v>At Risk Customers</v>
      </c>
    </row>
    <row r="539" spans="2:22" x14ac:dyDescent="0.25">
      <c r="B539" t="s">
        <v>577</v>
      </c>
      <c r="C539" s="40">
        <v>46002</v>
      </c>
      <c r="D539" s="2">
        <v>1</v>
      </c>
      <c r="E539" s="4">
        <v>3032.29</v>
      </c>
      <c r="F539" s="4"/>
      <c r="G539" s="4" t="str">
        <f t="shared" si="90"/>
        <v>C00847</v>
      </c>
      <c r="H539" s="40">
        <f t="shared" si="91"/>
        <v>46002</v>
      </c>
      <c r="I539" s="2">
        <f t="shared" si="92"/>
        <v>1</v>
      </c>
      <c r="J539" s="4">
        <f t="shared" si="93"/>
        <v>3032.29</v>
      </c>
      <c r="K539">
        <f t="shared" si="94"/>
        <v>5</v>
      </c>
      <c r="L539">
        <f t="shared" si="95"/>
        <v>3</v>
      </c>
      <c r="M539">
        <f t="shared" si="96"/>
        <v>4</v>
      </c>
      <c r="N539" s="53">
        <f t="shared" si="97"/>
        <v>4</v>
      </c>
      <c r="S539" s="55" t="str">
        <f t="shared" si="98"/>
        <v>C00847</v>
      </c>
      <c r="T539" s="56">
        <f t="shared" si="99"/>
        <v>4</v>
      </c>
      <c r="U539" s="57">
        <f t="shared" si="99"/>
        <v>4</v>
      </c>
      <c r="V539" s="51" t="str">
        <f t="shared" si="100"/>
        <v>Loyal or Potential Loyalists</v>
      </c>
    </row>
    <row r="540" spans="2:22" x14ac:dyDescent="0.25">
      <c r="B540" t="s">
        <v>578</v>
      </c>
      <c r="C540" s="40">
        <v>44980</v>
      </c>
      <c r="D540" s="2">
        <v>1</v>
      </c>
      <c r="E540" s="4">
        <v>2107.5300000000002</v>
      </c>
      <c r="F540" s="4"/>
      <c r="G540" s="4" t="str">
        <f t="shared" si="90"/>
        <v>C00848</v>
      </c>
      <c r="H540" s="40">
        <f t="shared" si="91"/>
        <v>44980</v>
      </c>
      <c r="I540" s="2">
        <f t="shared" si="92"/>
        <v>1</v>
      </c>
      <c r="J540" s="4">
        <f t="shared" si="93"/>
        <v>2107.5300000000002</v>
      </c>
      <c r="K540">
        <f t="shared" si="94"/>
        <v>1</v>
      </c>
      <c r="L540">
        <f t="shared" si="95"/>
        <v>3</v>
      </c>
      <c r="M540">
        <f t="shared" si="96"/>
        <v>4</v>
      </c>
      <c r="N540" s="53">
        <f t="shared" si="97"/>
        <v>2.6666666666666665</v>
      </c>
      <c r="S540" s="55" t="str">
        <f t="shared" si="98"/>
        <v>C00848</v>
      </c>
      <c r="T540" s="56">
        <f t="shared" si="99"/>
        <v>2.6666666666666665</v>
      </c>
      <c r="U540" s="57">
        <f t="shared" si="99"/>
        <v>2.6666666666666665</v>
      </c>
      <c r="V540" s="51" t="str">
        <f t="shared" si="100"/>
        <v>At Risk Customers</v>
      </c>
    </row>
    <row r="541" spans="2:22" x14ac:dyDescent="0.25">
      <c r="B541" t="s">
        <v>579</v>
      </c>
      <c r="C541" s="40">
        <v>45352</v>
      </c>
      <c r="D541" s="2">
        <v>1</v>
      </c>
      <c r="E541" s="4">
        <v>285.49</v>
      </c>
      <c r="F541" s="4"/>
      <c r="G541" s="4" t="str">
        <f t="shared" si="90"/>
        <v>C00850</v>
      </c>
      <c r="H541" s="40">
        <f t="shared" si="91"/>
        <v>45352</v>
      </c>
      <c r="I541" s="2">
        <f t="shared" si="92"/>
        <v>1</v>
      </c>
      <c r="J541" s="4">
        <f t="shared" si="93"/>
        <v>285.49</v>
      </c>
      <c r="K541">
        <f t="shared" si="94"/>
        <v>2</v>
      </c>
      <c r="L541">
        <f t="shared" si="95"/>
        <v>3</v>
      </c>
      <c r="M541">
        <f t="shared" si="96"/>
        <v>2</v>
      </c>
      <c r="N541" s="53">
        <f t="shared" si="97"/>
        <v>2.3333333333333335</v>
      </c>
      <c r="S541" s="55" t="str">
        <f t="shared" si="98"/>
        <v>C00850</v>
      </c>
      <c r="T541" s="56">
        <f t="shared" si="99"/>
        <v>2.3333333333333335</v>
      </c>
      <c r="U541" s="57">
        <f t="shared" si="99"/>
        <v>2.3333333333333335</v>
      </c>
      <c r="V541" s="51" t="str">
        <f t="shared" si="100"/>
        <v>At Risk Customers</v>
      </c>
    </row>
    <row r="542" spans="2:22" x14ac:dyDescent="0.25">
      <c r="B542" t="s">
        <v>580</v>
      </c>
      <c r="C542" s="40">
        <v>45743</v>
      </c>
      <c r="D542" s="2">
        <v>1</v>
      </c>
      <c r="E542" s="4">
        <v>3273.53</v>
      </c>
      <c r="F542" s="4"/>
      <c r="G542" s="4" t="str">
        <f t="shared" si="90"/>
        <v>C00851</v>
      </c>
      <c r="H542" s="40">
        <f t="shared" si="91"/>
        <v>45743</v>
      </c>
      <c r="I542" s="2">
        <f t="shared" si="92"/>
        <v>1</v>
      </c>
      <c r="J542" s="4">
        <f t="shared" si="93"/>
        <v>3273.53</v>
      </c>
      <c r="K542">
        <f t="shared" si="94"/>
        <v>3</v>
      </c>
      <c r="L542">
        <f t="shared" si="95"/>
        <v>3</v>
      </c>
      <c r="M542">
        <f t="shared" si="96"/>
        <v>4</v>
      </c>
      <c r="N542" s="53">
        <f t="shared" si="97"/>
        <v>3.3333333333333335</v>
      </c>
      <c r="S542" s="55" t="str">
        <f t="shared" si="98"/>
        <v>C00851</v>
      </c>
      <c r="T542" s="56">
        <f t="shared" si="99"/>
        <v>3.3333333333333335</v>
      </c>
      <c r="U542" s="57">
        <f t="shared" si="99"/>
        <v>3.3333333333333335</v>
      </c>
      <c r="V542" s="51" t="str">
        <f t="shared" si="100"/>
        <v>Loyal or Potential Loyalists</v>
      </c>
    </row>
    <row r="543" spans="2:22" x14ac:dyDescent="0.25">
      <c r="B543" t="s">
        <v>581</v>
      </c>
      <c r="C543" s="40">
        <v>46009</v>
      </c>
      <c r="D543" s="2">
        <v>3</v>
      </c>
      <c r="E543" s="4">
        <v>2186.4</v>
      </c>
      <c r="F543" s="4"/>
      <c r="G543" s="4" t="str">
        <f t="shared" si="90"/>
        <v>C00853</v>
      </c>
      <c r="H543" s="40">
        <f t="shared" si="91"/>
        <v>46009</v>
      </c>
      <c r="I543" s="2">
        <f t="shared" si="92"/>
        <v>3</v>
      </c>
      <c r="J543" s="4">
        <f t="shared" si="93"/>
        <v>2186.4</v>
      </c>
      <c r="K543">
        <f t="shared" si="94"/>
        <v>5</v>
      </c>
      <c r="L543">
        <f t="shared" si="95"/>
        <v>4</v>
      </c>
      <c r="M543">
        <f t="shared" si="96"/>
        <v>4</v>
      </c>
      <c r="N543" s="53">
        <f t="shared" si="97"/>
        <v>4.333333333333333</v>
      </c>
      <c r="S543" s="55" t="str">
        <f t="shared" si="98"/>
        <v>C00853</v>
      </c>
      <c r="T543" s="56">
        <f t="shared" si="99"/>
        <v>4.333333333333333</v>
      </c>
      <c r="U543" s="57">
        <f t="shared" si="99"/>
        <v>4.333333333333333</v>
      </c>
      <c r="V543" s="51" t="str">
        <f t="shared" si="100"/>
        <v>Champions</v>
      </c>
    </row>
    <row r="544" spans="2:22" x14ac:dyDescent="0.25">
      <c r="B544" t="s">
        <v>582</v>
      </c>
      <c r="C544" s="40">
        <v>45326</v>
      </c>
      <c r="D544" s="2">
        <v>2</v>
      </c>
      <c r="E544" s="4">
        <v>231.01</v>
      </c>
      <c r="F544" s="4"/>
      <c r="G544" s="4" t="str">
        <f t="shared" si="90"/>
        <v>C00855</v>
      </c>
      <c r="H544" s="40">
        <f t="shared" si="91"/>
        <v>45326</v>
      </c>
      <c r="I544" s="2">
        <f t="shared" si="92"/>
        <v>2</v>
      </c>
      <c r="J544" s="4">
        <f t="shared" si="93"/>
        <v>231.01</v>
      </c>
      <c r="K544">
        <f t="shared" si="94"/>
        <v>2</v>
      </c>
      <c r="L544">
        <f t="shared" si="95"/>
        <v>4</v>
      </c>
      <c r="M544">
        <f t="shared" si="96"/>
        <v>2</v>
      </c>
      <c r="N544" s="53">
        <f t="shared" si="97"/>
        <v>2.6666666666666665</v>
      </c>
      <c r="S544" s="55" t="str">
        <f t="shared" si="98"/>
        <v>C00855</v>
      </c>
      <c r="T544" s="56">
        <f t="shared" si="99"/>
        <v>2.6666666666666665</v>
      </c>
      <c r="U544" s="57">
        <f t="shared" si="99"/>
        <v>2.6666666666666665</v>
      </c>
      <c r="V544" s="51" t="str">
        <f t="shared" si="100"/>
        <v>At Risk Customers</v>
      </c>
    </row>
    <row r="545" spans="2:22" x14ac:dyDescent="0.25">
      <c r="B545" t="s">
        <v>583</v>
      </c>
      <c r="C545" s="40">
        <v>45808</v>
      </c>
      <c r="D545" s="2">
        <v>1</v>
      </c>
      <c r="E545" s="4">
        <v>204.06</v>
      </c>
      <c r="F545" s="4"/>
      <c r="G545" s="4" t="str">
        <f t="shared" si="90"/>
        <v>C00857</v>
      </c>
      <c r="H545" s="40">
        <f t="shared" si="91"/>
        <v>45808</v>
      </c>
      <c r="I545" s="2">
        <f t="shared" si="92"/>
        <v>1</v>
      </c>
      <c r="J545" s="4">
        <f t="shared" si="93"/>
        <v>204.06</v>
      </c>
      <c r="K545">
        <f t="shared" si="94"/>
        <v>4</v>
      </c>
      <c r="L545">
        <f t="shared" si="95"/>
        <v>3</v>
      </c>
      <c r="M545">
        <f t="shared" si="96"/>
        <v>2</v>
      </c>
      <c r="N545" s="53">
        <f t="shared" si="97"/>
        <v>3</v>
      </c>
      <c r="S545" s="55" t="str">
        <f t="shared" si="98"/>
        <v>C00857</v>
      </c>
      <c r="T545" s="56">
        <f t="shared" si="99"/>
        <v>3</v>
      </c>
      <c r="U545" s="57">
        <f t="shared" si="99"/>
        <v>3</v>
      </c>
      <c r="V545" s="51" t="str">
        <f t="shared" si="100"/>
        <v>At Risk Customers</v>
      </c>
    </row>
    <row r="546" spans="2:22" x14ac:dyDescent="0.25">
      <c r="B546" t="s">
        <v>584</v>
      </c>
      <c r="C546" s="40">
        <v>44999</v>
      </c>
      <c r="D546" s="2">
        <v>1</v>
      </c>
      <c r="E546" s="4">
        <v>115.98</v>
      </c>
      <c r="F546" s="4"/>
      <c r="G546" s="4" t="str">
        <f t="shared" si="90"/>
        <v>C00859</v>
      </c>
      <c r="H546" s="40">
        <f t="shared" si="91"/>
        <v>44999</v>
      </c>
      <c r="I546" s="2">
        <f t="shared" si="92"/>
        <v>1</v>
      </c>
      <c r="J546" s="4">
        <f t="shared" si="93"/>
        <v>115.98</v>
      </c>
      <c r="K546">
        <f t="shared" si="94"/>
        <v>1</v>
      </c>
      <c r="L546">
        <f t="shared" si="95"/>
        <v>3</v>
      </c>
      <c r="M546">
        <f t="shared" si="96"/>
        <v>1</v>
      </c>
      <c r="N546" s="53">
        <f t="shared" si="97"/>
        <v>1.6666666666666667</v>
      </c>
      <c r="S546" s="55" t="str">
        <f t="shared" si="98"/>
        <v>C00859</v>
      </c>
      <c r="T546" s="56">
        <f t="shared" si="99"/>
        <v>1.6666666666666667</v>
      </c>
      <c r="U546" s="57">
        <f t="shared" si="99"/>
        <v>1.6666666666666667</v>
      </c>
      <c r="V546" s="51" t="str">
        <f t="shared" si="100"/>
        <v>Lost Customers</v>
      </c>
    </row>
    <row r="547" spans="2:22" x14ac:dyDescent="0.25">
      <c r="B547" t="s">
        <v>585</v>
      </c>
      <c r="C547" s="40">
        <v>45789</v>
      </c>
      <c r="D547" s="2">
        <v>2</v>
      </c>
      <c r="E547" s="4">
        <v>429.33</v>
      </c>
      <c r="F547" s="4"/>
      <c r="G547" s="4" t="str">
        <f t="shared" si="90"/>
        <v>C00860</v>
      </c>
      <c r="H547" s="40">
        <f t="shared" si="91"/>
        <v>45789</v>
      </c>
      <c r="I547" s="2">
        <f t="shared" si="92"/>
        <v>2</v>
      </c>
      <c r="J547" s="4">
        <f t="shared" si="93"/>
        <v>429.33</v>
      </c>
      <c r="K547">
        <f t="shared" si="94"/>
        <v>3</v>
      </c>
      <c r="L547">
        <f t="shared" si="95"/>
        <v>4</v>
      </c>
      <c r="M547">
        <f t="shared" si="96"/>
        <v>2</v>
      </c>
      <c r="N547" s="53">
        <f t="shared" si="97"/>
        <v>3</v>
      </c>
      <c r="S547" s="55" t="str">
        <f t="shared" si="98"/>
        <v>C00860</v>
      </c>
      <c r="T547" s="56">
        <f t="shared" si="99"/>
        <v>3</v>
      </c>
      <c r="U547" s="57">
        <f t="shared" si="99"/>
        <v>3</v>
      </c>
      <c r="V547" s="51" t="str">
        <f t="shared" si="100"/>
        <v>At Risk Customers</v>
      </c>
    </row>
    <row r="548" spans="2:22" x14ac:dyDescent="0.25">
      <c r="B548" t="s">
        <v>586</v>
      </c>
      <c r="C548" s="40">
        <v>45412</v>
      </c>
      <c r="D548" s="2">
        <v>2</v>
      </c>
      <c r="E548" s="4">
        <v>889.43</v>
      </c>
      <c r="F548" s="4"/>
      <c r="G548" s="4" t="str">
        <f t="shared" si="90"/>
        <v>C00863</v>
      </c>
      <c r="H548" s="40">
        <f t="shared" si="91"/>
        <v>45412</v>
      </c>
      <c r="I548" s="2">
        <f t="shared" si="92"/>
        <v>2</v>
      </c>
      <c r="J548" s="4">
        <f t="shared" si="93"/>
        <v>889.43</v>
      </c>
      <c r="K548">
        <f t="shared" si="94"/>
        <v>2</v>
      </c>
      <c r="L548">
        <f t="shared" si="95"/>
        <v>4</v>
      </c>
      <c r="M548">
        <f t="shared" si="96"/>
        <v>3</v>
      </c>
      <c r="N548" s="53">
        <f t="shared" si="97"/>
        <v>3</v>
      </c>
      <c r="S548" s="55" t="str">
        <f t="shared" si="98"/>
        <v>C00863</v>
      </c>
      <c r="T548" s="56">
        <f t="shared" si="99"/>
        <v>3</v>
      </c>
      <c r="U548" s="57">
        <f t="shared" si="99"/>
        <v>3</v>
      </c>
      <c r="V548" s="51" t="str">
        <f t="shared" si="100"/>
        <v>At Risk Customers</v>
      </c>
    </row>
    <row r="549" spans="2:22" x14ac:dyDescent="0.25">
      <c r="B549" t="s">
        <v>587</v>
      </c>
      <c r="C549" s="40">
        <v>45582</v>
      </c>
      <c r="D549" s="2">
        <v>3</v>
      </c>
      <c r="E549" s="4">
        <v>552.78</v>
      </c>
      <c r="F549" s="4"/>
      <c r="G549" s="4" t="str">
        <f t="shared" si="90"/>
        <v>C00864</v>
      </c>
      <c r="H549" s="40">
        <f t="shared" si="91"/>
        <v>45582</v>
      </c>
      <c r="I549" s="2">
        <f t="shared" si="92"/>
        <v>3</v>
      </c>
      <c r="J549" s="4">
        <f t="shared" si="93"/>
        <v>552.78</v>
      </c>
      <c r="K549">
        <f t="shared" si="94"/>
        <v>2</v>
      </c>
      <c r="L549">
        <f t="shared" si="95"/>
        <v>4</v>
      </c>
      <c r="M549">
        <f t="shared" si="96"/>
        <v>3</v>
      </c>
      <c r="N549" s="53">
        <f t="shared" si="97"/>
        <v>3</v>
      </c>
      <c r="S549" s="55" t="str">
        <f t="shared" si="98"/>
        <v>C00864</v>
      </c>
      <c r="T549" s="56">
        <f t="shared" si="99"/>
        <v>3</v>
      </c>
      <c r="U549" s="57">
        <f t="shared" si="99"/>
        <v>3</v>
      </c>
      <c r="V549" s="51" t="str">
        <f t="shared" si="100"/>
        <v>At Risk Customers</v>
      </c>
    </row>
    <row r="550" spans="2:22" x14ac:dyDescent="0.25">
      <c r="B550" t="s">
        <v>588</v>
      </c>
      <c r="C550" s="40">
        <v>45290</v>
      </c>
      <c r="D550" s="2">
        <v>2</v>
      </c>
      <c r="E550" s="4">
        <v>2780.07</v>
      </c>
      <c r="F550" s="4"/>
      <c r="G550" s="4" t="str">
        <f t="shared" si="90"/>
        <v>C00866</v>
      </c>
      <c r="H550" s="40">
        <f t="shared" si="91"/>
        <v>45290</v>
      </c>
      <c r="I550" s="2">
        <f t="shared" si="92"/>
        <v>2</v>
      </c>
      <c r="J550" s="4">
        <f t="shared" si="93"/>
        <v>2780.07</v>
      </c>
      <c r="K550">
        <f t="shared" si="94"/>
        <v>1</v>
      </c>
      <c r="L550">
        <f t="shared" si="95"/>
        <v>4</v>
      </c>
      <c r="M550">
        <f t="shared" si="96"/>
        <v>4</v>
      </c>
      <c r="N550" s="53">
        <f t="shared" si="97"/>
        <v>3</v>
      </c>
      <c r="S550" s="55" t="str">
        <f t="shared" si="98"/>
        <v>C00866</v>
      </c>
      <c r="T550" s="56">
        <f t="shared" si="99"/>
        <v>3</v>
      </c>
      <c r="U550" s="57">
        <f t="shared" si="99"/>
        <v>3</v>
      </c>
      <c r="V550" s="51" t="str">
        <f t="shared" si="100"/>
        <v>At Risk Customers</v>
      </c>
    </row>
    <row r="551" spans="2:22" x14ac:dyDescent="0.25">
      <c r="B551" t="s">
        <v>589</v>
      </c>
      <c r="C551" s="40">
        <v>45912</v>
      </c>
      <c r="D551" s="2">
        <v>3</v>
      </c>
      <c r="E551" s="4">
        <v>4510.9399999999996</v>
      </c>
      <c r="F551" s="4"/>
      <c r="G551" s="4" t="str">
        <f t="shared" si="90"/>
        <v>C00867</v>
      </c>
      <c r="H551" s="40">
        <f t="shared" si="91"/>
        <v>45912</v>
      </c>
      <c r="I551" s="2">
        <f t="shared" si="92"/>
        <v>3</v>
      </c>
      <c r="J551" s="4">
        <f t="shared" si="93"/>
        <v>4510.9399999999996</v>
      </c>
      <c r="K551">
        <f t="shared" si="94"/>
        <v>4</v>
      </c>
      <c r="L551">
        <f t="shared" si="95"/>
        <v>4</v>
      </c>
      <c r="M551">
        <f t="shared" si="96"/>
        <v>5</v>
      </c>
      <c r="N551" s="53">
        <f t="shared" si="97"/>
        <v>4.333333333333333</v>
      </c>
      <c r="S551" s="55" t="str">
        <f t="shared" si="98"/>
        <v>C00867</v>
      </c>
      <c r="T551" s="56">
        <f t="shared" si="99"/>
        <v>4.333333333333333</v>
      </c>
      <c r="U551" s="57">
        <f t="shared" si="99"/>
        <v>4.333333333333333</v>
      </c>
      <c r="V551" s="51" t="str">
        <f t="shared" si="100"/>
        <v>Champions</v>
      </c>
    </row>
    <row r="552" spans="2:22" x14ac:dyDescent="0.25">
      <c r="B552" t="s">
        <v>590</v>
      </c>
      <c r="C552" s="40">
        <v>45809</v>
      </c>
      <c r="D552" s="2">
        <v>2</v>
      </c>
      <c r="E552" s="4">
        <v>651.71</v>
      </c>
      <c r="F552" s="4"/>
      <c r="G552" s="4" t="str">
        <f t="shared" si="90"/>
        <v>C00868</v>
      </c>
      <c r="H552" s="40">
        <f t="shared" si="91"/>
        <v>45809</v>
      </c>
      <c r="I552" s="2">
        <f t="shared" si="92"/>
        <v>2</v>
      </c>
      <c r="J552" s="4">
        <f t="shared" si="93"/>
        <v>651.71</v>
      </c>
      <c r="K552">
        <f t="shared" si="94"/>
        <v>4</v>
      </c>
      <c r="L552">
        <f t="shared" si="95"/>
        <v>4</v>
      </c>
      <c r="M552">
        <f t="shared" si="96"/>
        <v>3</v>
      </c>
      <c r="N552" s="53">
        <f t="shared" si="97"/>
        <v>3.6666666666666665</v>
      </c>
      <c r="S552" s="55" t="str">
        <f t="shared" si="98"/>
        <v>C00868</v>
      </c>
      <c r="T552" s="56">
        <f t="shared" si="99"/>
        <v>3.6666666666666665</v>
      </c>
      <c r="U552" s="57">
        <f t="shared" si="99"/>
        <v>3.6666666666666665</v>
      </c>
      <c r="V552" s="51" t="str">
        <f t="shared" si="100"/>
        <v>Loyal or Potential Loyalists</v>
      </c>
    </row>
    <row r="553" spans="2:22" x14ac:dyDescent="0.25">
      <c r="B553" t="s">
        <v>591</v>
      </c>
      <c r="C553" s="40">
        <v>45972</v>
      </c>
      <c r="D553" s="2">
        <v>9</v>
      </c>
      <c r="E553" s="4">
        <v>3128.15</v>
      </c>
      <c r="F553" s="4"/>
      <c r="G553" s="4" t="str">
        <f t="shared" si="90"/>
        <v>C00869</v>
      </c>
      <c r="H553" s="40">
        <f t="shared" si="91"/>
        <v>45972</v>
      </c>
      <c r="I553" s="2">
        <f t="shared" si="92"/>
        <v>9</v>
      </c>
      <c r="J553" s="4">
        <f t="shared" si="93"/>
        <v>3128.15</v>
      </c>
      <c r="K553">
        <f t="shared" si="94"/>
        <v>5</v>
      </c>
      <c r="L553">
        <f t="shared" si="95"/>
        <v>5</v>
      </c>
      <c r="M553">
        <f t="shared" si="96"/>
        <v>4</v>
      </c>
      <c r="N553" s="53">
        <f t="shared" si="97"/>
        <v>4.666666666666667</v>
      </c>
      <c r="S553" s="55" t="str">
        <f t="shared" si="98"/>
        <v>C00869</v>
      </c>
      <c r="T553" s="56">
        <f t="shared" si="99"/>
        <v>4.666666666666667</v>
      </c>
      <c r="U553" s="57">
        <f t="shared" si="99"/>
        <v>4.666666666666667</v>
      </c>
      <c r="V553" s="51" t="str">
        <f t="shared" si="100"/>
        <v>Champions</v>
      </c>
    </row>
    <row r="554" spans="2:22" x14ac:dyDescent="0.25">
      <c r="B554" t="s">
        <v>592</v>
      </c>
      <c r="C554" s="40">
        <v>45595</v>
      </c>
      <c r="D554" s="2">
        <v>3</v>
      </c>
      <c r="E554" s="4">
        <v>551.17999999999995</v>
      </c>
      <c r="F554" s="4"/>
      <c r="G554" s="4" t="str">
        <f t="shared" si="90"/>
        <v>C00871</v>
      </c>
      <c r="H554" s="40">
        <f t="shared" si="91"/>
        <v>45595</v>
      </c>
      <c r="I554" s="2">
        <f t="shared" si="92"/>
        <v>3</v>
      </c>
      <c r="J554" s="4">
        <f t="shared" si="93"/>
        <v>551.17999999999995</v>
      </c>
      <c r="K554">
        <f t="shared" si="94"/>
        <v>3</v>
      </c>
      <c r="L554">
        <f t="shared" si="95"/>
        <v>4</v>
      </c>
      <c r="M554">
        <f t="shared" si="96"/>
        <v>3</v>
      </c>
      <c r="N554" s="53">
        <f t="shared" si="97"/>
        <v>3.3333333333333335</v>
      </c>
      <c r="S554" s="55" t="str">
        <f t="shared" si="98"/>
        <v>C00871</v>
      </c>
      <c r="T554" s="56">
        <f t="shared" si="99"/>
        <v>3.3333333333333335</v>
      </c>
      <c r="U554" s="57">
        <f t="shared" si="99"/>
        <v>3.3333333333333335</v>
      </c>
      <c r="V554" s="51" t="str">
        <f t="shared" si="100"/>
        <v>Loyal or Potential Loyalists</v>
      </c>
    </row>
    <row r="555" spans="2:22" x14ac:dyDescent="0.25">
      <c r="B555" t="s">
        <v>593</v>
      </c>
      <c r="C555" s="40">
        <v>45257</v>
      </c>
      <c r="D555" s="2">
        <v>3</v>
      </c>
      <c r="E555" s="4">
        <v>435.76</v>
      </c>
      <c r="F555" s="4"/>
      <c r="G555" s="4" t="str">
        <f t="shared" si="90"/>
        <v>C00873</v>
      </c>
      <c r="H555" s="40">
        <f t="shared" si="91"/>
        <v>45257</v>
      </c>
      <c r="I555" s="2">
        <f t="shared" si="92"/>
        <v>3</v>
      </c>
      <c r="J555" s="4">
        <f t="shared" si="93"/>
        <v>435.76</v>
      </c>
      <c r="K555">
        <f t="shared" si="94"/>
        <v>1</v>
      </c>
      <c r="L555">
        <f t="shared" si="95"/>
        <v>4</v>
      </c>
      <c r="M555">
        <f t="shared" si="96"/>
        <v>2</v>
      </c>
      <c r="N555" s="53">
        <f t="shared" si="97"/>
        <v>2.3333333333333335</v>
      </c>
      <c r="S555" s="55" t="str">
        <f t="shared" si="98"/>
        <v>C00873</v>
      </c>
      <c r="T555" s="56">
        <f t="shared" si="99"/>
        <v>2.3333333333333335</v>
      </c>
      <c r="U555" s="57">
        <f t="shared" si="99"/>
        <v>2.3333333333333335</v>
      </c>
      <c r="V555" s="51" t="str">
        <f t="shared" si="100"/>
        <v>At Risk Customers</v>
      </c>
    </row>
    <row r="556" spans="2:22" x14ac:dyDescent="0.25">
      <c r="B556" t="s">
        <v>594</v>
      </c>
      <c r="C556" s="40">
        <v>44956</v>
      </c>
      <c r="D556" s="2">
        <v>1</v>
      </c>
      <c r="E556" s="4">
        <v>179.02</v>
      </c>
      <c r="F556" s="4"/>
      <c r="G556" s="4" t="str">
        <f t="shared" si="90"/>
        <v>C00874</v>
      </c>
      <c r="H556" s="40">
        <f t="shared" si="91"/>
        <v>44956</v>
      </c>
      <c r="I556" s="2">
        <f t="shared" si="92"/>
        <v>1</v>
      </c>
      <c r="J556" s="4">
        <f t="shared" si="93"/>
        <v>179.02</v>
      </c>
      <c r="K556">
        <f t="shared" si="94"/>
        <v>1</v>
      </c>
      <c r="L556">
        <f t="shared" si="95"/>
        <v>3</v>
      </c>
      <c r="M556">
        <f t="shared" si="96"/>
        <v>1</v>
      </c>
      <c r="N556" s="53">
        <f t="shared" si="97"/>
        <v>1.6666666666666667</v>
      </c>
      <c r="S556" s="55" t="str">
        <f t="shared" si="98"/>
        <v>C00874</v>
      </c>
      <c r="T556" s="56">
        <f t="shared" si="99"/>
        <v>1.6666666666666667</v>
      </c>
      <c r="U556" s="57">
        <f t="shared" si="99"/>
        <v>1.6666666666666667</v>
      </c>
      <c r="V556" s="51" t="str">
        <f t="shared" si="100"/>
        <v>Lost Customers</v>
      </c>
    </row>
    <row r="557" spans="2:22" x14ac:dyDescent="0.25">
      <c r="B557" t="s">
        <v>595</v>
      </c>
      <c r="C557" s="40">
        <v>45988</v>
      </c>
      <c r="D557" s="2">
        <v>1</v>
      </c>
      <c r="E557" s="4">
        <v>163.09</v>
      </c>
      <c r="F557" s="4"/>
      <c r="G557" s="4" t="str">
        <f t="shared" si="90"/>
        <v>C00876</v>
      </c>
      <c r="H557" s="40">
        <f t="shared" si="91"/>
        <v>45988</v>
      </c>
      <c r="I557" s="2">
        <f t="shared" si="92"/>
        <v>1</v>
      </c>
      <c r="J557" s="4">
        <f t="shared" si="93"/>
        <v>163.09</v>
      </c>
      <c r="K557">
        <f t="shared" si="94"/>
        <v>5</v>
      </c>
      <c r="L557">
        <f t="shared" si="95"/>
        <v>3</v>
      </c>
      <c r="M557">
        <f t="shared" si="96"/>
        <v>1</v>
      </c>
      <c r="N557" s="53">
        <f t="shared" si="97"/>
        <v>3</v>
      </c>
      <c r="S557" s="55" t="str">
        <f t="shared" si="98"/>
        <v>C00876</v>
      </c>
      <c r="T557" s="56">
        <f t="shared" si="99"/>
        <v>3</v>
      </c>
      <c r="U557" s="57">
        <f t="shared" si="99"/>
        <v>3</v>
      </c>
      <c r="V557" s="51" t="str">
        <f t="shared" si="100"/>
        <v>At Risk Customers</v>
      </c>
    </row>
    <row r="558" spans="2:22" x14ac:dyDescent="0.25">
      <c r="B558" t="s">
        <v>596</v>
      </c>
      <c r="C558" s="40">
        <v>45652</v>
      </c>
      <c r="D558" s="2">
        <v>3</v>
      </c>
      <c r="E558" s="4">
        <v>5521.57</v>
      </c>
      <c r="F558" s="4"/>
      <c r="G558" s="4" t="str">
        <f t="shared" si="90"/>
        <v>C00878</v>
      </c>
      <c r="H558" s="40">
        <f t="shared" si="91"/>
        <v>45652</v>
      </c>
      <c r="I558" s="2">
        <f t="shared" si="92"/>
        <v>3</v>
      </c>
      <c r="J558" s="4">
        <f t="shared" si="93"/>
        <v>5521.57</v>
      </c>
      <c r="K558">
        <f t="shared" si="94"/>
        <v>3</v>
      </c>
      <c r="L558">
        <f t="shared" si="95"/>
        <v>4</v>
      </c>
      <c r="M558">
        <f t="shared" si="96"/>
        <v>5</v>
      </c>
      <c r="N558" s="53">
        <f t="shared" si="97"/>
        <v>4</v>
      </c>
      <c r="S558" s="55" t="str">
        <f t="shared" si="98"/>
        <v>C00878</v>
      </c>
      <c r="T558" s="56">
        <f t="shared" si="99"/>
        <v>4</v>
      </c>
      <c r="U558" s="57">
        <f t="shared" si="99"/>
        <v>4</v>
      </c>
      <c r="V558" s="51" t="str">
        <f t="shared" si="100"/>
        <v>Loyal or Potential Loyalists</v>
      </c>
    </row>
    <row r="559" spans="2:22" x14ac:dyDescent="0.25">
      <c r="B559" t="s">
        <v>597</v>
      </c>
      <c r="C559" s="40">
        <v>46009</v>
      </c>
      <c r="D559" s="2">
        <v>16</v>
      </c>
      <c r="E559" s="4">
        <v>11247.93</v>
      </c>
      <c r="F559" s="4"/>
      <c r="G559" s="4" t="str">
        <f t="shared" si="90"/>
        <v>C00879</v>
      </c>
      <c r="H559" s="40">
        <f t="shared" si="91"/>
        <v>46009</v>
      </c>
      <c r="I559" s="2">
        <f t="shared" si="92"/>
        <v>16</v>
      </c>
      <c r="J559" s="4">
        <f t="shared" si="93"/>
        <v>11247.93</v>
      </c>
      <c r="K559">
        <f t="shared" si="94"/>
        <v>5</v>
      </c>
      <c r="L559">
        <f t="shared" si="95"/>
        <v>5</v>
      </c>
      <c r="M559">
        <f t="shared" si="96"/>
        <v>5</v>
      </c>
      <c r="N559" s="53">
        <f t="shared" si="97"/>
        <v>5</v>
      </c>
      <c r="S559" s="55" t="str">
        <f t="shared" si="98"/>
        <v>C00879</v>
      </c>
      <c r="T559" s="56">
        <f t="shared" si="99"/>
        <v>5</v>
      </c>
      <c r="U559" s="57">
        <f t="shared" si="99"/>
        <v>5</v>
      </c>
      <c r="V559" s="51" t="str">
        <f t="shared" si="100"/>
        <v>Champions</v>
      </c>
    </row>
    <row r="560" spans="2:22" x14ac:dyDescent="0.25">
      <c r="B560" t="s">
        <v>598</v>
      </c>
      <c r="C560" s="40">
        <v>45495</v>
      </c>
      <c r="D560" s="2">
        <v>3</v>
      </c>
      <c r="E560" s="4">
        <v>457.52</v>
      </c>
      <c r="F560" s="4"/>
      <c r="G560" s="4" t="str">
        <f t="shared" si="90"/>
        <v>C00880</v>
      </c>
      <c r="H560" s="40">
        <f t="shared" si="91"/>
        <v>45495</v>
      </c>
      <c r="I560" s="2">
        <f t="shared" si="92"/>
        <v>3</v>
      </c>
      <c r="J560" s="4">
        <f t="shared" si="93"/>
        <v>457.52</v>
      </c>
      <c r="K560">
        <f t="shared" si="94"/>
        <v>2</v>
      </c>
      <c r="L560">
        <f t="shared" si="95"/>
        <v>4</v>
      </c>
      <c r="M560">
        <f t="shared" si="96"/>
        <v>2</v>
      </c>
      <c r="N560" s="53">
        <f t="shared" si="97"/>
        <v>2.6666666666666665</v>
      </c>
      <c r="S560" s="55" t="str">
        <f t="shared" si="98"/>
        <v>C00880</v>
      </c>
      <c r="T560" s="56">
        <f t="shared" si="99"/>
        <v>2.6666666666666665</v>
      </c>
      <c r="U560" s="57">
        <f t="shared" si="99"/>
        <v>2.6666666666666665</v>
      </c>
      <c r="V560" s="51" t="str">
        <f t="shared" si="100"/>
        <v>At Risk Customers</v>
      </c>
    </row>
    <row r="561" spans="2:22" x14ac:dyDescent="0.25">
      <c r="B561" t="s">
        <v>599</v>
      </c>
      <c r="C561" s="40">
        <v>45983</v>
      </c>
      <c r="D561" s="2">
        <v>4</v>
      </c>
      <c r="E561" s="4">
        <v>2164.42</v>
      </c>
      <c r="F561" s="4"/>
      <c r="G561" s="4" t="str">
        <f t="shared" si="90"/>
        <v>C00881</v>
      </c>
      <c r="H561" s="40">
        <f t="shared" si="91"/>
        <v>45983</v>
      </c>
      <c r="I561" s="2">
        <f t="shared" si="92"/>
        <v>4</v>
      </c>
      <c r="J561" s="4">
        <f t="shared" si="93"/>
        <v>2164.42</v>
      </c>
      <c r="K561">
        <f t="shared" si="94"/>
        <v>5</v>
      </c>
      <c r="L561">
        <f t="shared" si="95"/>
        <v>5</v>
      </c>
      <c r="M561">
        <f t="shared" si="96"/>
        <v>4</v>
      </c>
      <c r="N561" s="53">
        <f t="shared" si="97"/>
        <v>4.666666666666667</v>
      </c>
      <c r="S561" s="55" t="str">
        <f t="shared" si="98"/>
        <v>C00881</v>
      </c>
      <c r="T561" s="56">
        <f t="shared" si="99"/>
        <v>4.666666666666667</v>
      </c>
      <c r="U561" s="57">
        <f t="shared" si="99"/>
        <v>4.666666666666667</v>
      </c>
      <c r="V561" s="51" t="str">
        <f t="shared" si="100"/>
        <v>Champions</v>
      </c>
    </row>
    <row r="562" spans="2:22" x14ac:dyDescent="0.25">
      <c r="B562" t="s">
        <v>600</v>
      </c>
      <c r="C562" s="40">
        <v>45738</v>
      </c>
      <c r="D562" s="2">
        <v>4</v>
      </c>
      <c r="E562" s="4">
        <v>1083.5899999999999</v>
      </c>
      <c r="F562" s="4"/>
      <c r="G562" s="4" t="str">
        <f t="shared" si="90"/>
        <v>C00885</v>
      </c>
      <c r="H562" s="40">
        <f t="shared" si="91"/>
        <v>45738</v>
      </c>
      <c r="I562" s="2">
        <f t="shared" si="92"/>
        <v>4</v>
      </c>
      <c r="J562" s="4">
        <f t="shared" si="93"/>
        <v>1083.5899999999999</v>
      </c>
      <c r="K562">
        <f t="shared" si="94"/>
        <v>3</v>
      </c>
      <c r="L562">
        <f t="shared" si="95"/>
        <v>5</v>
      </c>
      <c r="M562">
        <f t="shared" si="96"/>
        <v>3</v>
      </c>
      <c r="N562" s="53">
        <f t="shared" si="97"/>
        <v>3.6666666666666665</v>
      </c>
      <c r="S562" s="55" t="str">
        <f t="shared" si="98"/>
        <v>C00885</v>
      </c>
      <c r="T562" s="56">
        <f t="shared" si="99"/>
        <v>3.6666666666666665</v>
      </c>
      <c r="U562" s="57">
        <f t="shared" si="99"/>
        <v>3.6666666666666665</v>
      </c>
      <c r="V562" s="51" t="str">
        <f t="shared" si="100"/>
        <v>Loyal or Potential Loyalists</v>
      </c>
    </row>
    <row r="563" spans="2:22" x14ac:dyDescent="0.25">
      <c r="B563" t="s">
        <v>601</v>
      </c>
      <c r="C563" s="40">
        <v>45503</v>
      </c>
      <c r="D563" s="2">
        <v>1</v>
      </c>
      <c r="E563" s="4">
        <v>667.49</v>
      </c>
      <c r="F563" s="4"/>
      <c r="G563" s="4" t="str">
        <f t="shared" si="90"/>
        <v>C00886</v>
      </c>
      <c r="H563" s="40">
        <f t="shared" si="91"/>
        <v>45503</v>
      </c>
      <c r="I563" s="2">
        <f t="shared" si="92"/>
        <v>1</v>
      </c>
      <c r="J563" s="4">
        <f t="shared" si="93"/>
        <v>667.49</v>
      </c>
      <c r="K563">
        <f t="shared" si="94"/>
        <v>2</v>
      </c>
      <c r="L563">
        <f t="shared" si="95"/>
        <v>3</v>
      </c>
      <c r="M563">
        <f t="shared" si="96"/>
        <v>3</v>
      </c>
      <c r="N563" s="53">
        <f t="shared" si="97"/>
        <v>2.6666666666666665</v>
      </c>
      <c r="S563" s="55" t="str">
        <f t="shared" si="98"/>
        <v>C00886</v>
      </c>
      <c r="T563" s="56">
        <f t="shared" si="99"/>
        <v>2.6666666666666665</v>
      </c>
      <c r="U563" s="57">
        <f t="shared" si="99"/>
        <v>2.6666666666666665</v>
      </c>
      <c r="V563" s="51" t="str">
        <f t="shared" si="100"/>
        <v>At Risk Customers</v>
      </c>
    </row>
    <row r="564" spans="2:22" x14ac:dyDescent="0.25">
      <c r="B564" t="s">
        <v>602</v>
      </c>
      <c r="C564" s="40">
        <v>45954</v>
      </c>
      <c r="D564" s="2">
        <v>2</v>
      </c>
      <c r="E564" s="4">
        <v>385.16</v>
      </c>
      <c r="F564" s="4"/>
      <c r="G564" s="4" t="str">
        <f t="shared" si="90"/>
        <v>C00888</v>
      </c>
      <c r="H564" s="40">
        <f t="shared" si="91"/>
        <v>45954</v>
      </c>
      <c r="I564" s="2">
        <f t="shared" si="92"/>
        <v>2</v>
      </c>
      <c r="J564" s="4">
        <f t="shared" si="93"/>
        <v>385.16</v>
      </c>
      <c r="K564">
        <f t="shared" si="94"/>
        <v>5</v>
      </c>
      <c r="L564">
        <f t="shared" si="95"/>
        <v>4</v>
      </c>
      <c r="M564">
        <f t="shared" si="96"/>
        <v>2</v>
      </c>
      <c r="N564" s="53">
        <f t="shared" si="97"/>
        <v>3.6666666666666665</v>
      </c>
      <c r="S564" s="55" t="str">
        <f t="shared" si="98"/>
        <v>C00888</v>
      </c>
      <c r="T564" s="56">
        <f t="shared" si="99"/>
        <v>3.6666666666666665</v>
      </c>
      <c r="U564" s="57">
        <f t="shared" si="99"/>
        <v>3.6666666666666665</v>
      </c>
      <c r="V564" s="51" t="str">
        <f t="shared" si="100"/>
        <v>Loyal or Potential Loyalists</v>
      </c>
    </row>
    <row r="565" spans="2:22" x14ac:dyDescent="0.25">
      <c r="B565" t="s">
        <v>603</v>
      </c>
      <c r="C565" s="40">
        <v>45595</v>
      </c>
      <c r="D565" s="2">
        <v>1</v>
      </c>
      <c r="E565" s="4">
        <v>350.53</v>
      </c>
      <c r="F565" s="4"/>
      <c r="G565" s="4" t="str">
        <f t="shared" si="90"/>
        <v>C00889</v>
      </c>
      <c r="H565" s="40">
        <f t="shared" si="91"/>
        <v>45595</v>
      </c>
      <c r="I565" s="2">
        <f t="shared" si="92"/>
        <v>1</v>
      </c>
      <c r="J565" s="4">
        <f t="shared" si="93"/>
        <v>350.53</v>
      </c>
      <c r="K565">
        <f t="shared" si="94"/>
        <v>3</v>
      </c>
      <c r="L565">
        <f t="shared" si="95"/>
        <v>3</v>
      </c>
      <c r="M565">
        <f t="shared" si="96"/>
        <v>2</v>
      </c>
      <c r="N565" s="53">
        <f t="shared" si="97"/>
        <v>2.6666666666666665</v>
      </c>
      <c r="S565" s="55" t="str">
        <f t="shared" si="98"/>
        <v>C00889</v>
      </c>
      <c r="T565" s="56">
        <f t="shared" si="99"/>
        <v>2.6666666666666665</v>
      </c>
      <c r="U565" s="57">
        <f t="shared" si="99"/>
        <v>2.6666666666666665</v>
      </c>
      <c r="V565" s="51" t="str">
        <f t="shared" si="100"/>
        <v>At Risk Customers</v>
      </c>
    </row>
    <row r="566" spans="2:22" x14ac:dyDescent="0.25">
      <c r="B566" t="s">
        <v>604</v>
      </c>
      <c r="C566" s="40">
        <v>45574</v>
      </c>
      <c r="D566" s="2">
        <v>2</v>
      </c>
      <c r="E566" s="4">
        <v>1169.0899999999999</v>
      </c>
      <c r="F566" s="4"/>
      <c r="G566" s="4" t="str">
        <f t="shared" si="90"/>
        <v>C00890</v>
      </c>
      <c r="H566" s="40">
        <f t="shared" si="91"/>
        <v>45574</v>
      </c>
      <c r="I566" s="2">
        <f t="shared" si="92"/>
        <v>2</v>
      </c>
      <c r="J566" s="4">
        <f t="shared" si="93"/>
        <v>1169.0899999999999</v>
      </c>
      <c r="K566">
        <f t="shared" si="94"/>
        <v>2</v>
      </c>
      <c r="L566">
        <f t="shared" si="95"/>
        <v>4</v>
      </c>
      <c r="M566">
        <f t="shared" si="96"/>
        <v>3</v>
      </c>
      <c r="N566" s="53">
        <f t="shared" si="97"/>
        <v>3</v>
      </c>
      <c r="S566" s="55" t="str">
        <f t="shared" si="98"/>
        <v>C00890</v>
      </c>
      <c r="T566" s="56">
        <f t="shared" si="99"/>
        <v>3</v>
      </c>
      <c r="U566" s="57">
        <f t="shared" si="99"/>
        <v>3</v>
      </c>
      <c r="V566" s="51" t="str">
        <f t="shared" si="100"/>
        <v>At Risk Customers</v>
      </c>
    </row>
    <row r="567" spans="2:22" x14ac:dyDescent="0.25">
      <c r="B567" t="s">
        <v>605</v>
      </c>
      <c r="C567" s="40">
        <v>45838</v>
      </c>
      <c r="D567" s="2">
        <v>2</v>
      </c>
      <c r="E567" s="4">
        <v>355.59</v>
      </c>
      <c r="F567" s="4"/>
      <c r="G567" s="4" t="str">
        <f t="shared" si="90"/>
        <v>C00893</v>
      </c>
      <c r="H567" s="40">
        <f t="shared" si="91"/>
        <v>45838</v>
      </c>
      <c r="I567" s="2">
        <f t="shared" si="92"/>
        <v>2</v>
      </c>
      <c r="J567" s="4">
        <f t="shared" si="93"/>
        <v>355.59</v>
      </c>
      <c r="K567">
        <f t="shared" si="94"/>
        <v>4</v>
      </c>
      <c r="L567">
        <f t="shared" si="95"/>
        <v>4</v>
      </c>
      <c r="M567">
        <f t="shared" si="96"/>
        <v>2</v>
      </c>
      <c r="N567" s="53">
        <f t="shared" si="97"/>
        <v>3.3333333333333335</v>
      </c>
      <c r="S567" s="55" t="str">
        <f t="shared" si="98"/>
        <v>C00893</v>
      </c>
      <c r="T567" s="56">
        <f t="shared" si="99"/>
        <v>3.3333333333333335</v>
      </c>
      <c r="U567" s="57">
        <f t="shared" si="99"/>
        <v>3.3333333333333335</v>
      </c>
      <c r="V567" s="51" t="str">
        <f t="shared" si="100"/>
        <v>Loyal or Potential Loyalists</v>
      </c>
    </row>
    <row r="568" spans="2:22" x14ac:dyDescent="0.25">
      <c r="B568" t="s">
        <v>606</v>
      </c>
      <c r="C568" s="40">
        <v>45890</v>
      </c>
      <c r="D568" s="2">
        <v>5</v>
      </c>
      <c r="E568" s="4">
        <v>6684.37</v>
      </c>
      <c r="F568" s="4"/>
      <c r="G568" s="4" t="str">
        <f t="shared" si="90"/>
        <v>C00895</v>
      </c>
      <c r="H568" s="40">
        <f t="shared" si="91"/>
        <v>45890</v>
      </c>
      <c r="I568" s="2">
        <f t="shared" si="92"/>
        <v>5</v>
      </c>
      <c r="J568" s="4">
        <f t="shared" si="93"/>
        <v>6684.37</v>
      </c>
      <c r="K568">
        <f t="shared" si="94"/>
        <v>4</v>
      </c>
      <c r="L568">
        <f t="shared" si="95"/>
        <v>5</v>
      </c>
      <c r="M568">
        <f t="shared" si="96"/>
        <v>5</v>
      </c>
      <c r="N568" s="53">
        <f t="shared" si="97"/>
        <v>4.666666666666667</v>
      </c>
      <c r="S568" s="55" t="str">
        <f t="shared" si="98"/>
        <v>C00895</v>
      </c>
      <c r="T568" s="56">
        <f t="shared" si="99"/>
        <v>4.666666666666667</v>
      </c>
      <c r="U568" s="57">
        <f t="shared" si="99"/>
        <v>4.666666666666667</v>
      </c>
      <c r="V568" s="51" t="str">
        <f t="shared" si="100"/>
        <v>Champions</v>
      </c>
    </row>
    <row r="569" spans="2:22" x14ac:dyDescent="0.25">
      <c r="B569" t="s">
        <v>607</v>
      </c>
      <c r="C569" s="40">
        <v>45746</v>
      </c>
      <c r="D569" s="2">
        <v>1</v>
      </c>
      <c r="E569" s="4">
        <v>684.94</v>
      </c>
      <c r="F569" s="4"/>
      <c r="G569" s="4" t="str">
        <f t="shared" si="90"/>
        <v>C00896</v>
      </c>
      <c r="H569" s="40">
        <f t="shared" si="91"/>
        <v>45746</v>
      </c>
      <c r="I569" s="2">
        <f t="shared" si="92"/>
        <v>1</v>
      </c>
      <c r="J569" s="4">
        <f t="shared" si="93"/>
        <v>684.94</v>
      </c>
      <c r="K569">
        <f t="shared" si="94"/>
        <v>3</v>
      </c>
      <c r="L569">
        <f t="shared" si="95"/>
        <v>3</v>
      </c>
      <c r="M569">
        <f t="shared" si="96"/>
        <v>3</v>
      </c>
      <c r="N569" s="53">
        <f t="shared" si="97"/>
        <v>3</v>
      </c>
      <c r="S569" s="55" t="str">
        <f t="shared" si="98"/>
        <v>C00896</v>
      </c>
      <c r="T569" s="56">
        <f t="shared" si="99"/>
        <v>3</v>
      </c>
      <c r="U569" s="57">
        <f t="shared" si="99"/>
        <v>3</v>
      </c>
      <c r="V569" s="51" t="str">
        <f t="shared" si="100"/>
        <v>At Risk Customers</v>
      </c>
    </row>
    <row r="570" spans="2:22" x14ac:dyDescent="0.25">
      <c r="B570" t="s">
        <v>608</v>
      </c>
      <c r="C570" s="40">
        <v>45522</v>
      </c>
      <c r="D570" s="2">
        <v>1</v>
      </c>
      <c r="E570" s="4">
        <v>335.01</v>
      </c>
      <c r="F570" s="4"/>
      <c r="G570" s="4" t="str">
        <f t="shared" si="90"/>
        <v>C00897</v>
      </c>
      <c r="H570" s="40">
        <f t="shared" si="91"/>
        <v>45522</v>
      </c>
      <c r="I570" s="2">
        <f t="shared" si="92"/>
        <v>1</v>
      </c>
      <c r="J570" s="4">
        <f t="shared" si="93"/>
        <v>335.01</v>
      </c>
      <c r="K570">
        <f t="shared" si="94"/>
        <v>2</v>
      </c>
      <c r="L570">
        <f t="shared" si="95"/>
        <v>3</v>
      </c>
      <c r="M570">
        <f t="shared" si="96"/>
        <v>2</v>
      </c>
      <c r="N570" s="53">
        <f t="shared" si="97"/>
        <v>2.3333333333333335</v>
      </c>
      <c r="S570" s="55" t="str">
        <f t="shared" si="98"/>
        <v>C00897</v>
      </c>
      <c r="T570" s="56">
        <f t="shared" si="99"/>
        <v>2.3333333333333335</v>
      </c>
      <c r="U570" s="57">
        <f t="shared" si="99"/>
        <v>2.3333333333333335</v>
      </c>
      <c r="V570" s="51" t="str">
        <f t="shared" si="100"/>
        <v>At Risk Customers</v>
      </c>
    </row>
    <row r="571" spans="2:22" x14ac:dyDescent="0.25">
      <c r="B571" t="s">
        <v>609</v>
      </c>
      <c r="C571" s="40">
        <v>45913</v>
      </c>
      <c r="D571" s="2">
        <v>3</v>
      </c>
      <c r="E571" s="4">
        <v>3024.65</v>
      </c>
      <c r="F571" s="4"/>
      <c r="G571" s="4" t="str">
        <f t="shared" si="90"/>
        <v>C00898</v>
      </c>
      <c r="H571" s="40">
        <f t="shared" si="91"/>
        <v>45913</v>
      </c>
      <c r="I571" s="2">
        <f t="shared" si="92"/>
        <v>3</v>
      </c>
      <c r="J571" s="4">
        <f t="shared" si="93"/>
        <v>3024.65</v>
      </c>
      <c r="K571">
        <f t="shared" si="94"/>
        <v>4</v>
      </c>
      <c r="L571">
        <f t="shared" si="95"/>
        <v>4</v>
      </c>
      <c r="M571">
        <f t="shared" si="96"/>
        <v>4</v>
      </c>
      <c r="N571" s="53">
        <f t="shared" si="97"/>
        <v>4</v>
      </c>
      <c r="S571" s="55" t="str">
        <f t="shared" si="98"/>
        <v>C00898</v>
      </c>
      <c r="T571" s="56">
        <f t="shared" si="99"/>
        <v>4</v>
      </c>
      <c r="U571" s="57">
        <f t="shared" si="99"/>
        <v>4</v>
      </c>
      <c r="V571" s="51" t="str">
        <f t="shared" si="100"/>
        <v>Loyal or Potential Loyalists</v>
      </c>
    </row>
    <row r="572" spans="2:22" x14ac:dyDescent="0.25">
      <c r="B572" t="s">
        <v>610</v>
      </c>
      <c r="C572" s="40">
        <v>45042</v>
      </c>
      <c r="D572" s="2">
        <v>2</v>
      </c>
      <c r="E572" s="4">
        <v>1034.8</v>
      </c>
      <c r="F572" s="4"/>
      <c r="G572" s="4" t="str">
        <f t="shared" si="90"/>
        <v>C00899</v>
      </c>
      <c r="H572" s="40">
        <f t="shared" si="91"/>
        <v>45042</v>
      </c>
      <c r="I572" s="2">
        <f t="shared" si="92"/>
        <v>2</v>
      </c>
      <c r="J572" s="4">
        <f t="shared" si="93"/>
        <v>1034.8</v>
      </c>
      <c r="K572">
        <f t="shared" si="94"/>
        <v>1</v>
      </c>
      <c r="L572">
        <f t="shared" si="95"/>
        <v>4</v>
      </c>
      <c r="M572">
        <f t="shared" si="96"/>
        <v>3</v>
      </c>
      <c r="N572" s="53">
        <f t="shared" si="97"/>
        <v>2.6666666666666665</v>
      </c>
      <c r="S572" s="55" t="str">
        <f t="shared" si="98"/>
        <v>C00899</v>
      </c>
      <c r="T572" s="56">
        <f t="shared" si="99"/>
        <v>2.6666666666666665</v>
      </c>
      <c r="U572" s="57">
        <f t="shared" si="99"/>
        <v>2.6666666666666665</v>
      </c>
      <c r="V572" s="51" t="str">
        <f t="shared" si="100"/>
        <v>At Risk Customers</v>
      </c>
    </row>
    <row r="573" spans="2:22" x14ac:dyDescent="0.25">
      <c r="B573" t="s">
        <v>611</v>
      </c>
      <c r="C573" s="40">
        <v>46004</v>
      </c>
      <c r="D573" s="2">
        <v>2</v>
      </c>
      <c r="E573" s="4">
        <v>626.76</v>
      </c>
      <c r="F573" s="4"/>
      <c r="G573" s="4" t="str">
        <f t="shared" si="90"/>
        <v>C00900</v>
      </c>
      <c r="H573" s="40">
        <f t="shared" si="91"/>
        <v>46004</v>
      </c>
      <c r="I573" s="2">
        <f t="shared" si="92"/>
        <v>2</v>
      </c>
      <c r="J573" s="4">
        <f t="shared" si="93"/>
        <v>626.76</v>
      </c>
      <c r="K573">
        <f t="shared" si="94"/>
        <v>5</v>
      </c>
      <c r="L573">
        <f t="shared" si="95"/>
        <v>4</v>
      </c>
      <c r="M573">
        <f t="shared" si="96"/>
        <v>3</v>
      </c>
      <c r="N573" s="53">
        <f t="shared" si="97"/>
        <v>4</v>
      </c>
      <c r="S573" s="55" t="str">
        <f t="shared" si="98"/>
        <v>C00900</v>
      </c>
      <c r="T573" s="56">
        <f t="shared" si="99"/>
        <v>4</v>
      </c>
      <c r="U573" s="57">
        <f t="shared" si="99"/>
        <v>4</v>
      </c>
      <c r="V573" s="51" t="str">
        <f t="shared" si="100"/>
        <v>Loyal or Potential Loyalists</v>
      </c>
    </row>
    <row r="574" spans="2:22" x14ac:dyDescent="0.25">
      <c r="B574" t="s">
        <v>612</v>
      </c>
      <c r="C574" s="40">
        <v>45779</v>
      </c>
      <c r="D574" s="2">
        <v>1</v>
      </c>
      <c r="E574" s="4">
        <v>503.15</v>
      </c>
      <c r="F574" s="4"/>
      <c r="G574" s="4" t="str">
        <f t="shared" si="90"/>
        <v>C00902</v>
      </c>
      <c r="H574" s="40">
        <f t="shared" si="91"/>
        <v>45779</v>
      </c>
      <c r="I574" s="2">
        <f t="shared" si="92"/>
        <v>1</v>
      </c>
      <c r="J574" s="4">
        <f t="shared" si="93"/>
        <v>503.15</v>
      </c>
      <c r="K574">
        <f t="shared" si="94"/>
        <v>3</v>
      </c>
      <c r="L574">
        <f t="shared" si="95"/>
        <v>3</v>
      </c>
      <c r="M574">
        <f t="shared" si="96"/>
        <v>3</v>
      </c>
      <c r="N574" s="53">
        <f t="shared" si="97"/>
        <v>3</v>
      </c>
      <c r="S574" s="55" t="str">
        <f t="shared" si="98"/>
        <v>C00902</v>
      </c>
      <c r="T574" s="56">
        <f t="shared" si="99"/>
        <v>3</v>
      </c>
      <c r="U574" s="57">
        <f t="shared" si="99"/>
        <v>3</v>
      </c>
      <c r="V574" s="51" t="str">
        <f t="shared" si="100"/>
        <v>At Risk Customers</v>
      </c>
    </row>
    <row r="575" spans="2:22" x14ac:dyDescent="0.25">
      <c r="B575" t="s">
        <v>613</v>
      </c>
      <c r="C575" s="40">
        <v>45387</v>
      </c>
      <c r="D575" s="2">
        <v>1</v>
      </c>
      <c r="E575" s="4">
        <v>74.459999999999994</v>
      </c>
      <c r="F575" s="4"/>
      <c r="G575" s="4" t="str">
        <f t="shared" si="90"/>
        <v>C00903</v>
      </c>
      <c r="H575" s="40">
        <f t="shared" si="91"/>
        <v>45387</v>
      </c>
      <c r="I575" s="2">
        <f t="shared" si="92"/>
        <v>1</v>
      </c>
      <c r="J575" s="4">
        <f t="shared" si="93"/>
        <v>74.459999999999994</v>
      </c>
      <c r="K575">
        <f t="shared" si="94"/>
        <v>2</v>
      </c>
      <c r="L575">
        <f t="shared" si="95"/>
        <v>3</v>
      </c>
      <c r="M575">
        <f t="shared" si="96"/>
        <v>1</v>
      </c>
      <c r="N575" s="53">
        <f t="shared" si="97"/>
        <v>2</v>
      </c>
      <c r="S575" s="55" t="str">
        <f t="shared" si="98"/>
        <v>C00903</v>
      </c>
      <c r="T575" s="56">
        <f t="shared" si="99"/>
        <v>2</v>
      </c>
      <c r="U575" s="57">
        <f t="shared" si="99"/>
        <v>2</v>
      </c>
      <c r="V575" s="51" t="str">
        <f t="shared" si="100"/>
        <v>Lost Customers</v>
      </c>
    </row>
    <row r="576" spans="2:22" x14ac:dyDescent="0.25">
      <c r="B576" t="s">
        <v>614</v>
      </c>
      <c r="C576" s="40">
        <v>45638</v>
      </c>
      <c r="D576" s="2">
        <v>1</v>
      </c>
      <c r="E576" s="4">
        <v>224.52</v>
      </c>
      <c r="F576" s="4"/>
      <c r="G576" s="4" t="str">
        <f t="shared" si="90"/>
        <v>C00906</v>
      </c>
      <c r="H576" s="40">
        <f t="shared" si="91"/>
        <v>45638</v>
      </c>
      <c r="I576" s="2">
        <f t="shared" si="92"/>
        <v>1</v>
      </c>
      <c r="J576" s="4">
        <f t="shared" si="93"/>
        <v>224.52</v>
      </c>
      <c r="K576">
        <f t="shared" si="94"/>
        <v>3</v>
      </c>
      <c r="L576">
        <f t="shared" si="95"/>
        <v>3</v>
      </c>
      <c r="M576">
        <f t="shared" si="96"/>
        <v>2</v>
      </c>
      <c r="N576" s="53">
        <f t="shared" si="97"/>
        <v>2.6666666666666665</v>
      </c>
      <c r="S576" s="55" t="str">
        <f t="shared" si="98"/>
        <v>C00906</v>
      </c>
      <c r="T576" s="56">
        <f t="shared" si="99"/>
        <v>2.6666666666666665</v>
      </c>
      <c r="U576" s="57">
        <f t="shared" si="99"/>
        <v>2.6666666666666665</v>
      </c>
      <c r="V576" s="51" t="str">
        <f t="shared" si="100"/>
        <v>At Risk Customers</v>
      </c>
    </row>
    <row r="577" spans="2:22" x14ac:dyDescent="0.25">
      <c r="B577" t="s">
        <v>615</v>
      </c>
      <c r="C577" s="40">
        <v>45591</v>
      </c>
      <c r="D577" s="2">
        <v>1</v>
      </c>
      <c r="E577" s="4">
        <v>1287.1600000000001</v>
      </c>
      <c r="F577" s="4"/>
      <c r="G577" s="4" t="str">
        <f t="shared" si="90"/>
        <v>C00908</v>
      </c>
      <c r="H577" s="40">
        <f t="shared" si="91"/>
        <v>45591</v>
      </c>
      <c r="I577" s="2">
        <f t="shared" si="92"/>
        <v>1</v>
      </c>
      <c r="J577" s="4">
        <f t="shared" si="93"/>
        <v>1287.1600000000001</v>
      </c>
      <c r="K577">
        <f t="shared" si="94"/>
        <v>2</v>
      </c>
      <c r="L577">
        <f t="shared" si="95"/>
        <v>3</v>
      </c>
      <c r="M577">
        <f t="shared" si="96"/>
        <v>4</v>
      </c>
      <c r="N577" s="53">
        <f t="shared" si="97"/>
        <v>3</v>
      </c>
      <c r="S577" s="55" t="str">
        <f t="shared" si="98"/>
        <v>C00908</v>
      </c>
      <c r="T577" s="56">
        <f t="shared" si="99"/>
        <v>3</v>
      </c>
      <c r="U577" s="57">
        <f t="shared" si="99"/>
        <v>3</v>
      </c>
      <c r="V577" s="51" t="str">
        <f t="shared" si="100"/>
        <v>At Risk Customers</v>
      </c>
    </row>
    <row r="578" spans="2:22" x14ac:dyDescent="0.25">
      <c r="B578" t="s">
        <v>616</v>
      </c>
      <c r="C578" s="40">
        <v>45156</v>
      </c>
      <c r="D578" s="2">
        <v>1</v>
      </c>
      <c r="E578" s="4">
        <v>177.3</v>
      </c>
      <c r="F578" s="4"/>
      <c r="G578" s="4" t="str">
        <f t="shared" si="90"/>
        <v>C00909</v>
      </c>
      <c r="H578" s="40">
        <f t="shared" si="91"/>
        <v>45156</v>
      </c>
      <c r="I578" s="2">
        <f t="shared" si="92"/>
        <v>1</v>
      </c>
      <c r="J578" s="4">
        <f t="shared" si="93"/>
        <v>177.3</v>
      </c>
      <c r="K578">
        <f t="shared" si="94"/>
        <v>1</v>
      </c>
      <c r="L578">
        <f t="shared" si="95"/>
        <v>3</v>
      </c>
      <c r="M578">
        <f t="shared" si="96"/>
        <v>1</v>
      </c>
      <c r="N578" s="53">
        <f t="shared" si="97"/>
        <v>1.6666666666666667</v>
      </c>
      <c r="S578" s="55" t="str">
        <f t="shared" si="98"/>
        <v>C00909</v>
      </c>
      <c r="T578" s="56">
        <f t="shared" si="99"/>
        <v>1.6666666666666667</v>
      </c>
      <c r="U578" s="57">
        <f t="shared" si="99"/>
        <v>1.6666666666666667</v>
      </c>
      <c r="V578" s="51" t="str">
        <f t="shared" si="100"/>
        <v>Lost Customers</v>
      </c>
    </row>
    <row r="579" spans="2:22" x14ac:dyDescent="0.25">
      <c r="B579" t="s">
        <v>617</v>
      </c>
      <c r="C579" s="40">
        <v>45799</v>
      </c>
      <c r="D579" s="2">
        <v>2</v>
      </c>
      <c r="E579" s="4">
        <v>390.69</v>
      </c>
      <c r="F579" s="4"/>
      <c r="G579" s="4" t="str">
        <f t="shared" si="90"/>
        <v>C00911</v>
      </c>
      <c r="H579" s="40">
        <f t="shared" si="91"/>
        <v>45799</v>
      </c>
      <c r="I579" s="2">
        <f t="shared" si="92"/>
        <v>2</v>
      </c>
      <c r="J579" s="4">
        <f t="shared" si="93"/>
        <v>390.69</v>
      </c>
      <c r="K579">
        <f t="shared" si="94"/>
        <v>4</v>
      </c>
      <c r="L579">
        <f t="shared" si="95"/>
        <v>4</v>
      </c>
      <c r="M579">
        <f t="shared" si="96"/>
        <v>2</v>
      </c>
      <c r="N579" s="53">
        <f t="shared" si="97"/>
        <v>3.3333333333333335</v>
      </c>
      <c r="S579" s="55" t="str">
        <f t="shared" si="98"/>
        <v>C00911</v>
      </c>
      <c r="T579" s="56">
        <f t="shared" si="99"/>
        <v>3.3333333333333335</v>
      </c>
      <c r="U579" s="57">
        <f t="shared" si="99"/>
        <v>3.3333333333333335</v>
      </c>
      <c r="V579" s="51" t="str">
        <f t="shared" si="100"/>
        <v>Loyal or Potential Loyalists</v>
      </c>
    </row>
    <row r="580" spans="2:22" x14ac:dyDescent="0.25">
      <c r="B580" t="s">
        <v>618</v>
      </c>
      <c r="C580" s="40">
        <v>46002</v>
      </c>
      <c r="D580" s="2">
        <v>22</v>
      </c>
      <c r="E580" s="4">
        <v>10458</v>
      </c>
      <c r="F580" s="4"/>
      <c r="G580" s="4" t="str">
        <f t="shared" ref="G580:G643" si="101">B580</f>
        <v>C00912</v>
      </c>
      <c r="H580" s="40">
        <f t="shared" ref="H580:H643" si="102">C580</f>
        <v>46002</v>
      </c>
      <c r="I580" s="2">
        <f t="shared" ref="I580:I643" si="103">D580</f>
        <v>22</v>
      </c>
      <c r="J580" s="4">
        <f t="shared" ref="J580:J643" si="104">E580</f>
        <v>10458</v>
      </c>
      <c r="K580">
        <f t="shared" ref="K580:K643" si="105">VLOOKUP(H580,$P$5:$Q$9,2,TRUE)</f>
        <v>5</v>
      </c>
      <c r="L580">
        <f t="shared" ref="L580:L643" si="106">VLOOKUP(I580,$P$12:$Q$16,2,TRUE)</f>
        <v>5</v>
      </c>
      <c r="M580">
        <f t="shared" ref="M580:M643" si="107">VLOOKUP(J580,$P$19:$Q$23,2,TRUE)</f>
        <v>5</v>
      </c>
      <c r="N580" s="53">
        <f t="shared" ref="N580:N643" si="108">(K580+L580+M580)/3</f>
        <v>5</v>
      </c>
      <c r="S580" s="55" t="str">
        <f t="shared" ref="S580:S643" si="109">G580</f>
        <v>C00912</v>
      </c>
      <c r="T580" s="56">
        <f t="shared" ref="T580:U643" si="110">$N580</f>
        <v>5</v>
      </c>
      <c r="U580" s="57">
        <f t="shared" si="110"/>
        <v>5</v>
      </c>
      <c r="V580" s="51" t="str">
        <f t="shared" ref="V580:V643" si="111">IF(U580&gt;4,"Champions",IF(AND(U580&gt;3,U580&lt;=4),"Loyal or Potential Loyalists",IF(AND(U580&gt;2,U580&lt;=3),"At Risk Customers","Lost Customers")))</f>
        <v>Champions</v>
      </c>
    </row>
    <row r="581" spans="2:22" x14ac:dyDescent="0.25">
      <c r="B581" t="s">
        <v>619</v>
      </c>
      <c r="C581" s="40">
        <v>45860</v>
      </c>
      <c r="D581" s="2">
        <v>7</v>
      </c>
      <c r="E581" s="4">
        <v>6038.05</v>
      </c>
      <c r="F581" s="4"/>
      <c r="G581" s="4" t="str">
        <f t="shared" si="101"/>
        <v>C00918</v>
      </c>
      <c r="H581" s="40">
        <f t="shared" si="102"/>
        <v>45860</v>
      </c>
      <c r="I581" s="2">
        <f t="shared" si="103"/>
        <v>7</v>
      </c>
      <c r="J581" s="4">
        <f t="shared" si="104"/>
        <v>6038.05</v>
      </c>
      <c r="K581">
        <f t="shared" si="105"/>
        <v>4</v>
      </c>
      <c r="L581">
        <f t="shared" si="106"/>
        <v>5</v>
      </c>
      <c r="M581">
        <f t="shared" si="107"/>
        <v>5</v>
      </c>
      <c r="N581" s="53">
        <f t="shared" si="108"/>
        <v>4.666666666666667</v>
      </c>
      <c r="S581" s="55" t="str">
        <f t="shared" si="109"/>
        <v>C00918</v>
      </c>
      <c r="T581" s="56">
        <f t="shared" si="110"/>
        <v>4.666666666666667</v>
      </c>
      <c r="U581" s="57">
        <f t="shared" si="110"/>
        <v>4.666666666666667</v>
      </c>
      <c r="V581" s="51" t="str">
        <f t="shared" si="111"/>
        <v>Champions</v>
      </c>
    </row>
    <row r="582" spans="2:22" x14ac:dyDescent="0.25">
      <c r="B582" t="s">
        <v>620</v>
      </c>
      <c r="C582" s="40">
        <v>45944</v>
      </c>
      <c r="D582" s="2">
        <v>5</v>
      </c>
      <c r="E582" s="4">
        <v>8980.7800000000007</v>
      </c>
      <c r="F582" s="4"/>
      <c r="G582" s="4" t="str">
        <f t="shared" si="101"/>
        <v>C00919</v>
      </c>
      <c r="H582" s="40">
        <f t="shared" si="102"/>
        <v>45944</v>
      </c>
      <c r="I582" s="2">
        <f t="shared" si="103"/>
        <v>5</v>
      </c>
      <c r="J582" s="4">
        <f t="shared" si="104"/>
        <v>8980.7800000000007</v>
      </c>
      <c r="K582">
        <f t="shared" si="105"/>
        <v>5</v>
      </c>
      <c r="L582">
        <f t="shared" si="106"/>
        <v>5</v>
      </c>
      <c r="M582">
        <f t="shared" si="107"/>
        <v>5</v>
      </c>
      <c r="N582" s="53">
        <f t="shared" si="108"/>
        <v>5</v>
      </c>
      <c r="S582" s="55" t="str">
        <f t="shared" si="109"/>
        <v>C00919</v>
      </c>
      <c r="T582" s="56">
        <f t="shared" si="110"/>
        <v>5</v>
      </c>
      <c r="U582" s="57">
        <f t="shared" si="110"/>
        <v>5</v>
      </c>
      <c r="V582" s="51" t="str">
        <f t="shared" si="111"/>
        <v>Champions</v>
      </c>
    </row>
    <row r="583" spans="2:22" x14ac:dyDescent="0.25">
      <c r="B583" t="s">
        <v>621</v>
      </c>
      <c r="C583" s="40">
        <v>45538</v>
      </c>
      <c r="D583" s="2">
        <v>2</v>
      </c>
      <c r="E583" s="4">
        <v>561.38</v>
      </c>
      <c r="F583" s="4"/>
      <c r="G583" s="4" t="str">
        <f t="shared" si="101"/>
        <v>C00920</v>
      </c>
      <c r="H583" s="40">
        <f t="shared" si="102"/>
        <v>45538</v>
      </c>
      <c r="I583" s="2">
        <f t="shared" si="103"/>
        <v>2</v>
      </c>
      <c r="J583" s="4">
        <f t="shared" si="104"/>
        <v>561.38</v>
      </c>
      <c r="K583">
        <f t="shared" si="105"/>
        <v>2</v>
      </c>
      <c r="L583">
        <f t="shared" si="106"/>
        <v>4</v>
      </c>
      <c r="M583">
        <f t="shared" si="107"/>
        <v>3</v>
      </c>
      <c r="N583" s="53">
        <f t="shared" si="108"/>
        <v>3</v>
      </c>
      <c r="S583" s="55" t="str">
        <f t="shared" si="109"/>
        <v>C00920</v>
      </c>
      <c r="T583" s="56">
        <f t="shared" si="110"/>
        <v>3</v>
      </c>
      <c r="U583" s="57">
        <f t="shared" si="110"/>
        <v>3</v>
      </c>
      <c r="V583" s="51" t="str">
        <f t="shared" si="111"/>
        <v>At Risk Customers</v>
      </c>
    </row>
    <row r="584" spans="2:22" x14ac:dyDescent="0.25">
      <c r="B584" t="s">
        <v>622</v>
      </c>
      <c r="C584" s="40">
        <v>45950</v>
      </c>
      <c r="D584" s="2">
        <v>1</v>
      </c>
      <c r="E584" s="4">
        <v>126.58</v>
      </c>
      <c r="F584" s="4"/>
      <c r="G584" s="4" t="str">
        <f t="shared" si="101"/>
        <v>C00921</v>
      </c>
      <c r="H584" s="40">
        <f t="shared" si="102"/>
        <v>45950</v>
      </c>
      <c r="I584" s="2">
        <f t="shared" si="103"/>
        <v>1</v>
      </c>
      <c r="J584" s="4">
        <f t="shared" si="104"/>
        <v>126.58</v>
      </c>
      <c r="K584">
        <f t="shared" si="105"/>
        <v>5</v>
      </c>
      <c r="L584">
        <f t="shared" si="106"/>
        <v>3</v>
      </c>
      <c r="M584">
        <f t="shared" si="107"/>
        <v>1</v>
      </c>
      <c r="N584" s="53">
        <f t="shared" si="108"/>
        <v>3</v>
      </c>
      <c r="S584" s="55" t="str">
        <f t="shared" si="109"/>
        <v>C00921</v>
      </c>
      <c r="T584" s="56">
        <f t="shared" si="110"/>
        <v>3</v>
      </c>
      <c r="U584" s="57">
        <f t="shared" si="110"/>
        <v>3</v>
      </c>
      <c r="V584" s="51" t="str">
        <f t="shared" si="111"/>
        <v>At Risk Customers</v>
      </c>
    </row>
    <row r="585" spans="2:22" x14ac:dyDescent="0.25">
      <c r="B585" t="s">
        <v>623</v>
      </c>
      <c r="C585" s="40">
        <v>45189</v>
      </c>
      <c r="D585" s="2">
        <v>1</v>
      </c>
      <c r="E585" s="4">
        <v>443.22</v>
      </c>
      <c r="F585" s="4"/>
      <c r="G585" s="4" t="str">
        <f t="shared" si="101"/>
        <v>C00925</v>
      </c>
      <c r="H585" s="40">
        <f t="shared" si="102"/>
        <v>45189</v>
      </c>
      <c r="I585" s="2">
        <f t="shared" si="103"/>
        <v>1</v>
      </c>
      <c r="J585" s="4">
        <f t="shared" si="104"/>
        <v>443.22</v>
      </c>
      <c r="K585">
        <f t="shared" si="105"/>
        <v>1</v>
      </c>
      <c r="L585">
        <f t="shared" si="106"/>
        <v>3</v>
      </c>
      <c r="M585">
        <f t="shared" si="107"/>
        <v>2</v>
      </c>
      <c r="N585" s="53">
        <f t="shared" si="108"/>
        <v>2</v>
      </c>
      <c r="S585" s="55" t="str">
        <f t="shared" si="109"/>
        <v>C00925</v>
      </c>
      <c r="T585" s="56">
        <f t="shared" si="110"/>
        <v>2</v>
      </c>
      <c r="U585" s="57">
        <f t="shared" si="110"/>
        <v>2</v>
      </c>
      <c r="V585" s="51" t="str">
        <f t="shared" si="111"/>
        <v>Lost Customers</v>
      </c>
    </row>
    <row r="586" spans="2:22" x14ac:dyDescent="0.25">
      <c r="B586" t="s">
        <v>624</v>
      </c>
      <c r="C586" s="40">
        <v>45926</v>
      </c>
      <c r="D586" s="2">
        <v>2</v>
      </c>
      <c r="E586" s="4">
        <v>4641.71</v>
      </c>
      <c r="F586" s="4"/>
      <c r="G586" s="4" t="str">
        <f t="shared" si="101"/>
        <v>C00927</v>
      </c>
      <c r="H586" s="40">
        <f t="shared" si="102"/>
        <v>45926</v>
      </c>
      <c r="I586" s="2">
        <f t="shared" si="103"/>
        <v>2</v>
      </c>
      <c r="J586" s="4">
        <f t="shared" si="104"/>
        <v>4641.71</v>
      </c>
      <c r="K586">
        <f t="shared" si="105"/>
        <v>4</v>
      </c>
      <c r="L586">
        <f t="shared" si="106"/>
        <v>4</v>
      </c>
      <c r="M586">
        <f t="shared" si="107"/>
        <v>5</v>
      </c>
      <c r="N586" s="53">
        <f t="shared" si="108"/>
        <v>4.333333333333333</v>
      </c>
      <c r="S586" s="55" t="str">
        <f t="shared" si="109"/>
        <v>C00927</v>
      </c>
      <c r="T586" s="56">
        <f t="shared" si="110"/>
        <v>4.333333333333333</v>
      </c>
      <c r="U586" s="57">
        <f t="shared" si="110"/>
        <v>4.333333333333333</v>
      </c>
      <c r="V586" s="51" t="str">
        <f t="shared" si="111"/>
        <v>Champions</v>
      </c>
    </row>
    <row r="587" spans="2:22" x14ac:dyDescent="0.25">
      <c r="B587" t="s">
        <v>625</v>
      </c>
      <c r="C587" s="40">
        <v>45843</v>
      </c>
      <c r="D587" s="2">
        <v>1</v>
      </c>
      <c r="E587" s="4">
        <v>347.32</v>
      </c>
      <c r="F587" s="4"/>
      <c r="G587" s="4" t="str">
        <f t="shared" si="101"/>
        <v>C00928</v>
      </c>
      <c r="H587" s="40">
        <f t="shared" si="102"/>
        <v>45843</v>
      </c>
      <c r="I587" s="2">
        <f t="shared" si="103"/>
        <v>1</v>
      </c>
      <c r="J587" s="4">
        <f t="shared" si="104"/>
        <v>347.32</v>
      </c>
      <c r="K587">
        <f t="shared" si="105"/>
        <v>4</v>
      </c>
      <c r="L587">
        <f t="shared" si="106"/>
        <v>3</v>
      </c>
      <c r="M587">
        <f t="shared" si="107"/>
        <v>2</v>
      </c>
      <c r="N587" s="53">
        <f t="shared" si="108"/>
        <v>3</v>
      </c>
      <c r="S587" s="55" t="str">
        <f t="shared" si="109"/>
        <v>C00928</v>
      </c>
      <c r="T587" s="56">
        <f t="shared" si="110"/>
        <v>3</v>
      </c>
      <c r="U587" s="57">
        <f t="shared" si="110"/>
        <v>3</v>
      </c>
      <c r="V587" s="51" t="str">
        <f t="shared" si="111"/>
        <v>At Risk Customers</v>
      </c>
    </row>
    <row r="588" spans="2:22" x14ac:dyDescent="0.25">
      <c r="B588" t="s">
        <v>626</v>
      </c>
      <c r="C588" s="40">
        <v>45812</v>
      </c>
      <c r="D588" s="2">
        <v>3</v>
      </c>
      <c r="E588" s="4">
        <v>740.03</v>
      </c>
      <c r="F588" s="4"/>
      <c r="G588" s="4" t="str">
        <f t="shared" si="101"/>
        <v>C00929</v>
      </c>
      <c r="H588" s="40">
        <f t="shared" si="102"/>
        <v>45812</v>
      </c>
      <c r="I588" s="2">
        <f t="shared" si="103"/>
        <v>3</v>
      </c>
      <c r="J588" s="4">
        <f t="shared" si="104"/>
        <v>740.03</v>
      </c>
      <c r="K588">
        <f t="shared" si="105"/>
        <v>4</v>
      </c>
      <c r="L588">
        <f t="shared" si="106"/>
        <v>4</v>
      </c>
      <c r="M588">
        <f t="shared" si="107"/>
        <v>3</v>
      </c>
      <c r="N588" s="53">
        <f t="shared" si="108"/>
        <v>3.6666666666666665</v>
      </c>
      <c r="S588" s="55" t="str">
        <f t="shared" si="109"/>
        <v>C00929</v>
      </c>
      <c r="T588" s="56">
        <f t="shared" si="110"/>
        <v>3.6666666666666665</v>
      </c>
      <c r="U588" s="57">
        <f t="shared" si="110"/>
        <v>3.6666666666666665</v>
      </c>
      <c r="V588" s="51" t="str">
        <f t="shared" si="111"/>
        <v>Loyal or Potential Loyalists</v>
      </c>
    </row>
    <row r="589" spans="2:22" x14ac:dyDescent="0.25">
      <c r="B589" t="s">
        <v>627</v>
      </c>
      <c r="C589" s="40">
        <v>45971</v>
      </c>
      <c r="D589" s="2">
        <v>5</v>
      </c>
      <c r="E589" s="4">
        <v>5870.87</v>
      </c>
      <c r="F589" s="4"/>
      <c r="G589" s="4" t="str">
        <f t="shared" si="101"/>
        <v>C00930</v>
      </c>
      <c r="H589" s="40">
        <f t="shared" si="102"/>
        <v>45971</v>
      </c>
      <c r="I589" s="2">
        <f t="shared" si="103"/>
        <v>5</v>
      </c>
      <c r="J589" s="4">
        <f t="shared" si="104"/>
        <v>5870.87</v>
      </c>
      <c r="K589">
        <f t="shared" si="105"/>
        <v>5</v>
      </c>
      <c r="L589">
        <f t="shared" si="106"/>
        <v>5</v>
      </c>
      <c r="M589">
        <f t="shared" si="107"/>
        <v>5</v>
      </c>
      <c r="N589" s="53">
        <f t="shared" si="108"/>
        <v>5</v>
      </c>
      <c r="S589" s="55" t="str">
        <f t="shared" si="109"/>
        <v>C00930</v>
      </c>
      <c r="T589" s="56">
        <f t="shared" si="110"/>
        <v>5</v>
      </c>
      <c r="U589" s="57">
        <f t="shared" si="110"/>
        <v>5</v>
      </c>
      <c r="V589" s="51" t="str">
        <f t="shared" si="111"/>
        <v>Champions</v>
      </c>
    </row>
    <row r="590" spans="2:22" x14ac:dyDescent="0.25">
      <c r="B590" t="s">
        <v>628</v>
      </c>
      <c r="C590" s="40">
        <v>45698</v>
      </c>
      <c r="D590" s="2">
        <v>1</v>
      </c>
      <c r="E590" s="4">
        <v>1009.74</v>
      </c>
      <c r="F590" s="4"/>
      <c r="G590" s="4" t="str">
        <f t="shared" si="101"/>
        <v>C00931</v>
      </c>
      <c r="H590" s="40">
        <f t="shared" si="102"/>
        <v>45698</v>
      </c>
      <c r="I590" s="2">
        <f t="shared" si="103"/>
        <v>1</v>
      </c>
      <c r="J590" s="4">
        <f t="shared" si="104"/>
        <v>1009.74</v>
      </c>
      <c r="K590">
        <f t="shared" si="105"/>
        <v>3</v>
      </c>
      <c r="L590">
        <f t="shared" si="106"/>
        <v>3</v>
      </c>
      <c r="M590">
        <f t="shared" si="107"/>
        <v>3</v>
      </c>
      <c r="N590" s="53">
        <f t="shared" si="108"/>
        <v>3</v>
      </c>
      <c r="S590" s="55" t="str">
        <f t="shared" si="109"/>
        <v>C00931</v>
      </c>
      <c r="T590" s="56">
        <f t="shared" si="110"/>
        <v>3</v>
      </c>
      <c r="U590" s="57">
        <f t="shared" si="110"/>
        <v>3</v>
      </c>
      <c r="V590" s="51" t="str">
        <f t="shared" si="111"/>
        <v>At Risk Customers</v>
      </c>
    </row>
    <row r="591" spans="2:22" x14ac:dyDescent="0.25">
      <c r="B591" t="s">
        <v>629</v>
      </c>
      <c r="C591" s="40">
        <v>45899</v>
      </c>
      <c r="D591" s="2">
        <v>1</v>
      </c>
      <c r="E591" s="4">
        <v>145.34</v>
      </c>
      <c r="F591" s="4"/>
      <c r="G591" s="4" t="str">
        <f t="shared" si="101"/>
        <v>C00932</v>
      </c>
      <c r="H591" s="40">
        <f t="shared" si="102"/>
        <v>45899</v>
      </c>
      <c r="I591" s="2">
        <f t="shared" si="103"/>
        <v>1</v>
      </c>
      <c r="J591" s="4">
        <f t="shared" si="104"/>
        <v>145.34</v>
      </c>
      <c r="K591">
        <f t="shared" si="105"/>
        <v>4</v>
      </c>
      <c r="L591">
        <f t="shared" si="106"/>
        <v>3</v>
      </c>
      <c r="M591">
        <f t="shared" si="107"/>
        <v>1</v>
      </c>
      <c r="N591" s="53">
        <f t="shared" si="108"/>
        <v>2.6666666666666665</v>
      </c>
      <c r="S591" s="55" t="str">
        <f t="shared" si="109"/>
        <v>C00932</v>
      </c>
      <c r="T591" s="56">
        <f t="shared" si="110"/>
        <v>2.6666666666666665</v>
      </c>
      <c r="U591" s="57">
        <f t="shared" si="110"/>
        <v>2.6666666666666665</v>
      </c>
      <c r="V591" s="51" t="str">
        <f t="shared" si="111"/>
        <v>At Risk Customers</v>
      </c>
    </row>
    <row r="592" spans="2:22" x14ac:dyDescent="0.25">
      <c r="B592" t="s">
        <v>630</v>
      </c>
      <c r="C592" s="40">
        <v>45584</v>
      </c>
      <c r="D592" s="2">
        <v>3</v>
      </c>
      <c r="E592" s="4">
        <v>540.20000000000005</v>
      </c>
      <c r="F592" s="4"/>
      <c r="G592" s="4" t="str">
        <f t="shared" si="101"/>
        <v>C00933</v>
      </c>
      <c r="H592" s="40">
        <f t="shared" si="102"/>
        <v>45584</v>
      </c>
      <c r="I592" s="2">
        <f t="shared" si="103"/>
        <v>3</v>
      </c>
      <c r="J592" s="4">
        <f t="shared" si="104"/>
        <v>540.20000000000005</v>
      </c>
      <c r="K592">
        <f t="shared" si="105"/>
        <v>2</v>
      </c>
      <c r="L592">
        <f t="shared" si="106"/>
        <v>4</v>
      </c>
      <c r="M592">
        <f t="shared" si="107"/>
        <v>3</v>
      </c>
      <c r="N592" s="53">
        <f t="shared" si="108"/>
        <v>3</v>
      </c>
      <c r="S592" s="55" t="str">
        <f t="shared" si="109"/>
        <v>C00933</v>
      </c>
      <c r="T592" s="56">
        <f t="shared" si="110"/>
        <v>3</v>
      </c>
      <c r="U592" s="57">
        <f t="shared" si="110"/>
        <v>3</v>
      </c>
      <c r="V592" s="51" t="str">
        <f t="shared" si="111"/>
        <v>At Risk Customers</v>
      </c>
    </row>
    <row r="593" spans="2:22" x14ac:dyDescent="0.25">
      <c r="B593" t="s">
        <v>631</v>
      </c>
      <c r="C593" s="40">
        <v>45673</v>
      </c>
      <c r="D593" s="2">
        <v>3</v>
      </c>
      <c r="E593" s="4">
        <v>4659.8100000000004</v>
      </c>
      <c r="F593" s="4"/>
      <c r="G593" s="4" t="str">
        <f t="shared" si="101"/>
        <v>C00934</v>
      </c>
      <c r="H593" s="40">
        <f t="shared" si="102"/>
        <v>45673</v>
      </c>
      <c r="I593" s="2">
        <f t="shared" si="103"/>
        <v>3</v>
      </c>
      <c r="J593" s="4">
        <f t="shared" si="104"/>
        <v>4659.8100000000004</v>
      </c>
      <c r="K593">
        <f t="shared" si="105"/>
        <v>3</v>
      </c>
      <c r="L593">
        <f t="shared" si="106"/>
        <v>4</v>
      </c>
      <c r="M593">
        <f t="shared" si="107"/>
        <v>5</v>
      </c>
      <c r="N593" s="53">
        <f t="shared" si="108"/>
        <v>4</v>
      </c>
      <c r="S593" s="55" t="str">
        <f t="shared" si="109"/>
        <v>C00934</v>
      </c>
      <c r="T593" s="56">
        <f t="shared" si="110"/>
        <v>4</v>
      </c>
      <c r="U593" s="57">
        <f t="shared" si="110"/>
        <v>4</v>
      </c>
      <c r="V593" s="51" t="str">
        <f t="shared" si="111"/>
        <v>Loyal or Potential Loyalists</v>
      </c>
    </row>
    <row r="594" spans="2:22" x14ac:dyDescent="0.25">
      <c r="B594" t="s">
        <v>632</v>
      </c>
      <c r="C594" s="40">
        <v>45704</v>
      </c>
      <c r="D594" s="2">
        <v>2</v>
      </c>
      <c r="E594" s="4">
        <v>441.61</v>
      </c>
      <c r="F594" s="4"/>
      <c r="G594" s="4" t="str">
        <f t="shared" si="101"/>
        <v>C00935</v>
      </c>
      <c r="H594" s="40">
        <f t="shared" si="102"/>
        <v>45704</v>
      </c>
      <c r="I594" s="2">
        <f t="shared" si="103"/>
        <v>2</v>
      </c>
      <c r="J594" s="4">
        <f t="shared" si="104"/>
        <v>441.61</v>
      </c>
      <c r="K594">
        <f t="shared" si="105"/>
        <v>3</v>
      </c>
      <c r="L594">
        <f t="shared" si="106"/>
        <v>4</v>
      </c>
      <c r="M594">
        <f t="shared" si="107"/>
        <v>2</v>
      </c>
      <c r="N594" s="53">
        <f t="shared" si="108"/>
        <v>3</v>
      </c>
      <c r="S594" s="55" t="str">
        <f t="shared" si="109"/>
        <v>C00935</v>
      </c>
      <c r="T594" s="56">
        <f t="shared" si="110"/>
        <v>3</v>
      </c>
      <c r="U594" s="57">
        <f t="shared" si="110"/>
        <v>3</v>
      </c>
      <c r="V594" s="51" t="str">
        <f t="shared" si="111"/>
        <v>At Risk Customers</v>
      </c>
    </row>
    <row r="595" spans="2:22" x14ac:dyDescent="0.25">
      <c r="B595" t="s">
        <v>633</v>
      </c>
      <c r="C595" s="40">
        <v>45997</v>
      </c>
      <c r="D595" s="2">
        <v>5</v>
      </c>
      <c r="E595" s="4">
        <v>640.02</v>
      </c>
      <c r="F595" s="4"/>
      <c r="G595" s="4" t="str">
        <f t="shared" si="101"/>
        <v>C00936</v>
      </c>
      <c r="H595" s="40">
        <f t="shared" si="102"/>
        <v>45997</v>
      </c>
      <c r="I595" s="2">
        <f t="shared" si="103"/>
        <v>5</v>
      </c>
      <c r="J595" s="4">
        <f t="shared" si="104"/>
        <v>640.02</v>
      </c>
      <c r="K595">
        <f t="shared" si="105"/>
        <v>5</v>
      </c>
      <c r="L595">
        <f t="shared" si="106"/>
        <v>5</v>
      </c>
      <c r="M595">
        <f t="shared" si="107"/>
        <v>3</v>
      </c>
      <c r="N595" s="53">
        <f t="shared" si="108"/>
        <v>4.333333333333333</v>
      </c>
      <c r="S595" s="55" t="str">
        <f t="shared" si="109"/>
        <v>C00936</v>
      </c>
      <c r="T595" s="56">
        <f t="shared" si="110"/>
        <v>4.333333333333333</v>
      </c>
      <c r="U595" s="57">
        <f t="shared" si="110"/>
        <v>4.333333333333333</v>
      </c>
      <c r="V595" s="51" t="str">
        <f t="shared" si="111"/>
        <v>Champions</v>
      </c>
    </row>
    <row r="596" spans="2:22" x14ac:dyDescent="0.25">
      <c r="B596" t="s">
        <v>634</v>
      </c>
      <c r="C596" s="40">
        <v>45927</v>
      </c>
      <c r="D596" s="2">
        <v>7</v>
      </c>
      <c r="E596" s="4">
        <v>8008.89</v>
      </c>
      <c r="F596" s="4"/>
      <c r="G596" s="4" t="str">
        <f t="shared" si="101"/>
        <v>C00937</v>
      </c>
      <c r="H596" s="40">
        <f t="shared" si="102"/>
        <v>45927</v>
      </c>
      <c r="I596" s="2">
        <f t="shared" si="103"/>
        <v>7</v>
      </c>
      <c r="J596" s="4">
        <f t="shared" si="104"/>
        <v>8008.89</v>
      </c>
      <c r="K596">
        <f t="shared" si="105"/>
        <v>4</v>
      </c>
      <c r="L596">
        <f t="shared" si="106"/>
        <v>5</v>
      </c>
      <c r="M596">
        <f t="shared" si="107"/>
        <v>5</v>
      </c>
      <c r="N596" s="53">
        <f t="shared" si="108"/>
        <v>4.666666666666667</v>
      </c>
      <c r="S596" s="55" t="str">
        <f t="shared" si="109"/>
        <v>C00937</v>
      </c>
      <c r="T596" s="56">
        <f t="shared" si="110"/>
        <v>4.666666666666667</v>
      </c>
      <c r="U596" s="57">
        <f t="shared" si="110"/>
        <v>4.666666666666667</v>
      </c>
      <c r="V596" s="51" t="str">
        <f t="shared" si="111"/>
        <v>Champions</v>
      </c>
    </row>
    <row r="597" spans="2:22" x14ac:dyDescent="0.25">
      <c r="B597" t="s">
        <v>635</v>
      </c>
      <c r="C597" s="40">
        <v>45232</v>
      </c>
      <c r="D597" s="2">
        <v>2</v>
      </c>
      <c r="E597" s="4">
        <v>651.54</v>
      </c>
      <c r="F597" s="4"/>
      <c r="G597" s="4" t="str">
        <f t="shared" si="101"/>
        <v>C00938</v>
      </c>
      <c r="H597" s="40">
        <f t="shared" si="102"/>
        <v>45232</v>
      </c>
      <c r="I597" s="2">
        <f t="shared" si="103"/>
        <v>2</v>
      </c>
      <c r="J597" s="4">
        <f t="shared" si="104"/>
        <v>651.54</v>
      </c>
      <c r="K597">
        <f t="shared" si="105"/>
        <v>1</v>
      </c>
      <c r="L597">
        <f t="shared" si="106"/>
        <v>4</v>
      </c>
      <c r="M597">
        <f t="shared" si="107"/>
        <v>3</v>
      </c>
      <c r="N597" s="53">
        <f t="shared" si="108"/>
        <v>2.6666666666666665</v>
      </c>
      <c r="S597" s="55" t="str">
        <f t="shared" si="109"/>
        <v>C00938</v>
      </c>
      <c r="T597" s="56">
        <f t="shared" si="110"/>
        <v>2.6666666666666665</v>
      </c>
      <c r="U597" s="57">
        <f t="shared" si="110"/>
        <v>2.6666666666666665</v>
      </c>
      <c r="V597" s="51" t="str">
        <f t="shared" si="111"/>
        <v>At Risk Customers</v>
      </c>
    </row>
    <row r="598" spans="2:22" x14ac:dyDescent="0.25">
      <c r="B598" t="s">
        <v>636</v>
      </c>
      <c r="C598" s="40">
        <v>45815</v>
      </c>
      <c r="D598" s="2">
        <v>3</v>
      </c>
      <c r="E598" s="4">
        <v>5034.5600000000004</v>
      </c>
      <c r="F598" s="4"/>
      <c r="G598" s="4" t="str">
        <f t="shared" si="101"/>
        <v>C00942</v>
      </c>
      <c r="H598" s="40">
        <f t="shared" si="102"/>
        <v>45815</v>
      </c>
      <c r="I598" s="2">
        <f t="shared" si="103"/>
        <v>3</v>
      </c>
      <c r="J598" s="4">
        <f t="shared" si="104"/>
        <v>5034.5600000000004</v>
      </c>
      <c r="K598">
        <f t="shared" si="105"/>
        <v>4</v>
      </c>
      <c r="L598">
        <f t="shared" si="106"/>
        <v>4</v>
      </c>
      <c r="M598">
        <f t="shared" si="107"/>
        <v>5</v>
      </c>
      <c r="N598" s="53">
        <f t="shared" si="108"/>
        <v>4.333333333333333</v>
      </c>
      <c r="S598" s="55" t="str">
        <f t="shared" si="109"/>
        <v>C00942</v>
      </c>
      <c r="T598" s="56">
        <f t="shared" si="110"/>
        <v>4.333333333333333</v>
      </c>
      <c r="U598" s="57">
        <f t="shared" si="110"/>
        <v>4.333333333333333</v>
      </c>
      <c r="V598" s="51" t="str">
        <f t="shared" si="111"/>
        <v>Champions</v>
      </c>
    </row>
    <row r="599" spans="2:22" x14ac:dyDescent="0.25">
      <c r="B599" t="s">
        <v>637</v>
      </c>
      <c r="C599" s="40">
        <v>45858</v>
      </c>
      <c r="D599" s="2">
        <v>2</v>
      </c>
      <c r="E599" s="4">
        <v>312.55</v>
      </c>
      <c r="F599" s="4"/>
      <c r="G599" s="4" t="str">
        <f t="shared" si="101"/>
        <v>C00943</v>
      </c>
      <c r="H599" s="40">
        <f t="shared" si="102"/>
        <v>45858</v>
      </c>
      <c r="I599" s="2">
        <f t="shared" si="103"/>
        <v>2</v>
      </c>
      <c r="J599" s="4">
        <f t="shared" si="104"/>
        <v>312.55</v>
      </c>
      <c r="K599">
        <f t="shared" si="105"/>
        <v>4</v>
      </c>
      <c r="L599">
        <f t="shared" si="106"/>
        <v>4</v>
      </c>
      <c r="M599">
        <f t="shared" si="107"/>
        <v>2</v>
      </c>
      <c r="N599" s="53">
        <f t="shared" si="108"/>
        <v>3.3333333333333335</v>
      </c>
      <c r="S599" s="55" t="str">
        <f t="shared" si="109"/>
        <v>C00943</v>
      </c>
      <c r="T599" s="56">
        <f t="shared" si="110"/>
        <v>3.3333333333333335</v>
      </c>
      <c r="U599" s="57">
        <f t="shared" si="110"/>
        <v>3.3333333333333335</v>
      </c>
      <c r="V599" s="51" t="str">
        <f t="shared" si="111"/>
        <v>Loyal or Potential Loyalists</v>
      </c>
    </row>
    <row r="600" spans="2:22" x14ac:dyDescent="0.25">
      <c r="B600" t="s">
        <v>638</v>
      </c>
      <c r="C600" s="40">
        <v>45710</v>
      </c>
      <c r="D600" s="2">
        <v>1</v>
      </c>
      <c r="E600" s="4">
        <v>143.05000000000001</v>
      </c>
      <c r="F600" s="4"/>
      <c r="G600" s="4" t="str">
        <f t="shared" si="101"/>
        <v>C00944</v>
      </c>
      <c r="H600" s="40">
        <f t="shared" si="102"/>
        <v>45710</v>
      </c>
      <c r="I600" s="2">
        <f t="shared" si="103"/>
        <v>1</v>
      </c>
      <c r="J600" s="4">
        <f t="shared" si="104"/>
        <v>143.05000000000001</v>
      </c>
      <c r="K600">
        <f t="shared" si="105"/>
        <v>3</v>
      </c>
      <c r="L600">
        <f t="shared" si="106"/>
        <v>3</v>
      </c>
      <c r="M600">
        <f t="shared" si="107"/>
        <v>1</v>
      </c>
      <c r="N600" s="53">
        <f t="shared" si="108"/>
        <v>2.3333333333333335</v>
      </c>
      <c r="S600" s="55" t="str">
        <f t="shared" si="109"/>
        <v>C00944</v>
      </c>
      <c r="T600" s="56">
        <f t="shared" si="110"/>
        <v>2.3333333333333335</v>
      </c>
      <c r="U600" s="57">
        <f t="shared" si="110"/>
        <v>2.3333333333333335</v>
      </c>
      <c r="V600" s="51" t="str">
        <f t="shared" si="111"/>
        <v>At Risk Customers</v>
      </c>
    </row>
    <row r="601" spans="2:22" x14ac:dyDescent="0.25">
      <c r="B601" t="s">
        <v>639</v>
      </c>
      <c r="C601" s="40">
        <v>45611</v>
      </c>
      <c r="D601" s="2">
        <v>1</v>
      </c>
      <c r="E601" s="4">
        <v>59.06</v>
      </c>
      <c r="F601" s="4"/>
      <c r="G601" s="4" t="str">
        <f t="shared" si="101"/>
        <v>C00947</v>
      </c>
      <c r="H601" s="40">
        <f t="shared" si="102"/>
        <v>45611</v>
      </c>
      <c r="I601" s="2">
        <f t="shared" si="103"/>
        <v>1</v>
      </c>
      <c r="J601" s="4">
        <f t="shared" si="104"/>
        <v>59.06</v>
      </c>
      <c r="K601">
        <f t="shared" si="105"/>
        <v>3</v>
      </c>
      <c r="L601">
        <f t="shared" si="106"/>
        <v>3</v>
      </c>
      <c r="M601">
        <f t="shared" si="107"/>
        <v>1</v>
      </c>
      <c r="N601" s="53">
        <f t="shared" si="108"/>
        <v>2.3333333333333335</v>
      </c>
      <c r="S601" s="55" t="str">
        <f t="shared" si="109"/>
        <v>C00947</v>
      </c>
      <c r="T601" s="56">
        <f t="shared" si="110"/>
        <v>2.3333333333333335</v>
      </c>
      <c r="U601" s="57">
        <f t="shared" si="110"/>
        <v>2.3333333333333335</v>
      </c>
      <c r="V601" s="51" t="str">
        <f t="shared" si="111"/>
        <v>At Risk Customers</v>
      </c>
    </row>
    <row r="602" spans="2:22" x14ac:dyDescent="0.25">
      <c r="B602" t="s">
        <v>640</v>
      </c>
      <c r="C602" s="40">
        <v>45969</v>
      </c>
      <c r="D602" s="2">
        <v>20</v>
      </c>
      <c r="E602" s="4">
        <v>17652.939999999999</v>
      </c>
      <c r="F602" s="4"/>
      <c r="G602" s="4" t="str">
        <f t="shared" si="101"/>
        <v>C00948</v>
      </c>
      <c r="H602" s="40">
        <f t="shared" si="102"/>
        <v>45969</v>
      </c>
      <c r="I602" s="2">
        <f t="shared" si="103"/>
        <v>20</v>
      </c>
      <c r="J602" s="4">
        <f t="shared" si="104"/>
        <v>17652.939999999999</v>
      </c>
      <c r="K602">
        <f t="shared" si="105"/>
        <v>5</v>
      </c>
      <c r="L602">
        <f t="shared" si="106"/>
        <v>5</v>
      </c>
      <c r="M602">
        <f t="shared" si="107"/>
        <v>5</v>
      </c>
      <c r="N602" s="53">
        <f t="shared" si="108"/>
        <v>5</v>
      </c>
      <c r="S602" s="55" t="str">
        <f t="shared" si="109"/>
        <v>C00948</v>
      </c>
      <c r="T602" s="56">
        <f t="shared" si="110"/>
        <v>5</v>
      </c>
      <c r="U602" s="57">
        <f t="shared" si="110"/>
        <v>5</v>
      </c>
      <c r="V602" s="51" t="str">
        <f t="shared" si="111"/>
        <v>Champions</v>
      </c>
    </row>
    <row r="603" spans="2:22" x14ac:dyDescent="0.25">
      <c r="B603" t="s">
        <v>641</v>
      </c>
      <c r="C603" s="40">
        <v>45273</v>
      </c>
      <c r="D603" s="2">
        <v>1</v>
      </c>
      <c r="E603" s="4">
        <v>331.92</v>
      </c>
      <c r="F603" s="4"/>
      <c r="G603" s="4" t="str">
        <f t="shared" si="101"/>
        <v>C00949</v>
      </c>
      <c r="H603" s="40">
        <f t="shared" si="102"/>
        <v>45273</v>
      </c>
      <c r="I603" s="2">
        <f t="shared" si="103"/>
        <v>1</v>
      </c>
      <c r="J603" s="4">
        <f t="shared" si="104"/>
        <v>331.92</v>
      </c>
      <c r="K603">
        <f t="shared" si="105"/>
        <v>1</v>
      </c>
      <c r="L603">
        <f t="shared" si="106"/>
        <v>3</v>
      </c>
      <c r="M603">
        <f t="shared" si="107"/>
        <v>2</v>
      </c>
      <c r="N603" s="53">
        <f t="shared" si="108"/>
        <v>2</v>
      </c>
      <c r="S603" s="55" t="str">
        <f t="shared" si="109"/>
        <v>C00949</v>
      </c>
      <c r="T603" s="56">
        <f t="shared" si="110"/>
        <v>2</v>
      </c>
      <c r="U603" s="57">
        <f t="shared" si="110"/>
        <v>2</v>
      </c>
      <c r="V603" s="51" t="str">
        <f t="shared" si="111"/>
        <v>Lost Customers</v>
      </c>
    </row>
    <row r="604" spans="2:22" x14ac:dyDescent="0.25">
      <c r="B604" t="s">
        <v>642</v>
      </c>
      <c r="C604" s="40">
        <v>45607</v>
      </c>
      <c r="D604" s="2">
        <v>1</v>
      </c>
      <c r="E604" s="4">
        <v>2097.9499999999998</v>
      </c>
      <c r="F604" s="4"/>
      <c r="G604" s="4" t="str">
        <f t="shared" si="101"/>
        <v>C00953</v>
      </c>
      <c r="H604" s="40">
        <f t="shared" si="102"/>
        <v>45607</v>
      </c>
      <c r="I604" s="2">
        <f t="shared" si="103"/>
        <v>1</v>
      </c>
      <c r="J604" s="4">
        <f t="shared" si="104"/>
        <v>2097.9499999999998</v>
      </c>
      <c r="K604">
        <f t="shared" si="105"/>
        <v>3</v>
      </c>
      <c r="L604">
        <f t="shared" si="106"/>
        <v>3</v>
      </c>
      <c r="M604">
        <f t="shared" si="107"/>
        <v>4</v>
      </c>
      <c r="N604" s="53">
        <f t="shared" si="108"/>
        <v>3.3333333333333335</v>
      </c>
      <c r="S604" s="55" t="str">
        <f t="shared" si="109"/>
        <v>C00953</v>
      </c>
      <c r="T604" s="56">
        <f t="shared" si="110"/>
        <v>3.3333333333333335</v>
      </c>
      <c r="U604" s="57">
        <f t="shared" si="110"/>
        <v>3.3333333333333335</v>
      </c>
      <c r="V604" s="51" t="str">
        <f t="shared" si="111"/>
        <v>Loyal or Potential Loyalists</v>
      </c>
    </row>
    <row r="605" spans="2:22" x14ac:dyDescent="0.25">
      <c r="B605" t="s">
        <v>643</v>
      </c>
      <c r="C605" s="40">
        <v>45825</v>
      </c>
      <c r="D605" s="2">
        <v>1</v>
      </c>
      <c r="E605" s="4">
        <v>283.85000000000002</v>
      </c>
      <c r="F605" s="4"/>
      <c r="G605" s="4" t="str">
        <f t="shared" si="101"/>
        <v>C00954</v>
      </c>
      <c r="H605" s="40">
        <f t="shared" si="102"/>
        <v>45825</v>
      </c>
      <c r="I605" s="2">
        <f t="shared" si="103"/>
        <v>1</v>
      </c>
      <c r="J605" s="4">
        <f t="shared" si="104"/>
        <v>283.85000000000002</v>
      </c>
      <c r="K605">
        <f t="shared" si="105"/>
        <v>4</v>
      </c>
      <c r="L605">
        <f t="shared" si="106"/>
        <v>3</v>
      </c>
      <c r="M605">
        <f t="shared" si="107"/>
        <v>2</v>
      </c>
      <c r="N605" s="53">
        <f t="shared" si="108"/>
        <v>3</v>
      </c>
      <c r="S605" s="55" t="str">
        <f t="shared" si="109"/>
        <v>C00954</v>
      </c>
      <c r="T605" s="56">
        <f t="shared" si="110"/>
        <v>3</v>
      </c>
      <c r="U605" s="57">
        <f t="shared" si="110"/>
        <v>3</v>
      </c>
      <c r="V605" s="51" t="str">
        <f t="shared" si="111"/>
        <v>At Risk Customers</v>
      </c>
    </row>
    <row r="606" spans="2:22" x14ac:dyDescent="0.25">
      <c r="B606" t="s">
        <v>644</v>
      </c>
      <c r="C606" s="40">
        <v>45969</v>
      </c>
      <c r="D606" s="2">
        <v>3</v>
      </c>
      <c r="E606" s="4">
        <v>1963.72</v>
      </c>
      <c r="F606" s="4"/>
      <c r="G606" s="4" t="str">
        <f t="shared" si="101"/>
        <v>C00955</v>
      </c>
      <c r="H606" s="40">
        <f t="shared" si="102"/>
        <v>45969</v>
      </c>
      <c r="I606" s="2">
        <f t="shared" si="103"/>
        <v>3</v>
      </c>
      <c r="J606" s="4">
        <f t="shared" si="104"/>
        <v>1963.72</v>
      </c>
      <c r="K606">
        <f t="shared" si="105"/>
        <v>5</v>
      </c>
      <c r="L606">
        <f t="shared" si="106"/>
        <v>4</v>
      </c>
      <c r="M606">
        <f t="shared" si="107"/>
        <v>4</v>
      </c>
      <c r="N606" s="53">
        <f t="shared" si="108"/>
        <v>4.333333333333333</v>
      </c>
      <c r="S606" s="55" t="str">
        <f t="shared" si="109"/>
        <v>C00955</v>
      </c>
      <c r="T606" s="56">
        <f t="shared" si="110"/>
        <v>4.333333333333333</v>
      </c>
      <c r="U606" s="57">
        <f t="shared" si="110"/>
        <v>4.333333333333333</v>
      </c>
      <c r="V606" s="51" t="str">
        <f t="shared" si="111"/>
        <v>Champions</v>
      </c>
    </row>
    <row r="607" spans="2:22" x14ac:dyDescent="0.25">
      <c r="B607" t="s">
        <v>645</v>
      </c>
      <c r="C607" s="40">
        <v>45760</v>
      </c>
      <c r="D607" s="2">
        <v>1</v>
      </c>
      <c r="E607" s="4">
        <v>418.62</v>
      </c>
      <c r="F607" s="4"/>
      <c r="G607" s="4" t="str">
        <f t="shared" si="101"/>
        <v>C00956</v>
      </c>
      <c r="H607" s="40">
        <f t="shared" si="102"/>
        <v>45760</v>
      </c>
      <c r="I607" s="2">
        <f t="shared" si="103"/>
        <v>1</v>
      </c>
      <c r="J607" s="4">
        <f t="shared" si="104"/>
        <v>418.62</v>
      </c>
      <c r="K607">
        <f t="shared" si="105"/>
        <v>3</v>
      </c>
      <c r="L607">
        <f t="shared" si="106"/>
        <v>3</v>
      </c>
      <c r="M607">
        <f t="shared" si="107"/>
        <v>2</v>
      </c>
      <c r="N607" s="53">
        <f t="shared" si="108"/>
        <v>2.6666666666666665</v>
      </c>
      <c r="S607" s="55" t="str">
        <f t="shared" si="109"/>
        <v>C00956</v>
      </c>
      <c r="T607" s="56">
        <f t="shared" si="110"/>
        <v>2.6666666666666665</v>
      </c>
      <c r="U607" s="57">
        <f t="shared" si="110"/>
        <v>2.6666666666666665</v>
      </c>
      <c r="V607" s="51" t="str">
        <f t="shared" si="111"/>
        <v>At Risk Customers</v>
      </c>
    </row>
    <row r="608" spans="2:22" x14ac:dyDescent="0.25">
      <c r="B608" t="s">
        <v>646</v>
      </c>
      <c r="C608" s="40">
        <v>45819</v>
      </c>
      <c r="D608" s="2">
        <v>13</v>
      </c>
      <c r="E608" s="4">
        <v>2689.89</v>
      </c>
      <c r="F608" s="4"/>
      <c r="G608" s="4" t="str">
        <f t="shared" si="101"/>
        <v>C00957</v>
      </c>
      <c r="H608" s="40">
        <f t="shared" si="102"/>
        <v>45819</v>
      </c>
      <c r="I608" s="2">
        <f t="shared" si="103"/>
        <v>13</v>
      </c>
      <c r="J608" s="4">
        <f t="shared" si="104"/>
        <v>2689.89</v>
      </c>
      <c r="K608">
        <f t="shared" si="105"/>
        <v>4</v>
      </c>
      <c r="L608">
        <f t="shared" si="106"/>
        <v>5</v>
      </c>
      <c r="M608">
        <f t="shared" si="107"/>
        <v>4</v>
      </c>
      <c r="N608" s="53">
        <f t="shared" si="108"/>
        <v>4.333333333333333</v>
      </c>
      <c r="S608" s="55" t="str">
        <f t="shared" si="109"/>
        <v>C00957</v>
      </c>
      <c r="T608" s="56">
        <f t="shared" si="110"/>
        <v>4.333333333333333</v>
      </c>
      <c r="U608" s="57">
        <f t="shared" si="110"/>
        <v>4.333333333333333</v>
      </c>
      <c r="V608" s="51" t="str">
        <f t="shared" si="111"/>
        <v>Champions</v>
      </c>
    </row>
    <row r="609" spans="2:22" x14ac:dyDescent="0.25">
      <c r="B609" t="s">
        <v>647</v>
      </c>
      <c r="C609" s="40">
        <v>46027</v>
      </c>
      <c r="D609" s="2">
        <v>90</v>
      </c>
      <c r="E609" s="4">
        <v>74779.070000000007</v>
      </c>
      <c r="F609" s="4"/>
      <c r="G609" s="4" t="str">
        <f t="shared" si="101"/>
        <v>C00961</v>
      </c>
      <c r="H609" s="40">
        <f t="shared" si="102"/>
        <v>46027</v>
      </c>
      <c r="I609" s="2">
        <f t="shared" si="103"/>
        <v>90</v>
      </c>
      <c r="J609" s="4">
        <f t="shared" si="104"/>
        <v>74779.070000000007</v>
      </c>
      <c r="K609">
        <f t="shared" si="105"/>
        <v>5</v>
      </c>
      <c r="L609">
        <f t="shared" si="106"/>
        <v>5</v>
      </c>
      <c r="M609">
        <f t="shared" si="107"/>
        <v>5</v>
      </c>
      <c r="N609" s="53">
        <f t="shared" si="108"/>
        <v>5</v>
      </c>
      <c r="S609" s="55" t="str">
        <f t="shared" si="109"/>
        <v>C00961</v>
      </c>
      <c r="T609" s="56">
        <f t="shared" si="110"/>
        <v>5</v>
      </c>
      <c r="U609" s="57">
        <f t="shared" si="110"/>
        <v>5</v>
      </c>
      <c r="V609" s="51" t="str">
        <f t="shared" si="111"/>
        <v>Champions</v>
      </c>
    </row>
    <row r="610" spans="2:22" x14ac:dyDescent="0.25">
      <c r="B610" t="s">
        <v>648</v>
      </c>
      <c r="C610" s="40">
        <v>45210</v>
      </c>
      <c r="D610" s="2">
        <v>1</v>
      </c>
      <c r="E610" s="4">
        <v>56.88</v>
      </c>
      <c r="F610" s="4"/>
      <c r="G610" s="4" t="str">
        <f t="shared" si="101"/>
        <v>C00963</v>
      </c>
      <c r="H610" s="40">
        <f t="shared" si="102"/>
        <v>45210</v>
      </c>
      <c r="I610" s="2">
        <f t="shared" si="103"/>
        <v>1</v>
      </c>
      <c r="J610" s="4">
        <f t="shared" si="104"/>
        <v>56.88</v>
      </c>
      <c r="K610">
        <f t="shared" si="105"/>
        <v>1</v>
      </c>
      <c r="L610">
        <f t="shared" si="106"/>
        <v>3</v>
      </c>
      <c r="M610">
        <f t="shared" si="107"/>
        <v>1</v>
      </c>
      <c r="N610" s="53">
        <f t="shared" si="108"/>
        <v>1.6666666666666667</v>
      </c>
      <c r="S610" s="55" t="str">
        <f t="shared" si="109"/>
        <v>C00963</v>
      </c>
      <c r="T610" s="56">
        <f t="shared" si="110"/>
        <v>1.6666666666666667</v>
      </c>
      <c r="U610" s="57">
        <f t="shared" si="110"/>
        <v>1.6666666666666667</v>
      </c>
      <c r="V610" s="51" t="str">
        <f t="shared" si="111"/>
        <v>Lost Customers</v>
      </c>
    </row>
    <row r="611" spans="2:22" x14ac:dyDescent="0.25">
      <c r="B611" t="s">
        <v>649</v>
      </c>
      <c r="C611" s="40">
        <v>45388</v>
      </c>
      <c r="D611" s="2">
        <v>1</v>
      </c>
      <c r="E611" s="4">
        <v>243.28</v>
      </c>
      <c r="F611" s="4"/>
      <c r="G611" s="4" t="str">
        <f t="shared" si="101"/>
        <v>C00964</v>
      </c>
      <c r="H611" s="40">
        <f t="shared" si="102"/>
        <v>45388</v>
      </c>
      <c r="I611" s="2">
        <f t="shared" si="103"/>
        <v>1</v>
      </c>
      <c r="J611" s="4">
        <f t="shared" si="104"/>
        <v>243.28</v>
      </c>
      <c r="K611">
        <f t="shared" si="105"/>
        <v>2</v>
      </c>
      <c r="L611">
        <f t="shared" si="106"/>
        <v>3</v>
      </c>
      <c r="M611">
        <f t="shared" si="107"/>
        <v>2</v>
      </c>
      <c r="N611" s="53">
        <f t="shared" si="108"/>
        <v>2.3333333333333335</v>
      </c>
      <c r="S611" s="55" t="str">
        <f t="shared" si="109"/>
        <v>C00964</v>
      </c>
      <c r="T611" s="56">
        <f t="shared" si="110"/>
        <v>2.3333333333333335</v>
      </c>
      <c r="U611" s="57">
        <f t="shared" si="110"/>
        <v>2.3333333333333335</v>
      </c>
      <c r="V611" s="51" t="str">
        <f t="shared" si="111"/>
        <v>At Risk Customers</v>
      </c>
    </row>
    <row r="612" spans="2:22" x14ac:dyDescent="0.25">
      <c r="B612" t="s">
        <v>650</v>
      </c>
      <c r="C612" s="40">
        <v>45605</v>
      </c>
      <c r="D612" s="2">
        <v>2</v>
      </c>
      <c r="E612" s="4">
        <v>1188.57</v>
      </c>
      <c r="F612" s="4"/>
      <c r="G612" s="4" t="str">
        <f t="shared" si="101"/>
        <v>C00965</v>
      </c>
      <c r="H612" s="40">
        <f t="shared" si="102"/>
        <v>45605</v>
      </c>
      <c r="I612" s="2">
        <f t="shared" si="103"/>
        <v>2</v>
      </c>
      <c r="J612" s="4">
        <f t="shared" si="104"/>
        <v>1188.57</v>
      </c>
      <c r="K612">
        <f t="shared" si="105"/>
        <v>3</v>
      </c>
      <c r="L612">
        <f t="shared" si="106"/>
        <v>4</v>
      </c>
      <c r="M612">
        <f t="shared" si="107"/>
        <v>3</v>
      </c>
      <c r="N612" s="53">
        <f t="shared" si="108"/>
        <v>3.3333333333333335</v>
      </c>
      <c r="S612" s="55" t="str">
        <f t="shared" si="109"/>
        <v>C00965</v>
      </c>
      <c r="T612" s="56">
        <f t="shared" si="110"/>
        <v>3.3333333333333335</v>
      </c>
      <c r="U612" s="57">
        <f t="shared" si="110"/>
        <v>3.3333333333333335</v>
      </c>
      <c r="V612" s="51" t="str">
        <f t="shared" si="111"/>
        <v>Loyal or Potential Loyalists</v>
      </c>
    </row>
    <row r="613" spans="2:22" x14ac:dyDescent="0.25">
      <c r="B613" t="s">
        <v>651</v>
      </c>
      <c r="C613" s="40">
        <v>45505</v>
      </c>
      <c r="D613" s="2">
        <v>1</v>
      </c>
      <c r="E613" s="4">
        <v>398.62</v>
      </c>
      <c r="F613" s="4"/>
      <c r="G613" s="4" t="str">
        <f t="shared" si="101"/>
        <v>C00966</v>
      </c>
      <c r="H613" s="40">
        <f t="shared" si="102"/>
        <v>45505</v>
      </c>
      <c r="I613" s="2">
        <f t="shared" si="103"/>
        <v>1</v>
      </c>
      <c r="J613" s="4">
        <f t="shared" si="104"/>
        <v>398.62</v>
      </c>
      <c r="K613">
        <f t="shared" si="105"/>
        <v>2</v>
      </c>
      <c r="L613">
        <f t="shared" si="106"/>
        <v>3</v>
      </c>
      <c r="M613">
        <f t="shared" si="107"/>
        <v>2</v>
      </c>
      <c r="N613" s="53">
        <f t="shared" si="108"/>
        <v>2.3333333333333335</v>
      </c>
      <c r="S613" s="55" t="str">
        <f t="shared" si="109"/>
        <v>C00966</v>
      </c>
      <c r="T613" s="56">
        <f t="shared" si="110"/>
        <v>2.3333333333333335</v>
      </c>
      <c r="U613" s="57">
        <f t="shared" si="110"/>
        <v>2.3333333333333335</v>
      </c>
      <c r="V613" s="51" t="str">
        <f t="shared" si="111"/>
        <v>At Risk Customers</v>
      </c>
    </row>
    <row r="614" spans="2:22" x14ac:dyDescent="0.25">
      <c r="B614" t="s">
        <v>652</v>
      </c>
      <c r="C614" s="40">
        <v>44936</v>
      </c>
      <c r="D614" s="2">
        <v>1</v>
      </c>
      <c r="E614" s="4">
        <v>979.79</v>
      </c>
      <c r="F614" s="4"/>
      <c r="G614" s="4" t="str">
        <f t="shared" si="101"/>
        <v>C00971</v>
      </c>
      <c r="H614" s="40">
        <f t="shared" si="102"/>
        <v>44936</v>
      </c>
      <c r="I614" s="2">
        <f t="shared" si="103"/>
        <v>1</v>
      </c>
      <c r="J614" s="4">
        <f t="shared" si="104"/>
        <v>979.79</v>
      </c>
      <c r="K614">
        <f t="shared" si="105"/>
        <v>1</v>
      </c>
      <c r="L614">
        <f t="shared" si="106"/>
        <v>3</v>
      </c>
      <c r="M614">
        <f t="shared" si="107"/>
        <v>3</v>
      </c>
      <c r="N614" s="53">
        <f t="shared" si="108"/>
        <v>2.3333333333333335</v>
      </c>
      <c r="S614" s="55" t="str">
        <f t="shared" si="109"/>
        <v>C00971</v>
      </c>
      <c r="T614" s="56">
        <f t="shared" si="110"/>
        <v>2.3333333333333335</v>
      </c>
      <c r="U614" s="57">
        <f t="shared" si="110"/>
        <v>2.3333333333333335</v>
      </c>
      <c r="V614" s="51" t="str">
        <f t="shared" si="111"/>
        <v>At Risk Customers</v>
      </c>
    </row>
    <row r="615" spans="2:22" x14ac:dyDescent="0.25">
      <c r="B615" t="s">
        <v>653</v>
      </c>
      <c r="C615" s="40">
        <v>45889</v>
      </c>
      <c r="D615" s="2">
        <v>3</v>
      </c>
      <c r="E615" s="4">
        <v>918.75</v>
      </c>
      <c r="F615" s="4"/>
      <c r="G615" s="4" t="str">
        <f t="shared" si="101"/>
        <v>C00972</v>
      </c>
      <c r="H615" s="40">
        <f t="shared" si="102"/>
        <v>45889</v>
      </c>
      <c r="I615" s="2">
        <f t="shared" si="103"/>
        <v>3</v>
      </c>
      <c r="J615" s="4">
        <f t="shared" si="104"/>
        <v>918.75</v>
      </c>
      <c r="K615">
        <f t="shared" si="105"/>
        <v>4</v>
      </c>
      <c r="L615">
        <f t="shared" si="106"/>
        <v>4</v>
      </c>
      <c r="M615">
        <f t="shared" si="107"/>
        <v>3</v>
      </c>
      <c r="N615" s="53">
        <f t="shared" si="108"/>
        <v>3.6666666666666665</v>
      </c>
      <c r="S615" s="55" t="str">
        <f t="shared" si="109"/>
        <v>C00972</v>
      </c>
      <c r="T615" s="56">
        <f t="shared" si="110"/>
        <v>3.6666666666666665</v>
      </c>
      <c r="U615" s="57">
        <f t="shared" si="110"/>
        <v>3.6666666666666665</v>
      </c>
      <c r="V615" s="51" t="str">
        <f t="shared" si="111"/>
        <v>Loyal or Potential Loyalists</v>
      </c>
    </row>
    <row r="616" spans="2:22" x14ac:dyDescent="0.25">
      <c r="B616" t="s">
        <v>654</v>
      </c>
      <c r="C616" s="40">
        <v>45730</v>
      </c>
      <c r="D616" s="2">
        <v>4</v>
      </c>
      <c r="E616" s="4">
        <v>1038.6199999999999</v>
      </c>
      <c r="F616" s="4"/>
      <c r="G616" s="4" t="str">
        <f t="shared" si="101"/>
        <v>C00974</v>
      </c>
      <c r="H616" s="40">
        <f t="shared" si="102"/>
        <v>45730</v>
      </c>
      <c r="I616" s="2">
        <f t="shared" si="103"/>
        <v>4</v>
      </c>
      <c r="J616" s="4">
        <f t="shared" si="104"/>
        <v>1038.6199999999999</v>
      </c>
      <c r="K616">
        <f t="shared" si="105"/>
        <v>3</v>
      </c>
      <c r="L616">
        <f t="shared" si="106"/>
        <v>5</v>
      </c>
      <c r="M616">
        <f t="shared" si="107"/>
        <v>3</v>
      </c>
      <c r="N616" s="53">
        <f t="shared" si="108"/>
        <v>3.6666666666666665</v>
      </c>
      <c r="S616" s="55" t="str">
        <f t="shared" si="109"/>
        <v>C00974</v>
      </c>
      <c r="T616" s="56">
        <f t="shared" si="110"/>
        <v>3.6666666666666665</v>
      </c>
      <c r="U616" s="57">
        <f t="shared" si="110"/>
        <v>3.6666666666666665</v>
      </c>
      <c r="V616" s="51" t="str">
        <f t="shared" si="111"/>
        <v>Loyal or Potential Loyalists</v>
      </c>
    </row>
    <row r="617" spans="2:22" x14ac:dyDescent="0.25">
      <c r="B617" t="s">
        <v>655</v>
      </c>
      <c r="C617" s="40">
        <v>44958</v>
      </c>
      <c r="D617" s="2">
        <v>1</v>
      </c>
      <c r="E617" s="4">
        <v>2444.38</v>
      </c>
      <c r="F617" s="4"/>
      <c r="G617" s="4" t="str">
        <f t="shared" si="101"/>
        <v>C00975</v>
      </c>
      <c r="H617" s="40">
        <f t="shared" si="102"/>
        <v>44958</v>
      </c>
      <c r="I617" s="2">
        <f t="shared" si="103"/>
        <v>1</v>
      </c>
      <c r="J617" s="4">
        <f t="shared" si="104"/>
        <v>2444.38</v>
      </c>
      <c r="K617">
        <f t="shared" si="105"/>
        <v>1</v>
      </c>
      <c r="L617">
        <f t="shared" si="106"/>
        <v>3</v>
      </c>
      <c r="M617">
        <f t="shared" si="107"/>
        <v>4</v>
      </c>
      <c r="N617" s="53">
        <f t="shared" si="108"/>
        <v>2.6666666666666665</v>
      </c>
      <c r="S617" s="55" t="str">
        <f t="shared" si="109"/>
        <v>C00975</v>
      </c>
      <c r="T617" s="56">
        <f t="shared" si="110"/>
        <v>2.6666666666666665</v>
      </c>
      <c r="U617" s="57">
        <f t="shared" si="110"/>
        <v>2.6666666666666665</v>
      </c>
      <c r="V617" s="51" t="str">
        <f t="shared" si="111"/>
        <v>At Risk Customers</v>
      </c>
    </row>
    <row r="618" spans="2:22" x14ac:dyDescent="0.25">
      <c r="B618" t="s">
        <v>656</v>
      </c>
      <c r="C618" s="40">
        <v>45464</v>
      </c>
      <c r="D618" s="2">
        <v>3</v>
      </c>
      <c r="E618" s="4">
        <v>2091.5500000000002</v>
      </c>
      <c r="F618" s="4"/>
      <c r="G618" s="4" t="str">
        <f t="shared" si="101"/>
        <v>C00976</v>
      </c>
      <c r="H618" s="40">
        <f t="shared" si="102"/>
        <v>45464</v>
      </c>
      <c r="I618" s="2">
        <f t="shared" si="103"/>
        <v>3</v>
      </c>
      <c r="J618" s="4">
        <f t="shared" si="104"/>
        <v>2091.5500000000002</v>
      </c>
      <c r="K618">
        <f t="shared" si="105"/>
        <v>2</v>
      </c>
      <c r="L618">
        <f t="shared" si="106"/>
        <v>4</v>
      </c>
      <c r="M618">
        <f t="shared" si="107"/>
        <v>4</v>
      </c>
      <c r="N618" s="53">
        <f t="shared" si="108"/>
        <v>3.3333333333333335</v>
      </c>
      <c r="S618" s="55" t="str">
        <f t="shared" si="109"/>
        <v>C00976</v>
      </c>
      <c r="T618" s="56">
        <f t="shared" si="110"/>
        <v>3.3333333333333335</v>
      </c>
      <c r="U618" s="57">
        <f t="shared" si="110"/>
        <v>3.3333333333333335</v>
      </c>
      <c r="V618" s="51" t="str">
        <f t="shared" si="111"/>
        <v>Loyal or Potential Loyalists</v>
      </c>
    </row>
    <row r="619" spans="2:22" x14ac:dyDescent="0.25">
      <c r="B619" t="s">
        <v>657</v>
      </c>
      <c r="C619" s="40">
        <v>45731</v>
      </c>
      <c r="D619" s="2">
        <v>9</v>
      </c>
      <c r="E619" s="4">
        <v>14079.13</v>
      </c>
      <c r="F619" s="4"/>
      <c r="G619" s="4" t="str">
        <f t="shared" si="101"/>
        <v>C00977</v>
      </c>
      <c r="H619" s="40">
        <f t="shared" si="102"/>
        <v>45731</v>
      </c>
      <c r="I619" s="2">
        <f t="shared" si="103"/>
        <v>9</v>
      </c>
      <c r="J619" s="4">
        <f t="shared" si="104"/>
        <v>14079.13</v>
      </c>
      <c r="K619">
        <f t="shared" si="105"/>
        <v>3</v>
      </c>
      <c r="L619">
        <f t="shared" si="106"/>
        <v>5</v>
      </c>
      <c r="M619">
        <f t="shared" si="107"/>
        <v>5</v>
      </c>
      <c r="N619" s="53">
        <f t="shared" si="108"/>
        <v>4.333333333333333</v>
      </c>
      <c r="S619" s="55" t="str">
        <f t="shared" si="109"/>
        <v>C00977</v>
      </c>
      <c r="T619" s="56">
        <f t="shared" si="110"/>
        <v>4.333333333333333</v>
      </c>
      <c r="U619" s="57">
        <f t="shared" si="110"/>
        <v>4.333333333333333</v>
      </c>
      <c r="V619" s="51" t="str">
        <f t="shared" si="111"/>
        <v>Champions</v>
      </c>
    </row>
    <row r="620" spans="2:22" x14ac:dyDescent="0.25">
      <c r="B620" t="s">
        <v>658</v>
      </c>
      <c r="C620" s="40">
        <v>45791</v>
      </c>
      <c r="D620" s="2">
        <v>2</v>
      </c>
      <c r="E620" s="4">
        <v>2156.7399999999998</v>
      </c>
      <c r="F620" s="4"/>
      <c r="G620" s="4" t="str">
        <f t="shared" si="101"/>
        <v>C00978</v>
      </c>
      <c r="H620" s="40">
        <f t="shared" si="102"/>
        <v>45791</v>
      </c>
      <c r="I620" s="2">
        <f t="shared" si="103"/>
        <v>2</v>
      </c>
      <c r="J620" s="4">
        <f t="shared" si="104"/>
        <v>2156.7399999999998</v>
      </c>
      <c r="K620">
        <f t="shared" si="105"/>
        <v>3</v>
      </c>
      <c r="L620">
        <f t="shared" si="106"/>
        <v>4</v>
      </c>
      <c r="M620">
        <f t="shared" si="107"/>
        <v>4</v>
      </c>
      <c r="N620" s="53">
        <f t="shared" si="108"/>
        <v>3.6666666666666665</v>
      </c>
      <c r="S620" s="55" t="str">
        <f t="shared" si="109"/>
        <v>C00978</v>
      </c>
      <c r="T620" s="56">
        <f t="shared" si="110"/>
        <v>3.6666666666666665</v>
      </c>
      <c r="U620" s="57">
        <f t="shared" si="110"/>
        <v>3.6666666666666665</v>
      </c>
      <c r="V620" s="51" t="str">
        <f t="shared" si="111"/>
        <v>Loyal or Potential Loyalists</v>
      </c>
    </row>
    <row r="621" spans="2:22" x14ac:dyDescent="0.25">
      <c r="B621" t="s">
        <v>659</v>
      </c>
      <c r="C621" s="40">
        <v>45574</v>
      </c>
      <c r="D621" s="2">
        <v>1</v>
      </c>
      <c r="E621" s="4">
        <v>228.15</v>
      </c>
      <c r="F621" s="4"/>
      <c r="G621" s="4" t="str">
        <f t="shared" si="101"/>
        <v>C00979</v>
      </c>
      <c r="H621" s="40">
        <f t="shared" si="102"/>
        <v>45574</v>
      </c>
      <c r="I621" s="2">
        <f t="shared" si="103"/>
        <v>1</v>
      </c>
      <c r="J621" s="4">
        <f t="shared" si="104"/>
        <v>228.15</v>
      </c>
      <c r="K621">
        <f t="shared" si="105"/>
        <v>2</v>
      </c>
      <c r="L621">
        <f t="shared" si="106"/>
        <v>3</v>
      </c>
      <c r="M621">
        <f t="shared" si="107"/>
        <v>2</v>
      </c>
      <c r="N621" s="53">
        <f t="shared" si="108"/>
        <v>2.3333333333333335</v>
      </c>
      <c r="S621" s="55" t="str">
        <f t="shared" si="109"/>
        <v>C00979</v>
      </c>
      <c r="T621" s="56">
        <f t="shared" si="110"/>
        <v>2.3333333333333335</v>
      </c>
      <c r="U621" s="57">
        <f t="shared" si="110"/>
        <v>2.3333333333333335</v>
      </c>
      <c r="V621" s="51" t="str">
        <f t="shared" si="111"/>
        <v>At Risk Customers</v>
      </c>
    </row>
    <row r="622" spans="2:22" x14ac:dyDescent="0.25">
      <c r="B622" t="s">
        <v>660</v>
      </c>
      <c r="C622" s="40">
        <v>45605</v>
      </c>
      <c r="D622" s="2">
        <v>1</v>
      </c>
      <c r="E622" s="4">
        <v>1954.76</v>
      </c>
      <c r="F622" s="4"/>
      <c r="G622" s="4" t="str">
        <f t="shared" si="101"/>
        <v>C00980</v>
      </c>
      <c r="H622" s="40">
        <f t="shared" si="102"/>
        <v>45605</v>
      </c>
      <c r="I622" s="2">
        <f t="shared" si="103"/>
        <v>1</v>
      </c>
      <c r="J622" s="4">
        <f t="shared" si="104"/>
        <v>1954.76</v>
      </c>
      <c r="K622">
        <f t="shared" si="105"/>
        <v>3</v>
      </c>
      <c r="L622">
        <f t="shared" si="106"/>
        <v>3</v>
      </c>
      <c r="M622">
        <f t="shared" si="107"/>
        <v>4</v>
      </c>
      <c r="N622" s="53">
        <f t="shared" si="108"/>
        <v>3.3333333333333335</v>
      </c>
      <c r="S622" s="55" t="str">
        <f t="shared" si="109"/>
        <v>C00980</v>
      </c>
      <c r="T622" s="56">
        <f t="shared" si="110"/>
        <v>3.3333333333333335</v>
      </c>
      <c r="U622" s="57">
        <f t="shared" si="110"/>
        <v>3.3333333333333335</v>
      </c>
      <c r="V622" s="51" t="str">
        <f t="shared" si="111"/>
        <v>Loyal or Potential Loyalists</v>
      </c>
    </row>
    <row r="623" spans="2:22" x14ac:dyDescent="0.25">
      <c r="B623" t="s">
        <v>661</v>
      </c>
      <c r="C623" s="40">
        <v>45332</v>
      </c>
      <c r="D623" s="2">
        <v>1</v>
      </c>
      <c r="E623" s="4">
        <v>187.48</v>
      </c>
      <c r="F623" s="4"/>
      <c r="G623" s="4" t="str">
        <f t="shared" si="101"/>
        <v>C00981</v>
      </c>
      <c r="H623" s="40">
        <f t="shared" si="102"/>
        <v>45332</v>
      </c>
      <c r="I623" s="2">
        <f t="shared" si="103"/>
        <v>1</v>
      </c>
      <c r="J623" s="4">
        <f t="shared" si="104"/>
        <v>187.48</v>
      </c>
      <c r="K623">
        <f t="shared" si="105"/>
        <v>2</v>
      </c>
      <c r="L623">
        <f t="shared" si="106"/>
        <v>3</v>
      </c>
      <c r="M623">
        <f t="shared" si="107"/>
        <v>1</v>
      </c>
      <c r="N623" s="53">
        <f t="shared" si="108"/>
        <v>2</v>
      </c>
      <c r="S623" s="55" t="str">
        <f t="shared" si="109"/>
        <v>C00981</v>
      </c>
      <c r="T623" s="56">
        <f t="shared" si="110"/>
        <v>2</v>
      </c>
      <c r="U623" s="57">
        <f t="shared" si="110"/>
        <v>2</v>
      </c>
      <c r="V623" s="51" t="str">
        <f t="shared" si="111"/>
        <v>Lost Customers</v>
      </c>
    </row>
    <row r="624" spans="2:22" x14ac:dyDescent="0.25">
      <c r="B624" t="s">
        <v>662</v>
      </c>
      <c r="C624" s="40">
        <v>45479</v>
      </c>
      <c r="D624" s="2">
        <v>1</v>
      </c>
      <c r="E624" s="4">
        <v>481.65</v>
      </c>
      <c r="F624" s="4"/>
      <c r="G624" s="4" t="str">
        <f t="shared" si="101"/>
        <v>C00982</v>
      </c>
      <c r="H624" s="40">
        <f t="shared" si="102"/>
        <v>45479</v>
      </c>
      <c r="I624" s="2">
        <f t="shared" si="103"/>
        <v>1</v>
      </c>
      <c r="J624" s="4">
        <f t="shared" si="104"/>
        <v>481.65</v>
      </c>
      <c r="K624">
        <f t="shared" si="105"/>
        <v>2</v>
      </c>
      <c r="L624">
        <f t="shared" si="106"/>
        <v>3</v>
      </c>
      <c r="M624">
        <f t="shared" si="107"/>
        <v>3</v>
      </c>
      <c r="N624" s="53">
        <f t="shared" si="108"/>
        <v>2.6666666666666665</v>
      </c>
      <c r="S624" s="55" t="str">
        <f t="shared" si="109"/>
        <v>C00982</v>
      </c>
      <c r="T624" s="56">
        <f t="shared" si="110"/>
        <v>2.6666666666666665</v>
      </c>
      <c r="U624" s="57">
        <f t="shared" si="110"/>
        <v>2.6666666666666665</v>
      </c>
      <c r="V624" s="51" t="str">
        <f t="shared" si="111"/>
        <v>At Risk Customers</v>
      </c>
    </row>
    <row r="625" spans="2:22" x14ac:dyDescent="0.25">
      <c r="B625" t="s">
        <v>663</v>
      </c>
      <c r="C625" s="40">
        <v>45367</v>
      </c>
      <c r="D625" s="2">
        <v>1</v>
      </c>
      <c r="E625" s="4">
        <v>399.35</v>
      </c>
      <c r="F625" s="4"/>
      <c r="G625" s="4" t="str">
        <f t="shared" si="101"/>
        <v>C00983</v>
      </c>
      <c r="H625" s="40">
        <f t="shared" si="102"/>
        <v>45367</v>
      </c>
      <c r="I625" s="2">
        <f t="shared" si="103"/>
        <v>1</v>
      </c>
      <c r="J625" s="4">
        <f t="shared" si="104"/>
        <v>399.35</v>
      </c>
      <c r="K625">
        <f t="shared" si="105"/>
        <v>2</v>
      </c>
      <c r="L625">
        <f t="shared" si="106"/>
        <v>3</v>
      </c>
      <c r="M625">
        <f t="shared" si="107"/>
        <v>2</v>
      </c>
      <c r="N625" s="53">
        <f t="shared" si="108"/>
        <v>2.3333333333333335</v>
      </c>
      <c r="S625" s="55" t="str">
        <f t="shared" si="109"/>
        <v>C00983</v>
      </c>
      <c r="T625" s="56">
        <f t="shared" si="110"/>
        <v>2.3333333333333335</v>
      </c>
      <c r="U625" s="57">
        <f t="shared" si="110"/>
        <v>2.3333333333333335</v>
      </c>
      <c r="V625" s="51" t="str">
        <f t="shared" si="111"/>
        <v>At Risk Customers</v>
      </c>
    </row>
    <row r="626" spans="2:22" x14ac:dyDescent="0.25">
      <c r="B626" t="s">
        <v>664</v>
      </c>
      <c r="C626" s="40">
        <v>44967</v>
      </c>
      <c r="D626" s="2">
        <v>1</v>
      </c>
      <c r="E626" s="4">
        <v>97.52</v>
      </c>
      <c r="F626" s="4"/>
      <c r="G626" s="4" t="str">
        <f t="shared" si="101"/>
        <v>C00984</v>
      </c>
      <c r="H626" s="40">
        <f t="shared" si="102"/>
        <v>44967</v>
      </c>
      <c r="I626" s="2">
        <f t="shared" si="103"/>
        <v>1</v>
      </c>
      <c r="J626" s="4">
        <f t="shared" si="104"/>
        <v>97.52</v>
      </c>
      <c r="K626">
        <f t="shared" si="105"/>
        <v>1</v>
      </c>
      <c r="L626">
        <f t="shared" si="106"/>
        <v>3</v>
      </c>
      <c r="M626">
        <f t="shared" si="107"/>
        <v>1</v>
      </c>
      <c r="N626" s="53">
        <f t="shared" si="108"/>
        <v>1.6666666666666667</v>
      </c>
      <c r="S626" s="55" t="str">
        <f t="shared" si="109"/>
        <v>C00984</v>
      </c>
      <c r="T626" s="56">
        <f t="shared" si="110"/>
        <v>1.6666666666666667</v>
      </c>
      <c r="U626" s="57">
        <f t="shared" si="110"/>
        <v>1.6666666666666667</v>
      </c>
      <c r="V626" s="51" t="str">
        <f t="shared" si="111"/>
        <v>Lost Customers</v>
      </c>
    </row>
    <row r="627" spans="2:22" x14ac:dyDescent="0.25">
      <c r="B627" t="s">
        <v>665</v>
      </c>
      <c r="C627" s="40">
        <v>45700</v>
      </c>
      <c r="D627" s="2">
        <v>4</v>
      </c>
      <c r="E627" s="4">
        <v>3144.24</v>
      </c>
      <c r="F627" s="4"/>
      <c r="G627" s="4" t="str">
        <f t="shared" si="101"/>
        <v>C00985</v>
      </c>
      <c r="H627" s="40">
        <f t="shared" si="102"/>
        <v>45700</v>
      </c>
      <c r="I627" s="2">
        <f t="shared" si="103"/>
        <v>4</v>
      </c>
      <c r="J627" s="4">
        <f t="shared" si="104"/>
        <v>3144.24</v>
      </c>
      <c r="K627">
        <f t="shared" si="105"/>
        <v>3</v>
      </c>
      <c r="L627">
        <f t="shared" si="106"/>
        <v>5</v>
      </c>
      <c r="M627">
        <f t="shared" si="107"/>
        <v>4</v>
      </c>
      <c r="N627" s="53">
        <f t="shared" si="108"/>
        <v>4</v>
      </c>
      <c r="S627" s="55" t="str">
        <f t="shared" si="109"/>
        <v>C00985</v>
      </c>
      <c r="T627" s="56">
        <f t="shared" si="110"/>
        <v>4</v>
      </c>
      <c r="U627" s="57">
        <f t="shared" si="110"/>
        <v>4</v>
      </c>
      <c r="V627" s="51" t="str">
        <f t="shared" si="111"/>
        <v>Loyal or Potential Loyalists</v>
      </c>
    </row>
    <row r="628" spans="2:22" x14ac:dyDescent="0.25">
      <c r="B628" t="s">
        <v>666</v>
      </c>
      <c r="C628" s="40">
        <v>45469</v>
      </c>
      <c r="D628" s="2">
        <v>1</v>
      </c>
      <c r="E628" s="4">
        <v>3806.41</v>
      </c>
      <c r="F628" s="4"/>
      <c r="G628" s="4" t="str">
        <f t="shared" si="101"/>
        <v>C00987</v>
      </c>
      <c r="H628" s="40">
        <f t="shared" si="102"/>
        <v>45469</v>
      </c>
      <c r="I628" s="2">
        <f t="shared" si="103"/>
        <v>1</v>
      </c>
      <c r="J628" s="4">
        <f t="shared" si="104"/>
        <v>3806.41</v>
      </c>
      <c r="K628">
        <f t="shared" si="105"/>
        <v>2</v>
      </c>
      <c r="L628">
        <f t="shared" si="106"/>
        <v>3</v>
      </c>
      <c r="M628">
        <f t="shared" si="107"/>
        <v>5</v>
      </c>
      <c r="N628" s="53">
        <f t="shared" si="108"/>
        <v>3.3333333333333335</v>
      </c>
      <c r="S628" s="55" t="str">
        <f t="shared" si="109"/>
        <v>C00987</v>
      </c>
      <c r="T628" s="56">
        <f t="shared" si="110"/>
        <v>3.3333333333333335</v>
      </c>
      <c r="U628" s="57">
        <f t="shared" si="110"/>
        <v>3.3333333333333335</v>
      </c>
      <c r="V628" s="51" t="str">
        <f t="shared" si="111"/>
        <v>Loyal or Potential Loyalists</v>
      </c>
    </row>
    <row r="629" spans="2:22" x14ac:dyDescent="0.25">
      <c r="B629" t="s">
        <v>667</v>
      </c>
      <c r="C629" s="40">
        <v>45852</v>
      </c>
      <c r="D629" s="2">
        <v>8</v>
      </c>
      <c r="E629" s="4">
        <v>6759.13</v>
      </c>
      <c r="F629" s="4"/>
      <c r="G629" s="4" t="str">
        <f t="shared" si="101"/>
        <v>C00988</v>
      </c>
      <c r="H629" s="40">
        <f t="shared" si="102"/>
        <v>45852</v>
      </c>
      <c r="I629" s="2">
        <f t="shared" si="103"/>
        <v>8</v>
      </c>
      <c r="J629" s="4">
        <f t="shared" si="104"/>
        <v>6759.13</v>
      </c>
      <c r="K629">
        <f t="shared" si="105"/>
        <v>4</v>
      </c>
      <c r="L629">
        <f t="shared" si="106"/>
        <v>5</v>
      </c>
      <c r="M629">
        <f t="shared" si="107"/>
        <v>5</v>
      </c>
      <c r="N629" s="53">
        <f t="shared" si="108"/>
        <v>4.666666666666667</v>
      </c>
      <c r="S629" s="55" t="str">
        <f t="shared" si="109"/>
        <v>C00988</v>
      </c>
      <c r="T629" s="56">
        <f t="shared" si="110"/>
        <v>4.666666666666667</v>
      </c>
      <c r="U629" s="57">
        <f t="shared" si="110"/>
        <v>4.666666666666667</v>
      </c>
      <c r="V629" s="51" t="str">
        <f t="shared" si="111"/>
        <v>Champions</v>
      </c>
    </row>
    <row r="630" spans="2:22" x14ac:dyDescent="0.25">
      <c r="B630" t="s">
        <v>668</v>
      </c>
      <c r="C630" s="40">
        <v>45183</v>
      </c>
      <c r="D630" s="2">
        <v>1</v>
      </c>
      <c r="E630" s="4">
        <v>395.34</v>
      </c>
      <c r="F630" s="4"/>
      <c r="G630" s="4" t="str">
        <f t="shared" si="101"/>
        <v>C00990</v>
      </c>
      <c r="H630" s="40">
        <f t="shared" si="102"/>
        <v>45183</v>
      </c>
      <c r="I630" s="2">
        <f t="shared" si="103"/>
        <v>1</v>
      </c>
      <c r="J630" s="4">
        <f t="shared" si="104"/>
        <v>395.34</v>
      </c>
      <c r="K630">
        <f t="shared" si="105"/>
        <v>1</v>
      </c>
      <c r="L630">
        <f t="shared" si="106"/>
        <v>3</v>
      </c>
      <c r="M630">
        <f t="shared" si="107"/>
        <v>2</v>
      </c>
      <c r="N630" s="53">
        <f t="shared" si="108"/>
        <v>2</v>
      </c>
      <c r="S630" s="55" t="str">
        <f t="shared" si="109"/>
        <v>C00990</v>
      </c>
      <c r="T630" s="56">
        <f t="shared" si="110"/>
        <v>2</v>
      </c>
      <c r="U630" s="57">
        <f t="shared" si="110"/>
        <v>2</v>
      </c>
      <c r="V630" s="51" t="str">
        <f t="shared" si="111"/>
        <v>Lost Customers</v>
      </c>
    </row>
    <row r="631" spans="2:22" x14ac:dyDescent="0.25">
      <c r="B631" t="s">
        <v>669</v>
      </c>
      <c r="C631" s="40">
        <v>45716</v>
      </c>
      <c r="D631" s="2">
        <v>1</v>
      </c>
      <c r="E631" s="4">
        <v>51.52</v>
      </c>
      <c r="F631" s="4"/>
      <c r="G631" s="4" t="str">
        <f t="shared" si="101"/>
        <v>C00991</v>
      </c>
      <c r="H631" s="40">
        <f t="shared" si="102"/>
        <v>45716</v>
      </c>
      <c r="I631" s="2">
        <f t="shared" si="103"/>
        <v>1</v>
      </c>
      <c r="J631" s="4">
        <f t="shared" si="104"/>
        <v>51.52</v>
      </c>
      <c r="K631">
        <f t="shared" si="105"/>
        <v>3</v>
      </c>
      <c r="L631">
        <f t="shared" si="106"/>
        <v>3</v>
      </c>
      <c r="M631">
        <f t="shared" si="107"/>
        <v>1</v>
      </c>
      <c r="N631" s="53">
        <f t="shared" si="108"/>
        <v>2.3333333333333335</v>
      </c>
      <c r="S631" s="55" t="str">
        <f t="shared" si="109"/>
        <v>C00991</v>
      </c>
      <c r="T631" s="56">
        <f t="shared" si="110"/>
        <v>2.3333333333333335</v>
      </c>
      <c r="U631" s="57">
        <f t="shared" si="110"/>
        <v>2.3333333333333335</v>
      </c>
      <c r="V631" s="51" t="str">
        <f t="shared" si="111"/>
        <v>At Risk Customers</v>
      </c>
    </row>
    <row r="632" spans="2:22" x14ac:dyDescent="0.25">
      <c r="B632" t="s">
        <v>670</v>
      </c>
      <c r="C632" s="40">
        <v>45637</v>
      </c>
      <c r="D632" s="2">
        <v>1</v>
      </c>
      <c r="E632" s="4">
        <v>2853.53</v>
      </c>
      <c r="F632" s="4"/>
      <c r="G632" s="4" t="str">
        <f t="shared" si="101"/>
        <v>C00992</v>
      </c>
      <c r="H632" s="40">
        <f t="shared" si="102"/>
        <v>45637</v>
      </c>
      <c r="I632" s="2">
        <f t="shared" si="103"/>
        <v>1</v>
      </c>
      <c r="J632" s="4">
        <f t="shared" si="104"/>
        <v>2853.53</v>
      </c>
      <c r="K632">
        <f t="shared" si="105"/>
        <v>3</v>
      </c>
      <c r="L632">
        <f t="shared" si="106"/>
        <v>3</v>
      </c>
      <c r="M632">
        <f t="shared" si="107"/>
        <v>4</v>
      </c>
      <c r="N632" s="53">
        <f t="shared" si="108"/>
        <v>3.3333333333333335</v>
      </c>
      <c r="S632" s="55" t="str">
        <f t="shared" si="109"/>
        <v>C00992</v>
      </c>
      <c r="T632" s="56">
        <f t="shared" si="110"/>
        <v>3.3333333333333335</v>
      </c>
      <c r="U632" s="57">
        <f t="shared" si="110"/>
        <v>3.3333333333333335</v>
      </c>
      <c r="V632" s="51" t="str">
        <f t="shared" si="111"/>
        <v>Loyal or Potential Loyalists</v>
      </c>
    </row>
    <row r="633" spans="2:22" x14ac:dyDescent="0.25">
      <c r="B633" t="s">
        <v>671</v>
      </c>
      <c r="C633" s="40">
        <v>45766</v>
      </c>
      <c r="D633" s="2">
        <v>8</v>
      </c>
      <c r="E633" s="4">
        <v>8319.93</v>
      </c>
      <c r="F633" s="4"/>
      <c r="G633" s="4" t="str">
        <f t="shared" si="101"/>
        <v>C00993</v>
      </c>
      <c r="H633" s="40">
        <f t="shared" si="102"/>
        <v>45766</v>
      </c>
      <c r="I633" s="2">
        <f t="shared" si="103"/>
        <v>8</v>
      </c>
      <c r="J633" s="4">
        <f t="shared" si="104"/>
        <v>8319.93</v>
      </c>
      <c r="K633">
        <f t="shared" si="105"/>
        <v>3</v>
      </c>
      <c r="L633">
        <f t="shared" si="106"/>
        <v>5</v>
      </c>
      <c r="M633">
        <f t="shared" si="107"/>
        <v>5</v>
      </c>
      <c r="N633" s="53">
        <f t="shared" si="108"/>
        <v>4.333333333333333</v>
      </c>
      <c r="S633" s="55" t="str">
        <f t="shared" si="109"/>
        <v>C00993</v>
      </c>
      <c r="T633" s="56">
        <f t="shared" si="110"/>
        <v>4.333333333333333</v>
      </c>
      <c r="U633" s="57">
        <f t="shared" si="110"/>
        <v>4.333333333333333</v>
      </c>
      <c r="V633" s="51" t="str">
        <f t="shared" si="111"/>
        <v>Champions</v>
      </c>
    </row>
    <row r="634" spans="2:22" x14ac:dyDescent="0.25">
      <c r="B634" t="s">
        <v>672</v>
      </c>
      <c r="C634" s="40">
        <v>46026</v>
      </c>
      <c r="D634" s="2">
        <v>2</v>
      </c>
      <c r="E634" s="4">
        <v>892.38</v>
      </c>
      <c r="F634" s="4"/>
      <c r="G634" s="4" t="str">
        <f t="shared" si="101"/>
        <v>C00995</v>
      </c>
      <c r="H634" s="40">
        <f t="shared" si="102"/>
        <v>46026</v>
      </c>
      <c r="I634" s="2">
        <f t="shared" si="103"/>
        <v>2</v>
      </c>
      <c r="J634" s="4">
        <f t="shared" si="104"/>
        <v>892.38</v>
      </c>
      <c r="K634">
        <f t="shared" si="105"/>
        <v>5</v>
      </c>
      <c r="L634">
        <f t="shared" si="106"/>
        <v>4</v>
      </c>
      <c r="M634">
        <f t="shared" si="107"/>
        <v>3</v>
      </c>
      <c r="N634" s="53">
        <f t="shared" si="108"/>
        <v>4</v>
      </c>
      <c r="S634" s="55" t="str">
        <f t="shared" si="109"/>
        <v>C00995</v>
      </c>
      <c r="T634" s="56">
        <f t="shared" si="110"/>
        <v>4</v>
      </c>
      <c r="U634" s="57">
        <f t="shared" si="110"/>
        <v>4</v>
      </c>
      <c r="V634" s="51" t="str">
        <f t="shared" si="111"/>
        <v>Loyal or Potential Loyalists</v>
      </c>
    </row>
    <row r="635" spans="2:22" x14ac:dyDescent="0.25">
      <c r="B635" t="s">
        <v>673</v>
      </c>
      <c r="C635" s="40">
        <v>45852</v>
      </c>
      <c r="D635" s="2">
        <v>1</v>
      </c>
      <c r="E635" s="4">
        <v>107.23</v>
      </c>
      <c r="F635" s="4"/>
      <c r="G635" s="4" t="str">
        <f t="shared" si="101"/>
        <v>C00996</v>
      </c>
      <c r="H635" s="40">
        <f t="shared" si="102"/>
        <v>45852</v>
      </c>
      <c r="I635" s="2">
        <f t="shared" si="103"/>
        <v>1</v>
      </c>
      <c r="J635" s="4">
        <f t="shared" si="104"/>
        <v>107.23</v>
      </c>
      <c r="K635">
        <f t="shared" si="105"/>
        <v>4</v>
      </c>
      <c r="L635">
        <f t="shared" si="106"/>
        <v>3</v>
      </c>
      <c r="M635">
        <f t="shared" si="107"/>
        <v>1</v>
      </c>
      <c r="N635" s="53">
        <f t="shared" si="108"/>
        <v>2.6666666666666665</v>
      </c>
      <c r="S635" s="55" t="str">
        <f t="shared" si="109"/>
        <v>C00996</v>
      </c>
      <c r="T635" s="56">
        <f t="shared" si="110"/>
        <v>2.6666666666666665</v>
      </c>
      <c r="U635" s="57">
        <f t="shared" si="110"/>
        <v>2.6666666666666665</v>
      </c>
      <c r="V635" s="51" t="str">
        <f t="shared" si="111"/>
        <v>At Risk Customers</v>
      </c>
    </row>
    <row r="636" spans="2:22" x14ac:dyDescent="0.25">
      <c r="B636" t="s">
        <v>674</v>
      </c>
      <c r="C636" s="40">
        <v>45566</v>
      </c>
      <c r="D636" s="2">
        <v>2</v>
      </c>
      <c r="E636" s="4">
        <v>162.01</v>
      </c>
      <c r="F636" s="4"/>
      <c r="G636" s="4" t="str">
        <f t="shared" si="101"/>
        <v>C00998</v>
      </c>
      <c r="H636" s="40">
        <f t="shared" si="102"/>
        <v>45566</v>
      </c>
      <c r="I636" s="2">
        <f t="shared" si="103"/>
        <v>2</v>
      </c>
      <c r="J636" s="4">
        <f t="shared" si="104"/>
        <v>162.01</v>
      </c>
      <c r="K636">
        <f t="shared" si="105"/>
        <v>2</v>
      </c>
      <c r="L636">
        <f t="shared" si="106"/>
        <v>4</v>
      </c>
      <c r="M636">
        <f t="shared" si="107"/>
        <v>1</v>
      </c>
      <c r="N636" s="53">
        <f t="shared" si="108"/>
        <v>2.3333333333333335</v>
      </c>
      <c r="S636" s="55" t="str">
        <f t="shared" si="109"/>
        <v>C00998</v>
      </c>
      <c r="T636" s="56">
        <f t="shared" si="110"/>
        <v>2.3333333333333335</v>
      </c>
      <c r="U636" s="57">
        <f t="shared" si="110"/>
        <v>2.3333333333333335</v>
      </c>
      <c r="V636" s="51" t="str">
        <f t="shared" si="111"/>
        <v>At Risk Customers</v>
      </c>
    </row>
    <row r="637" spans="2:22" x14ac:dyDescent="0.25">
      <c r="B637" t="s">
        <v>675</v>
      </c>
      <c r="C637" s="40">
        <v>45058</v>
      </c>
      <c r="D637" s="2">
        <v>1</v>
      </c>
      <c r="E637" s="4">
        <v>133.76</v>
      </c>
      <c r="F637" s="4"/>
      <c r="G637" s="4" t="str">
        <f t="shared" si="101"/>
        <v>C00999</v>
      </c>
      <c r="H637" s="40">
        <f t="shared" si="102"/>
        <v>45058</v>
      </c>
      <c r="I637" s="2">
        <f t="shared" si="103"/>
        <v>1</v>
      </c>
      <c r="J637" s="4">
        <f t="shared" si="104"/>
        <v>133.76</v>
      </c>
      <c r="K637">
        <f t="shared" si="105"/>
        <v>1</v>
      </c>
      <c r="L637">
        <f t="shared" si="106"/>
        <v>3</v>
      </c>
      <c r="M637">
        <f t="shared" si="107"/>
        <v>1</v>
      </c>
      <c r="N637" s="53">
        <f t="shared" si="108"/>
        <v>1.6666666666666667</v>
      </c>
      <c r="S637" s="55" t="str">
        <f t="shared" si="109"/>
        <v>C00999</v>
      </c>
      <c r="T637" s="56">
        <f t="shared" si="110"/>
        <v>1.6666666666666667</v>
      </c>
      <c r="U637" s="57">
        <f t="shared" si="110"/>
        <v>1.6666666666666667</v>
      </c>
      <c r="V637" s="51" t="str">
        <f t="shared" si="111"/>
        <v>Lost Customers</v>
      </c>
    </row>
    <row r="638" spans="2:22" x14ac:dyDescent="0.25">
      <c r="B638" t="s">
        <v>676</v>
      </c>
      <c r="C638" s="40">
        <v>46010</v>
      </c>
      <c r="D638" s="2">
        <v>44</v>
      </c>
      <c r="E638" s="4">
        <v>35374.160000000003</v>
      </c>
      <c r="F638" s="4"/>
      <c r="G638" s="4" t="str">
        <f t="shared" si="101"/>
        <v>C01000</v>
      </c>
      <c r="H638" s="40">
        <f t="shared" si="102"/>
        <v>46010</v>
      </c>
      <c r="I638" s="2">
        <f t="shared" si="103"/>
        <v>44</v>
      </c>
      <c r="J638" s="4">
        <f t="shared" si="104"/>
        <v>35374.160000000003</v>
      </c>
      <c r="K638">
        <f t="shared" si="105"/>
        <v>5</v>
      </c>
      <c r="L638">
        <f t="shared" si="106"/>
        <v>5</v>
      </c>
      <c r="M638">
        <f t="shared" si="107"/>
        <v>5</v>
      </c>
      <c r="N638" s="53">
        <f t="shared" si="108"/>
        <v>5</v>
      </c>
      <c r="S638" s="55" t="str">
        <f t="shared" si="109"/>
        <v>C01000</v>
      </c>
      <c r="T638" s="56">
        <f t="shared" si="110"/>
        <v>5</v>
      </c>
      <c r="U638" s="57">
        <f t="shared" si="110"/>
        <v>5</v>
      </c>
      <c r="V638" s="51" t="str">
        <f t="shared" si="111"/>
        <v>Champions</v>
      </c>
    </row>
    <row r="639" spans="2:22" x14ac:dyDescent="0.25">
      <c r="B639" t="s">
        <v>677</v>
      </c>
      <c r="C639" s="40">
        <v>45375</v>
      </c>
      <c r="D639" s="2">
        <v>1</v>
      </c>
      <c r="E639" s="4">
        <v>2374.56</v>
      </c>
      <c r="F639" s="4"/>
      <c r="G639" s="4" t="str">
        <f t="shared" si="101"/>
        <v>C01001</v>
      </c>
      <c r="H639" s="40">
        <f t="shared" si="102"/>
        <v>45375</v>
      </c>
      <c r="I639" s="2">
        <f t="shared" si="103"/>
        <v>1</v>
      </c>
      <c r="J639" s="4">
        <f t="shared" si="104"/>
        <v>2374.56</v>
      </c>
      <c r="K639">
        <f t="shared" si="105"/>
        <v>2</v>
      </c>
      <c r="L639">
        <f t="shared" si="106"/>
        <v>3</v>
      </c>
      <c r="M639">
        <f t="shared" si="107"/>
        <v>4</v>
      </c>
      <c r="N639" s="53">
        <f t="shared" si="108"/>
        <v>3</v>
      </c>
      <c r="S639" s="55" t="str">
        <f t="shared" si="109"/>
        <v>C01001</v>
      </c>
      <c r="T639" s="56">
        <f t="shared" si="110"/>
        <v>3</v>
      </c>
      <c r="U639" s="57">
        <f t="shared" si="110"/>
        <v>3</v>
      </c>
      <c r="V639" s="51" t="str">
        <f t="shared" si="111"/>
        <v>At Risk Customers</v>
      </c>
    </row>
    <row r="640" spans="2:22" x14ac:dyDescent="0.25">
      <c r="B640" t="s">
        <v>678</v>
      </c>
      <c r="C640" s="40">
        <v>45540</v>
      </c>
      <c r="D640" s="2">
        <v>1</v>
      </c>
      <c r="E640" s="4">
        <v>374.08</v>
      </c>
      <c r="F640" s="4"/>
      <c r="G640" s="4" t="str">
        <f t="shared" si="101"/>
        <v>C01007</v>
      </c>
      <c r="H640" s="40">
        <f t="shared" si="102"/>
        <v>45540</v>
      </c>
      <c r="I640" s="2">
        <f t="shared" si="103"/>
        <v>1</v>
      </c>
      <c r="J640" s="4">
        <f t="shared" si="104"/>
        <v>374.08</v>
      </c>
      <c r="K640">
        <f t="shared" si="105"/>
        <v>2</v>
      </c>
      <c r="L640">
        <f t="shared" si="106"/>
        <v>3</v>
      </c>
      <c r="M640">
        <f t="shared" si="107"/>
        <v>2</v>
      </c>
      <c r="N640" s="53">
        <f t="shared" si="108"/>
        <v>2.3333333333333335</v>
      </c>
      <c r="S640" s="55" t="str">
        <f t="shared" si="109"/>
        <v>C01007</v>
      </c>
      <c r="T640" s="56">
        <f t="shared" si="110"/>
        <v>2.3333333333333335</v>
      </c>
      <c r="U640" s="57">
        <f t="shared" si="110"/>
        <v>2.3333333333333335</v>
      </c>
      <c r="V640" s="51" t="str">
        <f t="shared" si="111"/>
        <v>At Risk Customers</v>
      </c>
    </row>
    <row r="641" spans="2:22" x14ac:dyDescent="0.25">
      <c r="B641" t="s">
        <v>679</v>
      </c>
      <c r="C641" s="40">
        <v>45492</v>
      </c>
      <c r="D641" s="2">
        <v>3</v>
      </c>
      <c r="E641" s="4">
        <v>1152.78</v>
      </c>
      <c r="F641" s="4"/>
      <c r="G641" s="4" t="str">
        <f t="shared" si="101"/>
        <v>C01008</v>
      </c>
      <c r="H641" s="40">
        <f t="shared" si="102"/>
        <v>45492</v>
      </c>
      <c r="I641" s="2">
        <f t="shared" si="103"/>
        <v>3</v>
      </c>
      <c r="J641" s="4">
        <f t="shared" si="104"/>
        <v>1152.78</v>
      </c>
      <c r="K641">
        <f t="shared" si="105"/>
        <v>2</v>
      </c>
      <c r="L641">
        <f t="shared" si="106"/>
        <v>4</v>
      </c>
      <c r="M641">
        <f t="shared" si="107"/>
        <v>3</v>
      </c>
      <c r="N641" s="53">
        <f t="shared" si="108"/>
        <v>3</v>
      </c>
      <c r="S641" s="55" t="str">
        <f t="shared" si="109"/>
        <v>C01008</v>
      </c>
      <c r="T641" s="56">
        <f t="shared" si="110"/>
        <v>3</v>
      </c>
      <c r="U641" s="57">
        <f t="shared" si="110"/>
        <v>3</v>
      </c>
      <c r="V641" s="51" t="str">
        <f t="shared" si="111"/>
        <v>At Risk Customers</v>
      </c>
    </row>
    <row r="642" spans="2:22" x14ac:dyDescent="0.25">
      <c r="B642" t="s">
        <v>680</v>
      </c>
      <c r="C642" s="40">
        <v>45980</v>
      </c>
      <c r="D642" s="2">
        <v>43</v>
      </c>
      <c r="E642" s="4">
        <v>22970.42</v>
      </c>
      <c r="F642" s="4"/>
      <c r="G642" s="4" t="str">
        <f t="shared" si="101"/>
        <v>C01010</v>
      </c>
      <c r="H642" s="40">
        <f t="shared" si="102"/>
        <v>45980</v>
      </c>
      <c r="I642" s="2">
        <f t="shared" si="103"/>
        <v>43</v>
      </c>
      <c r="J642" s="4">
        <f t="shared" si="104"/>
        <v>22970.42</v>
      </c>
      <c r="K642">
        <f t="shared" si="105"/>
        <v>5</v>
      </c>
      <c r="L642">
        <f t="shared" si="106"/>
        <v>5</v>
      </c>
      <c r="M642">
        <f t="shared" si="107"/>
        <v>5</v>
      </c>
      <c r="N642" s="53">
        <f t="shared" si="108"/>
        <v>5</v>
      </c>
      <c r="S642" s="55" t="str">
        <f t="shared" si="109"/>
        <v>C01010</v>
      </c>
      <c r="T642" s="56">
        <f t="shared" si="110"/>
        <v>5</v>
      </c>
      <c r="U642" s="57">
        <f t="shared" si="110"/>
        <v>5</v>
      </c>
      <c r="V642" s="51" t="str">
        <f t="shared" si="111"/>
        <v>Champions</v>
      </c>
    </row>
    <row r="643" spans="2:22" x14ac:dyDescent="0.25">
      <c r="B643" t="s">
        <v>681</v>
      </c>
      <c r="C643" s="40">
        <v>45957</v>
      </c>
      <c r="D643" s="2">
        <v>16</v>
      </c>
      <c r="E643" s="4">
        <v>17152.330000000002</v>
      </c>
      <c r="F643" s="4"/>
      <c r="G643" s="4" t="str">
        <f t="shared" si="101"/>
        <v>C01011</v>
      </c>
      <c r="H643" s="40">
        <f t="shared" si="102"/>
        <v>45957</v>
      </c>
      <c r="I643" s="2">
        <f t="shared" si="103"/>
        <v>16</v>
      </c>
      <c r="J643" s="4">
        <f t="shared" si="104"/>
        <v>17152.330000000002</v>
      </c>
      <c r="K643">
        <f t="shared" si="105"/>
        <v>5</v>
      </c>
      <c r="L643">
        <f t="shared" si="106"/>
        <v>5</v>
      </c>
      <c r="M643">
        <f t="shared" si="107"/>
        <v>5</v>
      </c>
      <c r="N643" s="53">
        <f t="shared" si="108"/>
        <v>5</v>
      </c>
      <c r="S643" s="55" t="str">
        <f t="shared" si="109"/>
        <v>C01011</v>
      </c>
      <c r="T643" s="56">
        <f t="shared" si="110"/>
        <v>5</v>
      </c>
      <c r="U643" s="57">
        <f t="shared" si="110"/>
        <v>5</v>
      </c>
      <c r="V643" s="51" t="str">
        <f t="shared" si="111"/>
        <v>Champions</v>
      </c>
    </row>
    <row r="644" spans="2:22" x14ac:dyDescent="0.25">
      <c r="B644" t="s">
        <v>682</v>
      </c>
      <c r="C644" s="40">
        <v>45197</v>
      </c>
      <c r="D644" s="2">
        <v>1</v>
      </c>
      <c r="E644" s="4">
        <v>386.14</v>
      </c>
      <c r="F644" s="4"/>
      <c r="G644" s="4" t="str">
        <f t="shared" ref="G644:G707" si="112">B644</f>
        <v>C01012</v>
      </c>
      <c r="H644" s="40">
        <f t="shared" ref="H644:H707" si="113">C644</f>
        <v>45197</v>
      </c>
      <c r="I644" s="2">
        <f t="shared" ref="I644:I707" si="114">D644</f>
        <v>1</v>
      </c>
      <c r="J644" s="4">
        <f t="shared" ref="J644:J707" si="115">E644</f>
        <v>386.14</v>
      </c>
      <c r="K644">
        <f t="shared" ref="K644:K707" si="116">VLOOKUP(H644,$P$5:$Q$9,2,TRUE)</f>
        <v>1</v>
      </c>
      <c r="L644">
        <f t="shared" ref="L644:L707" si="117">VLOOKUP(I644,$P$12:$Q$16,2,TRUE)</f>
        <v>3</v>
      </c>
      <c r="M644">
        <f t="shared" ref="M644:M707" si="118">VLOOKUP(J644,$P$19:$Q$23,2,TRUE)</f>
        <v>2</v>
      </c>
      <c r="N644" s="53">
        <f t="shared" ref="N644:N707" si="119">(K644+L644+M644)/3</f>
        <v>2</v>
      </c>
      <c r="S644" s="55" t="str">
        <f t="shared" ref="S644:S707" si="120">G644</f>
        <v>C01012</v>
      </c>
      <c r="T644" s="56">
        <f t="shared" ref="T644:U707" si="121">$N644</f>
        <v>2</v>
      </c>
      <c r="U644" s="57">
        <f t="shared" si="121"/>
        <v>2</v>
      </c>
      <c r="V644" s="51" t="str">
        <f t="shared" ref="V644:V707" si="122">IF(U644&gt;4,"Champions",IF(AND(U644&gt;3,U644&lt;=4),"Loyal or Potential Loyalists",IF(AND(U644&gt;2,U644&lt;=3),"At Risk Customers","Lost Customers")))</f>
        <v>Lost Customers</v>
      </c>
    </row>
    <row r="645" spans="2:22" x14ac:dyDescent="0.25">
      <c r="B645" t="s">
        <v>683</v>
      </c>
      <c r="C645" s="40">
        <v>45934</v>
      </c>
      <c r="D645" s="2">
        <v>3</v>
      </c>
      <c r="E645" s="4">
        <v>1577.45</v>
      </c>
      <c r="F645" s="4"/>
      <c r="G645" s="4" t="str">
        <f t="shared" si="112"/>
        <v>C01013</v>
      </c>
      <c r="H645" s="40">
        <f t="shared" si="113"/>
        <v>45934</v>
      </c>
      <c r="I645" s="2">
        <f t="shared" si="114"/>
        <v>3</v>
      </c>
      <c r="J645" s="4">
        <f t="shared" si="115"/>
        <v>1577.45</v>
      </c>
      <c r="K645">
        <f t="shared" si="116"/>
        <v>4</v>
      </c>
      <c r="L645">
        <f t="shared" si="117"/>
        <v>4</v>
      </c>
      <c r="M645">
        <f t="shared" si="118"/>
        <v>4</v>
      </c>
      <c r="N645" s="53">
        <f t="shared" si="119"/>
        <v>4</v>
      </c>
      <c r="S645" s="55" t="str">
        <f t="shared" si="120"/>
        <v>C01013</v>
      </c>
      <c r="T645" s="56">
        <f t="shared" si="121"/>
        <v>4</v>
      </c>
      <c r="U645" s="57">
        <f t="shared" si="121"/>
        <v>4</v>
      </c>
      <c r="V645" s="51" t="str">
        <f t="shared" si="122"/>
        <v>Loyal or Potential Loyalists</v>
      </c>
    </row>
    <row r="646" spans="2:22" x14ac:dyDescent="0.25">
      <c r="B646" t="s">
        <v>684</v>
      </c>
      <c r="C646" s="40">
        <v>45869</v>
      </c>
      <c r="D646" s="2">
        <v>3</v>
      </c>
      <c r="E646" s="4">
        <v>392.62</v>
      </c>
      <c r="F646" s="4"/>
      <c r="G646" s="4" t="str">
        <f t="shared" si="112"/>
        <v>C01014</v>
      </c>
      <c r="H646" s="40">
        <f t="shared" si="113"/>
        <v>45869</v>
      </c>
      <c r="I646" s="2">
        <f t="shared" si="114"/>
        <v>3</v>
      </c>
      <c r="J646" s="4">
        <f t="shared" si="115"/>
        <v>392.62</v>
      </c>
      <c r="K646">
        <f t="shared" si="116"/>
        <v>4</v>
      </c>
      <c r="L646">
        <f t="shared" si="117"/>
        <v>4</v>
      </c>
      <c r="M646">
        <f t="shared" si="118"/>
        <v>2</v>
      </c>
      <c r="N646" s="53">
        <f t="shared" si="119"/>
        <v>3.3333333333333335</v>
      </c>
      <c r="S646" s="55" t="str">
        <f t="shared" si="120"/>
        <v>C01014</v>
      </c>
      <c r="T646" s="56">
        <f t="shared" si="121"/>
        <v>3.3333333333333335</v>
      </c>
      <c r="U646" s="57">
        <f t="shared" si="121"/>
        <v>3.3333333333333335</v>
      </c>
      <c r="V646" s="51" t="str">
        <f t="shared" si="122"/>
        <v>Loyal or Potential Loyalists</v>
      </c>
    </row>
    <row r="647" spans="2:22" x14ac:dyDescent="0.25">
      <c r="B647" t="s">
        <v>685</v>
      </c>
      <c r="C647" s="40">
        <v>45412</v>
      </c>
      <c r="D647" s="2">
        <v>1</v>
      </c>
      <c r="E647" s="4">
        <v>66.02</v>
      </c>
      <c r="F647" s="4"/>
      <c r="G647" s="4" t="str">
        <f t="shared" si="112"/>
        <v>C01015</v>
      </c>
      <c r="H647" s="40">
        <f t="shared" si="113"/>
        <v>45412</v>
      </c>
      <c r="I647" s="2">
        <f t="shared" si="114"/>
        <v>1</v>
      </c>
      <c r="J647" s="4">
        <f t="shared" si="115"/>
        <v>66.02</v>
      </c>
      <c r="K647">
        <f t="shared" si="116"/>
        <v>2</v>
      </c>
      <c r="L647">
        <f t="shared" si="117"/>
        <v>3</v>
      </c>
      <c r="M647">
        <f t="shared" si="118"/>
        <v>1</v>
      </c>
      <c r="N647" s="53">
        <f t="shared" si="119"/>
        <v>2</v>
      </c>
      <c r="S647" s="55" t="str">
        <f t="shared" si="120"/>
        <v>C01015</v>
      </c>
      <c r="T647" s="56">
        <f t="shared" si="121"/>
        <v>2</v>
      </c>
      <c r="U647" s="57">
        <f t="shared" si="121"/>
        <v>2</v>
      </c>
      <c r="V647" s="51" t="str">
        <f t="shared" si="122"/>
        <v>Lost Customers</v>
      </c>
    </row>
    <row r="648" spans="2:22" x14ac:dyDescent="0.25">
      <c r="B648" t="s">
        <v>686</v>
      </c>
      <c r="C648" s="40">
        <v>45030</v>
      </c>
      <c r="D648" s="2">
        <v>2</v>
      </c>
      <c r="E648" s="4">
        <v>4401.1099999999997</v>
      </c>
      <c r="F648" s="4"/>
      <c r="G648" s="4" t="str">
        <f t="shared" si="112"/>
        <v>C01017</v>
      </c>
      <c r="H648" s="40">
        <f t="shared" si="113"/>
        <v>45030</v>
      </c>
      <c r="I648" s="2">
        <f t="shared" si="114"/>
        <v>2</v>
      </c>
      <c r="J648" s="4">
        <f t="shared" si="115"/>
        <v>4401.1099999999997</v>
      </c>
      <c r="K648">
        <f t="shared" si="116"/>
        <v>1</v>
      </c>
      <c r="L648">
        <f t="shared" si="117"/>
        <v>4</v>
      </c>
      <c r="M648">
        <f t="shared" si="118"/>
        <v>5</v>
      </c>
      <c r="N648" s="53">
        <f t="shared" si="119"/>
        <v>3.3333333333333335</v>
      </c>
      <c r="S648" s="55" t="str">
        <f t="shared" si="120"/>
        <v>C01017</v>
      </c>
      <c r="T648" s="56">
        <f t="shared" si="121"/>
        <v>3.3333333333333335</v>
      </c>
      <c r="U648" s="57">
        <f t="shared" si="121"/>
        <v>3.3333333333333335</v>
      </c>
      <c r="V648" s="51" t="str">
        <f t="shared" si="122"/>
        <v>Loyal or Potential Loyalists</v>
      </c>
    </row>
    <row r="649" spans="2:22" x14ac:dyDescent="0.25">
      <c r="B649" t="s">
        <v>687</v>
      </c>
      <c r="C649" s="40">
        <v>45325</v>
      </c>
      <c r="D649" s="2">
        <v>2</v>
      </c>
      <c r="E649" s="4">
        <v>208.24</v>
      </c>
      <c r="F649" s="4"/>
      <c r="G649" s="4" t="str">
        <f t="shared" si="112"/>
        <v>C01019</v>
      </c>
      <c r="H649" s="40">
        <f t="shared" si="113"/>
        <v>45325</v>
      </c>
      <c r="I649" s="2">
        <f t="shared" si="114"/>
        <v>2</v>
      </c>
      <c r="J649" s="4">
        <f t="shared" si="115"/>
        <v>208.24</v>
      </c>
      <c r="K649">
        <f t="shared" si="116"/>
        <v>2</v>
      </c>
      <c r="L649">
        <f t="shared" si="117"/>
        <v>4</v>
      </c>
      <c r="M649">
        <f t="shared" si="118"/>
        <v>2</v>
      </c>
      <c r="N649" s="53">
        <f t="shared" si="119"/>
        <v>2.6666666666666665</v>
      </c>
      <c r="S649" s="55" t="str">
        <f t="shared" si="120"/>
        <v>C01019</v>
      </c>
      <c r="T649" s="56">
        <f t="shared" si="121"/>
        <v>2.6666666666666665</v>
      </c>
      <c r="U649" s="57">
        <f t="shared" si="121"/>
        <v>2.6666666666666665</v>
      </c>
      <c r="V649" s="51" t="str">
        <f t="shared" si="122"/>
        <v>At Risk Customers</v>
      </c>
    </row>
    <row r="650" spans="2:22" x14ac:dyDescent="0.25">
      <c r="B650" t="s">
        <v>688</v>
      </c>
      <c r="C650" s="40">
        <v>45685</v>
      </c>
      <c r="D650" s="2">
        <v>1</v>
      </c>
      <c r="E650" s="4">
        <v>65.48</v>
      </c>
      <c r="F650" s="4"/>
      <c r="G650" s="4" t="str">
        <f t="shared" si="112"/>
        <v>C01020</v>
      </c>
      <c r="H650" s="40">
        <f t="shared" si="113"/>
        <v>45685</v>
      </c>
      <c r="I650" s="2">
        <f t="shared" si="114"/>
        <v>1</v>
      </c>
      <c r="J650" s="4">
        <f t="shared" si="115"/>
        <v>65.48</v>
      </c>
      <c r="K650">
        <f t="shared" si="116"/>
        <v>3</v>
      </c>
      <c r="L650">
        <f t="shared" si="117"/>
        <v>3</v>
      </c>
      <c r="M650">
        <f t="shared" si="118"/>
        <v>1</v>
      </c>
      <c r="N650" s="53">
        <f t="shared" si="119"/>
        <v>2.3333333333333335</v>
      </c>
      <c r="S650" s="55" t="str">
        <f t="shared" si="120"/>
        <v>C01020</v>
      </c>
      <c r="T650" s="56">
        <f t="shared" si="121"/>
        <v>2.3333333333333335</v>
      </c>
      <c r="U650" s="57">
        <f t="shared" si="121"/>
        <v>2.3333333333333335</v>
      </c>
      <c r="V650" s="51" t="str">
        <f t="shared" si="122"/>
        <v>At Risk Customers</v>
      </c>
    </row>
    <row r="651" spans="2:22" x14ac:dyDescent="0.25">
      <c r="B651" t="s">
        <v>689</v>
      </c>
      <c r="C651" s="40">
        <v>45182</v>
      </c>
      <c r="D651" s="2">
        <v>1</v>
      </c>
      <c r="E651" s="4">
        <v>238.82</v>
      </c>
      <c r="F651" s="4"/>
      <c r="G651" s="4" t="str">
        <f t="shared" si="112"/>
        <v>C01021</v>
      </c>
      <c r="H651" s="40">
        <f t="shared" si="113"/>
        <v>45182</v>
      </c>
      <c r="I651" s="2">
        <f t="shared" si="114"/>
        <v>1</v>
      </c>
      <c r="J651" s="4">
        <f t="shared" si="115"/>
        <v>238.82</v>
      </c>
      <c r="K651">
        <f t="shared" si="116"/>
        <v>1</v>
      </c>
      <c r="L651">
        <f t="shared" si="117"/>
        <v>3</v>
      </c>
      <c r="M651">
        <f t="shared" si="118"/>
        <v>2</v>
      </c>
      <c r="N651" s="53">
        <f t="shared" si="119"/>
        <v>2</v>
      </c>
      <c r="S651" s="55" t="str">
        <f t="shared" si="120"/>
        <v>C01021</v>
      </c>
      <c r="T651" s="56">
        <f t="shared" si="121"/>
        <v>2</v>
      </c>
      <c r="U651" s="57">
        <f t="shared" si="121"/>
        <v>2</v>
      </c>
      <c r="V651" s="51" t="str">
        <f t="shared" si="122"/>
        <v>Lost Customers</v>
      </c>
    </row>
    <row r="652" spans="2:22" x14ac:dyDescent="0.25">
      <c r="B652" t="s">
        <v>690</v>
      </c>
      <c r="C652" s="40">
        <v>45991</v>
      </c>
      <c r="D652" s="2">
        <v>1</v>
      </c>
      <c r="E652" s="4">
        <v>375.77</v>
      </c>
      <c r="F652" s="4"/>
      <c r="G652" s="4" t="str">
        <f t="shared" si="112"/>
        <v>C01022</v>
      </c>
      <c r="H652" s="40">
        <f t="shared" si="113"/>
        <v>45991</v>
      </c>
      <c r="I652" s="2">
        <f t="shared" si="114"/>
        <v>1</v>
      </c>
      <c r="J652" s="4">
        <f t="shared" si="115"/>
        <v>375.77</v>
      </c>
      <c r="K652">
        <f t="shared" si="116"/>
        <v>5</v>
      </c>
      <c r="L652">
        <f t="shared" si="117"/>
        <v>3</v>
      </c>
      <c r="M652">
        <f t="shared" si="118"/>
        <v>2</v>
      </c>
      <c r="N652" s="53">
        <f t="shared" si="119"/>
        <v>3.3333333333333335</v>
      </c>
      <c r="S652" s="55" t="str">
        <f t="shared" si="120"/>
        <v>C01022</v>
      </c>
      <c r="T652" s="56">
        <f t="shared" si="121"/>
        <v>3.3333333333333335</v>
      </c>
      <c r="U652" s="57">
        <f t="shared" si="121"/>
        <v>3.3333333333333335</v>
      </c>
      <c r="V652" s="51" t="str">
        <f t="shared" si="122"/>
        <v>Loyal or Potential Loyalists</v>
      </c>
    </row>
    <row r="653" spans="2:22" x14ac:dyDescent="0.25">
      <c r="B653" t="s">
        <v>691</v>
      </c>
      <c r="C653" s="40">
        <v>45679</v>
      </c>
      <c r="D653" s="2">
        <v>3</v>
      </c>
      <c r="E653" s="4">
        <v>706.85</v>
      </c>
      <c r="F653" s="4"/>
      <c r="G653" s="4" t="str">
        <f t="shared" si="112"/>
        <v>C01024</v>
      </c>
      <c r="H653" s="40">
        <f t="shared" si="113"/>
        <v>45679</v>
      </c>
      <c r="I653" s="2">
        <f t="shared" si="114"/>
        <v>3</v>
      </c>
      <c r="J653" s="4">
        <f t="shared" si="115"/>
        <v>706.85</v>
      </c>
      <c r="K653">
        <f t="shared" si="116"/>
        <v>3</v>
      </c>
      <c r="L653">
        <f t="shared" si="117"/>
        <v>4</v>
      </c>
      <c r="M653">
        <f t="shared" si="118"/>
        <v>3</v>
      </c>
      <c r="N653" s="53">
        <f t="shared" si="119"/>
        <v>3.3333333333333335</v>
      </c>
      <c r="S653" s="55" t="str">
        <f t="shared" si="120"/>
        <v>C01024</v>
      </c>
      <c r="T653" s="56">
        <f t="shared" si="121"/>
        <v>3.3333333333333335</v>
      </c>
      <c r="U653" s="57">
        <f t="shared" si="121"/>
        <v>3.3333333333333335</v>
      </c>
      <c r="V653" s="51" t="str">
        <f t="shared" si="122"/>
        <v>Loyal or Potential Loyalists</v>
      </c>
    </row>
    <row r="654" spans="2:22" x14ac:dyDescent="0.25">
      <c r="B654" t="s">
        <v>692</v>
      </c>
      <c r="C654" s="40">
        <v>45966</v>
      </c>
      <c r="D654" s="2">
        <v>1</v>
      </c>
      <c r="E654" s="4">
        <v>2257.5</v>
      </c>
      <c r="F654" s="4"/>
      <c r="G654" s="4" t="str">
        <f t="shared" si="112"/>
        <v>C01025</v>
      </c>
      <c r="H654" s="40">
        <f t="shared" si="113"/>
        <v>45966</v>
      </c>
      <c r="I654" s="2">
        <f t="shared" si="114"/>
        <v>1</v>
      </c>
      <c r="J654" s="4">
        <f t="shared" si="115"/>
        <v>2257.5</v>
      </c>
      <c r="K654">
        <f t="shared" si="116"/>
        <v>5</v>
      </c>
      <c r="L654">
        <f t="shared" si="117"/>
        <v>3</v>
      </c>
      <c r="M654">
        <f t="shared" si="118"/>
        <v>4</v>
      </c>
      <c r="N654" s="53">
        <f t="shared" si="119"/>
        <v>4</v>
      </c>
      <c r="S654" s="55" t="str">
        <f t="shared" si="120"/>
        <v>C01025</v>
      </c>
      <c r="T654" s="56">
        <f t="shared" si="121"/>
        <v>4</v>
      </c>
      <c r="U654" s="57">
        <f t="shared" si="121"/>
        <v>4</v>
      </c>
      <c r="V654" s="51" t="str">
        <f t="shared" si="122"/>
        <v>Loyal or Potential Loyalists</v>
      </c>
    </row>
    <row r="655" spans="2:22" x14ac:dyDescent="0.25">
      <c r="B655" t="s">
        <v>693</v>
      </c>
      <c r="C655" s="40">
        <v>45928</v>
      </c>
      <c r="D655" s="2">
        <v>14</v>
      </c>
      <c r="E655" s="4">
        <v>6262.67</v>
      </c>
      <c r="F655" s="4"/>
      <c r="G655" s="4" t="str">
        <f t="shared" si="112"/>
        <v>C01031</v>
      </c>
      <c r="H655" s="40">
        <f t="shared" si="113"/>
        <v>45928</v>
      </c>
      <c r="I655" s="2">
        <f t="shared" si="114"/>
        <v>14</v>
      </c>
      <c r="J655" s="4">
        <f t="shared" si="115"/>
        <v>6262.67</v>
      </c>
      <c r="K655">
        <f t="shared" si="116"/>
        <v>4</v>
      </c>
      <c r="L655">
        <f t="shared" si="117"/>
        <v>5</v>
      </c>
      <c r="M655">
        <f t="shared" si="118"/>
        <v>5</v>
      </c>
      <c r="N655" s="53">
        <f t="shared" si="119"/>
        <v>4.666666666666667</v>
      </c>
      <c r="S655" s="55" t="str">
        <f t="shared" si="120"/>
        <v>C01031</v>
      </c>
      <c r="T655" s="56">
        <f t="shared" si="121"/>
        <v>4.666666666666667</v>
      </c>
      <c r="U655" s="57">
        <f t="shared" si="121"/>
        <v>4.666666666666667</v>
      </c>
      <c r="V655" s="51" t="str">
        <f t="shared" si="122"/>
        <v>Champions</v>
      </c>
    </row>
    <row r="656" spans="2:22" x14ac:dyDescent="0.25">
      <c r="B656" t="s">
        <v>694</v>
      </c>
      <c r="C656" s="40">
        <v>45286</v>
      </c>
      <c r="D656" s="2">
        <v>2</v>
      </c>
      <c r="E656" s="4">
        <v>1117.79</v>
      </c>
      <c r="F656" s="4"/>
      <c r="G656" s="4" t="str">
        <f t="shared" si="112"/>
        <v>C01033</v>
      </c>
      <c r="H656" s="40">
        <f t="shared" si="113"/>
        <v>45286</v>
      </c>
      <c r="I656" s="2">
        <f t="shared" si="114"/>
        <v>2</v>
      </c>
      <c r="J656" s="4">
        <f t="shared" si="115"/>
        <v>1117.79</v>
      </c>
      <c r="K656">
        <f t="shared" si="116"/>
        <v>1</v>
      </c>
      <c r="L656">
        <f t="shared" si="117"/>
        <v>4</v>
      </c>
      <c r="M656">
        <f t="shared" si="118"/>
        <v>3</v>
      </c>
      <c r="N656" s="53">
        <f t="shared" si="119"/>
        <v>2.6666666666666665</v>
      </c>
      <c r="S656" s="55" t="str">
        <f t="shared" si="120"/>
        <v>C01033</v>
      </c>
      <c r="T656" s="56">
        <f t="shared" si="121"/>
        <v>2.6666666666666665</v>
      </c>
      <c r="U656" s="57">
        <f t="shared" si="121"/>
        <v>2.6666666666666665</v>
      </c>
      <c r="V656" s="51" t="str">
        <f t="shared" si="122"/>
        <v>At Risk Customers</v>
      </c>
    </row>
    <row r="657" spans="2:22" x14ac:dyDescent="0.25">
      <c r="B657" t="s">
        <v>695</v>
      </c>
      <c r="C657" s="40">
        <v>45929</v>
      </c>
      <c r="D657" s="2">
        <v>1</v>
      </c>
      <c r="E657" s="4">
        <v>487.04</v>
      </c>
      <c r="F657" s="4"/>
      <c r="G657" s="4" t="str">
        <f t="shared" si="112"/>
        <v>C01034</v>
      </c>
      <c r="H657" s="40">
        <f t="shared" si="113"/>
        <v>45929</v>
      </c>
      <c r="I657" s="2">
        <f t="shared" si="114"/>
        <v>1</v>
      </c>
      <c r="J657" s="4">
        <f t="shared" si="115"/>
        <v>487.04</v>
      </c>
      <c r="K657">
        <f t="shared" si="116"/>
        <v>4</v>
      </c>
      <c r="L657">
        <f t="shared" si="117"/>
        <v>3</v>
      </c>
      <c r="M657">
        <f t="shared" si="118"/>
        <v>3</v>
      </c>
      <c r="N657" s="53">
        <f t="shared" si="119"/>
        <v>3.3333333333333335</v>
      </c>
      <c r="S657" s="55" t="str">
        <f t="shared" si="120"/>
        <v>C01034</v>
      </c>
      <c r="T657" s="56">
        <f t="shared" si="121"/>
        <v>3.3333333333333335</v>
      </c>
      <c r="U657" s="57">
        <f t="shared" si="121"/>
        <v>3.3333333333333335</v>
      </c>
      <c r="V657" s="51" t="str">
        <f t="shared" si="122"/>
        <v>Loyal or Potential Loyalists</v>
      </c>
    </row>
    <row r="658" spans="2:22" x14ac:dyDescent="0.25">
      <c r="B658" t="s">
        <v>696</v>
      </c>
      <c r="C658" s="40">
        <v>45006</v>
      </c>
      <c r="D658" s="2">
        <v>1</v>
      </c>
      <c r="E658" s="4">
        <v>171.93</v>
      </c>
      <c r="F658" s="4"/>
      <c r="G658" s="4" t="str">
        <f t="shared" si="112"/>
        <v>C01035</v>
      </c>
      <c r="H658" s="40">
        <f t="shared" si="113"/>
        <v>45006</v>
      </c>
      <c r="I658" s="2">
        <f t="shared" si="114"/>
        <v>1</v>
      </c>
      <c r="J658" s="4">
        <f t="shared" si="115"/>
        <v>171.93</v>
      </c>
      <c r="K658">
        <f t="shared" si="116"/>
        <v>1</v>
      </c>
      <c r="L658">
        <f t="shared" si="117"/>
        <v>3</v>
      </c>
      <c r="M658">
        <f t="shared" si="118"/>
        <v>1</v>
      </c>
      <c r="N658" s="53">
        <f t="shared" si="119"/>
        <v>1.6666666666666667</v>
      </c>
      <c r="S658" s="55" t="str">
        <f t="shared" si="120"/>
        <v>C01035</v>
      </c>
      <c r="T658" s="56">
        <f t="shared" si="121"/>
        <v>1.6666666666666667</v>
      </c>
      <c r="U658" s="57">
        <f t="shared" si="121"/>
        <v>1.6666666666666667</v>
      </c>
      <c r="V658" s="51" t="str">
        <f t="shared" si="122"/>
        <v>Lost Customers</v>
      </c>
    </row>
    <row r="659" spans="2:22" x14ac:dyDescent="0.25">
      <c r="B659" t="s">
        <v>697</v>
      </c>
      <c r="C659" s="40">
        <v>45893</v>
      </c>
      <c r="D659" s="2">
        <v>4</v>
      </c>
      <c r="E659" s="4">
        <v>3704.03</v>
      </c>
      <c r="F659" s="4"/>
      <c r="G659" s="4" t="str">
        <f t="shared" si="112"/>
        <v>C01036</v>
      </c>
      <c r="H659" s="40">
        <f t="shared" si="113"/>
        <v>45893</v>
      </c>
      <c r="I659" s="2">
        <f t="shared" si="114"/>
        <v>4</v>
      </c>
      <c r="J659" s="4">
        <f t="shared" si="115"/>
        <v>3704.03</v>
      </c>
      <c r="K659">
        <f t="shared" si="116"/>
        <v>4</v>
      </c>
      <c r="L659">
        <f t="shared" si="117"/>
        <v>5</v>
      </c>
      <c r="M659">
        <f t="shared" si="118"/>
        <v>5</v>
      </c>
      <c r="N659" s="53">
        <f t="shared" si="119"/>
        <v>4.666666666666667</v>
      </c>
      <c r="S659" s="55" t="str">
        <f t="shared" si="120"/>
        <v>C01036</v>
      </c>
      <c r="T659" s="56">
        <f t="shared" si="121"/>
        <v>4.666666666666667</v>
      </c>
      <c r="U659" s="57">
        <f t="shared" si="121"/>
        <v>4.666666666666667</v>
      </c>
      <c r="V659" s="51" t="str">
        <f t="shared" si="122"/>
        <v>Champions</v>
      </c>
    </row>
    <row r="660" spans="2:22" x14ac:dyDescent="0.25">
      <c r="B660" t="s">
        <v>698</v>
      </c>
      <c r="C660" s="40">
        <v>45956</v>
      </c>
      <c r="D660" s="2">
        <v>2</v>
      </c>
      <c r="E660" s="4">
        <v>241.86</v>
      </c>
      <c r="F660" s="4"/>
      <c r="G660" s="4" t="str">
        <f t="shared" si="112"/>
        <v>C01037</v>
      </c>
      <c r="H660" s="40">
        <f t="shared" si="113"/>
        <v>45956</v>
      </c>
      <c r="I660" s="2">
        <f t="shared" si="114"/>
        <v>2</v>
      </c>
      <c r="J660" s="4">
        <f t="shared" si="115"/>
        <v>241.86</v>
      </c>
      <c r="K660">
        <f t="shared" si="116"/>
        <v>5</v>
      </c>
      <c r="L660">
        <f t="shared" si="117"/>
        <v>4</v>
      </c>
      <c r="M660">
        <f t="shared" si="118"/>
        <v>2</v>
      </c>
      <c r="N660" s="53">
        <f t="shared" si="119"/>
        <v>3.6666666666666665</v>
      </c>
      <c r="S660" s="55" t="str">
        <f t="shared" si="120"/>
        <v>C01037</v>
      </c>
      <c r="T660" s="56">
        <f t="shared" si="121"/>
        <v>3.6666666666666665</v>
      </c>
      <c r="U660" s="57">
        <f t="shared" si="121"/>
        <v>3.6666666666666665</v>
      </c>
      <c r="V660" s="51" t="str">
        <f t="shared" si="122"/>
        <v>Loyal or Potential Loyalists</v>
      </c>
    </row>
    <row r="661" spans="2:22" x14ac:dyDescent="0.25">
      <c r="B661" t="s">
        <v>699</v>
      </c>
      <c r="C661" s="40">
        <v>46027</v>
      </c>
      <c r="D661" s="2">
        <v>26</v>
      </c>
      <c r="E661" s="4">
        <v>21591.42</v>
      </c>
      <c r="F661" s="4"/>
      <c r="G661" s="4" t="str">
        <f t="shared" si="112"/>
        <v>C01038</v>
      </c>
      <c r="H661" s="40">
        <f t="shared" si="113"/>
        <v>46027</v>
      </c>
      <c r="I661" s="2">
        <f t="shared" si="114"/>
        <v>26</v>
      </c>
      <c r="J661" s="4">
        <f t="shared" si="115"/>
        <v>21591.42</v>
      </c>
      <c r="K661">
        <f t="shared" si="116"/>
        <v>5</v>
      </c>
      <c r="L661">
        <f t="shared" si="117"/>
        <v>5</v>
      </c>
      <c r="M661">
        <f t="shared" si="118"/>
        <v>5</v>
      </c>
      <c r="N661" s="53">
        <f t="shared" si="119"/>
        <v>5</v>
      </c>
      <c r="S661" s="55" t="str">
        <f t="shared" si="120"/>
        <v>C01038</v>
      </c>
      <c r="T661" s="56">
        <f t="shared" si="121"/>
        <v>5</v>
      </c>
      <c r="U661" s="57">
        <f t="shared" si="121"/>
        <v>5</v>
      </c>
      <c r="V661" s="51" t="str">
        <f t="shared" si="122"/>
        <v>Champions</v>
      </c>
    </row>
    <row r="662" spans="2:22" x14ac:dyDescent="0.25">
      <c r="B662" t="s">
        <v>700</v>
      </c>
      <c r="C662" s="40">
        <v>45196</v>
      </c>
      <c r="D662" s="2">
        <v>1</v>
      </c>
      <c r="E662" s="4">
        <v>2940.09</v>
      </c>
      <c r="F662" s="4"/>
      <c r="G662" s="4" t="str">
        <f t="shared" si="112"/>
        <v>C01039</v>
      </c>
      <c r="H662" s="40">
        <f t="shared" si="113"/>
        <v>45196</v>
      </c>
      <c r="I662" s="2">
        <f t="shared" si="114"/>
        <v>1</v>
      </c>
      <c r="J662" s="4">
        <f t="shared" si="115"/>
        <v>2940.09</v>
      </c>
      <c r="K662">
        <f t="shared" si="116"/>
        <v>1</v>
      </c>
      <c r="L662">
        <f t="shared" si="117"/>
        <v>3</v>
      </c>
      <c r="M662">
        <f t="shared" si="118"/>
        <v>4</v>
      </c>
      <c r="N662" s="53">
        <f t="shared" si="119"/>
        <v>2.6666666666666665</v>
      </c>
      <c r="S662" s="55" t="str">
        <f t="shared" si="120"/>
        <v>C01039</v>
      </c>
      <c r="T662" s="56">
        <f t="shared" si="121"/>
        <v>2.6666666666666665</v>
      </c>
      <c r="U662" s="57">
        <f t="shared" si="121"/>
        <v>2.6666666666666665</v>
      </c>
      <c r="V662" s="51" t="str">
        <f t="shared" si="122"/>
        <v>At Risk Customers</v>
      </c>
    </row>
    <row r="663" spans="2:22" x14ac:dyDescent="0.25">
      <c r="B663" t="s">
        <v>701</v>
      </c>
      <c r="C663" s="40">
        <v>45682</v>
      </c>
      <c r="D663" s="2">
        <v>8</v>
      </c>
      <c r="E663" s="4">
        <v>3313.61</v>
      </c>
      <c r="F663" s="4"/>
      <c r="G663" s="4" t="str">
        <f t="shared" si="112"/>
        <v>C01040</v>
      </c>
      <c r="H663" s="40">
        <f t="shared" si="113"/>
        <v>45682</v>
      </c>
      <c r="I663" s="2">
        <f t="shared" si="114"/>
        <v>8</v>
      </c>
      <c r="J663" s="4">
        <f t="shared" si="115"/>
        <v>3313.61</v>
      </c>
      <c r="K663">
        <f t="shared" si="116"/>
        <v>3</v>
      </c>
      <c r="L663">
        <f t="shared" si="117"/>
        <v>5</v>
      </c>
      <c r="M663">
        <f t="shared" si="118"/>
        <v>4</v>
      </c>
      <c r="N663" s="53">
        <f t="shared" si="119"/>
        <v>4</v>
      </c>
      <c r="S663" s="55" t="str">
        <f t="shared" si="120"/>
        <v>C01040</v>
      </c>
      <c r="T663" s="56">
        <f t="shared" si="121"/>
        <v>4</v>
      </c>
      <c r="U663" s="57">
        <f t="shared" si="121"/>
        <v>4</v>
      </c>
      <c r="V663" s="51" t="str">
        <f t="shared" si="122"/>
        <v>Loyal or Potential Loyalists</v>
      </c>
    </row>
    <row r="664" spans="2:22" x14ac:dyDescent="0.25">
      <c r="B664" t="s">
        <v>702</v>
      </c>
      <c r="C664" s="40">
        <v>45711</v>
      </c>
      <c r="D664" s="2">
        <v>3</v>
      </c>
      <c r="E664" s="4">
        <v>2620.38</v>
      </c>
      <c r="F664" s="4"/>
      <c r="G664" s="4" t="str">
        <f t="shared" si="112"/>
        <v>C01041</v>
      </c>
      <c r="H664" s="40">
        <f t="shared" si="113"/>
        <v>45711</v>
      </c>
      <c r="I664" s="2">
        <f t="shared" si="114"/>
        <v>3</v>
      </c>
      <c r="J664" s="4">
        <f t="shared" si="115"/>
        <v>2620.38</v>
      </c>
      <c r="K664">
        <f t="shared" si="116"/>
        <v>3</v>
      </c>
      <c r="L664">
        <f t="shared" si="117"/>
        <v>4</v>
      </c>
      <c r="M664">
        <f t="shared" si="118"/>
        <v>4</v>
      </c>
      <c r="N664" s="53">
        <f t="shared" si="119"/>
        <v>3.6666666666666665</v>
      </c>
      <c r="S664" s="55" t="str">
        <f t="shared" si="120"/>
        <v>C01041</v>
      </c>
      <c r="T664" s="56">
        <f t="shared" si="121"/>
        <v>3.6666666666666665</v>
      </c>
      <c r="U664" s="57">
        <f t="shared" si="121"/>
        <v>3.6666666666666665</v>
      </c>
      <c r="V664" s="51" t="str">
        <f t="shared" si="122"/>
        <v>Loyal or Potential Loyalists</v>
      </c>
    </row>
    <row r="665" spans="2:22" x14ac:dyDescent="0.25">
      <c r="B665" t="s">
        <v>703</v>
      </c>
      <c r="C665" s="40">
        <v>45764</v>
      </c>
      <c r="D665" s="2">
        <v>1</v>
      </c>
      <c r="E665" s="4">
        <v>92.64</v>
      </c>
      <c r="F665" s="4"/>
      <c r="G665" s="4" t="str">
        <f t="shared" si="112"/>
        <v>C01043</v>
      </c>
      <c r="H665" s="40">
        <f t="shared" si="113"/>
        <v>45764</v>
      </c>
      <c r="I665" s="2">
        <f t="shared" si="114"/>
        <v>1</v>
      </c>
      <c r="J665" s="4">
        <f t="shared" si="115"/>
        <v>92.64</v>
      </c>
      <c r="K665">
        <f t="shared" si="116"/>
        <v>3</v>
      </c>
      <c r="L665">
        <f t="shared" si="117"/>
        <v>3</v>
      </c>
      <c r="M665">
        <f t="shared" si="118"/>
        <v>1</v>
      </c>
      <c r="N665" s="53">
        <f t="shared" si="119"/>
        <v>2.3333333333333335</v>
      </c>
      <c r="S665" s="55" t="str">
        <f t="shared" si="120"/>
        <v>C01043</v>
      </c>
      <c r="T665" s="56">
        <f t="shared" si="121"/>
        <v>2.3333333333333335</v>
      </c>
      <c r="U665" s="57">
        <f t="shared" si="121"/>
        <v>2.3333333333333335</v>
      </c>
      <c r="V665" s="51" t="str">
        <f t="shared" si="122"/>
        <v>At Risk Customers</v>
      </c>
    </row>
    <row r="666" spans="2:22" x14ac:dyDescent="0.25">
      <c r="B666" t="s">
        <v>704</v>
      </c>
      <c r="C666" s="40">
        <v>45827</v>
      </c>
      <c r="D666" s="2">
        <v>5</v>
      </c>
      <c r="E666" s="4">
        <v>1728.91</v>
      </c>
      <c r="F666" s="4"/>
      <c r="G666" s="4" t="str">
        <f t="shared" si="112"/>
        <v>C01044</v>
      </c>
      <c r="H666" s="40">
        <f t="shared" si="113"/>
        <v>45827</v>
      </c>
      <c r="I666" s="2">
        <f t="shared" si="114"/>
        <v>5</v>
      </c>
      <c r="J666" s="4">
        <f t="shared" si="115"/>
        <v>1728.91</v>
      </c>
      <c r="K666">
        <f t="shared" si="116"/>
        <v>4</v>
      </c>
      <c r="L666">
        <f t="shared" si="117"/>
        <v>5</v>
      </c>
      <c r="M666">
        <f t="shared" si="118"/>
        <v>4</v>
      </c>
      <c r="N666" s="53">
        <f t="shared" si="119"/>
        <v>4.333333333333333</v>
      </c>
      <c r="S666" s="55" t="str">
        <f t="shared" si="120"/>
        <v>C01044</v>
      </c>
      <c r="T666" s="56">
        <f t="shared" si="121"/>
        <v>4.333333333333333</v>
      </c>
      <c r="U666" s="57">
        <f t="shared" si="121"/>
        <v>4.333333333333333</v>
      </c>
      <c r="V666" s="51" t="str">
        <f t="shared" si="122"/>
        <v>Champions</v>
      </c>
    </row>
    <row r="667" spans="2:22" x14ac:dyDescent="0.25">
      <c r="B667" t="s">
        <v>705</v>
      </c>
      <c r="C667" s="40">
        <v>45984</v>
      </c>
      <c r="D667" s="2">
        <v>5</v>
      </c>
      <c r="E667" s="4">
        <v>7122.05</v>
      </c>
      <c r="F667" s="4"/>
      <c r="G667" s="4" t="str">
        <f t="shared" si="112"/>
        <v>C01046</v>
      </c>
      <c r="H667" s="40">
        <f t="shared" si="113"/>
        <v>45984</v>
      </c>
      <c r="I667" s="2">
        <f t="shared" si="114"/>
        <v>5</v>
      </c>
      <c r="J667" s="4">
        <f t="shared" si="115"/>
        <v>7122.05</v>
      </c>
      <c r="K667">
        <f t="shared" si="116"/>
        <v>5</v>
      </c>
      <c r="L667">
        <f t="shared" si="117"/>
        <v>5</v>
      </c>
      <c r="M667">
        <f t="shared" si="118"/>
        <v>5</v>
      </c>
      <c r="N667" s="53">
        <f t="shared" si="119"/>
        <v>5</v>
      </c>
      <c r="S667" s="55" t="str">
        <f t="shared" si="120"/>
        <v>C01046</v>
      </c>
      <c r="T667" s="56">
        <f t="shared" si="121"/>
        <v>5</v>
      </c>
      <c r="U667" s="57">
        <f t="shared" si="121"/>
        <v>5</v>
      </c>
      <c r="V667" s="51" t="str">
        <f t="shared" si="122"/>
        <v>Champions</v>
      </c>
    </row>
    <row r="668" spans="2:22" x14ac:dyDescent="0.25">
      <c r="B668" t="s">
        <v>706</v>
      </c>
      <c r="C668" s="40">
        <v>45277</v>
      </c>
      <c r="D668" s="2">
        <v>1</v>
      </c>
      <c r="E668" s="4">
        <v>172.89</v>
      </c>
      <c r="F668" s="4"/>
      <c r="G668" s="4" t="str">
        <f t="shared" si="112"/>
        <v>C01048</v>
      </c>
      <c r="H668" s="40">
        <f t="shared" si="113"/>
        <v>45277</v>
      </c>
      <c r="I668" s="2">
        <f t="shared" si="114"/>
        <v>1</v>
      </c>
      <c r="J668" s="4">
        <f t="shared" si="115"/>
        <v>172.89</v>
      </c>
      <c r="K668">
        <f t="shared" si="116"/>
        <v>1</v>
      </c>
      <c r="L668">
        <f t="shared" si="117"/>
        <v>3</v>
      </c>
      <c r="M668">
        <f t="shared" si="118"/>
        <v>1</v>
      </c>
      <c r="N668" s="53">
        <f t="shared" si="119"/>
        <v>1.6666666666666667</v>
      </c>
      <c r="S668" s="55" t="str">
        <f t="shared" si="120"/>
        <v>C01048</v>
      </c>
      <c r="T668" s="56">
        <f t="shared" si="121"/>
        <v>1.6666666666666667</v>
      </c>
      <c r="U668" s="57">
        <f t="shared" si="121"/>
        <v>1.6666666666666667</v>
      </c>
      <c r="V668" s="51" t="str">
        <f t="shared" si="122"/>
        <v>Lost Customers</v>
      </c>
    </row>
    <row r="669" spans="2:22" x14ac:dyDescent="0.25">
      <c r="B669" t="s">
        <v>707</v>
      </c>
      <c r="C669" s="40">
        <v>45349</v>
      </c>
      <c r="D669" s="2">
        <v>1</v>
      </c>
      <c r="E669" s="4">
        <v>190.68</v>
      </c>
      <c r="F669" s="4"/>
      <c r="G669" s="4" t="str">
        <f t="shared" si="112"/>
        <v>C01049</v>
      </c>
      <c r="H669" s="40">
        <f t="shared" si="113"/>
        <v>45349</v>
      </c>
      <c r="I669" s="2">
        <f t="shared" si="114"/>
        <v>1</v>
      </c>
      <c r="J669" s="4">
        <f t="shared" si="115"/>
        <v>190.68</v>
      </c>
      <c r="K669">
        <f t="shared" si="116"/>
        <v>2</v>
      </c>
      <c r="L669">
        <f t="shared" si="117"/>
        <v>3</v>
      </c>
      <c r="M669">
        <f t="shared" si="118"/>
        <v>2</v>
      </c>
      <c r="N669" s="53">
        <f t="shared" si="119"/>
        <v>2.3333333333333335</v>
      </c>
      <c r="S669" s="55" t="str">
        <f t="shared" si="120"/>
        <v>C01049</v>
      </c>
      <c r="T669" s="56">
        <f t="shared" si="121"/>
        <v>2.3333333333333335</v>
      </c>
      <c r="U669" s="57">
        <f t="shared" si="121"/>
        <v>2.3333333333333335</v>
      </c>
      <c r="V669" s="51" t="str">
        <f t="shared" si="122"/>
        <v>At Risk Customers</v>
      </c>
    </row>
    <row r="670" spans="2:22" x14ac:dyDescent="0.25">
      <c r="B670" t="s">
        <v>708</v>
      </c>
      <c r="C670" s="40">
        <v>45192</v>
      </c>
      <c r="D670" s="2">
        <v>1</v>
      </c>
      <c r="E670" s="4">
        <v>54.44</v>
      </c>
      <c r="F670" s="4"/>
      <c r="G670" s="4" t="str">
        <f t="shared" si="112"/>
        <v>C01050</v>
      </c>
      <c r="H670" s="40">
        <f t="shared" si="113"/>
        <v>45192</v>
      </c>
      <c r="I670" s="2">
        <f t="shared" si="114"/>
        <v>1</v>
      </c>
      <c r="J670" s="4">
        <f t="shared" si="115"/>
        <v>54.44</v>
      </c>
      <c r="K670">
        <f t="shared" si="116"/>
        <v>1</v>
      </c>
      <c r="L670">
        <f t="shared" si="117"/>
        <v>3</v>
      </c>
      <c r="M670">
        <f t="shared" si="118"/>
        <v>1</v>
      </c>
      <c r="N670" s="53">
        <f t="shared" si="119"/>
        <v>1.6666666666666667</v>
      </c>
      <c r="S670" s="55" t="str">
        <f t="shared" si="120"/>
        <v>C01050</v>
      </c>
      <c r="T670" s="56">
        <f t="shared" si="121"/>
        <v>1.6666666666666667</v>
      </c>
      <c r="U670" s="57">
        <f t="shared" si="121"/>
        <v>1.6666666666666667</v>
      </c>
      <c r="V670" s="51" t="str">
        <f t="shared" si="122"/>
        <v>Lost Customers</v>
      </c>
    </row>
    <row r="671" spans="2:22" x14ac:dyDescent="0.25">
      <c r="B671" t="s">
        <v>709</v>
      </c>
      <c r="C671" s="40">
        <v>45777</v>
      </c>
      <c r="D671" s="2">
        <v>1</v>
      </c>
      <c r="E671" s="4">
        <v>457.7</v>
      </c>
      <c r="F671" s="4"/>
      <c r="G671" s="4" t="str">
        <f t="shared" si="112"/>
        <v>C01057</v>
      </c>
      <c r="H671" s="40">
        <f t="shared" si="113"/>
        <v>45777</v>
      </c>
      <c r="I671" s="2">
        <f t="shared" si="114"/>
        <v>1</v>
      </c>
      <c r="J671" s="4">
        <f t="shared" si="115"/>
        <v>457.7</v>
      </c>
      <c r="K671">
        <f t="shared" si="116"/>
        <v>3</v>
      </c>
      <c r="L671">
        <f t="shared" si="117"/>
        <v>3</v>
      </c>
      <c r="M671">
        <f t="shared" si="118"/>
        <v>2</v>
      </c>
      <c r="N671" s="53">
        <f t="shared" si="119"/>
        <v>2.6666666666666665</v>
      </c>
      <c r="S671" s="55" t="str">
        <f t="shared" si="120"/>
        <v>C01057</v>
      </c>
      <c r="T671" s="56">
        <f t="shared" si="121"/>
        <v>2.6666666666666665</v>
      </c>
      <c r="U671" s="57">
        <f t="shared" si="121"/>
        <v>2.6666666666666665</v>
      </c>
      <c r="V671" s="51" t="str">
        <f t="shared" si="122"/>
        <v>At Risk Customers</v>
      </c>
    </row>
    <row r="672" spans="2:22" x14ac:dyDescent="0.25">
      <c r="B672" t="s">
        <v>710</v>
      </c>
      <c r="C672" s="40">
        <v>45874</v>
      </c>
      <c r="D672" s="2">
        <v>1</v>
      </c>
      <c r="E672" s="4">
        <v>2630.51</v>
      </c>
      <c r="F672" s="4"/>
      <c r="G672" s="4" t="str">
        <f t="shared" si="112"/>
        <v>C01059</v>
      </c>
      <c r="H672" s="40">
        <f t="shared" si="113"/>
        <v>45874</v>
      </c>
      <c r="I672" s="2">
        <f t="shared" si="114"/>
        <v>1</v>
      </c>
      <c r="J672" s="4">
        <f t="shared" si="115"/>
        <v>2630.51</v>
      </c>
      <c r="K672">
        <f t="shared" si="116"/>
        <v>4</v>
      </c>
      <c r="L672">
        <f t="shared" si="117"/>
        <v>3</v>
      </c>
      <c r="M672">
        <f t="shared" si="118"/>
        <v>4</v>
      </c>
      <c r="N672" s="53">
        <f t="shared" si="119"/>
        <v>3.6666666666666665</v>
      </c>
      <c r="S672" s="55" t="str">
        <f t="shared" si="120"/>
        <v>C01059</v>
      </c>
      <c r="T672" s="56">
        <f t="shared" si="121"/>
        <v>3.6666666666666665</v>
      </c>
      <c r="U672" s="57">
        <f t="shared" si="121"/>
        <v>3.6666666666666665</v>
      </c>
      <c r="V672" s="51" t="str">
        <f t="shared" si="122"/>
        <v>Loyal or Potential Loyalists</v>
      </c>
    </row>
    <row r="673" spans="2:22" x14ac:dyDescent="0.25">
      <c r="B673" t="s">
        <v>711</v>
      </c>
      <c r="C673" s="40">
        <v>45318</v>
      </c>
      <c r="D673" s="2">
        <v>1</v>
      </c>
      <c r="E673" s="4">
        <v>172.83</v>
      </c>
      <c r="F673" s="4"/>
      <c r="G673" s="4" t="str">
        <f t="shared" si="112"/>
        <v>C01061</v>
      </c>
      <c r="H673" s="40">
        <f t="shared" si="113"/>
        <v>45318</v>
      </c>
      <c r="I673" s="2">
        <f t="shared" si="114"/>
        <v>1</v>
      </c>
      <c r="J673" s="4">
        <f t="shared" si="115"/>
        <v>172.83</v>
      </c>
      <c r="K673">
        <f t="shared" si="116"/>
        <v>1</v>
      </c>
      <c r="L673">
        <f t="shared" si="117"/>
        <v>3</v>
      </c>
      <c r="M673">
        <f t="shared" si="118"/>
        <v>1</v>
      </c>
      <c r="N673" s="53">
        <f t="shared" si="119"/>
        <v>1.6666666666666667</v>
      </c>
      <c r="S673" s="55" t="str">
        <f t="shared" si="120"/>
        <v>C01061</v>
      </c>
      <c r="T673" s="56">
        <f t="shared" si="121"/>
        <v>1.6666666666666667</v>
      </c>
      <c r="U673" s="57">
        <f t="shared" si="121"/>
        <v>1.6666666666666667</v>
      </c>
      <c r="V673" s="51" t="str">
        <f t="shared" si="122"/>
        <v>Lost Customers</v>
      </c>
    </row>
    <row r="674" spans="2:22" x14ac:dyDescent="0.25">
      <c r="B674" t="s">
        <v>712</v>
      </c>
      <c r="C674" s="40">
        <v>45416</v>
      </c>
      <c r="D674" s="2">
        <v>1</v>
      </c>
      <c r="E674" s="4">
        <v>1830.23</v>
      </c>
      <c r="F674" s="4"/>
      <c r="G674" s="4" t="str">
        <f t="shared" si="112"/>
        <v>C01064</v>
      </c>
      <c r="H674" s="40">
        <f t="shared" si="113"/>
        <v>45416</v>
      </c>
      <c r="I674" s="2">
        <f t="shared" si="114"/>
        <v>1</v>
      </c>
      <c r="J674" s="4">
        <f t="shared" si="115"/>
        <v>1830.23</v>
      </c>
      <c r="K674">
        <f t="shared" si="116"/>
        <v>2</v>
      </c>
      <c r="L674">
        <f t="shared" si="117"/>
        <v>3</v>
      </c>
      <c r="M674">
        <f t="shared" si="118"/>
        <v>4</v>
      </c>
      <c r="N674" s="53">
        <f t="shared" si="119"/>
        <v>3</v>
      </c>
      <c r="S674" s="55" t="str">
        <f t="shared" si="120"/>
        <v>C01064</v>
      </c>
      <c r="T674" s="56">
        <f t="shared" si="121"/>
        <v>3</v>
      </c>
      <c r="U674" s="57">
        <f t="shared" si="121"/>
        <v>3</v>
      </c>
      <c r="V674" s="51" t="str">
        <f t="shared" si="122"/>
        <v>At Risk Customers</v>
      </c>
    </row>
    <row r="675" spans="2:22" x14ac:dyDescent="0.25">
      <c r="B675" t="s">
        <v>713</v>
      </c>
      <c r="C675" s="40">
        <v>45782</v>
      </c>
      <c r="D675" s="2">
        <v>1</v>
      </c>
      <c r="E675" s="4">
        <v>188.85</v>
      </c>
      <c r="F675" s="4"/>
      <c r="G675" s="4" t="str">
        <f t="shared" si="112"/>
        <v>C01065</v>
      </c>
      <c r="H675" s="40">
        <f t="shared" si="113"/>
        <v>45782</v>
      </c>
      <c r="I675" s="2">
        <f t="shared" si="114"/>
        <v>1</v>
      </c>
      <c r="J675" s="4">
        <f t="shared" si="115"/>
        <v>188.85</v>
      </c>
      <c r="K675">
        <f t="shared" si="116"/>
        <v>3</v>
      </c>
      <c r="L675">
        <f t="shared" si="117"/>
        <v>3</v>
      </c>
      <c r="M675">
        <f t="shared" si="118"/>
        <v>2</v>
      </c>
      <c r="N675" s="53">
        <f t="shared" si="119"/>
        <v>2.6666666666666665</v>
      </c>
      <c r="S675" s="55" t="str">
        <f t="shared" si="120"/>
        <v>C01065</v>
      </c>
      <c r="T675" s="56">
        <f t="shared" si="121"/>
        <v>2.6666666666666665</v>
      </c>
      <c r="U675" s="57">
        <f t="shared" si="121"/>
        <v>2.6666666666666665</v>
      </c>
      <c r="V675" s="51" t="str">
        <f t="shared" si="122"/>
        <v>At Risk Customers</v>
      </c>
    </row>
    <row r="676" spans="2:22" x14ac:dyDescent="0.25">
      <c r="B676" t="s">
        <v>714</v>
      </c>
      <c r="C676" s="40">
        <v>45565</v>
      </c>
      <c r="D676" s="2">
        <v>1</v>
      </c>
      <c r="E676" s="4">
        <v>88.92</v>
      </c>
      <c r="F676" s="4"/>
      <c r="G676" s="4" t="str">
        <f t="shared" si="112"/>
        <v>C01066</v>
      </c>
      <c r="H676" s="40">
        <f t="shared" si="113"/>
        <v>45565</v>
      </c>
      <c r="I676" s="2">
        <f t="shared" si="114"/>
        <v>1</v>
      </c>
      <c r="J676" s="4">
        <f t="shared" si="115"/>
        <v>88.92</v>
      </c>
      <c r="K676">
        <f t="shared" si="116"/>
        <v>2</v>
      </c>
      <c r="L676">
        <f t="shared" si="117"/>
        <v>3</v>
      </c>
      <c r="M676">
        <f t="shared" si="118"/>
        <v>1</v>
      </c>
      <c r="N676" s="53">
        <f t="shared" si="119"/>
        <v>2</v>
      </c>
      <c r="S676" s="55" t="str">
        <f t="shared" si="120"/>
        <v>C01066</v>
      </c>
      <c r="T676" s="56">
        <f t="shared" si="121"/>
        <v>2</v>
      </c>
      <c r="U676" s="57">
        <f t="shared" si="121"/>
        <v>2</v>
      </c>
      <c r="V676" s="51" t="str">
        <f t="shared" si="122"/>
        <v>Lost Customers</v>
      </c>
    </row>
    <row r="677" spans="2:22" x14ac:dyDescent="0.25">
      <c r="B677" t="s">
        <v>715</v>
      </c>
      <c r="C677" s="40">
        <v>45790</v>
      </c>
      <c r="D677" s="2">
        <v>3</v>
      </c>
      <c r="E677" s="4">
        <v>1863.12</v>
      </c>
      <c r="F677" s="4"/>
      <c r="G677" s="4" t="str">
        <f t="shared" si="112"/>
        <v>C01068</v>
      </c>
      <c r="H677" s="40">
        <f t="shared" si="113"/>
        <v>45790</v>
      </c>
      <c r="I677" s="2">
        <f t="shared" si="114"/>
        <v>3</v>
      </c>
      <c r="J677" s="4">
        <f t="shared" si="115"/>
        <v>1863.12</v>
      </c>
      <c r="K677">
        <f t="shared" si="116"/>
        <v>3</v>
      </c>
      <c r="L677">
        <f t="shared" si="117"/>
        <v>4</v>
      </c>
      <c r="M677">
        <f t="shared" si="118"/>
        <v>4</v>
      </c>
      <c r="N677" s="53">
        <f t="shared" si="119"/>
        <v>3.6666666666666665</v>
      </c>
      <c r="S677" s="55" t="str">
        <f t="shared" si="120"/>
        <v>C01068</v>
      </c>
      <c r="T677" s="56">
        <f t="shared" si="121"/>
        <v>3.6666666666666665</v>
      </c>
      <c r="U677" s="57">
        <f t="shared" si="121"/>
        <v>3.6666666666666665</v>
      </c>
      <c r="V677" s="51" t="str">
        <f t="shared" si="122"/>
        <v>Loyal or Potential Loyalists</v>
      </c>
    </row>
    <row r="678" spans="2:22" x14ac:dyDescent="0.25">
      <c r="B678" t="s">
        <v>716</v>
      </c>
      <c r="C678" s="40">
        <v>45404</v>
      </c>
      <c r="D678" s="2">
        <v>1</v>
      </c>
      <c r="E678" s="4">
        <v>1079.69</v>
      </c>
      <c r="F678" s="4"/>
      <c r="G678" s="4" t="str">
        <f t="shared" si="112"/>
        <v>C01069</v>
      </c>
      <c r="H678" s="40">
        <f t="shared" si="113"/>
        <v>45404</v>
      </c>
      <c r="I678" s="2">
        <f t="shared" si="114"/>
        <v>1</v>
      </c>
      <c r="J678" s="4">
        <f t="shared" si="115"/>
        <v>1079.69</v>
      </c>
      <c r="K678">
        <f t="shared" si="116"/>
        <v>2</v>
      </c>
      <c r="L678">
        <f t="shared" si="117"/>
        <v>3</v>
      </c>
      <c r="M678">
        <f t="shared" si="118"/>
        <v>3</v>
      </c>
      <c r="N678" s="53">
        <f t="shared" si="119"/>
        <v>2.6666666666666665</v>
      </c>
      <c r="S678" s="55" t="str">
        <f t="shared" si="120"/>
        <v>C01069</v>
      </c>
      <c r="T678" s="56">
        <f t="shared" si="121"/>
        <v>2.6666666666666665</v>
      </c>
      <c r="U678" s="57">
        <f t="shared" si="121"/>
        <v>2.6666666666666665</v>
      </c>
      <c r="V678" s="51" t="str">
        <f t="shared" si="122"/>
        <v>At Risk Customers</v>
      </c>
    </row>
    <row r="679" spans="2:22" x14ac:dyDescent="0.25">
      <c r="B679" t="s">
        <v>717</v>
      </c>
      <c r="C679" s="40">
        <v>45609</v>
      </c>
      <c r="D679" s="2">
        <v>3</v>
      </c>
      <c r="E679" s="4">
        <v>3813.99</v>
      </c>
      <c r="F679" s="4"/>
      <c r="G679" s="4" t="str">
        <f t="shared" si="112"/>
        <v>C01070</v>
      </c>
      <c r="H679" s="40">
        <f t="shared" si="113"/>
        <v>45609</v>
      </c>
      <c r="I679" s="2">
        <f t="shared" si="114"/>
        <v>3</v>
      </c>
      <c r="J679" s="4">
        <f t="shared" si="115"/>
        <v>3813.99</v>
      </c>
      <c r="K679">
        <f t="shared" si="116"/>
        <v>3</v>
      </c>
      <c r="L679">
        <f t="shared" si="117"/>
        <v>4</v>
      </c>
      <c r="M679">
        <f t="shared" si="118"/>
        <v>5</v>
      </c>
      <c r="N679" s="53">
        <f t="shared" si="119"/>
        <v>4</v>
      </c>
      <c r="S679" s="55" t="str">
        <f t="shared" si="120"/>
        <v>C01070</v>
      </c>
      <c r="T679" s="56">
        <f t="shared" si="121"/>
        <v>4</v>
      </c>
      <c r="U679" s="57">
        <f t="shared" si="121"/>
        <v>4</v>
      </c>
      <c r="V679" s="51" t="str">
        <f t="shared" si="122"/>
        <v>Loyal or Potential Loyalists</v>
      </c>
    </row>
    <row r="680" spans="2:22" x14ac:dyDescent="0.25">
      <c r="B680" t="s">
        <v>718</v>
      </c>
      <c r="C680" s="40">
        <v>46028</v>
      </c>
      <c r="D680" s="2">
        <v>2</v>
      </c>
      <c r="E680" s="4">
        <v>2859.41</v>
      </c>
      <c r="F680" s="4"/>
      <c r="G680" s="4" t="str">
        <f t="shared" si="112"/>
        <v>C01073</v>
      </c>
      <c r="H680" s="40">
        <f t="shared" si="113"/>
        <v>46028</v>
      </c>
      <c r="I680" s="2">
        <f t="shared" si="114"/>
        <v>2</v>
      </c>
      <c r="J680" s="4">
        <f t="shared" si="115"/>
        <v>2859.41</v>
      </c>
      <c r="K680">
        <f t="shared" si="116"/>
        <v>5</v>
      </c>
      <c r="L680">
        <f t="shared" si="117"/>
        <v>4</v>
      </c>
      <c r="M680">
        <f t="shared" si="118"/>
        <v>4</v>
      </c>
      <c r="N680" s="53">
        <f t="shared" si="119"/>
        <v>4.333333333333333</v>
      </c>
      <c r="S680" s="55" t="str">
        <f t="shared" si="120"/>
        <v>C01073</v>
      </c>
      <c r="T680" s="56">
        <f t="shared" si="121"/>
        <v>4.333333333333333</v>
      </c>
      <c r="U680" s="57">
        <f t="shared" si="121"/>
        <v>4.333333333333333</v>
      </c>
      <c r="V680" s="51" t="str">
        <f t="shared" si="122"/>
        <v>Champions</v>
      </c>
    </row>
    <row r="681" spans="2:22" x14ac:dyDescent="0.25">
      <c r="B681" t="s">
        <v>719</v>
      </c>
      <c r="C681" s="40">
        <v>45824</v>
      </c>
      <c r="D681" s="2">
        <v>4</v>
      </c>
      <c r="E681" s="4">
        <v>714.58</v>
      </c>
      <c r="F681" s="4"/>
      <c r="G681" s="4" t="str">
        <f t="shared" si="112"/>
        <v>C01075</v>
      </c>
      <c r="H681" s="40">
        <f t="shared" si="113"/>
        <v>45824</v>
      </c>
      <c r="I681" s="2">
        <f t="shared" si="114"/>
        <v>4</v>
      </c>
      <c r="J681" s="4">
        <f t="shared" si="115"/>
        <v>714.58</v>
      </c>
      <c r="K681">
        <f t="shared" si="116"/>
        <v>4</v>
      </c>
      <c r="L681">
        <f t="shared" si="117"/>
        <v>5</v>
      </c>
      <c r="M681">
        <f t="shared" si="118"/>
        <v>3</v>
      </c>
      <c r="N681" s="53">
        <f t="shared" si="119"/>
        <v>4</v>
      </c>
      <c r="S681" s="55" t="str">
        <f t="shared" si="120"/>
        <v>C01075</v>
      </c>
      <c r="T681" s="56">
        <f t="shared" si="121"/>
        <v>4</v>
      </c>
      <c r="U681" s="57">
        <f t="shared" si="121"/>
        <v>4</v>
      </c>
      <c r="V681" s="51" t="str">
        <f t="shared" si="122"/>
        <v>Loyal or Potential Loyalists</v>
      </c>
    </row>
    <row r="682" spans="2:22" x14ac:dyDescent="0.25">
      <c r="B682" t="s">
        <v>720</v>
      </c>
      <c r="C682" s="40">
        <v>45781</v>
      </c>
      <c r="D682" s="2">
        <v>1</v>
      </c>
      <c r="E682" s="4">
        <v>1188.8</v>
      </c>
      <c r="F682" s="4"/>
      <c r="G682" s="4" t="str">
        <f t="shared" si="112"/>
        <v>C01076</v>
      </c>
      <c r="H682" s="40">
        <f t="shared" si="113"/>
        <v>45781</v>
      </c>
      <c r="I682" s="2">
        <f t="shared" si="114"/>
        <v>1</v>
      </c>
      <c r="J682" s="4">
        <f t="shared" si="115"/>
        <v>1188.8</v>
      </c>
      <c r="K682">
        <f t="shared" si="116"/>
        <v>3</v>
      </c>
      <c r="L682">
        <f t="shared" si="117"/>
        <v>3</v>
      </c>
      <c r="M682">
        <f t="shared" si="118"/>
        <v>3</v>
      </c>
      <c r="N682" s="53">
        <f t="shared" si="119"/>
        <v>3</v>
      </c>
      <c r="S682" s="55" t="str">
        <f t="shared" si="120"/>
        <v>C01076</v>
      </c>
      <c r="T682" s="56">
        <f t="shared" si="121"/>
        <v>3</v>
      </c>
      <c r="U682" s="57">
        <f t="shared" si="121"/>
        <v>3</v>
      </c>
      <c r="V682" s="51" t="str">
        <f t="shared" si="122"/>
        <v>At Risk Customers</v>
      </c>
    </row>
    <row r="683" spans="2:22" x14ac:dyDescent="0.25">
      <c r="B683" t="s">
        <v>721</v>
      </c>
      <c r="C683" s="40">
        <v>45264</v>
      </c>
      <c r="D683" s="2">
        <v>2</v>
      </c>
      <c r="E683" s="4">
        <v>6612.39</v>
      </c>
      <c r="F683" s="4"/>
      <c r="G683" s="4" t="str">
        <f t="shared" si="112"/>
        <v>C01079</v>
      </c>
      <c r="H683" s="40">
        <f t="shared" si="113"/>
        <v>45264</v>
      </c>
      <c r="I683" s="2">
        <f t="shared" si="114"/>
        <v>2</v>
      </c>
      <c r="J683" s="4">
        <f t="shared" si="115"/>
        <v>6612.39</v>
      </c>
      <c r="K683">
        <f t="shared" si="116"/>
        <v>1</v>
      </c>
      <c r="L683">
        <f t="shared" si="117"/>
        <v>4</v>
      </c>
      <c r="M683">
        <f t="shared" si="118"/>
        <v>5</v>
      </c>
      <c r="N683" s="53">
        <f t="shared" si="119"/>
        <v>3.3333333333333335</v>
      </c>
      <c r="S683" s="55" t="str">
        <f t="shared" si="120"/>
        <v>C01079</v>
      </c>
      <c r="T683" s="56">
        <f t="shared" si="121"/>
        <v>3.3333333333333335</v>
      </c>
      <c r="U683" s="57">
        <f t="shared" si="121"/>
        <v>3.3333333333333335</v>
      </c>
      <c r="V683" s="51" t="str">
        <f t="shared" si="122"/>
        <v>Loyal or Potential Loyalists</v>
      </c>
    </row>
    <row r="684" spans="2:22" x14ac:dyDescent="0.25">
      <c r="B684" t="s">
        <v>722</v>
      </c>
      <c r="C684" s="40">
        <v>45493</v>
      </c>
      <c r="D684" s="2">
        <v>2</v>
      </c>
      <c r="E684" s="4">
        <v>2486.56</v>
      </c>
      <c r="F684" s="4"/>
      <c r="G684" s="4" t="str">
        <f t="shared" si="112"/>
        <v>C01081</v>
      </c>
      <c r="H684" s="40">
        <f t="shared" si="113"/>
        <v>45493</v>
      </c>
      <c r="I684" s="2">
        <f t="shared" si="114"/>
        <v>2</v>
      </c>
      <c r="J684" s="4">
        <f t="shared" si="115"/>
        <v>2486.56</v>
      </c>
      <c r="K684">
        <f t="shared" si="116"/>
        <v>2</v>
      </c>
      <c r="L684">
        <f t="shared" si="117"/>
        <v>4</v>
      </c>
      <c r="M684">
        <f t="shared" si="118"/>
        <v>4</v>
      </c>
      <c r="N684" s="53">
        <f t="shared" si="119"/>
        <v>3.3333333333333335</v>
      </c>
      <c r="S684" s="55" t="str">
        <f t="shared" si="120"/>
        <v>C01081</v>
      </c>
      <c r="T684" s="56">
        <f t="shared" si="121"/>
        <v>3.3333333333333335</v>
      </c>
      <c r="U684" s="57">
        <f t="shared" si="121"/>
        <v>3.3333333333333335</v>
      </c>
      <c r="V684" s="51" t="str">
        <f t="shared" si="122"/>
        <v>Loyal or Potential Loyalists</v>
      </c>
    </row>
    <row r="685" spans="2:22" x14ac:dyDescent="0.25">
      <c r="B685" t="s">
        <v>723</v>
      </c>
      <c r="C685" s="40">
        <v>45539</v>
      </c>
      <c r="D685" s="2">
        <v>1</v>
      </c>
      <c r="E685" s="4">
        <v>4670.3100000000004</v>
      </c>
      <c r="F685" s="4"/>
      <c r="G685" s="4" t="str">
        <f t="shared" si="112"/>
        <v>C01082</v>
      </c>
      <c r="H685" s="40">
        <f t="shared" si="113"/>
        <v>45539</v>
      </c>
      <c r="I685" s="2">
        <f t="shared" si="114"/>
        <v>1</v>
      </c>
      <c r="J685" s="4">
        <f t="shared" si="115"/>
        <v>4670.3100000000004</v>
      </c>
      <c r="K685">
        <f t="shared" si="116"/>
        <v>2</v>
      </c>
      <c r="L685">
        <f t="shared" si="117"/>
        <v>3</v>
      </c>
      <c r="M685">
        <f t="shared" si="118"/>
        <v>5</v>
      </c>
      <c r="N685" s="53">
        <f t="shared" si="119"/>
        <v>3.3333333333333335</v>
      </c>
      <c r="S685" s="55" t="str">
        <f t="shared" si="120"/>
        <v>C01082</v>
      </c>
      <c r="T685" s="56">
        <f t="shared" si="121"/>
        <v>3.3333333333333335</v>
      </c>
      <c r="U685" s="57">
        <f t="shared" si="121"/>
        <v>3.3333333333333335</v>
      </c>
      <c r="V685" s="51" t="str">
        <f t="shared" si="122"/>
        <v>Loyal or Potential Loyalists</v>
      </c>
    </row>
    <row r="686" spans="2:22" x14ac:dyDescent="0.25">
      <c r="B686" t="s">
        <v>724</v>
      </c>
      <c r="C686" s="40">
        <v>45427</v>
      </c>
      <c r="D686" s="2">
        <v>4</v>
      </c>
      <c r="E686" s="4">
        <v>5524.99</v>
      </c>
      <c r="F686" s="4"/>
      <c r="G686" s="4" t="str">
        <f t="shared" si="112"/>
        <v>C01083</v>
      </c>
      <c r="H686" s="40">
        <f t="shared" si="113"/>
        <v>45427</v>
      </c>
      <c r="I686" s="2">
        <f t="shared" si="114"/>
        <v>4</v>
      </c>
      <c r="J686" s="4">
        <f t="shared" si="115"/>
        <v>5524.99</v>
      </c>
      <c r="K686">
        <f t="shared" si="116"/>
        <v>2</v>
      </c>
      <c r="L686">
        <f t="shared" si="117"/>
        <v>5</v>
      </c>
      <c r="M686">
        <f t="shared" si="118"/>
        <v>5</v>
      </c>
      <c r="N686" s="53">
        <f t="shared" si="119"/>
        <v>4</v>
      </c>
      <c r="S686" s="55" t="str">
        <f t="shared" si="120"/>
        <v>C01083</v>
      </c>
      <c r="T686" s="56">
        <f t="shared" si="121"/>
        <v>4</v>
      </c>
      <c r="U686" s="57">
        <f t="shared" si="121"/>
        <v>4</v>
      </c>
      <c r="V686" s="51" t="str">
        <f t="shared" si="122"/>
        <v>Loyal or Potential Loyalists</v>
      </c>
    </row>
    <row r="687" spans="2:22" x14ac:dyDescent="0.25">
      <c r="B687" t="s">
        <v>725</v>
      </c>
      <c r="C687" s="40">
        <v>45361</v>
      </c>
      <c r="D687" s="2">
        <v>1</v>
      </c>
      <c r="E687" s="4">
        <v>201.74</v>
      </c>
      <c r="F687" s="4"/>
      <c r="G687" s="4" t="str">
        <f t="shared" si="112"/>
        <v>C01084</v>
      </c>
      <c r="H687" s="40">
        <f t="shared" si="113"/>
        <v>45361</v>
      </c>
      <c r="I687" s="2">
        <f t="shared" si="114"/>
        <v>1</v>
      </c>
      <c r="J687" s="4">
        <f t="shared" si="115"/>
        <v>201.74</v>
      </c>
      <c r="K687">
        <f t="shared" si="116"/>
        <v>2</v>
      </c>
      <c r="L687">
        <f t="shared" si="117"/>
        <v>3</v>
      </c>
      <c r="M687">
        <f t="shared" si="118"/>
        <v>2</v>
      </c>
      <c r="N687" s="53">
        <f t="shared" si="119"/>
        <v>2.3333333333333335</v>
      </c>
      <c r="S687" s="55" t="str">
        <f t="shared" si="120"/>
        <v>C01084</v>
      </c>
      <c r="T687" s="56">
        <f t="shared" si="121"/>
        <v>2.3333333333333335</v>
      </c>
      <c r="U687" s="57">
        <f t="shared" si="121"/>
        <v>2.3333333333333335</v>
      </c>
      <c r="V687" s="51" t="str">
        <f t="shared" si="122"/>
        <v>At Risk Customers</v>
      </c>
    </row>
    <row r="688" spans="2:22" x14ac:dyDescent="0.25">
      <c r="B688" t="s">
        <v>726</v>
      </c>
      <c r="C688" s="40">
        <v>45933</v>
      </c>
      <c r="D688" s="2">
        <v>2</v>
      </c>
      <c r="E688" s="4">
        <v>396.5</v>
      </c>
      <c r="F688" s="4"/>
      <c r="G688" s="4" t="str">
        <f t="shared" si="112"/>
        <v>C01085</v>
      </c>
      <c r="H688" s="40">
        <f t="shared" si="113"/>
        <v>45933</v>
      </c>
      <c r="I688" s="2">
        <f t="shared" si="114"/>
        <v>2</v>
      </c>
      <c r="J688" s="4">
        <f t="shared" si="115"/>
        <v>396.5</v>
      </c>
      <c r="K688">
        <f t="shared" si="116"/>
        <v>4</v>
      </c>
      <c r="L688">
        <f t="shared" si="117"/>
        <v>4</v>
      </c>
      <c r="M688">
        <f t="shared" si="118"/>
        <v>2</v>
      </c>
      <c r="N688" s="53">
        <f t="shared" si="119"/>
        <v>3.3333333333333335</v>
      </c>
      <c r="S688" s="55" t="str">
        <f t="shared" si="120"/>
        <v>C01085</v>
      </c>
      <c r="T688" s="56">
        <f t="shared" si="121"/>
        <v>3.3333333333333335</v>
      </c>
      <c r="U688" s="57">
        <f t="shared" si="121"/>
        <v>3.3333333333333335</v>
      </c>
      <c r="V688" s="51" t="str">
        <f t="shared" si="122"/>
        <v>Loyal or Potential Loyalists</v>
      </c>
    </row>
    <row r="689" spans="2:22" x14ac:dyDescent="0.25">
      <c r="B689" t="s">
        <v>727</v>
      </c>
      <c r="C689" s="40">
        <v>45966</v>
      </c>
      <c r="D689" s="2">
        <v>2</v>
      </c>
      <c r="E689" s="4">
        <v>460.77</v>
      </c>
      <c r="F689" s="4"/>
      <c r="G689" s="4" t="str">
        <f t="shared" si="112"/>
        <v>C01088</v>
      </c>
      <c r="H689" s="40">
        <f t="shared" si="113"/>
        <v>45966</v>
      </c>
      <c r="I689" s="2">
        <f t="shared" si="114"/>
        <v>2</v>
      </c>
      <c r="J689" s="4">
        <f t="shared" si="115"/>
        <v>460.77</v>
      </c>
      <c r="K689">
        <f t="shared" si="116"/>
        <v>5</v>
      </c>
      <c r="L689">
        <f t="shared" si="117"/>
        <v>4</v>
      </c>
      <c r="M689">
        <f t="shared" si="118"/>
        <v>3</v>
      </c>
      <c r="N689" s="53">
        <f t="shared" si="119"/>
        <v>4</v>
      </c>
      <c r="S689" s="55" t="str">
        <f t="shared" si="120"/>
        <v>C01088</v>
      </c>
      <c r="T689" s="56">
        <f t="shared" si="121"/>
        <v>4</v>
      </c>
      <c r="U689" s="57">
        <f t="shared" si="121"/>
        <v>4</v>
      </c>
      <c r="V689" s="51" t="str">
        <f t="shared" si="122"/>
        <v>Loyal or Potential Loyalists</v>
      </c>
    </row>
    <row r="690" spans="2:22" x14ac:dyDescent="0.25">
      <c r="B690" t="s">
        <v>728</v>
      </c>
      <c r="C690" s="40">
        <v>45122</v>
      </c>
      <c r="D690" s="2">
        <v>1</v>
      </c>
      <c r="E690" s="4">
        <v>2024.7</v>
      </c>
      <c r="F690" s="4"/>
      <c r="G690" s="4" t="str">
        <f t="shared" si="112"/>
        <v>C01089</v>
      </c>
      <c r="H690" s="40">
        <f t="shared" si="113"/>
        <v>45122</v>
      </c>
      <c r="I690" s="2">
        <f t="shared" si="114"/>
        <v>1</v>
      </c>
      <c r="J690" s="4">
        <f t="shared" si="115"/>
        <v>2024.7</v>
      </c>
      <c r="K690">
        <f t="shared" si="116"/>
        <v>1</v>
      </c>
      <c r="L690">
        <f t="shared" si="117"/>
        <v>3</v>
      </c>
      <c r="M690">
        <f t="shared" si="118"/>
        <v>4</v>
      </c>
      <c r="N690" s="53">
        <f t="shared" si="119"/>
        <v>2.6666666666666665</v>
      </c>
      <c r="S690" s="55" t="str">
        <f t="shared" si="120"/>
        <v>C01089</v>
      </c>
      <c r="T690" s="56">
        <f t="shared" si="121"/>
        <v>2.6666666666666665</v>
      </c>
      <c r="U690" s="57">
        <f t="shared" si="121"/>
        <v>2.6666666666666665</v>
      </c>
      <c r="V690" s="51" t="str">
        <f t="shared" si="122"/>
        <v>At Risk Customers</v>
      </c>
    </row>
    <row r="691" spans="2:22" x14ac:dyDescent="0.25">
      <c r="B691" t="s">
        <v>729</v>
      </c>
      <c r="C691" s="40">
        <v>45703</v>
      </c>
      <c r="D691" s="2">
        <v>3</v>
      </c>
      <c r="E691" s="4">
        <v>474.8</v>
      </c>
      <c r="F691" s="4"/>
      <c r="G691" s="4" t="str">
        <f t="shared" si="112"/>
        <v>C01090</v>
      </c>
      <c r="H691" s="40">
        <f t="shared" si="113"/>
        <v>45703</v>
      </c>
      <c r="I691" s="2">
        <f t="shared" si="114"/>
        <v>3</v>
      </c>
      <c r="J691" s="4">
        <f t="shared" si="115"/>
        <v>474.8</v>
      </c>
      <c r="K691">
        <f t="shared" si="116"/>
        <v>3</v>
      </c>
      <c r="L691">
        <f t="shared" si="117"/>
        <v>4</v>
      </c>
      <c r="M691">
        <f t="shared" si="118"/>
        <v>3</v>
      </c>
      <c r="N691" s="53">
        <f t="shared" si="119"/>
        <v>3.3333333333333335</v>
      </c>
      <c r="S691" s="55" t="str">
        <f t="shared" si="120"/>
        <v>C01090</v>
      </c>
      <c r="T691" s="56">
        <f t="shared" si="121"/>
        <v>3.3333333333333335</v>
      </c>
      <c r="U691" s="57">
        <f t="shared" si="121"/>
        <v>3.3333333333333335</v>
      </c>
      <c r="V691" s="51" t="str">
        <f t="shared" si="122"/>
        <v>Loyal or Potential Loyalists</v>
      </c>
    </row>
    <row r="692" spans="2:22" x14ac:dyDescent="0.25">
      <c r="B692" t="s">
        <v>730</v>
      </c>
      <c r="C692" s="40">
        <v>46024</v>
      </c>
      <c r="D692" s="2">
        <v>17</v>
      </c>
      <c r="E692" s="4">
        <v>11169.95</v>
      </c>
      <c r="F692" s="4"/>
      <c r="G692" s="4" t="str">
        <f t="shared" si="112"/>
        <v>C01093</v>
      </c>
      <c r="H692" s="40">
        <f t="shared" si="113"/>
        <v>46024</v>
      </c>
      <c r="I692" s="2">
        <f t="shared" si="114"/>
        <v>17</v>
      </c>
      <c r="J692" s="4">
        <f t="shared" si="115"/>
        <v>11169.95</v>
      </c>
      <c r="K692">
        <f t="shared" si="116"/>
        <v>5</v>
      </c>
      <c r="L692">
        <f t="shared" si="117"/>
        <v>5</v>
      </c>
      <c r="M692">
        <f t="shared" si="118"/>
        <v>5</v>
      </c>
      <c r="N692" s="53">
        <f t="shared" si="119"/>
        <v>5</v>
      </c>
      <c r="S692" s="55" t="str">
        <f t="shared" si="120"/>
        <v>C01093</v>
      </c>
      <c r="T692" s="56">
        <f t="shared" si="121"/>
        <v>5</v>
      </c>
      <c r="U692" s="57">
        <f t="shared" si="121"/>
        <v>5</v>
      </c>
      <c r="V692" s="51" t="str">
        <f t="shared" si="122"/>
        <v>Champions</v>
      </c>
    </row>
    <row r="693" spans="2:22" x14ac:dyDescent="0.25">
      <c r="B693" t="s">
        <v>731</v>
      </c>
      <c r="C693" s="40">
        <v>45418</v>
      </c>
      <c r="D693" s="2">
        <v>3</v>
      </c>
      <c r="E693" s="4">
        <v>979.39</v>
      </c>
      <c r="F693" s="4"/>
      <c r="G693" s="4" t="str">
        <f t="shared" si="112"/>
        <v>C01097</v>
      </c>
      <c r="H693" s="40">
        <f t="shared" si="113"/>
        <v>45418</v>
      </c>
      <c r="I693" s="2">
        <f t="shared" si="114"/>
        <v>3</v>
      </c>
      <c r="J693" s="4">
        <f t="shared" si="115"/>
        <v>979.39</v>
      </c>
      <c r="K693">
        <f t="shared" si="116"/>
        <v>2</v>
      </c>
      <c r="L693">
        <f t="shared" si="117"/>
        <v>4</v>
      </c>
      <c r="M693">
        <f t="shared" si="118"/>
        <v>3</v>
      </c>
      <c r="N693" s="53">
        <f t="shared" si="119"/>
        <v>3</v>
      </c>
      <c r="S693" s="55" t="str">
        <f t="shared" si="120"/>
        <v>C01097</v>
      </c>
      <c r="T693" s="56">
        <f t="shared" si="121"/>
        <v>3</v>
      </c>
      <c r="U693" s="57">
        <f t="shared" si="121"/>
        <v>3</v>
      </c>
      <c r="V693" s="51" t="str">
        <f t="shared" si="122"/>
        <v>At Risk Customers</v>
      </c>
    </row>
    <row r="694" spans="2:22" x14ac:dyDescent="0.25">
      <c r="B694" t="s">
        <v>732</v>
      </c>
      <c r="C694" s="40">
        <v>45504</v>
      </c>
      <c r="D694" s="2">
        <v>1</v>
      </c>
      <c r="E694" s="4">
        <v>176.25</v>
      </c>
      <c r="F694" s="4"/>
      <c r="G694" s="4" t="str">
        <f t="shared" si="112"/>
        <v>C01099</v>
      </c>
      <c r="H694" s="40">
        <f t="shared" si="113"/>
        <v>45504</v>
      </c>
      <c r="I694" s="2">
        <f t="shared" si="114"/>
        <v>1</v>
      </c>
      <c r="J694" s="4">
        <f t="shared" si="115"/>
        <v>176.25</v>
      </c>
      <c r="K694">
        <f t="shared" si="116"/>
        <v>2</v>
      </c>
      <c r="L694">
        <f t="shared" si="117"/>
        <v>3</v>
      </c>
      <c r="M694">
        <f t="shared" si="118"/>
        <v>1</v>
      </c>
      <c r="N694" s="53">
        <f t="shared" si="119"/>
        <v>2</v>
      </c>
      <c r="S694" s="55" t="str">
        <f t="shared" si="120"/>
        <v>C01099</v>
      </c>
      <c r="T694" s="56">
        <f t="shared" si="121"/>
        <v>2</v>
      </c>
      <c r="U694" s="57">
        <f t="shared" si="121"/>
        <v>2</v>
      </c>
      <c r="V694" s="51" t="str">
        <f t="shared" si="122"/>
        <v>Lost Customers</v>
      </c>
    </row>
    <row r="695" spans="2:22" x14ac:dyDescent="0.25">
      <c r="B695" t="s">
        <v>733</v>
      </c>
      <c r="C695" s="40">
        <v>45693</v>
      </c>
      <c r="D695" s="2">
        <v>2</v>
      </c>
      <c r="E695" s="4">
        <v>1240.72</v>
      </c>
      <c r="F695" s="4"/>
      <c r="G695" s="4" t="str">
        <f t="shared" si="112"/>
        <v>C01101</v>
      </c>
      <c r="H695" s="40">
        <f t="shared" si="113"/>
        <v>45693</v>
      </c>
      <c r="I695" s="2">
        <f t="shared" si="114"/>
        <v>2</v>
      </c>
      <c r="J695" s="4">
        <f t="shared" si="115"/>
        <v>1240.72</v>
      </c>
      <c r="K695">
        <f t="shared" si="116"/>
        <v>3</v>
      </c>
      <c r="L695">
        <f t="shared" si="117"/>
        <v>4</v>
      </c>
      <c r="M695">
        <f t="shared" si="118"/>
        <v>4</v>
      </c>
      <c r="N695" s="53">
        <f t="shared" si="119"/>
        <v>3.6666666666666665</v>
      </c>
      <c r="S695" s="55" t="str">
        <f t="shared" si="120"/>
        <v>C01101</v>
      </c>
      <c r="T695" s="56">
        <f t="shared" si="121"/>
        <v>3.6666666666666665</v>
      </c>
      <c r="U695" s="57">
        <f t="shared" si="121"/>
        <v>3.6666666666666665</v>
      </c>
      <c r="V695" s="51" t="str">
        <f t="shared" si="122"/>
        <v>Loyal or Potential Loyalists</v>
      </c>
    </row>
    <row r="696" spans="2:22" x14ac:dyDescent="0.25">
      <c r="B696" t="s">
        <v>734</v>
      </c>
      <c r="C696" s="40">
        <v>45404</v>
      </c>
      <c r="D696" s="2">
        <v>1</v>
      </c>
      <c r="E696" s="4">
        <v>189.46</v>
      </c>
      <c r="F696" s="4"/>
      <c r="G696" s="4" t="str">
        <f t="shared" si="112"/>
        <v>C01102</v>
      </c>
      <c r="H696" s="40">
        <f t="shared" si="113"/>
        <v>45404</v>
      </c>
      <c r="I696" s="2">
        <f t="shared" si="114"/>
        <v>1</v>
      </c>
      <c r="J696" s="4">
        <f t="shared" si="115"/>
        <v>189.46</v>
      </c>
      <c r="K696">
        <f t="shared" si="116"/>
        <v>2</v>
      </c>
      <c r="L696">
        <f t="shared" si="117"/>
        <v>3</v>
      </c>
      <c r="M696">
        <f t="shared" si="118"/>
        <v>2</v>
      </c>
      <c r="N696" s="53">
        <f t="shared" si="119"/>
        <v>2.3333333333333335</v>
      </c>
      <c r="S696" s="55" t="str">
        <f t="shared" si="120"/>
        <v>C01102</v>
      </c>
      <c r="T696" s="56">
        <f t="shared" si="121"/>
        <v>2.3333333333333335</v>
      </c>
      <c r="U696" s="57">
        <f t="shared" si="121"/>
        <v>2.3333333333333335</v>
      </c>
      <c r="V696" s="51" t="str">
        <f t="shared" si="122"/>
        <v>At Risk Customers</v>
      </c>
    </row>
    <row r="697" spans="2:22" x14ac:dyDescent="0.25">
      <c r="B697" t="s">
        <v>735</v>
      </c>
      <c r="C697" s="40">
        <v>45547</v>
      </c>
      <c r="D697" s="2">
        <v>2</v>
      </c>
      <c r="E697" s="4">
        <v>3093.77</v>
      </c>
      <c r="F697" s="4"/>
      <c r="G697" s="4" t="str">
        <f t="shared" si="112"/>
        <v>C01103</v>
      </c>
      <c r="H697" s="40">
        <f t="shared" si="113"/>
        <v>45547</v>
      </c>
      <c r="I697" s="2">
        <f t="shared" si="114"/>
        <v>2</v>
      </c>
      <c r="J697" s="4">
        <f t="shared" si="115"/>
        <v>3093.77</v>
      </c>
      <c r="K697">
        <f t="shared" si="116"/>
        <v>2</v>
      </c>
      <c r="L697">
        <f t="shared" si="117"/>
        <v>4</v>
      </c>
      <c r="M697">
        <f t="shared" si="118"/>
        <v>4</v>
      </c>
      <c r="N697" s="53">
        <f t="shared" si="119"/>
        <v>3.3333333333333335</v>
      </c>
      <c r="S697" s="55" t="str">
        <f t="shared" si="120"/>
        <v>C01103</v>
      </c>
      <c r="T697" s="56">
        <f t="shared" si="121"/>
        <v>3.3333333333333335</v>
      </c>
      <c r="U697" s="57">
        <f t="shared" si="121"/>
        <v>3.3333333333333335</v>
      </c>
      <c r="V697" s="51" t="str">
        <f t="shared" si="122"/>
        <v>Loyal or Potential Loyalists</v>
      </c>
    </row>
    <row r="698" spans="2:22" x14ac:dyDescent="0.25">
      <c r="B698" t="s">
        <v>736</v>
      </c>
      <c r="C698" s="40">
        <v>45561</v>
      </c>
      <c r="D698" s="2">
        <v>2</v>
      </c>
      <c r="E698" s="4">
        <v>102.5</v>
      </c>
      <c r="F698" s="4"/>
      <c r="G698" s="4" t="str">
        <f t="shared" si="112"/>
        <v>C01104</v>
      </c>
      <c r="H698" s="40">
        <f t="shared" si="113"/>
        <v>45561</v>
      </c>
      <c r="I698" s="2">
        <f t="shared" si="114"/>
        <v>2</v>
      </c>
      <c r="J698" s="4">
        <f t="shared" si="115"/>
        <v>102.5</v>
      </c>
      <c r="K698">
        <f t="shared" si="116"/>
        <v>2</v>
      </c>
      <c r="L698">
        <f t="shared" si="117"/>
        <v>4</v>
      </c>
      <c r="M698">
        <f t="shared" si="118"/>
        <v>1</v>
      </c>
      <c r="N698" s="53">
        <f t="shared" si="119"/>
        <v>2.3333333333333335</v>
      </c>
      <c r="S698" s="55" t="str">
        <f t="shared" si="120"/>
        <v>C01104</v>
      </c>
      <c r="T698" s="56">
        <f t="shared" si="121"/>
        <v>2.3333333333333335</v>
      </c>
      <c r="U698" s="57">
        <f t="shared" si="121"/>
        <v>2.3333333333333335</v>
      </c>
      <c r="V698" s="51" t="str">
        <f t="shared" si="122"/>
        <v>At Risk Customers</v>
      </c>
    </row>
    <row r="699" spans="2:22" x14ac:dyDescent="0.25">
      <c r="B699" t="s">
        <v>737</v>
      </c>
      <c r="C699" s="40">
        <v>45461</v>
      </c>
      <c r="D699" s="2">
        <v>2</v>
      </c>
      <c r="E699" s="4">
        <v>747.79</v>
      </c>
      <c r="F699" s="4"/>
      <c r="G699" s="4" t="str">
        <f t="shared" si="112"/>
        <v>C01105</v>
      </c>
      <c r="H699" s="40">
        <f t="shared" si="113"/>
        <v>45461</v>
      </c>
      <c r="I699" s="2">
        <f t="shared" si="114"/>
        <v>2</v>
      </c>
      <c r="J699" s="4">
        <f t="shared" si="115"/>
        <v>747.79</v>
      </c>
      <c r="K699">
        <f t="shared" si="116"/>
        <v>2</v>
      </c>
      <c r="L699">
        <f t="shared" si="117"/>
        <v>4</v>
      </c>
      <c r="M699">
        <f t="shared" si="118"/>
        <v>3</v>
      </c>
      <c r="N699" s="53">
        <f t="shared" si="119"/>
        <v>3</v>
      </c>
      <c r="S699" s="55" t="str">
        <f t="shared" si="120"/>
        <v>C01105</v>
      </c>
      <c r="T699" s="56">
        <f t="shared" si="121"/>
        <v>3</v>
      </c>
      <c r="U699" s="57">
        <f t="shared" si="121"/>
        <v>3</v>
      </c>
      <c r="V699" s="51" t="str">
        <f t="shared" si="122"/>
        <v>At Risk Customers</v>
      </c>
    </row>
    <row r="700" spans="2:22" x14ac:dyDescent="0.25">
      <c r="B700" t="s">
        <v>738</v>
      </c>
      <c r="C700" s="40">
        <v>45784</v>
      </c>
      <c r="D700" s="2">
        <v>4</v>
      </c>
      <c r="E700" s="4">
        <v>916.08</v>
      </c>
      <c r="F700" s="4"/>
      <c r="G700" s="4" t="str">
        <f t="shared" si="112"/>
        <v>C01106</v>
      </c>
      <c r="H700" s="40">
        <f t="shared" si="113"/>
        <v>45784</v>
      </c>
      <c r="I700" s="2">
        <f t="shared" si="114"/>
        <v>4</v>
      </c>
      <c r="J700" s="4">
        <f t="shared" si="115"/>
        <v>916.08</v>
      </c>
      <c r="K700">
        <f t="shared" si="116"/>
        <v>3</v>
      </c>
      <c r="L700">
        <f t="shared" si="117"/>
        <v>5</v>
      </c>
      <c r="M700">
        <f t="shared" si="118"/>
        <v>3</v>
      </c>
      <c r="N700" s="53">
        <f t="shared" si="119"/>
        <v>3.6666666666666665</v>
      </c>
      <c r="S700" s="55" t="str">
        <f t="shared" si="120"/>
        <v>C01106</v>
      </c>
      <c r="T700" s="56">
        <f t="shared" si="121"/>
        <v>3.6666666666666665</v>
      </c>
      <c r="U700" s="57">
        <f t="shared" si="121"/>
        <v>3.6666666666666665</v>
      </c>
      <c r="V700" s="51" t="str">
        <f t="shared" si="122"/>
        <v>Loyal or Potential Loyalists</v>
      </c>
    </row>
    <row r="701" spans="2:22" x14ac:dyDescent="0.25">
      <c r="B701" t="s">
        <v>739</v>
      </c>
      <c r="C701" s="40">
        <v>46015</v>
      </c>
      <c r="D701" s="2">
        <v>3</v>
      </c>
      <c r="E701" s="4">
        <v>672.19</v>
      </c>
      <c r="F701" s="4"/>
      <c r="G701" s="4" t="str">
        <f t="shared" si="112"/>
        <v>C01107</v>
      </c>
      <c r="H701" s="40">
        <f t="shared" si="113"/>
        <v>46015</v>
      </c>
      <c r="I701" s="2">
        <f t="shared" si="114"/>
        <v>3</v>
      </c>
      <c r="J701" s="4">
        <f t="shared" si="115"/>
        <v>672.19</v>
      </c>
      <c r="K701">
        <f t="shared" si="116"/>
        <v>5</v>
      </c>
      <c r="L701">
        <f t="shared" si="117"/>
        <v>4</v>
      </c>
      <c r="M701">
        <f t="shared" si="118"/>
        <v>3</v>
      </c>
      <c r="N701" s="53">
        <f t="shared" si="119"/>
        <v>4</v>
      </c>
      <c r="S701" s="55" t="str">
        <f t="shared" si="120"/>
        <v>C01107</v>
      </c>
      <c r="T701" s="56">
        <f t="shared" si="121"/>
        <v>4</v>
      </c>
      <c r="U701" s="57">
        <f t="shared" si="121"/>
        <v>4</v>
      </c>
      <c r="V701" s="51" t="str">
        <f t="shared" si="122"/>
        <v>Loyal or Potential Loyalists</v>
      </c>
    </row>
    <row r="702" spans="2:22" x14ac:dyDescent="0.25">
      <c r="B702" t="s">
        <v>740</v>
      </c>
      <c r="C702" s="40">
        <v>45122</v>
      </c>
      <c r="D702" s="2">
        <v>1</v>
      </c>
      <c r="E702" s="4">
        <v>532.63</v>
      </c>
      <c r="F702" s="4"/>
      <c r="G702" s="4" t="str">
        <f t="shared" si="112"/>
        <v>C01111</v>
      </c>
      <c r="H702" s="40">
        <f t="shared" si="113"/>
        <v>45122</v>
      </c>
      <c r="I702" s="2">
        <f t="shared" si="114"/>
        <v>1</v>
      </c>
      <c r="J702" s="4">
        <f t="shared" si="115"/>
        <v>532.63</v>
      </c>
      <c r="K702">
        <f t="shared" si="116"/>
        <v>1</v>
      </c>
      <c r="L702">
        <f t="shared" si="117"/>
        <v>3</v>
      </c>
      <c r="M702">
        <f t="shared" si="118"/>
        <v>3</v>
      </c>
      <c r="N702" s="53">
        <f t="shared" si="119"/>
        <v>2.3333333333333335</v>
      </c>
      <c r="S702" s="55" t="str">
        <f t="shared" si="120"/>
        <v>C01111</v>
      </c>
      <c r="T702" s="56">
        <f t="shared" si="121"/>
        <v>2.3333333333333335</v>
      </c>
      <c r="U702" s="57">
        <f t="shared" si="121"/>
        <v>2.3333333333333335</v>
      </c>
      <c r="V702" s="51" t="str">
        <f t="shared" si="122"/>
        <v>At Risk Customers</v>
      </c>
    </row>
    <row r="703" spans="2:22" x14ac:dyDescent="0.25">
      <c r="B703" t="s">
        <v>741</v>
      </c>
      <c r="C703" s="40">
        <v>45343</v>
      </c>
      <c r="D703" s="2">
        <v>1</v>
      </c>
      <c r="E703" s="4">
        <v>198.16</v>
      </c>
      <c r="F703" s="4"/>
      <c r="G703" s="4" t="str">
        <f t="shared" si="112"/>
        <v>C01112</v>
      </c>
      <c r="H703" s="40">
        <f t="shared" si="113"/>
        <v>45343</v>
      </c>
      <c r="I703" s="2">
        <f t="shared" si="114"/>
        <v>1</v>
      </c>
      <c r="J703" s="4">
        <f t="shared" si="115"/>
        <v>198.16</v>
      </c>
      <c r="K703">
        <f t="shared" si="116"/>
        <v>2</v>
      </c>
      <c r="L703">
        <f t="shared" si="117"/>
        <v>3</v>
      </c>
      <c r="M703">
        <f t="shared" si="118"/>
        <v>2</v>
      </c>
      <c r="N703" s="53">
        <f t="shared" si="119"/>
        <v>2.3333333333333335</v>
      </c>
      <c r="S703" s="55" t="str">
        <f t="shared" si="120"/>
        <v>C01112</v>
      </c>
      <c r="T703" s="56">
        <f t="shared" si="121"/>
        <v>2.3333333333333335</v>
      </c>
      <c r="U703" s="57">
        <f t="shared" si="121"/>
        <v>2.3333333333333335</v>
      </c>
      <c r="V703" s="51" t="str">
        <f t="shared" si="122"/>
        <v>At Risk Customers</v>
      </c>
    </row>
    <row r="704" spans="2:22" x14ac:dyDescent="0.25">
      <c r="B704" t="s">
        <v>742</v>
      </c>
      <c r="C704" s="40">
        <v>45749</v>
      </c>
      <c r="D704" s="2">
        <v>2</v>
      </c>
      <c r="E704" s="4">
        <v>331.15</v>
      </c>
      <c r="F704" s="4"/>
      <c r="G704" s="4" t="str">
        <f t="shared" si="112"/>
        <v>C01113</v>
      </c>
      <c r="H704" s="40">
        <f t="shared" si="113"/>
        <v>45749</v>
      </c>
      <c r="I704" s="2">
        <f t="shared" si="114"/>
        <v>2</v>
      </c>
      <c r="J704" s="4">
        <f t="shared" si="115"/>
        <v>331.15</v>
      </c>
      <c r="K704">
        <f t="shared" si="116"/>
        <v>3</v>
      </c>
      <c r="L704">
        <f t="shared" si="117"/>
        <v>4</v>
      </c>
      <c r="M704">
        <f t="shared" si="118"/>
        <v>2</v>
      </c>
      <c r="N704" s="53">
        <f t="shared" si="119"/>
        <v>3</v>
      </c>
      <c r="S704" s="55" t="str">
        <f t="shared" si="120"/>
        <v>C01113</v>
      </c>
      <c r="T704" s="56">
        <f t="shared" si="121"/>
        <v>3</v>
      </c>
      <c r="U704" s="57">
        <f t="shared" si="121"/>
        <v>3</v>
      </c>
      <c r="V704" s="51" t="str">
        <f t="shared" si="122"/>
        <v>At Risk Customers</v>
      </c>
    </row>
    <row r="705" spans="2:22" x14ac:dyDescent="0.25">
      <c r="B705" t="s">
        <v>743</v>
      </c>
      <c r="C705" s="40">
        <v>45642</v>
      </c>
      <c r="D705" s="2">
        <v>1</v>
      </c>
      <c r="E705" s="4">
        <v>248.73</v>
      </c>
      <c r="F705" s="4"/>
      <c r="G705" s="4" t="str">
        <f t="shared" si="112"/>
        <v>C01115</v>
      </c>
      <c r="H705" s="40">
        <f t="shared" si="113"/>
        <v>45642</v>
      </c>
      <c r="I705" s="2">
        <f t="shared" si="114"/>
        <v>1</v>
      </c>
      <c r="J705" s="4">
        <f t="shared" si="115"/>
        <v>248.73</v>
      </c>
      <c r="K705">
        <f t="shared" si="116"/>
        <v>3</v>
      </c>
      <c r="L705">
        <f t="shared" si="117"/>
        <v>3</v>
      </c>
      <c r="M705">
        <f t="shared" si="118"/>
        <v>2</v>
      </c>
      <c r="N705" s="53">
        <f t="shared" si="119"/>
        <v>2.6666666666666665</v>
      </c>
      <c r="S705" s="55" t="str">
        <f t="shared" si="120"/>
        <v>C01115</v>
      </c>
      <c r="T705" s="56">
        <f t="shared" si="121"/>
        <v>2.6666666666666665</v>
      </c>
      <c r="U705" s="57">
        <f t="shared" si="121"/>
        <v>2.6666666666666665</v>
      </c>
      <c r="V705" s="51" t="str">
        <f t="shared" si="122"/>
        <v>At Risk Customers</v>
      </c>
    </row>
    <row r="706" spans="2:22" x14ac:dyDescent="0.25">
      <c r="B706" t="s">
        <v>744</v>
      </c>
      <c r="C706" s="40">
        <v>45673</v>
      </c>
      <c r="D706" s="2">
        <v>2</v>
      </c>
      <c r="E706" s="4">
        <v>4488.6899999999996</v>
      </c>
      <c r="F706" s="4"/>
      <c r="G706" s="4" t="str">
        <f t="shared" si="112"/>
        <v>C01116</v>
      </c>
      <c r="H706" s="40">
        <f t="shared" si="113"/>
        <v>45673</v>
      </c>
      <c r="I706" s="2">
        <f t="shared" si="114"/>
        <v>2</v>
      </c>
      <c r="J706" s="4">
        <f t="shared" si="115"/>
        <v>4488.6899999999996</v>
      </c>
      <c r="K706">
        <f t="shared" si="116"/>
        <v>3</v>
      </c>
      <c r="L706">
        <f t="shared" si="117"/>
        <v>4</v>
      </c>
      <c r="M706">
        <f t="shared" si="118"/>
        <v>5</v>
      </c>
      <c r="N706" s="53">
        <f t="shared" si="119"/>
        <v>4</v>
      </c>
      <c r="S706" s="55" t="str">
        <f t="shared" si="120"/>
        <v>C01116</v>
      </c>
      <c r="T706" s="56">
        <f t="shared" si="121"/>
        <v>4</v>
      </c>
      <c r="U706" s="57">
        <f t="shared" si="121"/>
        <v>4</v>
      </c>
      <c r="V706" s="51" t="str">
        <f t="shared" si="122"/>
        <v>Loyal or Potential Loyalists</v>
      </c>
    </row>
    <row r="707" spans="2:22" x14ac:dyDescent="0.25">
      <c r="B707" t="s">
        <v>745</v>
      </c>
      <c r="C707" s="40">
        <v>45284</v>
      </c>
      <c r="D707" s="2">
        <v>1</v>
      </c>
      <c r="E707" s="4">
        <v>94.88</v>
      </c>
      <c r="F707" s="4"/>
      <c r="G707" s="4" t="str">
        <f t="shared" si="112"/>
        <v>C01119</v>
      </c>
      <c r="H707" s="40">
        <f t="shared" si="113"/>
        <v>45284</v>
      </c>
      <c r="I707" s="2">
        <f t="shared" si="114"/>
        <v>1</v>
      </c>
      <c r="J707" s="4">
        <f t="shared" si="115"/>
        <v>94.88</v>
      </c>
      <c r="K707">
        <f t="shared" si="116"/>
        <v>1</v>
      </c>
      <c r="L707">
        <f t="shared" si="117"/>
        <v>3</v>
      </c>
      <c r="M707">
        <f t="shared" si="118"/>
        <v>1</v>
      </c>
      <c r="N707" s="53">
        <f t="shared" si="119"/>
        <v>1.6666666666666667</v>
      </c>
      <c r="S707" s="55" t="str">
        <f t="shared" si="120"/>
        <v>C01119</v>
      </c>
      <c r="T707" s="56">
        <f t="shared" si="121"/>
        <v>1.6666666666666667</v>
      </c>
      <c r="U707" s="57">
        <f t="shared" si="121"/>
        <v>1.6666666666666667</v>
      </c>
      <c r="V707" s="51" t="str">
        <f t="shared" si="122"/>
        <v>Lost Customers</v>
      </c>
    </row>
    <row r="708" spans="2:22" x14ac:dyDescent="0.25">
      <c r="B708" t="s">
        <v>746</v>
      </c>
      <c r="C708" s="40">
        <v>45815</v>
      </c>
      <c r="D708" s="2">
        <v>5</v>
      </c>
      <c r="E708" s="4">
        <v>1362.91</v>
      </c>
      <c r="F708" s="4"/>
      <c r="G708" s="4" t="str">
        <f t="shared" ref="G708:G771" si="123">B708</f>
        <v>C01120</v>
      </c>
      <c r="H708" s="40">
        <f t="shared" ref="H708:H771" si="124">C708</f>
        <v>45815</v>
      </c>
      <c r="I708" s="2">
        <f t="shared" ref="I708:I771" si="125">D708</f>
        <v>5</v>
      </c>
      <c r="J708" s="4">
        <f t="shared" ref="J708:J771" si="126">E708</f>
        <v>1362.91</v>
      </c>
      <c r="K708">
        <f t="shared" ref="K708:K771" si="127">VLOOKUP(H708,$P$5:$Q$9,2,TRUE)</f>
        <v>4</v>
      </c>
      <c r="L708">
        <f t="shared" ref="L708:L771" si="128">VLOOKUP(I708,$P$12:$Q$16,2,TRUE)</f>
        <v>5</v>
      </c>
      <c r="M708">
        <f t="shared" ref="M708:M771" si="129">VLOOKUP(J708,$P$19:$Q$23,2,TRUE)</f>
        <v>4</v>
      </c>
      <c r="N708" s="53">
        <f t="shared" ref="N708:N771" si="130">(K708+L708+M708)/3</f>
        <v>4.333333333333333</v>
      </c>
      <c r="S708" s="55" t="str">
        <f t="shared" ref="S708:S771" si="131">G708</f>
        <v>C01120</v>
      </c>
      <c r="T708" s="56">
        <f t="shared" ref="T708:U771" si="132">$N708</f>
        <v>4.333333333333333</v>
      </c>
      <c r="U708" s="57">
        <f t="shared" si="132"/>
        <v>4.333333333333333</v>
      </c>
      <c r="V708" s="51" t="str">
        <f t="shared" ref="V708:V771" si="133">IF(U708&gt;4,"Champions",IF(AND(U708&gt;3,U708&lt;=4),"Loyal or Potential Loyalists",IF(AND(U708&gt;2,U708&lt;=3),"At Risk Customers","Lost Customers")))</f>
        <v>Champions</v>
      </c>
    </row>
    <row r="709" spans="2:22" x14ac:dyDescent="0.25">
      <c r="B709" t="s">
        <v>747</v>
      </c>
      <c r="C709" s="40">
        <v>45575</v>
      </c>
      <c r="D709" s="2">
        <v>1</v>
      </c>
      <c r="E709" s="4">
        <v>769.82</v>
      </c>
      <c r="F709" s="4"/>
      <c r="G709" s="4" t="str">
        <f t="shared" si="123"/>
        <v>C01121</v>
      </c>
      <c r="H709" s="40">
        <f t="shared" si="124"/>
        <v>45575</v>
      </c>
      <c r="I709" s="2">
        <f t="shared" si="125"/>
        <v>1</v>
      </c>
      <c r="J709" s="4">
        <f t="shared" si="126"/>
        <v>769.82</v>
      </c>
      <c r="K709">
        <f t="shared" si="127"/>
        <v>2</v>
      </c>
      <c r="L709">
        <f t="shared" si="128"/>
        <v>3</v>
      </c>
      <c r="M709">
        <f t="shared" si="129"/>
        <v>3</v>
      </c>
      <c r="N709" s="53">
        <f t="shared" si="130"/>
        <v>2.6666666666666665</v>
      </c>
      <c r="S709" s="55" t="str">
        <f t="shared" si="131"/>
        <v>C01121</v>
      </c>
      <c r="T709" s="56">
        <f t="shared" si="132"/>
        <v>2.6666666666666665</v>
      </c>
      <c r="U709" s="57">
        <f t="shared" si="132"/>
        <v>2.6666666666666665</v>
      </c>
      <c r="V709" s="51" t="str">
        <f t="shared" si="133"/>
        <v>At Risk Customers</v>
      </c>
    </row>
    <row r="710" spans="2:22" x14ac:dyDescent="0.25">
      <c r="B710" t="s">
        <v>748</v>
      </c>
      <c r="C710" s="40">
        <v>46003</v>
      </c>
      <c r="D710" s="2">
        <v>5</v>
      </c>
      <c r="E710" s="4">
        <v>3923.32</v>
      </c>
      <c r="F710" s="4"/>
      <c r="G710" s="4" t="str">
        <f t="shared" si="123"/>
        <v>C01123</v>
      </c>
      <c r="H710" s="40">
        <f t="shared" si="124"/>
        <v>46003</v>
      </c>
      <c r="I710" s="2">
        <f t="shared" si="125"/>
        <v>5</v>
      </c>
      <c r="J710" s="4">
        <f t="shared" si="126"/>
        <v>3923.32</v>
      </c>
      <c r="K710">
        <f t="shared" si="127"/>
        <v>5</v>
      </c>
      <c r="L710">
        <f t="shared" si="128"/>
        <v>5</v>
      </c>
      <c r="M710">
        <f t="shared" si="129"/>
        <v>5</v>
      </c>
      <c r="N710" s="53">
        <f t="shared" si="130"/>
        <v>5</v>
      </c>
      <c r="S710" s="55" t="str">
        <f t="shared" si="131"/>
        <v>C01123</v>
      </c>
      <c r="T710" s="56">
        <f t="shared" si="132"/>
        <v>5</v>
      </c>
      <c r="U710" s="57">
        <f t="shared" si="132"/>
        <v>5</v>
      </c>
      <c r="V710" s="51" t="str">
        <f t="shared" si="133"/>
        <v>Champions</v>
      </c>
    </row>
    <row r="711" spans="2:22" x14ac:dyDescent="0.25">
      <c r="B711" t="s">
        <v>749</v>
      </c>
      <c r="C711" s="40">
        <v>45782</v>
      </c>
      <c r="D711" s="2">
        <v>3</v>
      </c>
      <c r="E711" s="4">
        <v>346.09</v>
      </c>
      <c r="F711" s="4"/>
      <c r="G711" s="4" t="str">
        <f t="shared" si="123"/>
        <v>C01124</v>
      </c>
      <c r="H711" s="40">
        <f t="shared" si="124"/>
        <v>45782</v>
      </c>
      <c r="I711" s="2">
        <f t="shared" si="125"/>
        <v>3</v>
      </c>
      <c r="J711" s="4">
        <f t="shared" si="126"/>
        <v>346.09</v>
      </c>
      <c r="K711">
        <f t="shared" si="127"/>
        <v>3</v>
      </c>
      <c r="L711">
        <f t="shared" si="128"/>
        <v>4</v>
      </c>
      <c r="M711">
        <f t="shared" si="129"/>
        <v>2</v>
      </c>
      <c r="N711" s="53">
        <f t="shared" si="130"/>
        <v>3</v>
      </c>
      <c r="S711" s="55" t="str">
        <f t="shared" si="131"/>
        <v>C01124</v>
      </c>
      <c r="T711" s="56">
        <f t="shared" si="132"/>
        <v>3</v>
      </c>
      <c r="U711" s="57">
        <f t="shared" si="132"/>
        <v>3</v>
      </c>
      <c r="V711" s="51" t="str">
        <f t="shared" si="133"/>
        <v>At Risk Customers</v>
      </c>
    </row>
    <row r="712" spans="2:22" x14ac:dyDescent="0.25">
      <c r="B712" t="s">
        <v>750</v>
      </c>
      <c r="C712" s="40">
        <v>45853</v>
      </c>
      <c r="D712" s="2">
        <v>1</v>
      </c>
      <c r="E712" s="4">
        <v>2914.42</v>
      </c>
      <c r="F712" s="4"/>
      <c r="G712" s="4" t="str">
        <f t="shared" si="123"/>
        <v>C01128</v>
      </c>
      <c r="H712" s="40">
        <f t="shared" si="124"/>
        <v>45853</v>
      </c>
      <c r="I712" s="2">
        <f t="shared" si="125"/>
        <v>1</v>
      </c>
      <c r="J712" s="4">
        <f t="shared" si="126"/>
        <v>2914.42</v>
      </c>
      <c r="K712">
        <f t="shared" si="127"/>
        <v>4</v>
      </c>
      <c r="L712">
        <f t="shared" si="128"/>
        <v>3</v>
      </c>
      <c r="M712">
        <f t="shared" si="129"/>
        <v>4</v>
      </c>
      <c r="N712" s="53">
        <f t="shared" si="130"/>
        <v>3.6666666666666665</v>
      </c>
      <c r="S712" s="55" t="str">
        <f t="shared" si="131"/>
        <v>C01128</v>
      </c>
      <c r="T712" s="56">
        <f t="shared" si="132"/>
        <v>3.6666666666666665</v>
      </c>
      <c r="U712" s="57">
        <f t="shared" si="132"/>
        <v>3.6666666666666665</v>
      </c>
      <c r="V712" s="51" t="str">
        <f t="shared" si="133"/>
        <v>Loyal or Potential Loyalists</v>
      </c>
    </row>
    <row r="713" spans="2:22" x14ac:dyDescent="0.25">
      <c r="B713" t="s">
        <v>751</v>
      </c>
      <c r="C713" s="40">
        <v>45865</v>
      </c>
      <c r="D713" s="2">
        <v>2</v>
      </c>
      <c r="E713" s="4">
        <v>432.21</v>
      </c>
      <c r="F713" s="4"/>
      <c r="G713" s="4" t="str">
        <f t="shared" si="123"/>
        <v>C01129</v>
      </c>
      <c r="H713" s="40">
        <f t="shared" si="124"/>
        <v>45865</v>
      </c>
      <c r="I713" s="2">
        <f t="shared" si="125"/>
        <v>2</v>
      </c>
      <c r="J713" s="4">
        <f t="shared" si="126"/>
        <v>432.21</v>
      </c>
      <c r="K713">
        <f t="shared" si="127"/>
        <v>4</v>
      </c>
      <c r="L713">
        <f t="shared" si="128"/>
        <v>4</v>
      </c>
      <c r="M713">
        <f t="shared" si="129"/>
        <v>2</v>
      </c>
      <c r="N713" s="53">
        <f t="shared" si="130"/>
        <v>3.3333333333333335</v>
      </c>
      <c r="S713" s="55" t="str">
        <f t="shared" si="131"/>
        <v>C01129</v>
      </c>
      <c r="T713" s="56">
        <f t="shared" si="132"/>
        <v>3.3333333333333335</v>
      </c>
      <c r="U713" s="57">
        <f t="shared" si="132"/>
        <v>3.3333333333333335</v>
      </c>
      <c r="V713" s="51" t="str">
        <f t="shared" si="133"/>
        <v>Loyal or Potential Loyalists</v>
      </c>
    </row>
    <row r="714" spans="2:22" x14ac:dyDescent="0.25">
      <c r="B714" t="s">
        <v>752</v>
      </c>
      <c r="C714" s="40">
        <v>45962</v>
      </c>
      <c r="D714" s="2">
        <v>16</v>
      </c>
      <c r="E714" s="4">
        <v>10487.22</v>
      </c>
      <c r="F714" s="4"/>
      <c r="G714" s="4" t="str">
        <f t="shared" si="123"/>
        <v>C01130</v>
      </c>
      <c r="H714" s="40">
        <f t="shared" si="124"/>
        <v>45962</v>
      </c>
      <c r="I714" s="2">
        <f t="shared" si="125"/>
        <v>16</v>
      </c>
      <c r="J714" s="4">
        <f t="shared" si="126"/>
        <v>10487.22</v>
      </c>
      <c r="K714">
        <f t="shared" si="127"/>
        <v>5</v>
      </c>
      <c r="L714">
        <f t="shared" si="128"/>
        <v>5</v>
      </c>
      <c r="M714">
        <f t="shared" si="129"/>
        <v>5</v>
      </c>
      <c r="N714" s="53">
        <f t="shared" si="130"/>
        <v>5</v>
      </c>
      <c r="S714" s="55" t="str">
        <f t="shared" si="131"/>
        <v>C01130</v>
      </c>
      <c r="T714" s="56">
        <f t="shared" si="132"/>
        <v>5</v>
      </c>
      <c r="U714" s="57">
        <f t="shared" si="132"/>
        <v>5</v>
      </c>
      <c r="V714" s="51" t="str">
        <f t="shared" si="133"/>
        <v>Champions</v>
      </c>
    </row>
    <row r="715" spans="2:22" x14ac:dyDescent="0.25">
      <c r="B715" t="s">
        <v>753</v>
      </c>
      <c r="C715" s="40">
        <v>45411</v>
      </c>
      <c r="D715" s="2">
        <v>1</v>
      </c>
      <c r="E715" s="4">
        <v>35.090000000000003</v>
      </c>
      <c r="F715" s="4"/>
      <c r="G715" s="4" t="str">
        <f t="shared" si="123"/>
        <v>C01132</v>
      </c>
      <c r="H715" s="40">
        <f t="shared" si="124"/>
        <v>45411</v>
      </c>
      <c r="I715" s="2">
        <f t="shared" si="125"/>
        <v>1</v>
      </c>
      <c r="J715" s="4">
        <f t="shared" si="126"/>
        <v>35.090000000000003</v>
      </c>
      <c r="K715">
        <f t="shared" si="127"/>
        <v>2</v>
      </c>
      <c r="L715">
        <f t="shared" si="128"/>
        <v>3</v>
      </c>
      <c r="M715">
        <f t="shared" si="129"/>
        <v>1</v>
      </c>
      <c r="N715" s="53">
        <f t="shared" si="130"/>
        <v>2</v>
      </c>
      <c r="S715" s="55" t="str">
        <f t="shared" si="131"/>
        <v>C01132</v>
      </c>
      <c r="T715" s="56">
        <f t="shared" si="132"/>
        <v>2</v>
      </c>
      <c r="U715" s="57">
        <f t="shared" si="132"/>
        <v>2</v>
      </c>
      <c r="V715" s="51" t="str">
        <f t="shared" si="133"/>
        <v>Lost Customers</v>
      </c>
    </row>
    <row r="716" spans="2:22" x14ac:dyDescent="0.25">
      <c r="B716" t="s">
        <v>754</v>
      </c>
      <c r="C716" s="40">
        <v>45935</v>
      </c>
      <c r="D716" s="2">
        <v>1</v>
      </c>
      <c r="E716" s="4">
        <v>284.24</v>
      </c>
      <c r="F716" s="4"/>
      <c r="G716" s="4" t="str">
        <f t="shared" si="123"/>
        <v>C01134</v>
      </c>
      <c r="H716" s="40">
        <f t="shared" si="124"/>
        <v>45935</v>
      </c>
      <c r="I716" s="2">
        <f t="shared" si="125"/>
        <v>1</v>
      </c>
      <c r="J716" s="4">
        <f t="shared" si="126"/>
        <v>284.24</v>
      </c>
      <c r="K716">
        <f t="shared" si="127"/>
        <v>4</v>
      </c>
      <c r="L716">
        <f t="shared" si="128"/>
        <v>3</v>
      </c>
      <c r="M716">
        <f t="shared" si="129"/>
        <v>2</v>
      </c>
      <c r="N716" s="53">
        <f t="shared" si="130"/>
        <v>3</v>
      </c>
      <c r="S716" s="55" t="str">
        <f t="shared" si="131"/>
        <v>C01134</v>
      </c>
      <c r="T716" s="56">
        <f t="shared" si="132"/>
        <v>3</v>
      </c>
      <c r="U716" s="57">
        <f t="shared" si="132"/>
        <v>3</v>
      </c>
      <c r="V716" s="51" t="str">
        <f t="shared" si="133"/>
        <v>At Risk Customers</v>
      </c>
    </row>
    <row r="717" spans="2:22" x14ac:dyDescent="0.25">
      <c r="B717" t="s">
        <v>755</v>
      </c>
      <c r="C717" s="40">
        <v>45404</v>
      </c>
      <c r="D717" s="2">
        <v>1</v>
      </c>
      <c r="E717" s="4">
        <v>1259.42</v>
      </c>
      <c r="F717" s="4"/>
      <c r="G717" s="4" t="str">
        <f t="shared" si="123"/>
        <v>C01135</v>
      </c>
      <c r="H717" s="40">
        <f t="shared" si="124"/>
        <v>45404</v>
      </c>
      <c r="I717" s="2">
        <f t="shared" si="125"/>
        <v>1</v>
      </c>
      <c r="J717" s="4">
        <f t="shared" si="126"/>
        <v>1259.42</v>
      </c>
      <c r="K717">
        <f t="shared" si="127"/>
        <v>2</v>
      </c>
      <c r="L717">
        <f t="shared" si="128"/>
        <v>3</v>
      </c>
      <c r="M717">
        <f t="shared" si="129"/>
        <v>4</v>
      </c>
      <c r="N717" s="53">
        <f t="shared" si="130"/>
        <v>3</v>
      </c>
      <c r="S717" s="55" t="str">
        <f t="shared" si="131"/>
        <v>C01135</v>
      </c>
      <c r="T717" s="56">
        <f t="shared" si="132"/>
        <v>3</v>
      </c>
      <c r="U717" s="57">
        <f t="shared" si="132"/>
        <v>3</v>
      </c>
      <c r="V717" s="51" t="str">
        <f t="shared" si="133"/>
        <v>At Risk Customers</v>
      </c>
    </row>
    <row r="718" spans="2:22" x14ac:dyDescent="0.25">
      <c r="B718" t="s">
        <v>756</v>
      </c>
      <c r="C718" s="40">
        <v>45879</v>
      </c>
      <c r="D718" s="2">
        <v>9</v>
      </c>
      <c r="E718" s="4">
        <v>9232.33</v>
      </c>
      <c r="F718" s="4"/>
      <c r="G718" s="4" t="str">
        <f t="shared" si="123"/>
        <v>C01136</v>
      </c>
      <c r="H718" s="40">
        <f t="shared" si="124"/>
        <v>45879</v>
      </c>
      <c r="I718" s="2">
        <f t="shared" si="125"/>
        <v>9</v>
      </c>
      <c r="J718" s="4">
        <f t="shared" si="126"/>
        <v>9232.33</v>
      </c>
      <c r="K718">
        <f t="shared" si="127"/>
        <v>4</v>
      </c>
      <c r="L718">
        <f t="shared" si="128"/>
        <v>5</v>
      </c>
      <c r="M718">
        <f t="shared" si="129"/>
        <v>5</v>
      </c>
      <c r="N718" s="53">
        <f t="shared" si="130"/>
        <v>4.666666666666667</v>
      </c>
      <c r="S718" s="55" t="str">
        <f t="shared" si="131"/>
        <v>C01136</v>
      </c>
      <c r="T718" s="56">
        <f t="shared" si="132"/>
        <v>4.666666666666667</v>
      </c>
      <c r="U718" s="57">
        <f t="shared" si="132"/>
        <v>4.666666666666667</v>
      </c>
      <c r="V718" s="51" t="str">
        <f t="shared" si="133"/>
        <v>Champions</v>
      </c>
    </row>
    <row r="719" spans="2:22" x14ac:dyDescent="0.25">
      <c r="B719" t="s">
        <v>757</v>
      </c>
      <c r="C719" s="40">
        <v>45751</v>
      </c>
      <c r="D719" s="2">
        <v>1</v>
      </c>
      <c r="E719" s="4">
        <v>369.5</v>
      </c>
      <c r="F719" s="4"/>
      <c r="G719" s="4" t="str">
        <f t="shared" si="123"/>
        <v>C01137</v>
      </c>
      <c r="H719" s="40">
        <f t="shared" si="124"/>
        <v>45751</v>
      </c>
      <c r="I719" s="2">
        <f t="shared" si="125"/>
        <v>1</v>
      </c>
      <c r="J719" s="4">
        <f t="shared" si="126"/>
        <v>369.5</v>
      </c>
      <c r="K719">
        <f t="shared" si="127"/>
        <v>3</v>
      </c>
      <c r="L719">
        <f t="shared" si="128"/>
        <v>3</v>
      </c>
      <c r="M719">
        <f t="shared" si="129"/>
        <v>2</v>
      </c>
      <c r="N719" s="53">
        <f t="shared" si="130"/>
        <v>2.6666666666666665</v>
      </c>
      <c r="S719" s="55" t="str">
        <f t="shared" si="131"/>
        <v>C01137</v>
      </c>
      <c r="T719" s="56">
        <f t="shared" si="132"/>
        <v>2.6666666666666665</v>
      </c>
      <c r="U719" s="57">
        <f t="shared" si="132"/>
        <v>2.6666666666666665</v>
      </c>
      <c r="V719" s="51" t="str">
        <f t="shared" si="133"/>
        <v>At Risk Customers</v>
      </c>
    </row>
    <row r="720" spans="2:22" x14ac:dyDescent="0.25">
      <c r="B720" t="s">
        <v>758</v>
      </c>
      <c r="C720" s="40">
        <v>45795</v>
      </c>
      <c r="D720" s="2">
        <v>1</v>
      </c>
      <c r="E720" s="4">
        <v>73</v>
      </c>
      <c r="F720" s="4"/>
      <c r="G720" s="4" t="str">
        <f t="shared" si="123"/>
        <v>C01138</v>
      </c>
      <c r="H720" s="40">
        <f t="shared" si="124"/>
        <v>45795</v>
      </c>
      <c r="I720" s="2">
        <f t="shared" si="125"/>
        <v>1</v>
      </c>
      <c r="J720" s="4">
        <f t="shared" si="126"/>
        <v>73</v>
      </c>
      <c r="K720">
        <f t="shared" si="127"/>
        <v>3</v>
      </c>
      <c r="L720">
        <f t="shared" si="128"/>
        <v>3</v>
      </c>
      <c r="M720">
        <f t="shared" si="129"/>
        <v>1</v>
      </c>
      <c r="N720" s="53">
        <f t="shared" si="130"/>
        <v>2.3333333333333335</v>
      </c>
      <c r="S720" s="55" t="str">
        <f t="shared" si="131"/>
        <v>C01138</v>
      </c>
      <c r="T720" s="56">
        <f t="shared" si="132"/>
        <v>2.3333333333333335</v>
      </c>
      <c r="U720" s="57">
        <f t="shared" si="132"/>
        <v>2.3333333333333335</v>
      </c>
      <c r="V720" s="51" t="str">
        <f t="shared" si="133"/>
        <v>At Risk Customers</v>
      </c>
    </row>
    <row r="721" spans="2:22" x14ac:dyDescent="0.25">
      <c r="B721" t="s">
        <v>759</v>
      </c>
      <c r="C721" s="40">
        <v>45068</v>
      </c>
      <c r="D721" s="2">
        <v>1</v>
      </c>
      <c r="E721" s="4">
        <v>141.27000000000001</v>
      </c>
      <c r="F721" s="4"/>
      <c r="G721" s="4" t="str">
        <f t="shared" si="123"/>
        <v>C01140</v>
      </c>
      <c r="H721" s="40">
        <f t="shared" si="124"/>
        <v>45068</v>
      </c>
      <c r="I721" s="2">
        <f t="shared" si="125"/>
        <v>1</v>
      </c>
      <c r="J721" s="4">
        <f t="shared" si="126"/>
        <v>141.27000000000001</v>
      </c>
      <c r="K721">
        <f t="shared" si="127"/>
        <v>1</v>
      </c>
      <c r="L721">
        <f t="shared" si="128"/>
        <v>3</v>
      </c>
      <c r="M721">
        <f t="shared" si="129"/>
        <v>1</v>
      </c>
      <c r="N721" s="53">
        <f t="shared" si="130"/>
        <v>1.6666666666666667</v>
      </c>
      <c r="S721" s="55" t="str">
        <f t="shared" si="131"/>
        <v>C01140</v>
      </c>
      <c r="T721" s="56">
        <f t="shared" si="132"/>
        <v>1.6666666666666667</v>
      </c>
      <c r="U721" s="57">
        <f t="shared" si="132"/>
        <v>1.6666666666666667</v>
      </c>
      <c r="V721" s="51" t="str">
        <f t="shared" si="133"/>
        <v>Lost Customers</v>
      </c>
    </row>
    <row r="722" spans="2:22" x14ac:dyDescent="0.25">
      <c r="B722" t="s">
        <v>760</v>
      </c>
      <c r="C722" s="40">
        <v>45763</v>
      </c>
      <c r="D722" s="2">
        <v>2</v>
      </c>
      <c r="E722" s="4">
        <v>217.81</v>
      </c>
      <c r="F722" s="4"/>
      <c r="G722" s="4" t="str">
        <f t="shared" si="123"/>
        <v>C01142</v>
      </c>
      <c r="H722" s="40">
        <f t="shared" si="124"/>
        <v>45763</v>
      </c>
      <c r="I722" s="2">
        <f t="shared" si="125"/>
        <v>2</v>
      </c>
      <c r="J722" s="4">
        <f t="shared" si="126"/>
        <v>217.81</v>
      </c>
      <c r="K722">
        <f t="shared" si="127"/>
        <v>3</v>
      </c>
      <c r="L722">
        <f t="shared" si="128"/>
        <v>4</v>
      </c>
      <c r="M722">
        <f t="shared" si="129"/>
        <v>2</v>
      </c>
      <c r="N722" s="53">
        <f t="shared" si="130"/>
        <v>3</v>
      </c>
      <c r="S722" s="55" t="str">
        <f t="shared" si="131"/>
        <v>C01142</v>
      </c>
      <c r="T722" s="56">
        <f t="shared" si="132"/>
        <v>3</v>
      </c>
      <c r="U722" s="57">
        <f t="shared" si="132"/>
        <v>3</v>
      </c>
      <c r="V722" s="51" t="str">
        <f t="shared" si="133"/>
        <v>At Risk Customers</v>
      </c>
    </row>
    <row r="723" spans="2:22" x14ac:dyDescent="0.25">
      <c r="B723" t="s">
        <v>761</v>
      </c>
      <c r="C723" s="40">
        <v>45205</v>
      </c>
      <c r="D723" s="2">
        <v>2</v>
      </c>
      <c r="E723" s="4">
        <v>1235.78</v>
      </c>
      <c r="F723" s="4"/>
      <c r="G723" s="4" t="str">
        <f t="shared" si="123"/>
        <v>C01143</v>
      </c>
      <c r="H723" s="40">
        <f t="shared" si="124"/>
        <v>45205</v>
      </c>
      <c r="I723" s="2">
        <f t="shared" si="125"/>
        <v>2</v>
      </c>
      <c r="J723" s="4">
        <f t="shared" si="126"/>
        <v>1235.78</v>
      </c>
      <c r="K723">
        <f t="shared" si="127"/>
        <v>1</v>
      </c>
      <c r="L723">
        <f t="shared" si="128"/>
        <v>4</v>
      </c>
      <c r="M723">
        <f t="shared" si="129"/>
        <v>4</v>
      </c>
      <c r="N723" s="53">
        <f t="shared" si="130"/>
        <v>3</v>
      </c>
      <c r="S723" s="55" t="str">
        <f t="shared" si="131"/>
        <v>C01143</v>
      </c>
      <c r="T723" s="56">
        <f t="shared" si="132"/>
        <v>3</v>
      </c>
      <c r="U723" s="57">
        <f t="shared" si="132"/>
        <v>3</v>
      </c>
      <c r="V723" s="51" t="str">
        <f t="shared" si="133"/>
        <v>At Risk Customers</v>
      </c>
    </row>
    <row r="724" spans="2:22" x14ac:dyDescent="0.25">
      <c r="B724" t="s">
        <v>762</v>
      </c>
      <c r="C724" s="40">
        <v>46025</v>
      </c>
      <c r="D724" s="2">
        <v>3</v>
      </c>
      <c r="E724" s="4">
        <v>1389.09</v>
      </c>
      <c r="F724" s="4"/>
      <c r="G724" s="4" t="str">
        <f t="shared" si="123"/>
        <v>C01144</v>
      </c>
      <c r="H724" s="40">
        <f t="shared" si="124"/>
        <v>46025</v>
      </c>
      <c r="I724" s="2">
        <f t="shared" si="125"/>
        <v>3</v>
      </c>
      <c r="J724" s="4">
        <f t="shared" si="126"/>
        <v>1389.09</v>
      </c>
      <c r="K724">
        <f t="shared" si="127"/>
        <v>5</v>
      </c>
      <c r="L724">
        <f t="shared" si="128"/>
        <v>4</v>
      </c>
      <c r="M724">
        <f t="shared" si="129"/>
        <v>4</v>
      </c>
      <c r="N724" s="53">
        <f t="shared" si="130"/>
        <v>4.333333333333333</v>
      </c>
      <c r="S724" s="55" t="str">
        <f t="shared" si="131"/>
        <v>C01144</v>
      </c>
      <c r="T724" s="56">
        <f t="shared" si="132"/>
        <v>4.333333333333333</v>
      </c>
      <c r="U724" s="57">
        <f t="shared" si="132"/>
        <v>4.333333333333333</v>
      </c>
      <c r="V724" s="51" t="str">
        <f t="shared" si="133"/>
        <v>Champions</v>
      </c>
    </row>
    <row r="725" spans="2:22" x14ac:dyDescent="0.25">
      <c r="B725" t="s">
        <v>763</v>
      </c>
      <c r="C725" s="40">
        <v>45634</v>
      </c>
      <c r="D725" s="2">
        <v>1</v>
      </c>
      <c r="E725" s="4">
        <v>92.72</v>
      </c>
      <c r="F725" s="4"/>
      <c r="G725" s="4" t="str">
        <f t="shared" si="123"/>
        <v>C01145</v>
      </c>
      <c r="H725" s="40">
        <f t="shared" si="124"/>
        <v>45634</v>
      </c>
      <c r="I725" s="2">
        <f t="shared" si="125"/>
        <v>1</v>
      </c>
      <c r="J725" s="4">
        <f t="shared" si="126"/>
        <v>92.72</v>
      </c>
      <c r="K725">
        <f t="shared" si="127"/>
        <v>3</v>
      </c>
      <c r="L725">
        <f t="shared" si="128"/>
        <v>3</v>
      </c>
      <c r="M725">
        <f t="shared" si="129"/>
        <v>1</v>
      </c>
      <c r="N725" s="53">
        <f t="shared" si="130"/>
        <v>2.3333333333333335</v>
      </c>
      <c r="S725" s="55" t="str">
        <f t="shared" si="131"/>
        <v>C01145</v>
      </c>
      <c r="T725" s="56">
        <f t="shared" si="132"/>
        <v>2.3333333333333335</v>
      </c>
      <c r="U725" s="57">
        <f t="shared" si="132"/>
        <v>2.3333333333333335</v>
      </c>
      <c r="V725" s="51" t="str">
        <f t="shared" si="133"/>
        <v>At Risk Customers</v>
      </c>
    </row>
    <row r="726" spans="2:22" x14ac:dyDescent="0.25">
      <c r="B726" t="s">
        <v>764</v>
      </c>
      <c r="C726" s="40">
        <v>45633</v>
      </c>
      <c r="D726" s="2">
        <v>1</v>
      </c>
      <c r="E726" s="4">
        <v>662.79</v>
      </c>
      <c r="F726" s="4"/>
      <c r="G726" s="4" t="str">
        <f t="shared" si="123"/>
        <v>C01148</v>
      </c>
      <c r="H726" s="40">
        <f t="shared" si="124"/>
        <v>45633</v>
      </c>
      <c r="I726" s="2">
        <f t="shared" si="125"/>
        <v>1</v>
      </c>
      <c r="J726" s="4">
        <f t="shared" si="126"/>
        <v>662.79</v>
      </c>
      <c r="K726">
        <f t="shared" si="127"/>
        <v>3</v>
      </c>
      <c r="L726">
        <f t="shared" si="128"/>
        <v>3</v>
      </c>
      <c r="M726">
        <f t="shared" si="129"/>
        <v>3</v>
      </c>
      <c r="N726" s="53">
        <f t="shared" si="130"/>
        <v>3</v>
      </c>
      <c r="S726" s="55" t="str">
        <f t="shared" si="131"/>
        <v>C01148</v>
      </c>
      <c r="T726" s="56">
        <f t="shared" si="132"/>
        <v>3</v>
      </c>
      <c r="U726" s="57">
        <f t="shared" si="132"/>
        <v>3</v>
      </c>
      <c r="V726" s="51" t="str">
        <f t="shared" si="133"/>
        <v>At Risk Customers</v>
      </c>
    </row>
    <row r="727" spans="2:22" x14ac:dyDescent="0.25">
      <c r="B727" t="s">
        <v>765</v>
      </c>
      <c r="C727" s="40">
        <v>45849</v>
      </c>
      <c r="D727" s="2">
        <v>4</v>
      </c>
      <c r="E727" s="4">
        <v>6009.18</v>
      </c>
      <c r="F727" s="4"/>
      <c r="G727" s="4" t="str">
        <f t="shared" si="123"/>
        <v>C01150</v>
      </c>
      <c r="H727" s="40">
        <f t="shared" si="124"/>
        <v>45849</v>
      </c>
      <c r="I727" s="2">
        <f t="shared" si="125"/>
        <v>4</v>
      </c>
      <c r="J727" s="4">
        <f t="shared" si="126"/>
        <v>6009.18</v>
      </c>
      <c r="K727">
        <f t="shared" si="127"/>
        <v>4</v>
      </c>
      <c r="L727">
        <f t="shared" si="128"/>
        <v>5</v>
      </c>
      <c r="M727">
        <f t="shared" si="129"/>
        <v>5</v>
      </c>
      <c r="N727" s="53">
        <f t="shared" si="130"/>
        <v>4.666666666666667</v>
      </c>
      <c r="S727" s="55" t="str">
        <f t="shared" si="131"/>
        <v>C01150</v>
      </c>
      <c r="T727" s="56">
        <f t="shared" si="132"/>
        <v>4.666666666666667</v>
      </c>
      <c r="U727" s="57">
        <f t="shared" si="132"/>
        <v>4.666666666666667</v>
      </c>
      <c r="V727" s="51" t="str">
        <f t="shared" si="133"/>
        <v>Champions</v>
      </c>
    </row>
    <row r="728" spans="2:22" x14ac:dyDescent="0.25">
      <c r="B728" t="s">
        <v>766</v>
      </c>
      <c r="C728" s="40">
        <v>45994</v>
      </c>
      <c r="D728" s="2">
        <v>14</v>
      </c>
      <c r="E728" s="4">
        <v>6786.97</v>
      </c>
      <c r="F728" s="4"/>
      <c r="G728" s="4" t="str">
        <f t="shared" si="123"/>
        <v>C01151</v>
      </c>
      <c r="H728" s="40">
        <f t="shared" si="124"/>
        <v>45994</v>
      </c>
      <c r="I728" s="2">
        <f t="shared" si="125"/>
        <v>14</v>
      </c>
      <c r="J728" s="4">
        <f t="shared" si="126"/>
        <v>6786.97</v>
      </c>
      <c r="K728">
        <f t="shared" si="127"/>
        <v>5</v>
      </c>
      <c r="L728">
        <f t="shared" si="128"/>
        <v>5</v>
      </c>
      <c r="M728">
        <f t="shared" si="129"/>
        <v>5</v>
      </c>
      <c r="N728" s="53">
        <f t="shared" si="130"/>
        <v>5</v>
      </c>
      <c r="S728" s="55" t="str">
        <f t="shared" si="131"/>
        <v>C01151</v>
      </c>
      <c r="T728" s="56">
        <f t="shared" si="132"/>
        <v>5</v>
      </c>
      <c r="U728" s="57">
        <f t="shared" si="132"/>
        <v>5</v>
      </c>
      <c r="V728" s="51" t="str">
        <f t="shared" si="133"/>
        <v>Champions</v>
      </c>
    </row>
    <row r="729" spans="2:22" x14ac:dyDescent="0.25">
      <c r="B729" t="s">
        <v>767</v>
      </c>
      <c r="C729" s="40">
        <v>45965</v>
      </c>
      <c r="D729" s="2">
        <v>1</v>
      </c>
      <c r="E729" s="4">
        <v>124.32</v>
      </c>
      <c r="F729" s="4"/>
      <c r="G729" s="4" t="str">
        <f t="shared" si="123"/>
        <v>C01152</v>
      </c>
      <c r="H729" s="40">
        <f t="shared" si="124"/>
        <v>45965</v>
      </c>
      <c r="I729" s="2">
        <f t="shared" si="125"/>
        <v>1</v>
      </c>
      <c r="J729" s="4">
        <f t="shared" si="126"/>
        <v>124.32</v>
      </c>
      <c r="K729">
        <f t="shared" si="127"/>
        <v>5</v>
      </c>
      <c r="L729">
        <f t="shared" si="128"/>
        <v>3</v>
      </c>
      <c r="M729">
        <f t="shared" si="129"/>
        <v>1</v>
      </c>
      <c r="N729" s="53">
        <f t="shared" si="130"/>
        <v>3</v>
      </c>
      <c r="S729" s="55" t="str">
        <f t="shared" si="131"/>
        <v>C01152</v>
      </c>
      <c r="T729" s="56">
        <f t="shared" si="132"/>
        <v>3</v>
      </c>
      <c r="U729" s="57">
        <f t="shared" si="132"/>
        <v>3</v>
      </c>
      <c r="V729" s="51" t="str">
        <f t="shared" si="133"/>
        <v>At Risk Customers</v>
      </c>
    </row>
    <row r="730" spans="2:22" x14ac:dyDescent="0.25">
      <c r="B730" t="s">
        <v>768</v>
      </c>
      <c r="C730" s="40">
        <v>45847</v>
      </c>
      <c r="D730" s="2">
        <v>1</v>
      </c>
      <c r="E730" s="4">
        <v>141.4</v>
      </c>
      <c r="F730" s="4"/>
      <c r="G730" s="4" t="str">
        <f t="shared" si="123"/>
        <v>C01153</v>
      </c>
      <c r="H730" s="40">
        <f t="shared" si="124"/>
        <v>45847</v>
      </c>
      <c r="I730" s="2">
        <f t="shared" si="125"/>
        <v>1</v>
      </c>
      <c r="J730" s="4">
        <f t="shared" si="126"/>
        <v>141.4</v>
      </c>
      <c r="K730">
        <f t="shared" si="127"/>
        <v>4</v>
      </c>
      <c r="L730">
        <f t="shared" si="128"/>
        <v>3</v>
      </c>
      <c r="M730">
        <f t="shared" si="129"/>
        <v>1</v>
      </c>
      <c r="N730" s="53">
        <f t="shared" si="130"/>
        <v>2.6666666666666665</v>
      </c>
      <c r="S730" s="55" t="str">
        <f t="shared" si="131"/>
        <v>C01153</v>
      </c>
      <c r="T730" s="56">
        <f t="shared" si="132"/>
        <v>2.6666666666666665</v>
      </c>
      <c r="U730" s="57">
        <f t="shared" si="132"/>
        <v>2.6666666666666665</v>
      </c>
      <c r="V730" s="51" t="str">
        <f t="shared" si="133"/>
        <v>At Risk Customers</v>
      </c>
    </row>
    <row r="731" spans="2:22" x14ac:dyDescent="0.25">
      <c r="B731" t="s">
        <v>769</v>
      </c>
      <c r="C731" s="40">
        <v>46026</v>
      </c>
      <c r="D731" s="2">
        <v>34</v>
      </c>
      <c r="E731" s="4">
        <v>20379.3</v>
      </c>
      <c r="F731" s="4"/>
      <c r="G731" s="4" t="str">
        <f t="shared" si="123"/>
        <v>C01155</v>
      </c>
      <c r="H731" s="40">
        <f t="shared" si="124"/>
        <v>46026</v>
      </c>
      <c r="I731" s="2">
        <f t="shared" si="125"/>
        <v>34</v>
      </c>
      <c r="J731" s="4">
        <f t="shared" si="126"/>
        <v>20379.3</v>
      </c>
      <c r="K731">
        <f t="shared" si="127"/>
        <v>5</v>
      </c>
      <c r="L731">
        <f t="shared" si="128"/>
        <v>5</v>
      </c>
      <c r="M731">
        <f t="shared" si="129"/>
        <v>5</v>
      </c>
      <c r="N731" s="53">
        <f t="shared" si="130"/>
        <v>5</v>
      </c>
      <c r="S731" s="55" t="str">
        <f t="shared" si="131"/>
        <v>C01155</v>
      </c>
      <c r="T731" s="56">
        <f t="shared" si="132"/>
        <v>5</v>
      </c>
      <c r="U731" s="57">
        <f t="shared" si="132"/>
        <v>5</v>
      </c>
      <c r="V731" s="51" t="str">
        <f t="shared" si="133"/>
        <v>Champions</v>
      </c>
    </row>
    <row r="732" spans="2:22" x14ac:dyDescent="0.25">
      <c r="B732" t="s">
        <v>770</v>
      </c>
      <c r="C732" s="40">
        <v>45275</v>
      </c>
      <c r="D732" s="2">
        <v>1</v>
      </c>
      <c r="E732" s="4">
        <v>234.53</v>
      </c>
      <c r="F732" s="4"/>
      <c r="G732" s="4" t="str">
        <f t="shared" si="123"/>
        <v>C01156</v>
      </c>
      <c r="H732" s="40">
        <f t="shared" si="124"/>
        <v>45275</v>
      </c>
      <c r="I732" s="2">
        <f t="shared" si="125"/>
        <v>1</v>
      </c>
      <c r="J732" s="4">
        <f t="shared" si="126"/>
        <v>234.53</v>
      </c>
      <c r="K732">
        <f t="shared" si="127"/>
        <v>1</v>
      </c>
      <c r="L732">
        <f t="shared" si="128"/>
        <v>3</v>
      </c>
      <c r="M732">
        <f t="shared" si="129"/>
        <v>2</v>
      </c>
      <c r="N732" s="53">
        <f t="shared" si="130"/>
        <v>2</v>
      </c>
      <c r="S732" s="55" t="str">
        <f t="shared" si="131"/>
        <v>C01156</v>
      </c>
      <c r="T732" s="56">
        <f t="shared" si="132"/>
        <v>2</v>
      </c>
      <c r="U732" s="57">
        <f t="shared" si="132"/>
        <v>2</v>
      </c>
      <c r="V732" s="51" t="str">
        <f t="shared" si="133"/>
        <v>Lost Customers</v>
      </c>
    </row>
    <row r="733" spans="2:22" x14ac:dyDescent="0.25">
      <c r="B733" t="s">
        <v>771</v>
      </c>
      <c r="C733" s="40">
        <v>45630</v>
      </c>
      <c r="D733" s="2">
        <v>1</v>
      </c>
      <c r="E733" s="4">
        <v>664.03</v>
      </c>
      <c r="F733" s="4"/>
      <c r="G733" s="4" t="str">
        <f t="shared" si="123"/>
        <v>C01157</v>
      </c>
      <c r="H733" s="40">
        <f t="shared" si="124"/>
        <v>45630</v>
      </c>
      <c r="I733" s="2">
        <f t="shared" si="125"/>
        <v>1</v>
      </c>
      <c r="J733" s="4">
        <f t="shared" si="126"/>
        <v>664.03</v>
      </c>
      <c r="K733">
        <f t="shared" si="127"/>
        <v>3</v>
      </c>
      <c r="L733">
        <f t="shared" si="128"/>
        <v>3</v>
      </c>
      <c r="M733">
        <f t="shared" si="129"/>
        <v>3</v>
      </c>
      <c r="N733" s="53">
        <f t="shared" si="130"/>
        <v>3</v>
      </c>
      <c r="S733" s="55" t="str">
        <f t="shared" si="131"/>
        <v>C01157</v>
      </c>
      <c r="T733" s="56">
        <f t="shared" si="132"/>
        <v>3</v>
      </c>
      <c r="U733" s="57">
        <f t="shared" si="132"/>
        <v>3</v>
      </c>
      <c r="V733" s="51" t="str">
        <f t="shared" si="133"/>
        <v>At Risk Customers</v>
      </c>
    </row>
    <row r="734" spans="2:22" x14ac:dyDescent="0.25">
      <c r="B734" t="s">
        <v>772</v>
      </c>
      <c r="C734" s="40">
        <v>45892</v>
      </c>
      <c r="D734" s="2">
        <v>1</v>
      </c>
      <c r="E734" s="4">
        <v>1325.49</v>
      </c>
      <c r="F734" s="4"/>
      <c r="G734" s="4" t="str">
        <f t="shared" si="123"/>
        <v>C01158</v>
      </c>
      <c r="H734" s="40">
        <f t="shared" si="124"/>
        <v>45892</v>
      </c>
      <c r="I734" s="2">
        <f t="shared" si="125"/>
        <v>1</v>
      </c>
      <c r="J734" s="4">
        <f t="shared" si="126"/>
        <v>1325.49</v>
      </c>
      <c r="K734">
        <f t="shared" si="127"/>
        <v>4</v>
      </c>
      <c r="L734">
        <f t="shared" si="128"/>
        <v>3</v>
      </c>
      <c r="M734">
        <f t="shared" si="129"/>
        <v>4</v>
      </c>
      <c r="N734" s="53">
        <f t="shared" si="130"/>
        <v>3.6666666666666665</v>
      </c>
      <c r="S734" s="55" t="str">
        <f t="shared" si="131"/>
        <v>C01158</v>
      </c>
      <c r="T734" s="56">
        <f t="shared" si="132"/>
        <v>3.6666666666666665</v>
      </c>
      <c r="U734" s="57">
        <f t="shared" si="132"/>
        <v>3.6666666666666665</v>
      </c>
      <c r="V734" s="51" t="str">
        <f t="shared" si="133"/>
        <v>Loyal or Potential Loyalists</v>
      </c>
    </row>
    <row r="735" spans="2:22" x14ac:dyDescent="0.25">
      <c r="B735" t="s">
        <v>773</v>
      </c>
      <c r="C735" s="40">
        <v>45512</v>
      </c>
      <c r="D735" s="2">
        <v>1</v>
      </c>
      <c r="E735" s="4">
        <v>87.58</v>
      </c>
      <c r="F735" s="4"/>
      <c r="G735" s="4" t="str">
        <f t="shared" si="123"/>
        <v>C01159</v>
      </c>
      <c r="H735" s="40">
        <f t="shared" si="124"/>
        <v>45512</v>
      </c>
      <c r="I735" s="2">
        <f t="shared" si="125"/>
        <v>1</v>
      </c>
      <c r="J735" s="4">
        <f t="shared" si="126"/>
        <v>87.58</v>
      </c>
      <c r="K735">
        <f t="shared" si="127"/>
        <v>2</v>
      </c>
      <c r="L735">
        <f t="shared" si="128"/>
        <v>3</v>
      </c>
      <c r="M735">
        <f t="shared" si="129"/>
        <v>1</v>
      </c>
      <c r="N735" s="53">
        <f t="shared" si="130"/>
        <v>2</v>
      </c>
      <c r="S735" s="55" t="str">
        <f t="shared" si="131"/>
        <v>C01159</v>
      </c>
      <c r="T735" s="56">
        <f t="shared" si="132"/>
        <v>2</v>
      </c>
      <c r="U735" s="57">
        <f t="shared" si="132"/>
        <v>2</v>
      </c>
      <c r="V735" s="51" t="str">
        <f t="shared" si="133"/>
        <v>Lost Customers</v>
      </c>
    </row>
    <row r="736" spans="2:22" x14ac:dyDescent="0.25">
      <c r="B736" t="s">
        <v>774</v>
      </c>
      <c r="C736" s="40">
        <v>45394</v>
      </c>
      <c r="D736" s="2">
        <v>2</v>
      </c>
      <c r="E736" s="4">
        <v>1217.08</v>
      </c>
      <c r="F736" s="4"/>
      <c r="G736" s="4" t="str">
        <f t="shared" si="123"/>
        <v>C01160</v>
      </c>
      <c r="H736" s="40">
        <f t="shared" si="124"/>
        <v>45394</v>
      </c>
      <c r="I736" s="2">
        <f t="shared" si="125"/>
        <v>2</v>
      </c>
      <c r="J736" s="4">
        <f t="shared" si="126"/>
        <v>1217.08</v>
      </c>
      <c r="K736">
        <f t="shared" si="127"/>
        <v>2</v>
      </c>
      <c r="L736">
        <f t="shared" si="128"/>
        <v>4</v>
      </c>
      <c r="M736">
        <f t="shared" si="129"/>
        <v>4</v>
      </c>
      <c r="N736" s="53">
        <f t="shared" si="130"/>
        <v>3.3333333333333335</v>
      </c>
      <c r="S736" s="55" t="str">
        <f t="shared" si="131"/>
        <v>C01160</v>
      </c>
      <c r="T736" s="56">
        <f t="shared" si="132"/>
        <v>3.3333333333333335</v>
      </c>
      <c r="U736" s="57">
        <f t="shared" si="132"/>
        <v>3.3333333333333335</v>
      </c>
      <c r="V736" s="51" t="str">
        <f t="shared" si="133"/>
        <v>Loyal or Potential Loyalists</v>
      </c>
    </row>
    <row r="737" spans="2:22" x14ac:dyDescent="0.25">
      <c r="B737" t="s">
        <v>775</v>
      </c>
      <c r="C737" s="40">
        <v>45160</v>
      </c>
      <c r="D737" s="2">
        <v>1</v>
      </c>
      <c r="E737" s="4">
        <v>92.96</v>
      </c>
      <c r="F737" s="4"/>
      <c r="G737" s="4" t="str">
        <f t="shared" si="123"/>
        <v>C01161</v>
      </c>
      <c r="H737" s="40">
        <f t="shared" si="124"/>
        <v>45160</v>
      </c>
      <c r="I737" s="2">
        <f t="shared" si="125"/>
        <v>1</v>
      </c>
      <c r="J737" s="4">
        <f t="shared" si="126"/>
        <v>92.96</v>
      </c>
      <c r="K737">
        <f t="shared" si="127"/>
        <v>1</v>
      </c>
      <c r="L737">
        <f t="shared" si="128"/>
        <v>3</v>
      </c>
      <c r="M737">
        <f t="shared" si="129"/>
        <v>1</v>
      </c>
      <c r="N737" s="53">
        <f t="shared" si="130"/>
        <v>1.6666666666666667</v>
      </c>
      <c r="S737" s="55" t="str">
        <f t="shared" si="131"/>
        <v>C01161</v>
      </c>
      <c r="T737" s="56">
        <f t="shared" si="132"/>
        <v>1.6666666666666667</v>
      </c>
      <c r="U737" s="57">
        <f t="shared" si="132"/>
        <v>1.6666666666666667</v>
      </c>
      <c r="V737" s="51" t="str">
        <f t="shared" si="133"/>
        <v>Lost Customers</v>
      </c>
    </row>
    <row r="738" spans="2:22" x14ac:dyDescent="0.25">
      <c r="B738" t="s">
        <v>776</v>
      </c>
      <c r="C738" s="40">
        <v>46010</v>
      </c>
      <c r="D738" s="2">
        <v>6</v>
      </c>
      <c r="E738" s="4">
        <v>1816.32</v>
      </c>
      <c r="F738" s="4"/>
      <c r="G738" s="4" t="str">
        <f t="shared" si="123"/>
        <v>C01162</v>
      </c>
      <c r="H738" s="40">
        <f t="shared" si="124"/>
        <v>46010</v>
      </c>
      <c r="I738" s="2">
        <f t="shared" si="125"/>
        <v>6</v>
      </c>
      <c r="J738" s="4">
        <f t="shared" si="126"/>
        <v>1816.32</v>
      </c>
      <c r="K738">
        <f t="shared" si="127"/>
        <v>5</v>
      </c>
      <c r="L738">
        <f t="shared" si="128"/>
        <v>5</v>
      </c>
      <c r="M738">
        <f t="shared" si="129"/>
        <v>4</v>
      </c>
      <c r="N738" s="53">
        <f t="shared" si="130"/>
        <v>4.666666666666667</v>
      </c>
      <c r="S738" s="55" t="str">
        <f t="shared" si="131"/>
        <v>C01162</v>
      </c>
      <c r="T738" s="56">
        <f t="shared" si="132"/>
        <v>4.666666666666667</v>
      </c>
      <c r="U738" s="57">
        <f t="shared" si="132"/>
        <v>4.666666666666667</v>
      </c>
      <c r="V738" s="51" t="str">
        <f t="shared" si="133"/>
        <v>Champions</v>
      </c>
    </row>
    <row r="739" spans="2:22" x14ac:dyDescent="0.25">
      <c r="B739" t="s">
        <v>777</v>
      </c>
      <c r="C739" s="40">
        <v>45241</v>
      </c>
      <c r="D739" s="2">
        <v>2</v>
      </c>
      <c r="E739" s="4">
        <v>2868.44</v>
      </c>
      <c r="F739" s="4"/>
      <c r="G739" s="4" t="str">
        <f t="shared" si="123"/>
        <v>C01165</v>
      </c>
      <c r="H739" s="40">
        <f t="shared" si="124"/>
        <v>45241</v>
      </c>
      <c r="I739" s="2">
        <f t="shared" si="125"/>
        <v>2</v>
      </c>
      <c r="J739" s="4">
        <f t="shared" si="126"/>
        <v>2868.44</v>
      </c>
      <c r="K739">
        <f t="shared" si="127"/>
        <v>1</v>
      </c>
      <c r="L739">
        <f t="shared" si="128"/>
        <v>4</v>
      </c>
      <c r="M739">
        <f t="shared" si="129"/>
        <v>4</v>
      </c>
      <c r="N739" s="53">
        <f t="shared" si="130"/>
        <v>3</v>
      </c>
      <c r="S739" s="55" t="str">
        <f t="shared" si="131"/>
        <v>C01165</v>
      </c>
      <c r="T739" s="56">
        <f t="shared" si="132"/>
        <v>3</v>
      </c>
      <c r="U739" s="57">
        <f t="shared" si="132"/>
        <v>3</v>
      </c>
      <c r="V739" s="51" t="str">
        <f t="shared" si="133"/>
        <v>At Risk Customers</v>
      </c>
    </row>
    <row r="740" spans="2:22" x14ac:dyDescent="0.25">
      <c r="B740" t="s">
        <v>778</v>
      </c>
      <c r="C740" s="40">
        <v>45278</v>
      </c>
      <c r="D740" s="2">
        <v>1</v>
      </c>
      <c r="E740" s="4">
        <v>209.02</v>
      </c>
      <c r="F740" s="4"/>
      <c r="G740" s="4" t="str">
        <f t="shared" si="123"/>
        <v>C01166</v>
      </c>
      <c r="H740" s="40">
        <f t="shared" si="124"/>
        <v>45278</v>
      </c>
      <c r="I740" s="2">
        <f t="shared" si="125"/>
        <v>1</v>
      </c>
      <c r="J740" s="4">
        <f t="shared" si="126"/>
        <v>209.02</v>
      </c>
      <c r="K740">
        <f t="shared" si="127"/>
        <v>1</v>
      </c>
      <c r="L740">
        <f t="shared" si="128"/>
        <v>3</v>
      </c>
      <c r="M740">
        <f t="shared" si="129"/>
        <v>2</v>
      </c>
      <c r="N740" s="53">
        <f t="shared" si="130"/>
        <v>2</v>
      </c>
      <c r="S740" s="55" t="str">
        <f t="shared" si="131"/>
        <v>C01166</v>
      </c>
      <c r="T740" s="56">
        <f t="shared" si="132"/>
        <v>2</v>
      </c>
      <c r="U740" s="57">
        <f t="shared" si="132"/>
        <v>2</v>
      </c>
      <c r="V740" s="51" t="str">
        <f t="shared" si="133"/>
        <v>Lost Customers</v>
      </c>
    </row>
    <row r="741" spans="2:22" x14ac:dyDescent="0.25">
      <c r="B741" t="s">
        <v>779</v>
      </c>
      <c r="C741" s="40">
        <v>45268</v>
      </c>
      <c r="D741" s="2">
        <v>1</v>
      </c>
      <c r="E741" s="4">
        <v>2203.21</v>
      </c>
      <c r="F741" s="4"/>
      <c r="G741" s="4" t="str">
        <f t="shared" si="123"/>
        <v>C01167</v>
      </c>
      <c r="H741" s="40">
        <f t="shared" si="124"/>
        <v>45268</v>
      </c>
      <c r="I741" s="2">
        <f t="shared" si="125"/>
        <v>1</v>
      </c>
      <c r="J741" s="4">
        <f t="shared" si="126"/>
        <v>2203.21</v>
      </c>
      <c r="K741">
        <f t="shared" si="127"/>
        <v>1</v>
      </c>
      <c r="L741">
        <f t="shared" si="128"/>
        <v>3</v>
      </c>
      <c r="M741">
        <f t="shared" si="129"/>
        <v>4</v>
      </c>
      <c r="N741" s="53">
        <f t="shared" si="130"/>
        <v>2.6666666666666665</v>
      </c>
      <c r="S741" s="55" t="str">
        <f t="shared" si="131"/>
        <v>C01167</v>
      </c>
      <c r="T741" s="56">
        <f t="shared" si="132"/>
        <v>2.6666666666666665</v>
      </c>
      <c r="U741" s="57">
        <f t="shared" si="132"/>
        <v>2.6666666666666665</v>
      </c>
      <c r="V741" s="51" t="str">
        <f t="shared" si="133"/>
        <v>At Risk Customers</v>
      </c>
    </row>
    <row r="742" spans="2:22" x14ac:dyDescent="0.25">
      <c r="B742" t="s">
        <v>780</v>
      </c>
      <c r="C742" s="40">
        <v>45358</v>
      </c>
      <c r="D742" s="2">
        <v>1</v>
      </c>
      <c r="E742" s="4">
        <v>76.930000000000007</v>
      </c>
      <c r="F742" s="4"/>
      <c r="G742" s="4" t="str">
        <f t="shared" si="123"/>
        <v>C01168</v>
      </c>
      <c r="H742" s="40">
        <f t="shared" si="124"/>
        <v>45358</v>
      </c>
      <c r="I742" s="2">
        <f t="shared" si="125"/>
        <v>1</v>
      </c>
      <c r="J742" s="4">
        <f t="shared" si="126"/>
        <v>76.930000000000007</v>
      </c>
      <c r="K742">
        <f t="shared" si="127"/>
        <v>2</v>
      </c>
      <c r="L742">
        <f t="shared" si="128"/>
        <v>3</v>
      </c>
      <c r="M742">
        <f t="shared" si="129"/>
        <v>1</v>
      </c>
      <c r="N742" s="53">
        <f t="shared" si="130"/>
        <v>2</v>
      </c>
      <c r="S742" s="55" t="str">
        <f t="shared" si="131"/>
        <v>C01168</v>
      </c>
      <c r="T742" s="56">
        <f t="shared" si="132"/>
        <v>2</v>
      </c>
      <c r="U742" s="57">
        <f t="shared" si="132"/>
        <v>2</v>
      </c>
      <c r="V742" s="51" t="str">
        <f t="shared" si="133"/>
        <v>Lost Customers</v>
      </c>
    </row>
    <row r="743" spans="2:22" x14ac:dyDescent="0.25">
      <c r="B743" t="s">
        <v>781</v>
      </c>
      <c r="C743" s="40">
        <v>46020</v>
      </c>
      <c r="D743" s="2">
        <v>102</v>
      </c>
      <c r="E743" s="4">
        <v>74652.75</v>
      </c>
      <c r="F743" s="4"/>
      <c r="G743" s="4" t="str">
        <f t="shared" si="123"/>
        <v>C01170</v>
      </c>
      <c r="H743" s="40">
        <f t="shared" si="124"/>
        <v>46020</v>
      </c>
      <c r="I743" s="2">
        <f t="shared" si="125"/>
        <v>102</v>
      </c>
      <c r="J743" s="4">
        <f t="shared" si="126"/>
        <v>74652.75</v>
      </c>
      <c r="K743">
        <f t="shared" si="127"/>
        <v>5</v>
      </c>
      <c r="L743">
        <f t="shared" si="128"/>
        <v>5</v>
      </c>
      <c r="M743">
        <f t="shared" si="129"/>
        <v>5</v>
      </c>
      <c r="N743" s="53">
        <f t="shared" si="130"/>
        <v>5</v>
      </c>
      <c r="S743" s="55" t="str">
        <f t="shared" si="131"/>
        <v>C01170</v>
      </c>
      <c r="T743" s="56">
        <f t="shared" si="132"/>
        <v>5</v>
      </c>
      <c r="U743" s="57">
        <f t="shared" si="132"/>
        <v>5</v>
      </c>
      <c r="V743" s="51" t="str">
        <f t="shared" si="133"/>
        <v>Champions</v>
      </c>
    </row>
    <row r="744" spans="2:22" x14ac:dyDescent="0.25">
      <c r="B744" t="s">
        <v>782</v>
      </c>
      <c r="C744" s="40">
        <v>45847</v>
      </c>
      <c r="D744" s="2">
        <v>5</v>
      </c>
      <c r="E744" s="4">
        <v>1738.08</v>
      </c>
      <c r="F744" s="4"/>
      <c r="G744" s="4" t="str">
        <f t="shared" si="123"/>
        <v>C01171</v>
      </c>
      <c r="H744" s="40">
        <f t="shared" si="124"/>
        <v>45847</v>
      </c>
      <c r="I744" s="2">
        <f t="shared" si="125"/>
        <v>5</v>
      </c>
      <c r="J744" s="4">
        <f t="shared" si="126"/>
        <v>1738.08</v>
      </c>
      <c r="K744">
        <f t="shared" si="127"/>
        <v>4</v>
      </c>
      <c r="L744">
        <f t="shared" si="128"/>
        <v>5</v>
      </c>
      <c r="M744">
        <f t="shared" si="129"/>
        <v>4</v>
      </c>
      <c r="N744" s="53">
        <f t="shared" si="130"/>
        <v>4.333333333333333</v>
      </c>
      <c r="S744" s="55" t="str">
        <f t="shared" si="131"/>
        <v>C01171</v>
      </c>
      <c r="T744" s="56">
        <f t="shared" si="132"/>
        <v>4.333333333333333</v>
      </c>
      <c r="U744" s="57">
        <f t="shared" si="132"/>
        <v>4.333333333333333</v>
      </c>
      <c r="V744" s="51" t="str">
        <f t="shared" si="133"/>
        <v>Champions</v>
      </c>
    </row>
    <row r="745" spans="2:22" x14ac:dyDescent="0.25">
      <c r="B745" t="s">
        <v>783</v>
      </c>
      <c r="C745" s="40">
        <v>45548</v>
      </c>
      <c r="D745" s="2">
        <v>2</v>
      </c>
      <c r="E745" s="4">
        <v>236.61</v>
      </c>
      <c r="F745" s="4"/>
      <c r="G745" s="4" t="str">
        <f t="shared" si="123"/>
        <v>C01173</v>
      </c>
      <c r="H745" s="40">
        <f t="shared" si="124"/>
        <v>45548</v>
      </c>
      <c r="I745" s="2">
        <f t="shared" si="125"/>
        <v>2</v>
      </c>
      <c r="J745" s="4">
        <f t="shared" si="126"/>
        <v>236.61</v>
      </c>
      <c r="K745">
        <f t="shared" si="127"/>
        <v>2</v>
      </c>
      <c r="L745">
        <f t="shared" si="128"/>
        <v>4</v>
      </c>
      <c r="M745">
        <f t="shared" si="129"/>
        <v>2</v>
      </c>
      <c r="N745" s="53">
        <f t="shared" si="130"/>
        <v>2.6666666666666665</v>
      </c>
      <c r="S745" s="55" t="str">
        <f t="shared" si="131"/>
        <v>C01173</v>
      </c>
      <c r="T745" s="56">
        <f t="shared" si="132"/>
        <v>2.6666666666666665</v>
      </c>
      <c r="U745" s="57">
        <f t="shared" si="132"/>
        <v>2.6666666666666665</v>
      </c>
      <c r="V745" s="51" t="str">
        <f t="shared" si="133"/>
        <v>At Risk Customers</v>
      </c>
    </row>
    <row r="746" spans="2:22" x14ac:dyDescent="0.25">
      <c r="B746" t="s">
        <v>784</v>
      </c>
      <c r="C746" s="40">
        <v>45566</v>
      </c>
      <c r="D746" s="2">
        <v>2</v>
      </c>
      <c r="E746" s="4">
        <v>260.83999999999997</v>
      </c>
      <c r="F746" s="4"/>
      <c r="G746" s="4" t="str">
        <f t="shared" si="123"/>
        <v>C01174</v>
      </c>
      <c r="H746" s="40">
        <f t="shared" si="124"/>
        <v>45566</v>
      </c>
      <c r="I746" s="2">
        <f t="shared" si="125"/>
        <v>2</v>
      </c>
      <c r="J746" s="4">
        <f t="shared" si="126"/>
        <v>260.83999999999997</v>
      </c>
      <c r="K746">
        <f t="shared" si="127"/>
        <v>2</v>
      </c>
      <c r="L746">
        <f t="shared" si="128"/>
        <v>4</v>
      </c>
      <c r="M746">
        <f t="shared" si="129"/>
        <v>2</v>
      </c>
      <c r="N746" s="53">
        <f t="shared" si="130"/>
        <v>2.6666666666666665</v>
      </c>
      <c r="S746" s="55" t="str">
        <f t="shared" si="131"/>
        <v>C01174</v>
      </c>
      <c r="T746" s="56">
        <f t="shared" si="132"/>
        <v>2.6666666666666665</v>
      </c>
      <c r="U746" s="57">
        <f t="shared" si="132"/>
        <v>2.6666666666666665</v>
      </c>
      <c r="V746" s="51" t="str">
        <f t="shared" si="133"/>
        <v>At Risk Customers</v>
      </c>
    </row>
    <row r="747" spans="2:22" x14ac:dyDescent="0.25">
      <c r="B747" t="s">
        <v>785</v>
      </c>
      <c r="C747" s="40">
        <v>45095</v>
      </c>
      <c r="D747" s="2">
        <v>1</v>
      </c>
      <c r="E747" s="4">
        <v>146.47</v>
      </c>
      <c r="F747" s="4"/>
      <c r="G747" s="4" t="str">
        <f t="shared" si="123"/>
        <v>C01177</v>
      </c>
      <c r="H747" s="40">
        <f t="shared" si="124"/>
        <v>45095</v>
      </c>
      <c r="I747" s="2">
        <f t="shared" si="125"/>
        <v>1</v>
      </c>
      <c r="J747" s="4">
        <f t="shared" si="126"/>
        <v>146.47</v>
      </c>
      <c r="K747">
        <f t="shared" si="127"/>
        <v>1</v>
      </c>
      <c r="L747">
        <f t="shared" si="128"/>
        <v>3</v>
      </c>
      <c r="M747">
        <f t="shared" si="129"/>
        <v>1</v>
      </c>
      <c r="N747" s="53">
        <f t="shared" si="130"/>
        <v>1.6666666666666667</v>
      </c>
      <c r="S747" s="55" t="str">
        <f t="shared" si="131"/>
        <v>C01177</v>
      </c>
      <c r="T747" s="56">
        <f t="shared" si="132"/>
        <v>1.6666666666666667</v>
      </c>
      <c r="U747" s="57">
        <f t="shared" si="132"/>
        <v>1.6666666666666667</v>
      </c>
      <c r="V747" s="51" t="str">
        <f t="shared" si="133"/>
        <v>Lost Customers</v>
      </c>
    </row>
    <row r="748" spans="2:22" x14ac:dyDescent="0.25">
      <c r="B748" t="s">
        <v>786</v>
      </c>
      <c r="C748" s="40">
        <v>45730</v>
      </c>
      <c r="D748" s="2">
        <v>5</v>
      </c>
      <c r="E748" s="4">
        <v>5609.71</v>
      </c>
      <c r="F748" s="4"/>
      <c r="G748" s="4" t="str">
        <f t="shared" si="123"/>
        <v>C01181</v>
      </c>
      <c r="H748" s="40">
        <f t="shared" si="124"/>
        <v>45730</v>
      </c>
      <c r="I748" s="2">
        <f t="shared" si="125"/>
        <v>5</v>
      </c>
      <c r="J748" s="4">
        <f t="shared" si="126"/>
        <v>5609.71</v>
      </c>
      <c r="K748">
        <f t="shared" si="127"/>
        <v>3</v>
      </c>
      <c r="L748">
        <f t="shared" si="128"/>
        <v>5</v>
      </c>
      <c r="M748">
        <f t="shared" si="129"/>
        <v>5</v>
      </c>
      <c r="N748" s="53">
        <f t="shared" si="130"/>
        <v>4.333333333333333</v>
      </c>
      <c r="S748" s="55" t="str">
        <f t="shared" si="131"/>
        <v>C01181</v>
      </c>
      <c r="T748" s="56">
        <f t="shared" si="132"/>
        <v>4.333333333333333</v>
      </c>
      <c r="U748" s="57">
        <f t="shared" si="132"/>
        <v>4.333333333333333</v>
      </c>
      <c r="V748" s="51" t="str">
        <f t="shared" si="133"/>
        <v>Champions</v>
      </c>
    </row>
    <row r="749" spans="2:22" x14ac:dyDescent="0.25">
      <c r="B749" t="s">
        <v>787</v>
      </c>
      <c r="C749" s="40">
        <v>45155</v>
      </c>
      <c r="D749" s="2">
        <v>1</v>
      </c>
      <c r="E749" s="4">
        <v>160.19999999999999</v>
      </c>
      <c r="F749" s="4"/>
      <c r="G749" s="4" t="str">
        <f t="shared" si="123"/>
        <v>C01182</v>
      </c>
      <c r="H749" s="40">
        <f t="shared" si="124"/>
        <v>45155</v>
      </c>
      <c r="I749" s="2">
        <f t="shared" si="125"/>
        <v>1</v>
      </c>
      <c r="J749" s="4">
        <f t="shared" si="126"/>
        <v>160.19999999999999</v>
      </c>
      <c r="K749">
        <f t="shared" si="127"/>
        <v>1</v>
      </c>
      <c r="L749">
        <f t="shared" si="128"/>
        <v>3</v>
      </c>
      <c r="M749">
        <f t="shared" si="129"/>
        <v>1</v>
      </c>
      <c r="N749" s="53">
        <f t="shared" si="130"/>
        <v>1.6666666666666667</v>
      </c>
      <c r="S749" s="55" t="str">
        <f t="shared" si="131"/>
        <v>C01182</v>
      </c>
      <c r="T749" s="56">
        <f t="shared" si="132"/>
        <v>1.6666666666666667</v>
      </c>
      <c r="U749" s="57">
        <f t="shared" si="132"/>
        <v>1.6666666666666667</v>
      </c>
      <c r="V749" s="51" t="str">
        <f t="shared" si="133"/>
        <v>Lost Customers</v>
      </c>
    </row>
    <row r="750" spans="2:22" x14ac:dyDescent="0.25">
      <c r="B750" t="s">
        <v>788</v>
      </c>
      <c r="C750" s="40">
        <v>45578</v>
      </c>
      <c r="D750" s="2">
        <v>1</v>
      </c>
      <c r="E750" s="4">
        <v>753.53</v>
      </c>
      <c r="F750" s="4"/>
      <c r="G750" s="4" t="str">
        <f t="shared" si="123"/>
        <v>C01183</v>
      </c>
      <c r="H750" s="40">
        <f t="shared" si="124"/>
        <v>45578</v>
      </c>
      <c r="I750" s="2">
        <f t="shared" si="125"/>
        <v>1</v>
      </c>
      <c r="J750" s="4">
        <f t="shared" si="126"/>
        <v>753.53</v>
      </c>
      <c r="K750">
        <f t="shared" si="127"/>
        <v>2</v>
      </c>
      <c r="L750">
        <f t="shared" si="128"/>
        <v>3</v>
      </c>
      <c r="M750">
        <f t="shared" si="129"/>
        <v>3</v>
      </c>
      <c r="N750" s="53">
        <f t="shared" si="130"/>
        <v>2.6666666666666665</v>
      </c>
      <c r="S750" s="55" t="str">
        <f t="shared" si="131"/>
        <v>C01183</v>
      </c>
      <c r="T750" s="56">
        <f t="shared" si="132"/>
        <v>2.6666666666666665</v>
      </c>
      <c r="U750" s="57">
        <f t="shared" si="132"/>
        <v>2.6666666666666665</v>
      </c>
      <c r="V750" s="51" t="str">
        <f t="shared" si="133"/>
        <v>At Risk Customers</v>
      </c>
    </row>
    <row r="751" spans="2:22" x14ac:dyDescent="0.25">
      <c r="B751" t="s">
        <v>789</v>
      </c>
      <c r="C751" s="40">
        <v>45916</v>
      </c>
      <c r="D751" s="2">
        <v>9</v>
      </c>
      <c r="E751" s="4">
        <v>17306.79</v>
      </c>
      <c r="F751" s="4"/>
      <c r="G751" s="4" t="str">
        <f t="shared" si="123"/>
        <v>C01184</v>
      </c>
      <c r="H751" s="40">
        <f t="shared" si="124"/>
        <v>45916</v>
      </c>
      <c r="I751" s="2">
        <f t="shared" si="125"/>
        <v>9</v>
      </c>
      <c r="J751" s="4">
        <f t="shared" si="126"/>
        <v>17306.79</v>
      </c>
      <c r="K751">
        <f t="shared" si="127"/>
        <v>4</v>
      </c>
      <c r="L751">
        <f t="shared" si="128"/>
        <v>5</v>
      </c>
      <c r="M751">
        <f t="shared" si="129"/>
        <v>5</v>
      </c>
      <c r="N751" s="53">
        <f t="shared" si="130"/>
        <v>4.666666666666667</v>
      </c>
      <c r="S751" s="55" t="str">
        <f t="shared" si="131"/>
        <v>C01184</v>
      </c>
      <c r="T751" s="56">
        <f t="shared" si="132"/>
        <v>4.666666666666667</v>
      </c>
      <c r="U751" s="57">
        <f t="shared" si="132"/>
        <v>4.666666666666667</v>
      </c>
      <c r="V751" s="51" t="str">
        <f t="shared" si="133"/>
        <v>Champions</v>
      </c>
    </row>
    <row r="752" spans="2:22" x14ac:dyDescent="0.25">
      <c r="B752" t="s">
        <v>790</v>
      </c>
      <c r="C752" s="40">
        <v>45738</v>
      </c>
      <c r="D752" s="2">
        <v>5</v>
      </c>
      <c r="E752" s="4">
        <v>1180.6500000000001</v>
      </c>
      <c r="F752" s="4"/>
      <c r="G752" s="4" t="str">
        <f t="shared" si="123"/>
        <v>C01185</v>
      </c>
      <c r="H752" s="40">
        <f t="shared" si="124"/>
        <v>45738</v>
      </c>
      <c r="I752" s="2">
        <f t="shared" si="125"/>
        <v>5</v>
      </c>
      <c r="J752" s="4">
        <f t="shared" si="126"/>
        <v>1180.6500000000001</v>
      </c>
      <c r="K752">
        <f t="shared" si="127"/>
        <v>3</v>
      </c>
      <c r="L752">
        <f t="shared" si="128"/>
        <v>5</v>
      </c>
      <c r="M752">
        <f t="shared" si="129"/>
        <v>3</v>
      </c>
      <c r="N752" s="53">
        <f t="shared" si="130"/>
        <v>3.6666666666666665</v>
      </c>
      <c r="S752" s="55" t="str">
        <f t="shared" si="131"/>
        <v>C01185</v>
      </c>
      <c r="T752" s="56">
        <f t="shared" si="132"/>
        <v>3.6666666666666665</v>
      </c>
      <c r="U752" s="57">
        <f t="shared" si="132"/>
        <v>3.6666666666666665</v>
      </c>
      <c r="V752" s="51" t="str">
        <f t="shared" si="133"/>
        <v>Loyal or Potential Loyalists</v>
      </c>
    </row>
    <row r="753" spans="2:22" x14ac:dyDescent="0.25">
      <c r="B753" t="s">
        <v>791</v>
      </c>
      <c r="C753" s="40">
        <v>45570</v>
      </c>
      <c r="D753" s="2">
        <v>1</v>
      </c>
      <c r="E753" s="4">
        <v>31.5</v>
      </c>
      <c r="F753" s="4"/>
      <c r="G753" s="4" t="str">
        <f t="shared" si="123"/>
        <v>C01187</v>
      </c>
      <c r="H753" s="40">
        <f t="shared" si="124"/>
        <v>45570</v>
      </c>
      <c r="I753" s="2">
        <f t="shared" si="125"/>
        <v>1</v>
      </c>
      <c r="J753" s="4">
        <f t="shared" si="126"/>
        <v>31.5</v>
      </c>
      <c r="K753">
        <f t="shared" si="127"/>
        <v>2</v>
      </c>
      <c r="L753">
        <f t="shared" si="128"/>
        <v>3</v>
      </c>
      <c r="M753">
        <f t="shared" si="129"/>
        <v>1</v>
      </c>
      <c r="N753" s="53">
        <f t="shared" si="130"/>
        <v>2</v>
      </c>
      <c r="S753" s="55" t="str">
        <f t="shared" si="131"/>
        <v>C01187</v>
      </c>
      <c r="T753" s="56">
        <f t="shared" si="132"/>
        <v>2</v>
      </c>
      <c r="U753" s="57">
        <f t="shared" si="132"/>
        <v>2</v>
      </c>
      <c r="V753" s="51" t="str">
        <f t="shared" si="133"/>
        <v>Lost Customers</v>
      </c>
    </row>
    <row r="754" spans="2:22" x14ac:dyDescent="0.25">
      <c r="B754" t="s">
        <v>792</v>
      </c>
      <c r="C754" s="40">
        <v>45267</v>
      </c>
      <c r="D754" s="2">
        <v>1</v>
      </c>
      <c r="E754" s="4">
        <v>368</v>
      </c>
      <c r="F754" s="4"/>
      <c r="G754" s="4" t="str">
        <f t="shared" si="123"/>
        <v>C01188</v>
      </c>
      <c r="H754" s="40">
        <f t="shared" si="124"/>
        <v>45267</v>
      </c>
      <c r="I754" s="2">
        <f t="shared" si="125"/>
        <v>1</v>
      </c>
      <c r="J754" s="4">
        <f t="shared" si="126"/>
        <v>368</v>
      </c>
      <c r="K754">
        <f t="shared" si="127"/>
        <v>1</v>
      </c>
      <c r="L754">
        <f t="shared" si="128"/>
        <v>3</v>
      </c>
      <c r="M754">
        <f t="shared" si="129"/>
        <v>2</v>
      </c>
      <c r="N754" s="53">
        <f t="shared" si="130"/>
        <v>2</v>
      </c>
      <c r="S754" s="55" t="str">
        <f t="shared" si="131"/>
        <v>C01188</v>
      </c>
      <c r="T754" s="56">
        <f t="shared" si="132"/>
        <v>2</v>
      </c>
      <c r="U754" s="57">
        <f t="shared" si="132"/>
        <v>2</v>
      </c>
      <c r="V754" s="51" t="str">
        <f t="shared" si="133"/>
        <v>Lost Customers</v>
      </c>
    </row>
    <row r="755" spans="2:22" x14ac:dyDescent="0.25">
      <c r="B755" t="s">
        <v>793</v>
      </c>
      <c r="C755" s="40">
        <v>45404</v>
      </c>
      <c r="D755" s="2">
        <v>1</v>
      </c>
      <c r="E755" s="4">
        <v>706.88</v>
      </c>
      <c r="F755" s="4"/>
      <c r="G755" s="4" t="str">
        <f t="shared" si="123"/>
        <v>C01191</v>
      </c>
      <c r="H755" s="40">
        <f t="shared" si="124"/>
        <v>45404</v>
      </c>
      <c r="I755" s="2">
        <f t="shared" si="125"/>
        <v>1</v>
      </c>
      <c r="J755" s="4">
        <f t="shared" si="126"/>
        <v>706.88</v>
      </c>
      <c r="K755">
        <f t="shared" si="127"/>
        <v>2</v>
      </c>
      <c r="L755">
        <f t="shared" si="128"/>
        <v>3</v>
      </c>
      <c r="M755">
        <f t="shared" si="129"/>
        <v>3</v>
      </c>
      <c r="N755" s="53">
        <f t="shared" si="130"/>
        <v>2.6666666666666665</v>
      </c>
      <c r="S755" s="55" t="str">
        <f t="shared" si="131"/>
        <v>C01191</v>
      </c>
      <c r="T755" s="56">
        <f t="shared" si="132"/>
        <v>2.6666666666666665</v>
      </c>
      <c r="U755" s="57">
        <f t="shared" si="132"/>
        <v>2.6666666666666665</v>
      </c>
      <c r="V755" s="51" t="str">
        <f t="shared" si="133"/>
        <v>At Risk Customers</v>
      </c>
    </row>
    <row r="756" spans="2:22" x14ac:dyDescent="0.25">
      <c r="B756" t="s">
        <v>794</v>
      </c>
      <c r="C756" s="40">
        <v>45827</v>
      </c>
      <c r="D756" s="2">
        <v>1</v>
      </c>
      <c r="E756" s="4">
        <v>573.71</v>
      </c>
      <c r="F756" s="4"/>
      <c r="G756" s="4" t="str">
        <f t="shared" si="123"/>
        <v>C01192</v>
      </c>
      <c r="H756" s="40">
        <f t="shared" si="124"/>
        <v>45827</v>
      </c>
      <c r="I756" s="2">
        <f t="shared" si="125"/>
        <v>1</v>
      </c>
      <c r="J756" s="4">
        <f t="shared" si="126"/>
        <v>573.71</v>
      </c>
      <c r="K756">
        <f t="shared" si="127"/>
        <v>4</v>
      </c>
      <c r="L756">
        <f t="shared" si="128"/>
        <v>3</v>
      </c>
      <c r="M756">
        <f t="shared" si="129"/>
        <v>3</v>
      </c>
      <c r="N756" s="53">
        <f t="shared" si="130"/>
        <v>3.3333333333333335</v>
      </c>
      <c r="S756" s="55" t="str">
        <f t="shared" si="131"/>
        <v>C01192</v>
      </c>
      <c r="T756" s="56">
        <f t="shared" si="132"/>
        <v>3.3333333333333335</v>
      </c>
      <c r="U756" s="57">
        <f t="shared" si="132"/>
        <v>3.3333333333333335</v>
      </c>
      <c r="V756" s="51" t="str">
        <f t="shared" si="133"/>
        <v>Loyal or Potential Loyalists</v>
      </c>
    </row>
    <row r="757" spans="2:22" x14ac:dyDescent="0.25">
      <c r="B757" t="s">
        <v>795</v>
      </c>
      <c r="C757" s="40">
        <v>45586</v>
      </c>
      <c r="D757" s="2">
        <v>1</v>
      </c>
      <c r="E757" s="4">
        <v>30</v>
      </c>
      <c r="F757" s="4"/>
      <c r="G757" s="4" t="str">
        <f t="shared" si="123"/>
        <v>C01193</v>
      </c>
      <c r="H757" s="40">
        <f t="shared" si="124"/>
        <v>45586</v>
      </c>
      <c r="I757" s="2">
        <f t="shared" si="125"/>
        <v>1</v>
      </c>
      <c r="J757" s="4">
        <f t="shared" si="126"/>
        <v>30</v>
      </c>
      <c r="K757">
        <f t="shared" si="127"/>
        <v>2</v>
      </c>
      <c r="L757">
        <f t="shared" si="128"/>
        <v>3</v>
      </c>
      <c r="M757">
        <f t="shared" si="129"/>
        <v>1</v>
      </c>
      <c r="N757" s="53">
        <f t="shared" si="130"/>
        <v>2</v>
      </c>
      <c r="S757" s="55" t="str">
        <f t="shared" si="131"/>
        <v>C01193</v>
      </c>
      <c r="T757" s="56">
        <f t="shared" si="132"/>
        <v>2</v>
      </c>
      <c r="U757" s="57">
        <f t="shared" si="132"/>
        <v>2</v>
      </c>
      <c r="V757" s="51" t="str">
        <f t="shared" si="133"/>
        <v>Lost Customers</v>
      </c>
    </row>
    <row r="758" spans="2:22" x14ac:dyDescent="0.25">
      <c r="B758" t="s">
        <v>796</v>
      </c>
      <c r="C758" s="40">
        <v>45576</v>
      </c>
      <c r="D758" s="2">
        <v>1</v>
      </c>
      <c r="E758" s="4">
        <v>309.07</v>
      </c>
      <c r="F758" s="4"/>
      <c r="G758" s="4" t="str">
        <f t="shared" si="123"/>
        <v>C01194</v>
      </c>
      <c r="H758" s="40">
        <f t="shared" si="124"/>
        <v>45576</v>
      </c>
      <c r="I758" s="2">
        <f t="shared" si="125"/>
        <v>1</v>
      </c>
      <c r="J758" s="4">
        <f t="shared" si="126"/>
        <v>309.07</v>
      </c>
      <c r="K758">
        <f t="shared" si="127"/>
        <v>2</v>
      </c>
      <c r="L758">
        <f t="shared" si="128"/>
        <v>3</v>
      </c>
      <c r="M758">
        <f t="shared" si="129"/>
        <v>2</v>
      </c>
      <c r="N758" s="53">
        <f t="shared" si="130"/>
        <v>2.3333333333333335</v>
      </c>
      <c r="S758" s="55" t="str">
        <f t="shared" si="131"/>
        <v>C01194</v>
      </c>
      <c r="T758" s="56">
        <f t="shared" si="132"/>
        <v>2.3333333333333335</v>
      </c>
      <c r="U758" s="57">
        <f t="shared" si="132"/>
        <v>2.3333333333333335</v>
      </c>
      <c r="V758" s="51" t="str">
        <f t="shared" si="133"/>
        <v>At Risk Customers</v>
      </c>
    </row>
    <row r="759" spans="2:22" x14ac:dyDescent="0.25">
      <c r="B759" t="s">
        <v>797</v>
      </c>
      <c r="C759" s="40">
        <v>45904</v>
      </c>
      <c r="D759" s="2">
        <v>20</v>
      </c>
      <c r="E759" s="4">
        <v>15445.3</v>
      </c>
      <c r="F759" s="4"/>
      <c r="G759" s="4" t="str">
        <f t="shared" si="123"/>
        <v>C01199</v>
      </c>
      <c r="H759" s="40">
        <f t="shared" si="124"/>
        <v>45904</v>
      </c>
      <c r="I759" s="2">
        <f t="shared" si="125"/>
        <v>20</v>
      </c>
      <c r="J759" s="4">
        <f t="shared" si="126"/>
        <v>15445.3</v>
      </c>
      <c r="K759">
        <f t="shared" si="127"/>
        <v>4</v>
      </c>
      <c r="L759">
        <f t="shared" si="128"/>
        <v>5</v>
      </c>
      <c r="M759">
        <f t="shared" si="129"/>
        <v>5</v>
      </c>
      <c r="N759" s="53">
        <f t="shared" si="130"/>
        <v>4.666666666666667</v>
      </c>
      <c r="S759" s="55" t="str">
        <f t="shared" si="131"/>
        <v>C01199</v>
      </c>
      <c r="T759" s="56">
        <f t="shared" si="132"/>
        <v>4.666666666666667</v>
      </c>
      <c r="U759" s="57">
        <f t="shared" si="132"/>
        <v>4.666666666666667</v>
      </c>
      <c r="V759" s="51" t="str">
        <f t="shared" si="133"/>
        <v>Champions</v>
      </c>
    </row>
    <row r="760" spans="2:22" x14ac:dyDescent="0.25">
      <c r="B760" t="s">
        <v>798</v>
      </c>
      <c r="C760" s="40">
        <v>45928</v>
      </c>
      <c r="D760" s="2">
        <v>2</v>
      </c>
      <c r="E760" s="4">
        <v>317.41000000000003</v>
      </c>
      <c r="F760" s="4"/>
      <c r="G760" s="4" t="str">
        <f t="shared" si="123"/>
        <v>C01202</v>
      </c>
      <c r="H760" s="40">
        <f t="shared" si="124"/>
        <v>45928</v>
      </c>
      <c r="I760" s="2">
        <f t="shared" si="125"/>
        <v>2</v>
      </c>
      <c r="J760" s="4">
        <f t="shared" si="126"/>
        <v>317.41000000000003</v>
      </c>
      <c r="K760">
        <f t="shared" si="127"/>
        <v>4</v>
      </c>
      <c r="L760">
        <f t="shared" si="128"/>
        <v>4</v>
      </c>
      <c r="M760">
        <f t="shared" si="129"/>
        <v>2</v>
      </c>
      <c r="N760" s="53">
        <f t="shared" si="130"/>
        <v>3.3333333333333335</v>
      </c>
      <c r="S760" s="55" t="str">
        <f t="shared" si="131"/>
        <v>C01202</v>
      </c>
      <c r="T760" s="56">
        <f t="shared" si="132"/>
        <v>3.3333333333333335</v>
      </c>
      <c r="U760" s="57">
        <f t="shared" si="132"/>
        <v>3.3333333333333335</v>
      </c>
      <c r="V760" s="51" t="str">
        <f t="shared" si="133"/>
        <v>Loyal or Potential Loyalists</v>
      </c>
    </row>
    <row r="761" spans="2:22" x14ac:dyDescent="0.25">
      <c r="B761" t="s">
        <v>799</v>
      </c>
      <c r="C761" s="40">
        <v>45017</v>
      </c>
      <c r="D761" s="2">
        <v>1</v>
      </c>
      <c r="E761" s="4">
        <v>263.39</v>
      </c>
      <c r="F761" s="4"/>
      <c r="G761" s="4" t="str">
        <f t="shared" si="123"/>
        <v>C01203</v>
      </c>
      <c r="H761" s="40">
        <f t="shared" si="124"/>
        <v>45017</v>
      </c>
      <c r="I761" s="2">
        <f t="shared" si="125"/>
        <v>1</v>
      </c>
      <c r="J761" s="4">
        <f t="shared" si="126"/>
        <v>263.39</v>
      </c>
      <c r="K761">
        <f t="shared" si="127"/>
        <v>1</v>
      </c>
      <c r="L761">
        <f t="shared" si="128"/>
        <v>3</v>
      </c>
      <c r="M761">
        <f t="shared" si="129"/>
        <v>2</v>
      </c>
      <c r="N761" s="53">
        <f t="shared" si="130"/>
        <v>2</v>
      </c>
      <c r="S761" s="55" t="str">
        <f t="shared" si="131"/>
        <v>C01203</v>
      </c>
      <c r="T761" s="56">
        <f t="shared" si="132"/>
        <v>2</v>
      </c>
      <c r="U761" s="57">
        <f t="shared" si="132"/>
        <v>2</v>
      </c>
      <c r="V761" s="51" t="str">
        <f t="shared" si="133"/>
        <v>Lost Customers</v>
      </c>
    </row>
    <row r="762" spans="2:22" x14ac:dyDescent="0.25">
      <c r="B762" t="s">
        <v>800</v>
      </c>
      <c r="C762" s="40">
        <v>45520</v>
      </c>
      <c r="D762" s="2">
        <v>1</v>
      </c>
      <c r="E762" s="4">
        <v>203.32</v>
      </c>
      <c r="F762" s="4"/>
      <c r="G762" s="4" t="str">
        <f t="shared" si="123"/>
        <v>C01204</v>
      </c>
      <c r="H762" s="40">
        <f t="shared" si="124"/>
        <v>45520</v>
      </c>
      <c r="I762" s="2">
        <f t="shared" si="125"/>
        <v>1</v>
      </c>
      <c r="J762" s="4">
        <f t="shared" si="126"/>
        <v>203.32</v>
      </c>
      <c r="K762">
        <f t="shared" si="127"/>
        <v>2</v>
      </c>
      <c r="L762">
        <f t="shared" si="128"/>
        <v>3</v>
      </c>
      <c r="M762">
        <f t="shared" si="129"/>
        <v>2</v>
      </c>
      <c r="N762" s="53">
        <f t="shared" si="130"/>
        <v>2.3333333333333335</v>
      </c>
      <c r="S762" s="55" t="str">
        <f t="shared" si="131"/>
        <v>C01204</v>
      </c>
      <c r="T762" s="56">
        <f t="shared" si="132"/>
        <v>2.3333333333333335</v>
      </c>
      <c r="U762" s="57">
        <f t="shared" si="132"/>
        <v>2.3333333333333335</v>
      </c>
      <c r="V762" s="51" t="str">
        <f t="shared" si="133"/>
        <v>At Risk Customers</v>
      </c>
    </row>
    <row r="763" spans="2:22" x14ac:dyDescent="0.25">
      <c r="B763" t="s">
        <v>801</v>
      </c>
      <c r="C763" s="40">
        <v>46013</v>
      </c>
      <c r="D763" s="2">
        <v>6</v>
      </c>
      <c r="E763" s="4">
        <v>5632.39</v>
      </c>
      <c r="F763" s="4"/>
      <c r="G763" s="4" t="str">
        <f t="shared" si="123"/>
        <v>C01205</v>
      </c>
      <c r="H763" s="40">
        <f t="shared" si="124"/>
        <v>46013</v>
      </c>
      <c r="I763" s="2">
        <f t="shared" si="125"/>
        <v>6</v>
      </c>
      <c r="J763" s="4">
        <f t="shared" si="126"/>
        <v>5632.39</v>
      </c>
      <c r="K763">
        <f t="shared" si="127"/>
        <v>5</v>
      </c>
      <c r="L763">
        <f t="shared" si="128"/>
        <v>5</v>
      </c>
      <c r="M763">
        <f t="shared" si="129"/>
        <v>5</v>
      </c>
      <c r="N763" s="53">
        <f t="shared" si="130"/>
        <v>5</v>
      </c>
      <c r="S763" s="55" t="str">
        <f t="shared" si="131"/>
        <v>C01205</v>
      </c>
      <c r="T763" s="56">
        <f t="shared" si="132"/>
        <v>5</v>
      </c>
      <c r="U763" s="57">
        <f t="shared" si="132"/>
        <v>5</v>
      </c>
      <c r="V763" s="51" t="str">
        <f t="shared" si="133"/>
        <v>Champions</v>
      </c>
    </row>
    <row r="764" spans="2:22" x14ac:dyDescent="0.25">
      <c r="B764" t="s">
        <v>802</v>
      </c>
      <c r="C764" s="40">
        <v>45386</v>
      </c>
      <c r="D764" s="2">
        <v>2</v>
      </c>
      <c r="E764" s="4">
        <v>163.78</v>
      </c>
      <c r="F764" s="4"/>
      <c r="G764" s="4" t="str">
        <f t="shared" si="123"/>
        <v>C01206</v>
      </c>
      <c r="H764" s="40">
        <f t="shared" si="124"/>
        <v>45386</v>
      </c>
      <c r="I764" s="2">
        <f t="shared" si="125"/>
        <v>2</v>
      </c>
      <c r="J764" s="4">
        <f t="shared" si="126"/>
        <v>163.78</v>
      </c>
      <c r="K764">
        <f t="shared" si="127"/>
        <v>2</v>
      </c>
      <c r="L764">
        <f t="shared" si="128"/>
        <v>4</v>
      </c>
      <c r="M764">
        <f t="shared" si="129"/>
        <v>1</v>
      </c>
      <c r="N764" s="53">
        <f t="shared" si="130"/>
        <v>2.3333333333333335</v>
      </c>
      <c r="S764" s="55" t="str">
        <f t="shared" si="131"/>
        <v>C01206</v>
      </c>
      <c r="T764" s="56">
        <f t="shared" si="132"/>
        <v>2.3333333333333335</v>
      </c>
      <c r="U764" s="57">
        <f t="shared" si="132"/>
        <v>2.3333333333333335</v>
      </c>
      <c r="V764" s="51" t="str">
        <f t="shared" si="133"/>
        <v>At Risk Customers</v>
      </c>
    </row>
    <row r="765" spans="2:22" x14ac:dyDescent="0.25">
      <c r="B765" t="s">
        <v>803</v>
      </c>
      <c r="C765" s="40">
        <v>45692</v>
      </c>
      <c r="D765" s="2">
        <v>1</v>
      </c>
      <c r="E765" s="4">
        <v>3881.15</v>
      </c>
      <c r="F765" s="4"/>
      <c r="G765" s="4" t="str">
        <f t="shared" si="123"/>
        <v>C01207</v>
      </c>
      <c r="H765" s="40">
        <f t="shared" si="124"/>
        <v>45692</v>
      </c>
      <c r="I765" s="2">
        <f t="shared" si="125"/>
        <v>1</v>
      </c>
      <c r="J765" s="4">
        <f t="shared" si="126"/>
        <v>3881.15</v>
      </c>
      <c r="K765">
        <f t="shared" si="127"/>
        <v>3</v>
      </c>
      <c r="L765">
        <f t="shared" si="128"/>
        <v>3</v>
      </c>
      <c r="M765">
        <f t="shared" si="129"/>
        <v>5</v>
      </c>
      <c r="N765" s="53">
        <f t="shared" si="130"/>
        <v>3.6666666666666665</v>
      </c>
      <c r="S765" s="55" t="str">
        <f t="shared" si="131"/>
        <v>C01207</v>
      </c>
      <c r="T765" s="56">
        <f t="shared" si="132"/>
        <v>3.6666666666666665</v>
      </c>
      <c r="U765" s="57">
        <f t="shared" si="132"/>
        <v>3.6666666666666665</v>
      </c>
      <c r="V765" s="51" t="str">
        <f t="shared" si="133"/>
        <v>Loyal or Potential Loyalists</v>
      </c>
    </row>
    <row r="766" spans="2:22" x14ac:dyDescent="0.25">
      <c r="B766" t="s">
        <v>804</v>
      </c>
      <c r="C766" s="40">
        <v>45516</v>
      </c>
      <c r="D766" s="2">
        <v>1</v>
      </c>
      <c r="E766" s="4">
        <v>302.69</v>
      </c>
      <c r="F766" s="4"/>
      <c r="G766" s="4" t="str">
        <f t="shared" si="123"/>
        <v>C01209</v>
      </c>
      <c r="H766" s="40">
        <f t="shared" si="124"/>
        <v>45516</v>
      </c>
      <c r="I766" s="2">
        <f t="shared" si="125"/>
        <v>1</v>
      </c>
      <c r="J766" s="4">
        <f t="shared" si="126"/>
        <v>302.69</v>
      </c>
      <c r="K766">
        <f t="shared" si="127"/>
        <v>2</v>
      </c>
      <c r="L766">
        <f t="shared" si="128"/>
        <v>3</v>
      </c>
      <c r="M766">
        <f t="shared" si="129"/>
        <v>2</v>
      </c>
      <c r="N766" s="53">
        <f t="shared" si="130"/>
        <v>2.3333333333333335</v>
      </c>
      <c r="S766" s="55" t="str">
        <f t="shared" si="131"/>
        <v>C01209</v>
      </c>
      <c r="T766" s="56">
        <f t="shared" si="132"/>
        <v>2.3333333333333335</v>
      </c>
      <c r="U766" s="57">
        <f t="shared" si="132"/>
        <v>2.3333333333333335</v>
      </c>
      <c r="V766" s="51" t="str">
        <f t="shared" si="133"/>
        <v>At Risk Customers</v>
      </c>
    </row>
    <row r="767" spans="2:22" x14ac:dyDescent="0.25">
      <c r="B767" t="s">
        <v>805</v>
      </c>
      <c r="C767" s="40">
        <v>45445</v>
      </c>
      <c r="D767" s="2">
        <v>2</v>
      </c>
      <c r="E767" s="4">
        <v>1034.69</v>
      </c>
      <c r="F767" s="4"/>
      <c r="G767" s="4" t="str">
        <f t="shared" si="123"/>
        <v>C01210</v>
      </c>
      <c r="H767" s="40">
        <f t="shared" si="124"/>
        <v>45445</v>
      </c>
      <c r="I767" s="2">
        <f t="shared" si="125"/>
        <v>2</v>
      </c>
      <c r="J767" s="4">
        <f t="shared" si="126"/>
        <v>1034.69</v>
      </c>
      <c r="K767">
        <f t="shared" si="127"/>
        <v>2</v>
      </c>
      <c r="L767">
        <f t="shared" si="128"/>
        <v>4</v>
      </c>
      <c r="M767">
        <f t="shared" si="129"/>
        <v>3</v>
      </c>
      <c r="N767" s="53">
        <f t="shared" si="130"/>
        <v>3</v>
      </c>
      <c r="S767" s="55" t="str">
        <f t="shared" si="131"/>
        <v>C01210</v>
      </c>
      <c r="T767" s="56">
        <f t="shared" si="132"/>
        <v>3</v>
      </c>
      <c r="U767" s="57">
        <f t="shared" si="132"/>
        <v>3</v>
      </c>
      <c r="V767" s="51" t="str">
        <f t="shared" si="133"/>
        <v>At Risk Customers</v>
      </c>
    </row>
    <row r="768" spans="2:22" x14ac:dyDescent="0.25">
      <c r="B768" t="s">
        <v>806</v>
      </c>
      <c r="C768" s="40">
        <v>45889</v>
      </c>
      <c r="D768" s="2">
        <v>2</v>
      </c>
      <c r="E768" s="4">
        <v>533.6</v>
      </c>
      <c r="F768" s="4"/>
      <c r="G768" s="4" t="str">
        <f t="shared" si="123"/>
        <v>C01211</v>
      </c>
      <c r="H768" s="40">
        <f t="shared" si="124"/>
        <v>45889</v>
      </c>
      <c r="I768" s="2">
        <f t="shared" si="125"/>
        <v>2</v>
      </c>
      <c r="J768" s="4">
        <f t="shared" si="126"/>
        <v>533.6</v>
      </c>
      <c r="K768">
        <f t="shared" si="127"/>
        <v>4</v>
      </c>
      <c r="L768">
        <f t="shared" si="128"/>
        <v>4</v>
      </c>
      <c r="M768">
        <f t="shared" si="129"/>
        <v>3</v>
      </c>
      <c r="N768" s="53">
        <f t="shared" si="130"/>
        <v>3.6666666666666665</v>
      </c>
      <c r="S768" s="55" t="str">
        <f t="shared" si="131"/>
        <v>C01211</v>
      </c>
      <c r="T768" s="56">
        <f t="shared" si="132"/>
        <v>3.6666666666666665</v>
      </c>
      <c r="U768" s="57">
        <f t="shared" si="132"/>
        <v>3.6666666666666665</v>
      </c>
      <c r="V768" s="51" t="str">
        <f t="shared" si="133"/>
        <v>Loyal or Potential Loyalists</v>
      </c>
    </row>
    <row r="769" spans="2:22" x14ac:dyDescent="0.25">
      <c r="B769" t="s">
        <v>807</v>
      </c>
      <c r="C769" s="40">
        <v>45979</v>
      </c>
      <c r="D769" s="2">
        <v>17</v>
      </c>
      <c r="E769" s="4">
        <v>16174.35</v>
      </c>
      <c r="F769" s="4"/>
      <c r="G769" s="4" t="str">
        <f t="shared" si="123"/>
        <v>C01212</v>
      </c>
      <c r="H769" s="40">
        <f t="shared" si="124"/>
        <v>45979</v>
      </c>
      <c r="I769" s="2">
        <f t="shared" si="125"/>
        <v>17</v>
      </c>
      <c r="J769" s="4">
        <f t="shared" si="126"/>
        <v>16174.35</v>
      </c>
      <c r="K769">
        <f t="shared" si="127"/>
        <v>5</v>
      </c>
      <c r="L769">
        <f t="shared" si="128"/>
        <v>5</v>
      </c>
      <c r="M769">
        <f t="shared" si="129"/>
        <v>5</v>
      </c>
      <c r="N769" s="53">
        <f t="shared" si="130"/>
        <v>5</v>
      </c>
      <c r="S769" s="55" t="str">
        <f t="shared" si="131"/>
        <v>C01212</v>
      </c>
      <c r="T769" s="56">
        <f t="shared" si="132"/>
        <v>5</v>
      </c>
      <c r="U769" s="57">
        <f t="shared" si="132"/>
        <v>5</v>
      </c>
      <c r="V769" s="51" t="str">
        <f t="shared" si="133"/>
        <v>Champions</v>
      </c>
    </row>
    <row r="770" spans="2:22" x14ac:dyDescent="0.25">
      <c r="B770" t="s">
        <v>808</v>
      </c>
      <c r="C770" s="40">
        <v>45323</v>
      </c>
      <c r="D770" s="2">
        <v>1</v>
      </c>
      <c r="E770" s="4">
        <v>414.85</v>
      </c>
      <c r="F770" s="4"/>
      <c r="G770" s="4" t="str">
        <f t="shared" si="123"/>
        <v>C01214</v>
      </c>
      <c r="H770" s="40">
        <f t="shared" si="124"/>
        <v>45323</v>
      </c>
      <c r="I770" s="2">
        <f t="shared" si="125"/>
        <v>1</v>
      </c>
      <c r="J770" s="4">
        <f t="shared" si="126"/>
        <v>414.85</v>
      </c>
      <c r="K770">
        <f t="shared" si="127"/>
        <v>2</v>
      </c>
      <c r="L770">
        <f t="shared" si="128"/>
        <v>3</v>
      </c>
      <c r="M770">
        <f t="shared" si="129"/>
        <v>2</v>
      </c>
      <c r="N770" s="53">
        <f t="shared" si="130"/>
        <v>2.3333333333333335</v>
      </c>
      <c r="S770" s="55" t="str">
        <f t="shared" si="131"/>
        <v>C01214</v>
      </c>
      <c r="T770" s="56">
        <f t="shared" si="132"/>
        <v>2.3333333333333335</v>
      </c>
      <c r="U770" s="57">
        <f t="shared" si="132"/>
        <v>2.3333333333333335</v>
      </c>
      <c r="V770" s="51" t="str">
        <f t="shared" si="133"/>
        <v>At Risk Customers</v>
      </c>
    </row>
    <row r="771" spans="2:22" x14ac:dyDescent="0.25">
      <c r="B771" t="s">
        <v>809</v>
      </c>
      <c r="C771" s="40">
        <v>45623</v>
      </c>
      <c r="D771" s="2">
        <v>2</v>
      </c>
      <c r="E771" s="4">
        <v>2783.7</v>
      </c>
      <c r="F771" s="4"/>
      <c r="G771" s="4" t="str">
        <f t="shared" si="123"/>
        <v>C01215</v>
      </c>
      <c r="H771" s="40">
        <f t="shared" si="124"/>
        <v>45623</v>
      </c>
      <c r="I771" s="2">
        <f t="shared" si="125"/>
        <v>2</v>
      </c>
      <c r="J771" s="4">
        <f t="shared" si="126"/>
        <v>2783.7</v>
      </c>
      <c r="K771">
        <f t="shared" si="127"/>
        <v>3</v>
      </c>
      <c r="L771">
        <f t="shared" si="128"/>
        <v>4</v>
      </c>
      <c r="M771">
        <f t="shared" si="129"/>
        <v>4</v>
      </c>
      <c r="N771" s="53">
        <f t="shared" si="130"/>
        <v>3.6666666666666665</v>
      </c>
      <c r="S771" s="55" t="str">
        <f t="shared" si="131"/>
        <v>C01215</v>
      </c>
      <c r="T771" s="56">
        <f t="shared" si="132"/>
        <v>3.6666666666666665</v>
      </c>
      <c r="U771" s="57">
        <f t="shared" si="132"/>
        <v>3.6666666666666665</v>
      </c>
      <c r="V771" s="51" t="str">
        <f t="shared" si="133"/>
        <v>Loyal or Potential Loyalists</v>
      </c>
    </row>
    <row r="772" spans="2:22" x14ac:dyDescent="0.25">
      <c r="B772" t="s">
        <v>810</v>
      </c>
      <c r="C772" s="40">
        <v>45303</v>
      </c>
      <c r="D772" s="2">
        <v>2</v>
      </c>
      <c r="E772" s="4">
        <v>704.18</v>
      </c>
      <c r="F772" s="4"/>
      <c r="G772" s="4" t="str">
        <f t="shared" ref="G772:G835" si="134">B772</f>
        <v>C01216</v>
      </c>
      <c r="H772" s="40">
        <f t="shared" ref="H772:H835" si="135">C772</f>
        <v>45303</v>
      </c>
      <c r="I772" s="2">
        <f t="shared" ref="I772:I835" si="136">D772</f>
        <v>2</v>
      </c>
      <c r="J772" s="4">
        <f t="shared" ref="J772:J835" si="137">E772</f>
        <v>704.18</v>
      </c>
      <c r="K772">
        <f t="shared" ref="K772:K835" si="138">VLOOKUP(H772,$P$5:$Q$9,2,TRUE)</f>
        <v>1</v>
      </c>
      <c r="L772">
        <f t="shared" ref="L772:L835" si="139">VLOOKUP(I772,$P$12:$Q$16,2,TRUE)</f>
        <v>4</v>
      </c>
      <c r="M772">
        <f t="shared" ref="M772:M835" si="140">VLOOKUP(J772,$P$19:$Q$23,2,TRUE)</f>
        <v>3</v>
      </c>
      <c r="N772" s="53">
        <f t="shared" ref="N772:N835" si="141">(K772+L772+M772)/3</f>
        <v>2.6666666666666665</v>
      </c>
      <c r="S772" s="55" t="str">
        <f t="shared" ref="S772:S835" si="142">G772</f>
        <v>C01216</v>
      </c>
      <c r="T772" s="56">
        <f t="shared" ref="T772:U835" si="143">$N772</f>
        <v>2.6666666666666665</v>
      </c>
      <c r="U772" s="57">
        <f t="shared" si="143"/>
        <v>2.6666666666666665</v>
      </c>
      <c r="V772" s="51" t="str">
        <f t="shared" ref="V772:V835" si="144">IF(U772&gt;4,"Champions",IF(AND(U772&gt;3,U772&lt;=4),"Loyal or Potential Loyalists",IF(AND(U772&gt;2,U772&lt;=3),"At Risk Customers","Lost Customers")))</f>
        <v>At Risk Customers</v>
      </c>
    </row>
    <row r="773" spans="2:22" x14ac:dyDescent="0.25">
      <c r="B773" t="s">
        <v>811</v>
      </c>
      <c r="C773" s="40">
        <v>45231</v>
      </c>
      <c r="D773" s="2">
        <v>1</v>
      </c>
      <c r="E773" s="4">
        <v>76.400000000000006</v>
      </c>
      <c r="F773" s="4"/>
      <c r="G773" s="4" t="str">
        <f t="shared" si="134"/>
        <v>C01217</v>
      </c>
      <c r="H773" s="40">
        <f t="shared" si="135"/>
        <v>45231</v>
      </c>
      <c r="I773" s="2">
        <f t="shared" si="136"/>
        <v>1</v>
      </c>
      <c r="J773" s="4">
        <f t="shared" si="137"/>
        <v>76.400000000000006</v>
      </c>
      <c r="K773">
        <f t="shared" si="138"/>
        <v>1</v>
      </c>
      <c r="L773">
        <f t="shared" si="139"/>
        <v>3</v>
      </c>
      <c r="M773">
        <f t="shared" si="140"/>
        <v>1</v>
      </c>
      <c r="N773" s="53">
        <f t="shared" si="141"/>
        <v>1.6666666666666667</v>
      </c>
      <c r="S773" s="55" t="str">
        <f t="shared" si="142"/>
        <v>C01217</v>
      </c>
      <c r="T773" s="56">
        <f t="shared" si="143"/>
        <v>1.6666666666666667</v>
      </c>
      <c r="U773" s="57">
        <f t="shared" si="143"/>
        <v>1.6666666666666667</v>
      </c>
      <c r="V773" s="51" t="str">
        <f t="shared" si="144"/>
        <v>Lost Customers</v>
      </c>
    </row>
    <row r="774" spans="2:22" x14ac:dyDescent="0.25">
      <c r="B774" t="s">
        <v>812</v>
      </c>
      <c r="C774" s="40">
        <v>45869</v>
      </c>
      <c r="D774" s="2">
        <v>3</v>
      </c>
      <c r="E774" s="4">
        <v>1156.3800000000001</v>
      </c>
      <c r="F774" s="4"/>
      <c r="G774" s="4" t="str">
        <f t="shared" si="134"/>
        <v>C01218</v>
      </c>
      <c r="H774" s="40">
        <f t="shared" si="135"/>
        <v>45869</v>
      </c>
      <c r="I774" s="2">
        <f t="shared" si="136"/>
        <v>3</v>
      </c>
      <c r="J774" s="4">
        <f t="shared" si="137"/>
        <v>1156.3800000000001</v>
      </c>
      <c r="K774">
        <f t="shared" si="138"/>
        <v>4</v>
      </c>
      <c r="L774">
        <f t="shared" si="139"/>
        <v>4</v>
      </c>
      <c r="M774">
        <f t="shared" si="140"/>
        <v>3</v>
      </c>
      <c r="N774" s="53">
        <f t="shared" si="141"/>
        <v>3.6666666666666665</v>
      </c>
      <c r="S774" s="55" t="str">
        <f t="shared" si="142"/>
        <v>C01218</v>
      </c>
      <c r="T774" s="56">
        <f t="shared" si="143"/>
        <v>3.6666666666666665</v>
      </c>
      <c r="U774" s="57">
        <f t="shared" si="143"/>
        <v>3.6666666666666665</v>
      </c>
      <c r="V774" s="51" t="str">
        <f t="shared" si="144"/>
        <v>Loyal or Potential Loyalists</v>
      </c>
    </row>
    <row r="775" spans="2:22" x14ac:dyDescent="0.25">
      <c r="B775" t="s">
        <v>813</v>
      </c>
      <c r="C775" s="40">
        <v>44995</v>
      </c>
      <c r="D775" s="2">
        <v>1</v>
      </c>
      <c r="E775" s="4">
        <v>96.47</v>
      </c>
      <c r="F775" s="4"/>
      <c r="G775" s="4" t="str">
        <f t="shared" si="134"/>
        <v>C01219</v>
      </c>
      <c r="H775" s="40">
        <f t="shared" si="135"/>
        <v>44995</v>
      </c>
      <c r="I775" s="2">
        <f t="shared" si="136"/>
        <v>1</v>
      </c>
      <c r="J775" s="4">
        <f t="shared" si="137"/>
        <v>96.47</v>
      </c>
      <c r="K775">
        <f t="shared" si="138"/>
        <v>1</v>
      </c>
      <c r="L775">
        <f t="shared" si="139"/>
        <v>3</v>
      </c>
      <c r="M775">
        <f t="shared" si="140"/>
        <v>1</v>
      </c>
      <c r="N775" s="53">
        <f t="shared" si="141"/>
        <v>1.6666666666666667</v>
      </c>
      <c r="S775" s="55" t="str">
        <f t="shared" si="142"/>
        <v>C01219</v>
      </c>
      <c r="T775" s="56">
        <f t="shared" si="143"/>
        <v>1.6666666666666667</v>
      </c>
      <c r="U775" s="57">
        <f t="shared" si="143"/>
        <v>1.6666666666666667</v>
      </c>
      <c r="V775" s="51" t="str">
        <f t="shared" si="144"/>
        <v>Lost Customers</v>
      </c>
    </row>
    <row r="776" spans="2:22" x14ac:dyDescent="0.25">
      <c r="B776" t="s">
        <v>814</v>
      </c>
      <c r="C776" s="40">
        <v>45964</v>
      </c>
      <c r="D776" s="2">
        <v>1</v>
      </c>
      <c r="E776" s="4">
        <v>229.35</v>
      </c>
      <c r="F776" s="4"/>
      <c r="G776" s="4" t="str">
        <f t="shared" si="134"/>
        <v>C01220</v>
      </c>
      <c r="H776" s="40">
        <f t="shared" si="135"/>
        <v>45964</v>
      </c>
      <c r="I776" s="2">
        <f t="shared" si="136"/>
        <v>1</v>
      </c>
      <c r="J776" s="4">
        <f t="shared" si="137"/>
        <v>229.35</v>
      </c>
      <c r="K776">
        <f t="shared" si="138"/>
        <v>5</v>
      </c>
      <c r="L776">
        <f t="shared" si="139"/>
        <v>3</v>
      </c>
      <c r="M776">
        <f t="shared" si="140"/>
        <v>2</v>
      </c>
      <c r="N776" s="53">
        <f t="shared" si="141"/>
        <v>3.3333333333333335</v>
      </c>
      <c r="S776" s="55" t="str">
        <f t="shared" si="142"/>
        <v>C01220</v>
      </c>
      <c r="T776" s="56">
        <f t="shared" si="143"/>
        <v>3.3333333333333335</v>
      </c>
      <c r="U776" s="57">
        <f t="shared" si="143"/>
        <v>3.3333333333333335</v>
      </c>
      <c r="V776" s="51" t="str">
        <f t="shared" si="144"/>
        <v>Loyal or Potential Loyalists</v>
      </c>
    </row>
    <row r="777" spans="2:22" x14ac:dyDescent="0.25">
      <c r="B777" t="s">
        <v>815</v>
      </c>
      <c r="C777" s="40">
        <v>45607</v>
      </c>
      <c r="D777" s="2">
        <v>2</v>
      </c>
      <c r="E777" s="4">
        <v>2079.9699999999998</v>
      </c>
      <c r="F777" s="4"/>
      <c r="G777" s="4" t="str">
        <f t="shared" si="134"/>
        <v>C01221</v>
      </c>
      <c r="H777" s="40">
        <f t="shared" si="135"/>
        <v>45607</v>
      </c>
      <c r="I777" s="2">
        <f t="shared" si="136"/>
        <v>2</v>
      </c>
      <c r="J777" s="4">
        <f t="shared" si="137"/>
        <v>2079.9699999999998</v>
      </c>
      <c r="K777">
        <f t="shared" si="138"/>
        <v>3</v>
      </c>
      <c r="L777">
        <f t="shared" si="139"/>
        <v>4</v>
      </c>
      <c r="M777">
        <f t="shared" si="140"/>
        <v>4</v>
      </c>
      <c r="N777" s="53">
        <f t="shared" si="141"/>
        <v>3.6666666666666665</v>
      </c>
      <c r="S777" s="55" t="str">
        <f t="shared" si="142"/>
        <v>C01221</v>
      </c>
      <c r="T777" s="56">
        <f t="shared" si="143"/>
        <v>3.6666666666666665</v>
      </c>
      <c r="U777" s="57">
        <f t="shared" si="143"/>
        <v>3.6666666666666665</v>
      </c>
      <c r="V777" s="51" t="str">
        <f t="shared" si="144"/>
        <v>Loyal or Potential Loyalists</v>
      </c>
    </row>
    <row r="778" spans="2:22" x14ac:dyDescent="0.25">
      <c r="B778" t="s">
        <v>816</v>
      </c>
      <c r="C778" s="40">
        <v>45979</v>
      </c>
      <c r="D778" s="2">
        <v>22</v>
      </c>
      <c r="E778" s="4">
        <v>11400.21</v>
      </c>
      <c r="F778" s="4"/>
      <c r="G778" s="4" t="str">
        <f t="shared" si="134"/>
        <v>C01223</v>
      </c>
      <c r="H778" s="40">
        <f t="shared" si="135"/>
        <v>45979</v>
      </c>
      <c r="I778" s="2">
        <f t="shared" si="136"/>
        <v>22</v>
      </c>
      <c r="J778" s="4">
        <f t="shared" si="137"/>
        <v>11400.21</v>
      </c>
      <c r="K778">
        <f t="shared" si="138"/>
        <v>5</v>
      </c>
      <c r="L778">
        <f t="shared" si="139"/>
        <v>5</v>
      </c>
      <c r="M778">
        <f t="shared" si="140"/>
        <v>5</v>
      </c>
      <c r="N778" s="53">
        <f t="shared" si="141"/>
        <v>5</v>
      </c>
      <c r="S778" s="55" t="str">
        <f t="shared" si="142"/>
        <v>C01223</v>
      </c>
      <c r="T778" s="56">
        <f t="shared" si="143"/>
        <v>5</v>
      </c>
      <c r="U778" s="57">
        <f t="shared" si="143"/>
        <v>5</v>
      </c>
      <c r="V778" s="51" t="str">
        <f t="shared" si="144"/>
        <v>Champions</v>
      </c>
    </row>
    <row r="779" spans="2:22" x14ac:dyDescent="0.25">
      <c r="B779" t="s">
        <v>817</v>
      </c>
      <c r="C779" s="40">
        <v>45538</v>
      </c>
      <c r="D779" s="2">
        <v>3</v>
      </c>
      <c r="E779" s="4">
        <v>1866.45</v>
      </c>
      <c r="F779" s="4"/>
      <c r="G779" s="4" t="str">
        <f t="shared" si="134"/>
        <v>C01226</v>
      </c>
      <c r="H779" s="40">
        <f t="shared" si="135"/>
        <v>45538</v>
      </c>
      <c r="I779" s="2">
        <f t="shared" si="136"/>
        <v>3</v>
      </c>
      <c r="J779" s="4">
        <f t="shared" si="137"/>
        <v>1866.45</v>
      </c>
      <c r="K779">
        <f t="shared" si="138"/>
        <v>2</v>
      </c>
      <c r="L779">
        <f t="shared" si="139"/>
        <v>4</v>
      </c>
      <c r="M779">
        <f t="shared" si="140"/>
        <v>4</v>
      </c>
      <c r="N779" s="53">
        <f t="shared" si="141"/>
        <v>3.3333333333333335</v>
      </c>
      <c r="S779" s="55" t="str">
        <f t="shared" si="142"/>
        <v>C01226</v>
      </c>
      <c r="T779" s="56">
        <f t="shared" si="143"/>
        <v>3.3333333333333335</v>
      </c>
      <c r="U779" s="57">
        <f t="shared" si="143"/>
        <v>3.3333333333333335</v>
      </c>
      <c r="V779" s="51" t="str">
        <f t="shared" si="144"/>
        <v>Loyal or Potential Loyalists</v>
      </c>
    </row>
    <row r="780" spans="2:22" x14ac:dyDescent="0.25">
      <c r="B780" t="s">
        <v>818</v>
      </c>
      <c r="C780" s="40">
        <v>45482</v>
      </c>
      <c r="D780" s="2">
        <v>1</v>
      </c>
      <c r="E780" s="4">
        <v>2081.11</v>
      </c>
      <c r="F780" s="4"/>
      <c r="G780" s="4" t="str">
        <f t="shared" si="134"/>
        <v>C01228</v>
      </c>
      <c r="H780" s="40">
        <f t="shared" si="135"/>
        <v>45482</v>
      </c>
      <c r="I780" s="2">
        <f t="shared" si="136"/>
        <v>1</v>
      </c>
      <c r="J780" s="4">
        <f t="shared" si="137"/>
        <v>2081.11</v>
      </c>
      <c r="K780">
        <f t="shared" si="138"/>
        <v>2</v>
      </c>
      <c r="L780">
        <f t="shared" si="139"/>
        <v>3</v>
      </c>
      <c r="M780">
        <f t="shared" si="140"/>
        <v>4</v>
      </c>
      <c r="N780" s="53">
        <f t="shared" si="141"/>
        <v>3</v>
      </c>
      <c r="S780" s="55" t="str">
        <f t="shared" si="142"/>
        <v>C01228</v>
      </c>
      <c r="T780" s="56">
        <f t="shared" si="143"/>
        <v>3</v>
      </c>
      <c r="U780" s="57">
        <f t="shared" si="143"/>
        <v>3</v>
      </c>
      <c r="V780" s="51" t="str">
        <f t="shared" si="144"/>
        <v>At Risk Customers</v>
      </c>
    </row>
    <row r="781" spans="2:22" x14ac:dyDescent="0.25">
      <c r="B781" t="s">
        <v>819</v>
      </c>
      <c r="C781" s="40">
        <v>45747</v>
      </c>
      <c r="D781" s="2">
        <v>3</v>
      </c>
      <c r="E781" s="4">
        <v>1208.8499999999999</v>
      </c>
      <c r="F781" s="4"/>
      <c r="G781" s="4" t="str">
        <f t="shared" si="134"/>
        <v>C01230</v>
      </c>
      <c r="H781" s="40">
        <f t="shared" si="135"/>
        <v>45747</v>
      </c>
      <c r="I781" s="2">
        <f t="shared" si="136"/>
        <v>3</v>
      </c>
      <c r="J781" s="4">
        <f t="shared" si="137"/>
        <v>1208.8499999999999</v>
      </c>
      <c r="K781">
        <f t="shared" si="138"/>
        <v>3</v>
      </c>
      <c r="L781">
        <f t="shared" si="139"/>
        <v>4</v>
      </c>
      <c r="M781">
        <f t="shared" si="140"/>
        <v>4</v>
      </c>
      <c r="N781" s="53">
        <f t="shared" si="141"/>
        <v>3.6666666666666665</v>
      </c>
      <c r="S781" s="55" t="str">
        <f t="shared" si="142"/>
        <v>C01230</v>
      </c>
      <c r="T781" s="56">
        <f t="shared" si="143"/>
        <v>3.6666666666666665</v>
      </c>
      <c r="U781" s="57">
        <f t="shared" si="143"/>
        <v>3.6666666666666665</v>
      </c>
      <c r="V781" s="51" t="str">
        <f t="shared" si="144"/>
        <v>Loyal or Potential Loyalists</v>
      </c>
    </row>
    <row r="782" spans="2:22" x14ac:dyDescent="0.25">
      <c r="B782" t="s">
        <v>820</v>
      </c>
      <c r="C782" s="40">
        <v>46010</v>
      </c>
      <c r="D782" s="2">
        <v>1</v>
      </c>
      <c r="E782" s="4">
        <v>271.27</v>
      </c>
      <c r="F782" s="4"/>
      <c r="G782" s="4" t="str">
        <f t="shared" si="134"/>
        <v>C01231</v>
      </c>
      <c r="H782" s="40">
        <f t="shared" si="135"/>
        <v>46010</v>
      </c>
      <c r="I782" s="2">
        <f t="shared" si="136"/>
        <v>1</v>
      </c>
      <c r="J782" s="4">
        <f t="shared" si="137"/>
        <v>271.27</v>
      </c>
      <c r="K782">
        <f t="shared" si="138"/>
        <v>5</v>
      </c>
      <c r="L782">
        <f t="shared" si="139"/>
        <v>3</v>
      </c>
      <c r="M782">
        <f t="shared" si="140"/>
        <v>2</v>
      </c>
      <c r="N782" s="53">
        <f t="shared" si="141"/>
        <v>3.3333333333333335</v>
      </c>
      <c r="S782" s="55" t="str">
        <f t="shared" si="142"/>
        <v>C01231</v>
      </c>
      <c r="T782" s="56">
        <f t="shared" si="143"/>
        <v>3.3333333333333335</v>
      </c>
      <c r="U782" s="57">
        <f t="shared" si="143"/>
        <v>3.3333333333333335</v>
      </c>
      <c r="V782" s="51" t="str">
        <f t="shared" si="144"/>
        <v>Loyal or Potential Loyalists</v>
      </c>
    </row>
    <row r="783" spans="2:22" x14ac:dyDescent="0.25">
      <c r="B783" t="s">
        <v>821</v>
      </c>
      <c r="C783" s="40">
        <v>45026</v>
      </c>
      <c r="D783" s="2">
        <v>1</v>
      </c>
      <c r="E783" s="4">
        <v>436.59</v>
      </c>
      <c r="F783" s="4"/>
      <c r="G783" s="4" t="str">
        <f t="shared" si="134"/>
        <v>C01234</v>
      </c>
      <c r="H783" s="40">
        <f t="shared" si="135"/>
        <v>45026</v>
      </c>
      <c r="I783" s="2">
        <f t="shared" si="136"/>
        <v>1</v>
      </c>
      <c r="J783" s="4">
        <f t="shared" si="137"/>
        <v>436.59</v>
      </c>
      <c r="K783">
        <f t="shared" si="138"/>
        <v>1</v>
      </c>
      <c r="L783">
        <f t="shared" si="139"/>
        <v>3</v>
      </c>
      <c r="M783">
        <f t="shared" si="140"/>
        <v>2</v>
      </c>
      <c r="N783" s="53">
        <f t="shared" si="141"/>
        <v>2</v>
      </c>
      <c r="S783" s="55" t="str">
        <f t="shared" si="142"/>
        <v>C01234</v>
      </c>
      <c r="T783" s="56">
        <f t="shared" si="143"/>
        <v>2</v>
      </c>
      <c r="U783" s="57">
        <f t="shared" si="143"/>
        <v>2</v>
      </c>
      <c r="V783" s="51" t="str">
        <f t="shared" si="144"/>
        <v>Lost Customers</v>
      </c>
    </row>
    <row r="784" spans="2:22" x14ac:dyDescent="0.25">
      <c r="B784" t="s">
        <v>822</v>
      </c>
      <c r="C784" s="40">
        <v>45977</v>
      </c>
      <c r="D784" s="2">
        <v>6</v>
      </c>
      <c r="E784" s="4">
        <v>4329.24</v>
      </c>
      <c r="F784" s="4"/>
      <c r="G784" s="4" t="str">
        <f t="shared" si="134"/>
        <v>C01235</v>
      </c>
      <c r="H784" s="40">
        <f t="shared" si="135"/>
        <v>45977</v>
      </c>
      <c r="I784" s="2">
        <f t="shared" si="136"/>
        <v>6</v>
      </c>
      <c r="J784" s="4">
        <f t="shared" si="137"/>
        <v>4329.24</v>
      </c>
      <c r="K784">
        <f t="shared" si="138"/>
        <v>5</v>
      </c>
      <c r="L784">
        <f t="shared" si="139"/>
        <v>5</v>
      </c>
      <c r="M784">
        <f t="shared" si="140"/>
        <v>5</v>
      </c>
      <c r="N784" s="53">
        <f t="shared" si="141"/>
        <v>5</v>
      </c>
      <c r="S784" s="55" t="str">
        <f t="shared" si="142"/>
        <v>C01235</v>
      </c>
      <c r="T784" s="56">
        <f t="shared" si="143"/>
        <v>5</v>
      </c>
      <c r="U784" s="57">
        <f t="shared" si="143"/>
        <v>5</v>
      </c>
      <c r="V784" s="51" t="str">
        <f t="shared" si="144"/>
        <v>Champions</v>
      </c>
    </row>
    <row r="785" spans="2:22" x14ac:dyDescent="0.25">
      <c r="B785" t="s">
        <v>823</v>
      </c>
      <c r="C785" s="40">
        <v>45916</v>
      </c>
      <c r="D785" s="2">
        <v>1</v>
      </c>
      <c r="E785" s="4">
        <v>96.24</v>
      </c>
      <c r="F785" s="4"/>
      <c r="G785" s="4" t="str">
        <f t="shared" si="134"/>
        <v>C01236</v>
      </c>
      <c r="H785" s="40">
        <f t="shared" si="135"/>
        <v>45916</v>
      </c>
      <c r="I785" s="2">
        <f t="shared" si="136"/>
        <v>1</v>
      </c>
      <c r="J785" s="4">
        <f t="shared" si="137"/>
        <v>96.24</v>
      </c>
      <c r="K785">
        <f t="shared" si="138"/>
        <v>4</v>
      </c>
      <c r="L785">
        <f t="shared" si="139"/>
        <v>3</v>
      </c>
      <c r="M785">
        <f t="shared" si="140"/>
        <v>1</v>
      </c>
      <c r="N785" s="53">
        <f t="shared" si="141"/>
        <v>2.6666666666666665</v>
      </c>
      <c r="S785" s="55" t="str">
        <f t="shared" si="142"/>
        <v>C01236</v>
      </c>
      <c r="T785" s="56">
        <f t="shared" si="143"/>
        <v>2.6666666666666665</v>
      </c>
      <c r="U785" s="57">
        <f t="shared" si="143"/>
        <v>2.6666666666666665</v>
      </c>
      <c r="V785" s="51" t="str">
        <f t="shared" si="144"/>
        <v>At Risk Customers</v>
      </c>
    </row>
    <row r="786" spans="2:22" x14ac:dyDescent="0.25">
      <c r="B786" t="s">
        <v>824</v>
      </c>
      <c r="C786" s="40">
        <v>45878</v>
      </c>
      <c r="D786" s="2">
        <v>3</v>
      </c>
      <c r="E786" s="4">
        <v>1174.43</v>
      </c>
      <c r="F786" s="4"/>
      <c r="G786" s="4" t="str">
        <f t="shared" si="134"/>
        <v>C01237</v>
      </c>
      <c r="H786" s="40">
        <f t="shared" si="135"/>
        <v>45878</v>
      </c>
      <c r="I786" s="2">
        <f t="shared" si="136"/>
        <v>3</v>
      </c>
      <c r="J786" s="4">
        <f t="shared" si="137"/>
        <v>1174.43</v>
      </c>
      <c r="K786">
        <f t="shared" si="138"/>
        <v>4</v>
      </c>
      <c r="L786">
        <f t="shared" si="139"/>
        <v>4</v>
      </c>
      <c r="M786">
        <f t="shared" si="140"/>
        <v>3</v>
      </c>
      <c r="N786" s="53">
        <f t="shared" si="141"/>
        <v>3.6666666666666665</v>
      </c>
      <c r="S786" s="55" t="str">
        <f t="shared" si="142"/>
        <v>C01237</v>
      </c>
      <c r="T786" s="56">
        <f t="shared" si="143"/>
        <v>3.6666666666666665</v>
      </c>
      <c r="U786" s="57">
        <f t="shared" si="143"/>
        <v>3.6666666666666665</v>
      </c>
      <c r="V786" s="51" t="str">
        <f t="shared" si="144"/>
        <v>Loyal or Potential Loyalists</v>
      </c>
    </row>
    <row r="787" spans="2:22" x14ac:dyDescent="0.25">
      <c r="B787" t="s">
        <v>825</v>
      </c>
      <c r="C787" s="40">
        <v>45329</v>
      </c>
      <c r="D787" s="2">
        <v>1</v>
      </c>
      <c r="E787" s="4">
        <v>965.43</v>
      </c>
      <c r="F787" s="4"/>
      <c r="G787" s="4" t="str">
        <f t="shared" si="134"/>
        <v>C01239</v>
      </c>
      <c r="H787" s="40">
        <f t="shared" si="135"/>
        <v>45329</v>
      </c>
      <c r="I787" s="2">
        <f t="shared" si="136"/>
        <v>1</v>
      </c>
      <c r="J787" s="4">
        <f t="shared" si="137"/>
        <v>965.43</v>
      </c>
      <c r="K787">
        <f t="shared" si="138"/>
        <v>2</v>
      </c>
      <c r="L787">
        <f t="shared" si="139"/>
        <v>3</v>
      </c>
      <c r="M787">
        <f t="shared" si="140"/>
        <v>3</v>
      </c>
      <c r="N787" s="53">
        <f t="shared" si="141"/>
        <v>2.6666666666666665</v>
      </c>
      <c r="S787" s="55" t="str">
        <f t="shared" si="142"/>
        <v>C01239</v>
      </c>
      <c r="T787" s="56">
        <f t="shared" si="143"/>
        <v>2.6666666666666665</v>
      </c>
      <c r="U787" s="57">
        <f t="shared" si="143"/>
        <v>2.6666666666666665</v>
      </c>
      <c r="V787" s="51" t="str">
        <f t="shared" si="144"/>
        <v>At Risk Customers</v>
      </c>
    </row>
    <row r="788" spans="2:22" x14ac:dyDescent="0.25">
      <c r="B788" t="s">
        <v>826</v>
      </c>
      <c r="C788" s="40">
        <v>45979</v>
      </c>
      <c r="D788" s="2">
        <v>2</v>
      </c>
      <c r="E788" s="4">
        <v>858.69</v>
      </c>
      <c r="F788" s="4"/>
      <c r="G788" s="4" t="str">
        <f t="shared" si="134"/>
        <v>C01240</v>
      </c>
      <c r="H788" s="40">
        <f t="shared" si="135"/>
        <v>45979</v>
      </c>
      <c r="I788" s="2">
        <f t="shared" si="136"/>
        <v>2</v>
      </c>
      <c r="J788" s="4">
        <f t="shared" si="137"/>
        <v>858.69</v>
      </c>
      <c r="K788">
        <f t="shared" si="138"/>
        <v>5</v>
      </c>
      <c r="L788">
        <f t="shared" si="139"/>
        <v>4</v>
      </c>
      <c r="M788">
        <f t="shared" si="140"/>
        <v>3</v>
      </c>
      <c r="N788" s="53">
        <f t="shared" si="141"/>
        <v>4</v>
      </c>
      <c r="S788" s="55" t="str">
        <f t="shared" si="142"/>
        <v>C01240</v>
      </c>
      <c r="T788" s="56">
        <f t="shared" si="143"/>
        <v>4</v>
      </c>
      <c r="U788" s="57">
        <f t="shared" si="143"/>
        <v>4</v>
      </c>
      <c r="V788" s="51" t="str">
        <f t="shared" si="144"/>
        <v>Loyal or Potential Loyalists</v>
      </c>
    </row>
    <row r="789" spans="2:22" x14ac:dyDescent="0.25">
      <c r="B789" t="s">
        <v>827</v>
      </c>
      <c r="C789" s="40">
        <v>45976</v>
      </c>
      <c r="D789" s="2">
        <v>6</v>
      </c>
      <c r="E789" s="4">
        <v>6620.44</v>
      </c>
      <c r="F789" s="4"/>
      <c r="G789" s="4" t="str">
        <f t="shared" si="134"/>
        <v>C01243</v>
      </c>
      <c r="H789" s="40">
        <f t="shared" si="135"/>
        <v>45976</v>
      </c>
      <c r="I789" s="2">
        <f t="shared" si="136"/>
        <v>6</v>
      </c>
      <c r="J789" s="4">
        <f t="shared" si="137"/>
        <v>6620.44</v>
      </c>
      <c r="K789">
        <f t="shared" si="138"/>
        <v>5</v>
      </c>
      <c r="L789">
        <f t="shared" si="139"/>
        <v>5</v>
      </c>
      <c r="M789">
        <f t="shared" si="140"/>
        <v>5</v>
      </c>
      <c r="N789" s="53">
        <f t="shared" si="141"/>
        <v>5</v>
      </c>
      <c r="S789" s="55" t="str">
        <f t="shared" si="142"/>
        <v>C01243</v>
      </c>
      <c r="T789" s="56">
        <f t="shared" si="143"/>
        <v>5</v>
      </c>
      <c r="U789" s="57">
        <f t="shared" si="143"/>
        <v>5</v>
      </c>
      <c r="V789" s="51" t="str">
        <f t="shared" si="144"/>
        <v>Champions</v>
      </c>
    </row>
    <row r="790" spans="2:22" x14ac:dyDescent="0.25">
      <c r="B790" t="s">
        <v>828</v>
      </c>
      <c r="C790" s="40">
        <v>45103</v>
      </c>
      <c r="D790" s="2">
        <v>1</v>
      </c>
      <c r="E790" s="4">
        <v>125.64</v>
      </c>
      <c r="F790" s="4"/>
      <c r="G790" s="4" t="str">
        <f t="shared" si="134"/>
        <v>C01246</v>
      </c>
      <c r="H790" s="40">
        <f t="shared" si="135"/>
        <v>45103</v>
      </c>
      <c r="I790" s="2">
        <f t="shared" si="136"/>
        <v>1</v>
      </c>
      <c r="J790" s="4">
        <f t="shared" si="137"/>
        <v>125.64</v>
      </c>
      <c r="K790">
        <f t="shared" si="138"/>
        <v>1</v>
      </c>
      <c r="L790">
        <f t="shared" si="139"/>
        <v>3</v>
      </c>
      <c r="M790">
        <f t="shared" si="140"/>
        <v>1</v>
      </c>
      <c r="N790" s="53">
        <f t="shared" si="141"/>
        <v>1.6666666666666667</v>
      </c>
      <c r="S790" s="55" t="str">
        <f t="shared" si="142"/>
        <v>C01246</v>
      </c>
      <c r="T790" s="56">
        <f t="shared" si="143"/>
        <v>1.6666666666666667</v>
      </c>
      <c r="U790" s="57">
        <f t="shared" si="143"/>
        <v>1.6666666666666667</v>
      </c>
      <c r="V790" s="51" t="str">
        <f t="shared" si="144"/>
        <v>Lost Customers</v>
      </c>
    </row>
    <row r="791" spans="2:22" x14ac:dyDescent="0.25">
      <c r="B791" t="s">
        <v>829</v>
      </c>
      <c r="C791" s="40">
        <v>45247</v>
      </c>
      <c r="D791" s="2">
        <v>4</v>
      </c>
      <c r="E791" s="4">
        <v>761.28</v>
      </c>
      <c r="F791" s="4"/>
      <c r="G791" s="4" t="str">
        <f t="shared" si="134"/>
        <v>C01247</v>
      </c>
      <c r="H791" s="40">
        <f t="shared" si="135"/>
        <v>45247</v>
      </c>
      <c r="I791" s="2">
        <f t="shared" si="136"/>
        <v>4</v>
      </c>
      <c r="J791" s="4">
        <f t="shared" si="137"/>
        <v>761.28</v>
      </c>
      <c r="K791">
        <f t="shared" si="138"/>
        <v>1</v>
      </c>
      <c r="L791">
        <f t="shared" si="139"/>
        <v>5</v>
      </c>
      <c r="M791">
        <f t="shared" si="140"/>
        <v>3</v>
      </c>
      <c r="N791" s="53">
        <f t="shared" si="141"/>
        <v>3</v>
      </c>
      <c r="S791" s="55" t="str">
        <f t="shared" si="142"/>
        <v>C01247</v>
      </c>
      <c r="T791" s="56">
        <f t="shared" si="143"/>
        <v>3</v>
      </c>
      <c r="U791" s="57">
        <f t="shared" si="143"/>
        <v>3</v>
      </c>
      <c r="V791" s="51" t="str">
        <f t="shared" si="144"/>
        <v>At Risk Customers</v>
      </c>
    </row>
    <row r="792" spans="2:22" x14ac:dyDescent="0.25">
      <c r="B792" t="s">
        <v>830</v>
      </c>
      <c r="C792" s="40">
        <v>45698</v>
      </c>
      <c r="D792" s="2">
        <v>1</v>
      </c>
      <c r="E792" s="4">
        <v>309.52999999999997</v>
      </c>
      <c r="F792" s="4"/>
      <c r="G792" s="4" t="str">
        <f t="shared" si="134"/>
        <v>C01249</v>
      </c>
      <c r="H792" s="40">
        <f t="shared" si="135"/>
        <v>45698</v>
      </c>
      <c r="I792" s="2">
        <f t="shared" si="136"/>
        <v>1</v>
      </c>
      <c r="J792" s="4">
        <f t="shared" si="137"/>
        <v>309.52999999999997</v>
      </c>
      <c r="K792">
        <f t="shared" si="138"/>
        <v>3</v>
      </c>
      <c r="L792">
        <f t="shared" si="139"/>
        <v>3</v>
      </c>
      <c r="M792">
        <f t="shared" si="140"/>
        <v>2</v>
      </c>
      <c r="N792" s="53">
        <f t="shared" si="141"/>
        <v>2.6666666666666665</v>
      </c>
      <c r="S792" s="55" t="str">
        <f t="shared" si="142"/>
        <v>C01249</v>
      </c>
      <c r="T792" s="56">
        <f t="shared" si="143"/>
        <v>2.6666666666666665</v>
      </c>
      <c r="U792" s="57">
        <f t="shared" si="143"/>
        <v>2.6666666666666665</v>
      </c>
      <c r="V792" s="51" t="str">
        <f t="shared" si="144"/>
        <v>At Risk Customers</v>
      </c>
    </row>
    <row r="793" spans="2:22" x14ac:dyDescent="0.25">
      <c r="B793" t="s">
        <v>831</v>
      </c>
      <c r="C793" s="40">
        <v>45211</v>
      </c>
      <c r="D793" s="2">
        <v>2</v>
      </c>
      <c r="E793" s="4">
        <v>1052.1600000000001</v>
      </c>
      <c r="F793" s="4"/>
      <c r="G793" s="4" t="str">
        <f t="shared" si="134"/>
        <v>C01250</v>
      </c>
      <c r="H793" s="40">
        <f t="shared" si="135"/>
        <v>45211</v>
      </c>
      <c r="I793" s="2">
        <f t="shared" si="136"/>
        <v>2</v>
      </c>
      <c r="J793" s="4">
        <f t="shared" si="137"/>
        <v>1052.1600000000001</v>
      </c>
      <c r="K793">
        <f t="shared" si="138"/>
        <v>1</v>
      </c>
      <c r="L793">
        <f t="shared" si="139"/>
        <v>4</v>
      </c>
      <c r="M793">
        <f t="shared" si="140"/>
        <v>3</v>
      </c>
      <c r="N793" s="53">
        <f t="shared" si="141"/>
        <v>2.6666666666666665</v>
      </c>
      <c r="S793" s="55" t="str">
        <f t="shared" si="142"/>
        <v>C01250</v>
      </c>
      <c r="T793" s="56">
        <f t="shared" si="143"/>
        <v>2.6666666666666665</v>
      </c>
      <c r="U793" s="57">
        <f t="shared" si="143"/>
        <v>2.6666666666666665</v>
      </c>
      <c r="V793" s="51" t="str">
        <f t="shared" si="144"/>
        <v>At Risk Customers</v>
      </c>
    </row>
    <row r="794" spans="2:22" x14ac:dyDescent="0.25">
      <c r="B794" t="s">
        <v>832</v>
      </c>
      <c r="C794" s="40">
        <v>44948</v>
      </c>
      <c r="D794" s="2">
        <v>2</v>
      </c>
      <c r="E794" s="4">
        <v>237.86</v>
      </c>
      <c r="F794" s="4"/>
      <c r="G794" s="4" t="str">
        <f t="shared" si="134"/>
        <v>C01251</v>
      </c>
      <c r="H794" s="40">
        <f t="shared" si="135"/>
        <v>44948</v>
      </c>
      <c r="I794" s="2">
        <f t="shared" si="136"/>
        <v>2</v>
      </c>
      <c r="J794" s="4">
        <f t="shared" si="137"/>
        <v>237.86</v>
      </c>
      <c r="K794">
        <f t="shared" si="138"/>
        <v>1</v>
      </c>
      <c r="L794">
        <f t="shared" si="139"/>
        <v>4</v>
      </c>
      <c r="M794">
        <f t="shared" si="140"/>
        <v>2</v>
      </c>
      <c r="N794" s="53">
        <f t="shared" si="141"/>
        <v>2.3333333333333335</v>
      </c>
      <c r="S794" s="55" t="str">
        <f t="shared" si="142"/>
        <v>C01251</v>
      </c>
      <c r="T794" s="56">
        <f t="shared" si="143"/>
        <v>2.3333333333333335</v>
      </c>
      <c r="U794" s="57">
        <f t="shared" si="143"/>
        <v>2.3333333333333335</v>
      </c>
      <c r="V794" s="51" t="str">
        <f t="shared" si="144"/>
        <v>At Risk Customers</v>
      </c>
    </row>
    <row r="795" spans="2:22" x14ac:dyDescent="0.25">
      <c r="B795" t="s">
        <v>833</v>
      </c>
      <c r="C795" s="40">
        <v>45802</v>
      </c>
      <c r="D795" s="2">
        <v>2</v>
      </c>
      <c r="E795" s="4">
        <v>896.25</v>
      </c>
      <c r="F795" s="4"/>
      <c r="G795" s="4" t="str">
        <f t="shared" si="134"/>
        <v>C01252</v>
      </c>
      <c r="H795" s="40">
        <f t="shared" si="135"/>
        <v>45802</v>
      </c>
      <c r="I795" s="2">
        <f t="shared" si="136"/>
        <v>2</v>
      </c>
      <c r="J795" s="4">
        <f t="shared" si="137"/>
        <v>896.25</v>
      </c>
      <c r="K795">
        <f t="shared" si="138"/>
        <v>4</v>
      </c>
      <c r="L795">
        <f t="shared" si="139"/>
        <v>4</v>
      </c>
      <c r="M795">
        <f t="shared" si="140"/>
        <v>3</v>
      </c>
      <c r="N795" s="53">
        <f t="shared" si="141"/>
        <v>3.6666666666666665</v>
      </c>
      <c r="S795" s="55" t="str">
        <f t="shared" si="142"/>
        <v>C01252</v>
      </c>
      <c r="T795" s="56">
        <f t="shared" si="143"/>
        <v>3.6666666666666665</v>
      </c>
      <c r="U795" s="57">
        <f t="shared" si="143"/>
        <v>3.6666666666666665</v>
      </c>
      <c r="V795" s="51" t="str">
        <f t="shared" si="144"/>
        <v>Loyal or Potential Loyalists</v>
      </c>
    </row>
    <row r="796" spans="2:22" x14ac:dyDescent="0.25">
      <c r="B796" t="s">
        <v>834</v>
      </c>
      <c r="C796" s="40">
        <v>45863</v>
      </c>
      <c r="D796" s="2">
        <v>6</v>
      </c>
      <c r="E796" s="4">
        <v>1758.81</v>
      </c>
      <c r="F796" s="4"/>
      <c r="G796" s="4" t="str">
        <f t="shared" si="134"/>
        <v>C01253</v>
      </c>
      <c r="H796" s="40">
        <f t="shared" si="135"/>
        <v>45863</v>
      </c>
      <c r="I796" s="2">
        <f t="shared" si="136"/>
        <v>6</v>
      </c>
      <c r="J796" s="4">
        <f t="shared" si="137"/>
        <v>1758.81</v>
      </c>
      <c r="K796">
        <f t="shared" si="138"/>
        <v>4</v>
      </c>
      <c r="L796">
        <f t="shared" si="139"/>
        <v>5</v>
      </c>
      <c r="M796">
        <f t="shared" si="140"/>
        <v>4</v>
      </c>
      <c r="N796" s="53">
        <f t="shared" si="141"/>
        <v>4.333333333333333</v>
      </c>
      <c r="S796" s="55" t="str">
        <f t="shared" si="142"/>
        <v>C01253</v>
      </c>
      <c r="T796" s="56">
        <f t="shared" si="143"/>
        <v>4.333333333333333</v>
      </c>
      <c r="U796" s="57">
        <f t="shared" si="143"/>
        <v>4.333333333333333</v>
      </c>
      <c r="V796" s="51" t="str">
        <f t="shared" si="144"/>
        <v>Champions</v>
      </c>
    </row>
    <row r="797" spans="2:22" x14ac:dyDescent="0.25">
      <c r="B797" t="s">
        <v>835</v>
      </c>
      <c r="C797" s="40">
        <v>45010</v>
      </c>
      <c r="D797" s="2">
        <v>1</v>
      </c>
      <c r="E797" s="4">
        <v>249.31</v>
      </c>
      <c r="F797" s="4"/>
      <c r="G797" s="4" t="str">
        <f t="shared" si="134"/>
        <v>C01254</v>
      </c>
      <c r="H797" s="40">
        <f t="shared" si="135"/>
        <v>45010</v>
      </c>
      <c r="I797" s="2">
        <f t="shared" si="136"/>
        <v>1</v>
      </c>
      <c r="J797" s="4">
        <f t="shared" si="137"/>
        <v>249.31</v>
      </c>
      <c r="K797">
        <f t="shared" si="138"/>
        <v>1</v>
      </c>
      <c r="L797">
        <f t="shared" si="139"/>
        <v>3</v>
      </c>
      <c r="M797">
        <f t="shared" si="140"/>
        <v>2</v>
      </c>
      <c r="N797" s="53">
        <f t="shared" si="141"/>
        <v>2</v>
      </c>
      <c r="S797" s="55" t="str">
        <f t="shared" si="142"/>
        <v>C01254</v>
      </c>
      <c r="T797" s="56">
        <f t="shared" si="143"/>
        <v>2</v>
      </c>
      <c r="U797" s="57">
        <f t="shared" si="143"/>
        <v>2</v>
      </c>
      <c r="V797" s="51" t="str">
        <f t="shared" si="144"/>
        <v>Lost Customers</v>
      </c>
    </row>
    <row r="798" spans="2:22" x14ac:dyDescent="0.25">
      <c r="B798" t="s">
        <v>836</v>
      </c>
      <c r="C798" s="40">
        <v>45167</v>
      </c>
      <c r="D798" s="2">
        <v>2</v>
      </c>
      <c r="E798" s="4">
        <v>5330.14</v>
      </c>
      <c r="F798" s="4"/>
      <c r="G798" s="4" t="str">
        <f t="shared" si="134"/>
        <v>C01255</v>
      </c>
      <c r="H798" s="40">
        <f t="shared" si="135"/>
        <v>45167</v>
      </c>
      <c r="I798" s="2">
        <f t="shared" si="136"/>
        <v>2</v>
      </c>
      <c r="J798" s="4">
        <f t="shared" si="137"/>
        <v>5330.14</v>
      </c>
      <c r="K798">
        <f t="shared" si="138"/>
        <v>1</v>
      </c>
      <c r="L798">
        <f t="shared" si="139"/>
        <v>4</v>
      </c>
      <c r="M798">
        <f t="shared" si="140"/>
        <v>5</v>
      </c>
      <c r="N798" s="53">
        <f t="shared" si="141"/>
        <v>3.3333333333333335</v>
      </c>
      <c r="S798" s="55" t="str">
        <f t="shared" si="142"/>
        <v>C01255</v>
      </c>
      <c r="T798" s="56">
        <f t="shared" si="143"/>
        <v>3.3333333333333335</v>
      </c>
      <c r="U798" s="57">
        <f t="shared" si="143"/>
        <v>3.3333333333333335</v>
      </c>
      <c r="V798" s="51" t="str">
        <f t="shared" si="144"/>
        <v>Loyal or Potential Loyalists</v>
      </c>
    </row>
    <row r="799" spans="2:22" x14ac:dyDescent="0.25">
      <c r="B799" t="s">
        <v>837</v>
      </c>
      <c r="C799" s="40">
        <v>45023</v>
      </c>
      <c r="D799" s="2">
        <v>1</v>
      </c>
      <c r="E799" s="4">
        <v>25.35</v>
      </c>
      <c r="F799" s="4"/>
      <c r="G799" s="4" t="str">
        <f t="shared" si="134"/>
        <v>C01256</v>
      </c>
      <c r="H799" s="40">
        <f t="shared" si="135"/>
        <v>45023</v>
      </c>
      <c r="I799" s="2">
        <f t="shared" si="136"/>
        <v>1</v>
      </c>
      <c r="J799" s="4">
        <f t="shared" si="137"/>
        <v>25.35</v>
      </c>
      <c r="K799">
        <f t="shared" si="138"/>
        <v>1</v>
      </c>
      <c r="L799">
        <f t="shared" si="139"/>
        <v>3</v>
      </c>
      <c r="M799">
        <f t="shared" si="140"/>
        <v>1</v>
      </c>
      <c r="N799" s="53">
        <f t="shared" si="141"/>
        <v>1.6666666666666667</v>
      </c>
      <c r="S799" s="55" t="str">
        <f t="shared" si="142"/>
        <v>C01256</v>
      </c>
      <c r="T799" s="56">
        <f t="shared" si="143"/>
        <v>1.6666666666666667</v>
      </c>
      <c r="U799" s="57">
        <f t="shared" si="143"/>
        <v>1.6666666666666667</v>
      </c>
      <c r="V799" s="51" t="str">
        <f t="shared" si="144"/>
        <v>Lost Customers</v>
      </c>
    </row>
    <row r="800" spans="2:22" x14ac:dyDescent="0.25">
      <c r="B800" t="s">
        <v>838</v>
      </c>
      <c r="C800" s="40">
        <v>45839</v>
      </c>
      <c r="D800" s="2">
        <v>2</v>
      </c>
      <c r="E800" s="4">
        <v>439.8</v>
      </c>
      <c r="F800" s="4"/>
      <c r="G800" s="4" t="str">
        <f t="shared" si="134"/>
        <v>C01257</v>
      </c>
      <c r="H800" s="40">
        <f t="shared" si="135"/>
        <v>45839</v>
      </c>
      <c r="I800" s="2">
        <f t="shared" si="136"/>
        <v>2</v>
      </c>
      <c r="J800" s="4">
        <f t="shared" si="137"/>
        <v>439.8</v>
      </c>
      <c r="K800">
        <f t="shared" si="138"/>
        <v>4</v>
      </c>
      <c r="L800">
        <f t="shared" si="139"/>
        <v>4</v>
      </c>
      <c r="M800">
        <f t="shared" si="140"/>
        <v>2</v>
      </c>
      <c r="N800" s="53">
        <f t="shared" si="141"/>
        <v>3.3333333333333335</v>
      </c>
      <c r="S800" s="55" t="str">
        <f t="shared" si="142"/>
        <v>C01257</v>
      </c>
      <c r="T800" s="56">
        <f t="shared" si="143"/>
        <v>3.3333333333333335</v>
      </c>
      <c r="U800" s="57">
        <f t="shared" si="143"/>
        <v>3.3333333333333335</v>
      </c>
      <c r="V800" s="51" t="str">
        <f t="shared" si="144"/>
        <v>Loyal or Potential Loyalists</v>
      </c>
    </row>
    <row r="801" spans="2:22" x14ac:dyDescent="0.25">
      <c r="B801" t="s">
        <v>839</v>
      </c>
      <c r="C801" s="40">
        <v>45766</v>
      </c>
      <c r="D801" s="2">
        <v>1</v>
      </c>
      <c r="E801" s="4">
        <v>1396.49</v>
      </c>
      <c r="F801" s="4"/>
      <c r="G801" s="4" t="str">
        <f t="shared" si="134"/>
        <v>C01258</v>
      </c>
      <c r="H801" s="40">
        <f t="shared" si="135"/>
        <v>45766</v>
      </c>
      <c r="I801" s="2">
        <f t="shared" si="136"/>
        <v>1</v>
      </c>
      <c r="J801" s="4">
        <f t="shared" si="137"/>
        <v>1396.49</v>
      </c>
      <c r="K801">
        <f t="shared" si="138"/>
        <v>3</v>
      </c>
      <c r="L801">
        <f t="shared" si="139"/>
        <v>3</v>
      </c>
      <c r="M801">
        <f t="shared" si="140"/>
        <v>4</v>
      </c>
      <c r="N801" s="53">
        <f t="shared" si="141"/>
        <v>3.3333333333333335</v>
      </c>
      <c r="S801" s="55" t="str">
        <f t="shared" si="142"/>
        <v>C01258</v>
      </c>
      <c r="T801" s="56">
        <f t="shared" si="143"/>
        <v>3.3333333333333335</v>
      </c>
      <c r="U801" s="57">
        <f t="shared" si="143"/>
        <v>3.3333333333333335</v>
      </c>
      <c r="V801" s="51" t="str">
        <f t="shared" si="144"/>
        <v>Loyal or Potential Loyalists</v>
      </c>
    </row>
    <row r="802" spans="2:22" x14ac:dyDescent="0.25">
      <c r="B802" t="s">
        <v>840</v>
      </c>
      <c r="C802" s="40">
        <v>45185</v>
      </c>
      <c r="D802" s="2">
        <v>1</v>
      </c>
      <c r="E802" s="4">
        <v>3365.23</v>
      </c>
      <c r="F802" s="4"/>
      <c r="G802" s="4" t="str">
        <f t="shared" si="134"/>
        <v>C01260</v>
      </c>
      <c r="H802" s="40">
        <f t="shared" si="135"/>
        <v>45185</v>
      </c>
      <c r="I802" s="2">
        <f t="shared" si="136"/>
        <v>1</v>
      </c>
      <c r="J802" s="4">
        <f t="shared" si="137"/>
        <v>3365.23</v>
      </c>
      <c r="K802">
        <f t="shared" si="138"/>
        <v>1</v>
      </c>
      <c r="L802">
        <f t="shared" si="139"/>
        <v>3</v>
      </c>
      <c r="M802">
        <f t="shared" si="140"/>
        <v>4</v>
      </c>
      <c r="N802" s="53">
        <f t="shared" si="141"/>
        <v>2.6666666666666665</v>
      </c>
      <c r="S802" s="55" t="str">
        <f t="shared" si="142"/>
        <v>C01260</v>
      </c>
      <c r="T802" s="56">
        <f t="shared" si="143"/>
        <v>2.6666666666666665</v>
      </c>
      <c r="U802" s="57">
        <f t="shared" si="143"/>
        <v>2.6666666666666665</v>
      </c>
      <c r="V802" s="51" t="str">
        <f t="shared" si="144"/>
        <v>At Risk Customers</v>
      </c>
    </row>
    <row r="803" spans="2:22" x14ac:dyDescent="0.25">
      <c r="B803" t="s">
        <v>841</v>
      </c>
      <c r="C803" s="40">
        <v>45662</v>
      </c>
      <c r="D803" s="2">
        <v>2</v>
      </c>
      <c r="E803" s="4">
        <v>656.5</v>
      </c>
      <c r="F803" s="4"/>
      <c r="G803" s="4" t="str">
        <f t="shared" si="134"/>
        <v>C01261</v>
      </c>
      <c r="H803" s="40">
        <f t="shared" si="135"/>
        <v>45662</v>
      </c>
      <c r="I803" s="2">
        <f t="shared" si="136"/>
        <v>2</v>
      </c>
      <c r="J803" s="4">
        <f t="shared" si="137"/>
        <v>656.5</v>
      </c>
      <c r="K803">
        <f t="shared" si="138"/>
        <v>3</v>
      </c>
      <c r="L803">
        <f t="shared" si="139"/>
        <v>4</v>
      </c>
      <c r="M803">
        <f t="shared" si="140"/>
        <v>3</v>
      </c>
      <c r="N803" s="53">
        <f t="shared" si="141"/>
        <v>3.3333333333333335</v>
      </c>
      <c r="S803" s="55" t="str">
        <f t="shared" si="142"/>
        <v>C01261</v>
      </c>
      <c r="T803" s="56">
        <f t="shared" si="143"/>
        <v>3.3333333333333335</v>
      </c>
      <c r="U803" s="57">
        <f t="shared" si="143"/>
        <v>3.3333333333333335</v>
      </c>
      <c r="V803" s="51" t="str">
        <f t="shared" si="144"/>
        <v>Loyal or Potential Loyalists</v>
      </c>
    </row>
    <row r="804" spans="2:22" x14ac:dyDescent="0.25">
      <c r="B804" t="s">
        <v>842</v>
      </c>
      <c r="C804" s="40">
        <v>45489</v>
      </c>
      <c r="D804" s="2">
        <v>1</v>
      </c>
      <c r="E804" s="4">
        <v>100.07</v>
      </c>
      <c r="F804" s="4"/>
      <c r="G804" s="4" t="str">
        <f t="shared" si="134"/>
        <v>C01262</v>
      </c>
      <c r="H804" s="40">
        <f t="shared" si="135"/>
        <v>45489</v>
      </c>
      <c r="I804" s="2">
        <f t="shared" si="136"/>
        <v>1</v>
      </c>
      <c r="J804" s="4">
        <f t="shared" si="137"/>
        <v>100.07</v>
      </c>
      <c r="K804">
        <f t="shared" si="138"/>
        <v>2</v>
      </c>
      <c r="L804">
        <f t="shared" si="139"/>
        <v>3</v>
      </c>
      <c r="M804">
        <f t="shared" si="140"/>
        <v>1</v>
      </c>
      <c r="N804" s="53">
        <f t="shared" si="141"/>
        <v>2</v>
      </c>
      <c r="S804" s="55" t="str">
        <f t="shared" si="142"/>
        <v>C01262</v>
      </c>
      <c r="T804" s="56">
        <f t="shared" si="143"/>
        <v>2</v>
      </c>
      <c r="U804" s="57">
        <f t="shared" si="143"/>
        <v>2</v>
      </c>
      <c r="V804" s="51" t="str">
        <f t="shared" si="144"/>
        <v>Lost Customers</v>
      </c>
    </row>
    <row r="805" spans="2:22" x14ac:dyDescent="0.25">
      <c r="B805" t="s">
        <v>843</v>
      </c>
      <c r="C805" s="40">
        <v>45639</v>
      </c>
      <c r="D805" s="2">
        <v>3</v>
      </c>
      <c r="E805" s="4">
        <v>631.73</v>
      </c>
      <c r="F805" s="4"/>
      <c r="G805" s="4" t="str">
        <f t="shared" si="134"/>
        <v>C01264</v>
      </c>
      <c r="H805" s="40">
        <f t="shared" si="135"/>
        <v>45639</v>
      </c>
      <c r="I805" s="2">
        <f t="shared" si="136"/>
        <v>3</v>
      </c>
      <c r="J805" s="4">
        <f t="shared" si="137"/>
        <v>631.73</v>
      </c>
      <c r="K805">
        <f t="shared" si="138"/>
        <v>3</v>
      </c>
      <c r="L805">
        <f t="shared" si="139"/>
        <v>4</v>
      </c>
      <c r="M805">
        <f t="shared" si="140"/>
        <v>3</v>
      </c>
      <c r="N805" s="53">
        <f t="shared" si="141"/>
        <v>3.3333333333333335</v>
      </c>
      <c r="S805" s="55" t="str">
        <f t="shared" si="142"/>
        <v>C01264</v>
      </c>
      <c r="T805" s="56">
        <f t="shared" si="143"/>
        <v>3.3333333333333335</v>
      </c>
      <c r="U805" s="57">
        <f t="shared" si="143"/>
        <v>3.3333333333333335</v>
      </c>
      <c r="V805" s="51" t="str">
        <f t="shared" si="144"/>
        <v>Loyal or Potential Loyalists</v>
      </c>
    </row>
    <row r="806" spans="2:22" x14ac:dyDescent="0.25">
      <c r="B806" t="s">
        <v>844</v>
      </c>
      <c r="C806" s="40">
        <v>45911</v>
      </c>
      <c r="D806" s="2">
        <v>8</v>
      </c>
      <c r="E806" s="4">
        <v>5544.36</v>
      </c>
      <c r="F806" s="4"/>
      <c r="G806" s="4" t="str">
        <f t="shared" si="134"/>
        <v>C01266</v>
      </c>
      <c r="H806" s="40">
        <f t="shared" si="135"/>
        <v>45911</v>
      </c>
      <c r="I806" s="2">
        <f t="shared" si="136"/>
        <v>8</v>
      </c>
      <c r="J806" s="4">
        <f t="shared" si="137"/>
        <v>5544.36</v>
      </c>
      <c r="K806">
        <f t="shared" si="138"/>
        <v>4</v>
      </c>
      <c r="L806">
        <f t="shared" si="139"/>
        <v>5</v>
      </c>
      <c r="M806">
        <f t="shared" si="140"/>
        <v>5</v>
      </c>
      <c r="N806" s="53">
        <f t="shared" si="141"/>
        <v>4.666666666666667</v>
      </c>
      <c r="S806" s="55" t="str">
        <f t="shared" si="142"/>
        <v>C01266</v>
      </c>
      <c r="T806" s="56">
        <f t="shared" si="143"/>
        <v>4.666666666666667</v>
      </c>
      <c r="U806" s="57">
        <f t="shared" si="143"/>
        <v>4.666666666666667</v>
      </c>
      <c r="V806" s="51" t="str">
        <f t="shared" si="144"/>
        <v>Champions</v>
      </c>
    </row>
    <row r="807" spans="2:22" x14ac:dyDescent="0.25">
      <c r="B807" t="s">
        <v>845</v>
      </c>
      <c r="C807" s="40">
        <v>45867</v>
      </c>
      <c r="D807" s="2">
        <v>2</v>
      </c>
      <c r="E807" s="4">
        <v>4407.68</v>
      </c>
      <c r="F807" s="4"/>
      <c r="G807" s="4" t="str">
        <f t="shared" si="134"/>
        <v>C01267</v>
      </c>
      <c r="H807" s="40">
        <f t="shared" si="135"/>
        <v>45867</v>
      </c>
      <c r="I807" s="2">
        <f t="shared" si="136"/>
        <v>2</v>
      </c>
      <c r="J807" s="4">
        <f t="shared" si="137"/>
        <v>4407.68</v>
      </c>
      <c r="K807">
        <f t="shared" si="138"/>
        <v>4</v>
      </c>
      <c r="L807">
        <f t="shared" si="139"/>
        <v>4</v>
      </c>
      <c r="M807">
        <f t="shared" si="140"/>
        <v>5</v>
      </c>
      <c r="N807" s="53">
        <f t="shared" si="141"/>
        <v>4.333333333333333</v>
      </c>
      <c r="S807" s="55" t="str">
        <f t="shared" si="142"/>
        <v>C01267</v>
      </c>
      <c r="T807" s="56">
        <f t="shared" si="143"/>
        <v>4.333333333333333</v>
      </c>
      <c r="U807" s="57">
        <f t="shared" si="143"/>
        <v>4.333333333333333</v>
      </c>
      <c r="V807" s="51" t="str">
        <f t="shared" si="144"/>
        <v>Champions</v>
      </c>
    </row>
    <row r="808" spans="2:22" x14ac:dyDescent="0.25">
      <c r="B808" t="s">
        <v>846</v>
      </c>
      <c r="C808" s="40">
        <v>45288</v>
      </c>
      <c r="D808" s="2">
        <v>1</v>
      </c>
      <c r="E808" s="4">
        <v>1367.68</v>
      </c>
      <c r="F808" s="4"/>
      <c r="G808" s="4" t="str">
        <f t="shared" si="134"/>
        <v>C01270</v>
      </c>
      <c r="H808" s="40">
        <f t="shared" si="135"/>
        <v>45288</v>
      </c>
      <c r="I808" s="2">
        <f t="shared" si="136"/>
        <v>1</v>
      </c>
      <c r="J808" s="4">
        <f t="shared" si="137"/>
        <v>1367.68</v>
      </c>
      <c r="K808">
        <f t="shared" si="138"/>
        <v>1</v>
      </c>
      <c r="L808">
        <f t="shared" si="139"/>
        <v>3</v>
      </c>
      <c r="M808">
        <f t="shared" si="140"/>
        <v>4</v>
      </c>
      <c r="N808" s="53">
        <f t="shared" si="141"/>
        <v>2.6666666666666665</v>
      </c>
      <c r="S808" s="55" t="str">
        <f t="shared" si="142"/>
        <v>C01270</v>
      </c>
      <c r="T808" s="56">
        <f t="shared" si="143"/>
        <v>2.6666666666666665</v>
      </c>
      <c r="U808" s="57">
        <f t="shared" si="143"/>
        <v>2.6666666666666665</v>
      </c>
      <c r="V808" s="51" t="str">
        <f t="shared" si="144"/>
        <v>At Risk Customers</v>
      </c>
    </row>
    <row r="809" spans="2:22" x14ac:dyDescent="0.25">
      <c r="B809" t="s">
        <v>847</v>
      </c>
      <c r="C809" s="40">
        <v>45974</v>
      </c>
      <c r="D809" s="2">
        <v>25</v>
      </c>
      <c r="E809" s="4">
        <v>19362.810000000001</v>
      </c>
      <c r="F809" s="4"/>
      <c r="G809" s="4" t="str">
        <f t="shared" si="134"/>
        <v>C01274</v>
      </c>
      <c r="H809" s="40">
        <f t="shared" si="135"/>
        <v>45974</v>
      </c>
      <c r="I809" s="2">
        <f t="shared" si="136"/>
        <v>25</v>
      </c>
      <c r="J809" s="4">
        <f t="shared" si="137"/>
        <v>19362.810000000001</v>
      </c>
      <c r="K809">
        <f t="shared" si="138"/>
        <v>5</v>
      </c>
      <c r="L809">
        <f t="shared" si="139"/>
        <v>5</v>
      </c>
      <c r="M809">
        <f t="shared" si="140"/>
        <v>5</v>
      </c>
      <c r="N809" s="53">
        <f t="shared" si="141"/>
        <v>5</v>
      </c>
      <c r="S809" s="55" t="str">
        <f t="shared" si="142"/>
        <v>C01274</v>
      </c>
      <c r="T809" s="56">
        <f t="shared" si="143"/>
        <v>5</v>
      </c>
      <c r="U809" s="57">
        <f t="shared" si="143"/>
        <v>5</v>
      </c>
      <c r="V809" s="51" t="str">
        <f t="shared" si="144"/>
        <v>Champions</v>
      </c>
    </row>
    <row r="810" spans="2:22" x14ac:dyDescent="0.25">
      <c r="B810" t="s">
        <v>848</v>
      </c>
      <c r="C810" s="40">
        <v>45317</v>
      </c>
      <c r="D810" s="2">
        <v>2</v>
      </c>
      <c r="E810" s="4">
        <v>552.51</v>
      </c>
      <c r="F810" s="4"/>
      <c r="G810" s="4" t="str">
        <f t="shared" si="134"/>
        <v>C01275</v>
      </c>
      <c r="H810" s="40">
        <f t="shared" si="135"/>
        <v>45317</v>
      </c>
      <c r="I810" s="2">
        <f t="shared" si="136"/>
        <v>2</v>
      </c>
      <c r="J810" s="4">
        <f t="shared" si="137"/>
        <v>552.51</v>
      </c>
      <c r="K810">
        <f t="shared" si="138"/>
        <v>1</v>
      </c>
      <c r="L810">
        <f t="shared" si="139"/>
        <v>4</v>
      </c>
      <c r="M810">
        <f t="shared" si="140"/>
        <v>3</v>
      </c>
      <c r="N810" s="53">
        <f t="shared" si="141"/>
        <v>2.6666666666666665</v>
      </c>
      <c r="S810" s="55" t="str">
        <f t="shared" si="142"/>
        <v>C01275</v>
      </c>
      <c r="T810" s="56">
        <f t="shared" si="143"/>
        <v>2.6666666666666665</v>
      </c>
      <c r="U810" s="57">
        <f t="shared" si="143"/>
        <v>2.6666666666666665</v>
      </c>
      <c r="V810" s="51" t="str">
        <f t="shared" si="144"/>
        <v>At Risk Customers</v>
      </c>
    </row>
    <row r="811" spans="2:22" x14ac:dyDescent="0.25">
      <c r="B811" t="s">
        <v>849</v>
      </c>
      <c r="C811" s="40">
        <v>45728</v>
      </c>
      <c r="D811" s="2">
        <v>14</v>
      </c>
      <c r="E811" s="4">
        <v>4808.55</v>
      </c>
      <c r="F811" s="4"/>
      <c r="G811" s="4" t="str">
        <f t="shared" si="134"/>
        <v>C01277</v>
      </c>
      <c r="H811" s="40">
        <f t="shared" si="135"/>
        <v>45728</v>
      </c>
      <c r="I811" s="2">
        <f t="shared" si="136"/>
        <v>14</v>
      </c>
      <c r="J811" s="4">
        <f t="shared" si="137"/>
        <v>4808.55</v>
      </c>
      <c r="K811">
        <f t="shared" si="138"/>
        <v>3</v>
      </c>
      <c r="L811">
        <f t="shared" si="139"/>
        <v>5</v>
      </c>
      <c r="M811">
        <f t="shared" si="140"/>
        <v>5</v>
      </c>
      <c r="N811" s="53">
        <f t="shared" si="141"/>
        <v>4.333333333333333</v>
      </c>
      <c r="S811" s="55" t="str">
        <f t="shared" si="142"/>
        <v>C01277</v>
      </c>
      <c r="T811" s="56">
        <f t="shared" si="143"/>
        <v>4.333333333333333</v>
      </c>
      <c r="U811" s="57">
        <f t="shared" si="143"/>
        <v>4.333333333333333</v>
      </c>
      <c r="V811" s="51" t="str">
        <f t="shared" si="144"/>
        <v>Champions</v>
      </c>
    </row>
    <row r="812" spans="2:22" x14ac:dyDescent="0.25">
      <c r="B812" t="s">
        <v>850</v>
      </c>
      <c r="C812" s="40">
        <v>46003</v>
      </c>
      <c r="D812" s="2">
        <v>4</v>
      </c>
      <c r="E812" s="4">
        <v>2654.41</v>
      </c>
      <c r="F812" s="4"/>
      <c r="G812" s="4" t="str">
        <f t="shared" si="134"/>
        <v>C01279</v>
      </c>
      <c r="H812" s="40">
        <f t="shared" si="135"/>
        <v>46003</v>
      </c>
      <c r="I812" s="2">
        <f t="shared" si="136"/>
        <v>4</v>
      </c>
      <c r="J812" s="4">
        <f t="shared" si="137"/>
        <v>2654.41</v>
      </c>
      <c r="K812">
        <f t="shared" si="138"/>
        <v>5</v>
      </c>
      <c r="L812">
        <f t="shared" si="139"/>
        <v>5</v>
      </c>
      <c r="M812">
        <f t="shared" si="140"/>
        <v>4</v>
      </c>
      <c r="N812" s="53">
        <f t="shared" si="141"/>
        <v>4.666666666666667</v>
      </c>
      <c r="S812" s="55" t="str">
        <f t="shared" si="142"/>
        <v>C01279</v>
      </c>
      <c r="T812" s="56">
        <f t="shared" si="143"/>
        <v>4.666666666666667</v>
      </c>
      <c r="U812" s="57">
        <f t="shared" si="143"/>
        <v>4.666666666666667</v>
      </c>
      <c r="V812" s="51" t="str">
        <f t="shared" si="144"/>
        <v>Champions</v>
      </c>
    </row>
    <row r="813" spans="2:22" x14ac:dyDescent="0.25">
      <c r="B813" t="s">
        <v>851</v>
      </c>
      <c r="C813" s="40">
        <v>45455</v>
      </c>
      <c r="D813" s="2">
        <v>1</v>
      </c>
      <c r="E813" s="4">
        <v>5282.11</v>
      </c>
      <c r="F813" s="4"/>
      <c r="G813" s="4" t="str">
        <f t="shared" si="134"/>
        <v>C01280</v>
      </c>
      <c r="H813" s="40">
        <f t="shared" si="135"/>
        <v>45455</v>
      </c>
      <c r="I813" s="2">
        <f t="shared" si="136"/>
        <v>1</v>
      </c>
      <c r="J813" s="4">
        <f t="shared" si="137"/>
        <v>5282.11</v>
      </c>
      <c r="K813">
        <f t="shared" si="138"/>
        <v>2</v>
      </c>
      <c r="L813">
        <f t="shared" si="139"/>
        <v>3</v>
      </c>
      <c r="M813">
        <f t="shared" si="140"/>
        <v>5</v>
      </c>
      <c r="N813" s="53">
        <f t="shared" si="141"/>
        <v>3.3333333333333335</v>
      </c>
      <c r="S813" s="55" t="str">
        <f t="shared" si="142"/>
        <v>C01280</v>
      </c>
      <c r="T813" s="56">
        <f t="shared" si="143"/>
        <v>3.3333333333333335</v>
      </c>
      <c r="U813" s="57">
        <f t="shared" si="143"/>
        <v>3.3333333333333335</v>
      </c>
      <c r="V813" s="51" t="str">
        <f t="shared" si="144"/>
        <v>Loyal or Potential Loyalists</v>
      </c>
    </row>
    <row r="814" spans="2:22" x14ac:dyDescent="0.25">
      <c r="B814" t="s">
        <v>852</v>
      </c>
      <c r="C814" s="40">
        <v>45984</v>
      </c>
      <c r="D814" s="2">
        <v>4</v>
      </c>
      <c r="E814" s="4">
        <v>2935.99</v>
      </c>
      <c r="F814" s="4"/>
      <c r="G814" s="4" t="str">
        <f t="shared" si="134"/>
        <v>C01281</v>
      </c>
      <c r="H814" s="40">
        <f t="shared" si="135"/>
        <v>45984</v>
      </c>
      <c r="I814" s="2">
        <f t="shared" si="136"/>
        <v>4</v>
      </c>
      <c r="J814" s="4">
        <f t="shared" si="137"/>
        <v>2935.99</v>
      </c>
      <c r="K814">
        <f t="shared" si="138"/>
        <v>5</v>
      </c>
      <c r="L814">
        <f t="shared" si="139"/>
        <v>5</v>
      </c>
      <c r="M814">
        <f t="shared" si="140"/>
        <v>4</v>
      </c>
      <c r="N814" s="53">
        <f t="shared" si="141"/>
        <v>4.666666666666667</v>
      </c>
      <c r="S814" s="55" t="str">
        <f t="shared" si="142"/>
        <v>C01281</v>
      </c>
      <c r="T814" s="56">
        <f t="shared" si="143"/>
        <v>4.666666666666667</v>
      </c>
      <c r="U814" s="57">
        <f t="shared" si="143"/>
        <v>4.666666666666667</v>
      </c>
      <c r="V814" s="51" t="str">
        <f t="shared" si="144"/>
        <v>Champions</v>
      </c>
    </row>
    <row r="815" spans="2:22" x14ac:dyDescent="0.25">
      <c r="B815" t="s">
        <v>853</v>
      </c>
      <c r="C815" s="40">
        <v>45792</v>
      </c>
      <c r="D815" s="2">
        <v>2</v>
      </c>
      <c r="E815" s="4">
        <v>347.15</v>
      </c>
      <c r="F815" s="4"/>
      <c r="G815" s="4" t="str">
        <f t="shared" si="134"/>
        <v>C01282</v>
      </c>
      <c r="H815" s="40">
        <f t="shared" si="135"/>
        <v>45792</v>
      </c>
      <c r="I815" s="2">
        <f t="shared" si="136"/>
        <v>2</v>
      </c>
      <c r="J815" s="4">
        <f t="shared" si="137"/>
        <v>347.15</v>
      </c>
      <c r="K815">
        <f t="shared" si="138"/>
        <v>3</v>
      </c>
      <c r="L815">
        <f t="shared" si="139"/>
        <v>4</v>
      </c>
      <c r="M815">
        <f t="shared" si="140"/>
        <v>2</v>
      </c>
      <c r="N815" s="53">
        <f t="shared" si="141"/>
        <v>3</v>
      </c>
      <c r="S815" s="55" t="str">
        <f t="shared" si="142"/>
        <v>C01282</v>
      </c>
      <c r="T815" s="56">
        <f t="shared" si="143"/>
        <v>3</v>
      </c>
      <c r="U815" s="57">
        <f t="shared" si="143"/>
        <v>3</v>
      </c>
      <c r="V815" s="51" t="str">
        <f t="shared" si="144"/>
        <v>At Risk Customers</v>
      </c>
    </row>
    <row r="816" spans="2:22" x14ac:dyDescent="0.25">
      <c r="B816" t="s">
        <v>854</v>
      </c>
      <c r="C816" s="40">
        <v>45522</v>
      </c>
      <c r="D816" s="2">
        <v>1</v>
      </c>
      <c r="E816" s="4">
        <v>385.02</v>
      </c>
      <c r="F816" s="4"/>
      <c r="G816" s="4" t="str">
        <f t="shared" si="134"/>
        <v>C01283</v>
      </c>
      <c r="H816" s="40">
        <f t="shared" si="135"/>
        <v>45522</v>
      </c>
      <c r="I816" s="2">
        <f t="shared" si="136"/>
        <v>1</v>
      </c>
      <c r="J816" s="4">
        <f t="shared" si="137"/>
        <v>385.02</v>
      </c>
      <c r="K816">
        <f t="shared" si="138"/>
        <v>2</v>
      </c>
      <c r="L816">
        <f t="shared" si="139"/>
        <v>3</v>
      </c>
      <c r="M816">
        <f t="shared" si="140"/>
        <v>2</v>
      </c>
      <c r="N816" s="53">
        <f t="shared" si="141"/>
        <v>2.3333333333333335</v>
      </c>
      <c r="S816" s="55" t="str">
        <f t="shared" si="142"/>
        <v>C01283</v>
      </c>
      <c r="T816" s="56">
        <f t="shared" si="143"/>
        <v>2.3333333333333335</v>
      </c>
      <c r="U816" s="57">
        <f t="shared" si="143"/>
        <v>2.3333333333333335</v>
      </c>
      <c r="V816" s="51" t="str">
        <f t="shared" si="144"/>
        <v>At Risk Customers</v>
      </c>
    </row>
    <row r="817" spans="2:22" x14ac:dyDescent="0.25">
      <c r="B817" t="s">
        <v>855</v>
      </c>
      <c r="C817" s="40">
        <v>45174</v>
      </c>
      <c r="D817" s="2">
        <v>1</v>
      </c>
      <c r="E817" s="4">
        <v>299.45</v>
      </c>
      <c r="F817" s="4"/>
      <c r="G817" s="4" t="str">
        <f t="shared" si="134"/>
        <v>C01284</v>
      </c>
      <c r="H817" s="40">
        <f t="shared" si="135"/>
        <v>45174</v>
      </c>
      <c r="I817" s="2">
        <f t="shared" si="136"/>
        <v>1</v>
      </c>
      <c r="J817" s="4">
        <f t="shared" si="137"/>
        <v>299.45</v>
      </c>
      <c r="K817">
        <f t="shared" si="138"/>
        <v>1</v>
      </c>
      <c r="L817">
        <f t="shared" si="139"/>
        <v>3</v>
      </c>
      <c r="M817">
        <f t="shared" si="140"/>
        <v>2</v>
      </c>
      <c r="N817" s="53">
        <f t="shared" si="141"/>
        <v>2</v>
      </c>
      <c r="S817" s="55" t="str">
        <f t="shared" si="142"/>
        <v>C01284</v>
      </c>
      <c r="T817" s="56">
        <f t="shared" si="143"/>
        <v>2</v>
      </c>
      <c r="U817" s="57">
        <f t="shared" si="143"/>
        <v>2</v>
      </c>
      <c r="V817" s="51" t="str">
        <f t="shared" si="144"/>
        <v>Lost Customers</v>
      </c>
    </row>
    <row r="818" spans="2:22" x14ac:dyDescent="0.25">
      <c r="B818" t="s">
        <v>856</v>
      </c>
      <c r="C818" s="40">
        <v>45625</v>
      </c>
      <c r="D818" s="2">
        <v>1</v>
      </c>
      <c r="E818" s="4">
        <v>192.34</v>
      </c>
      <c r="F818" s="4"/>
      <c r="G818" s="4" t="str">
        <f t="shared" si="134"/>
        <v>C01286</v>
      </c>
      <c r="H818" s="40">
        <f t="shared" si="135"/>
        <v>45625</v>
      </c>
      <c r="I818" s="2">
        <f t="shared" si="136"/>
        <v>1</v>
      </c>
      <c r="J818" s="4">
        <f t="shared" si="137"/>
        <v>192.34</v>
      </c>
      <c r="K818">
        <f t="shared" si="138"/>
        <v>3</v>
      </c>
      <c r="L818">
        <f t="shared" si="139"/>
        <v>3</v>
      </c>
      <c r="M818">
        <f t="shared" si="140"/>
        <v>2</v>
      </c>
      <c r="N818" s="53">
        <f t="shared" si="141"/>
        <v>2.6666666666666665</v>
      </c>
      <c r="S818" s="55" t="str">
        <f t="shared" si="142"/>
        <v>C01286</v>
      </c>
      <c r="T818" s="56">
        <f t="shared" si="143"/>
        <v>2.6666666666666665</v>
      </c>
      <c r="U818" s="57">
        <f t="shared" si="143"/>
        <v>2.6666666666666665</v>
      </c>
      <c r="V818" s="51" t="str">
        <f t="shared" si="144"/>
        <v>At Risk Customers</v>
      </c>
    </row>
    <row r="819" spans="2:22" x14ac:dyDescent="0.25">
      <c r="B819" t="s">
        <v>857</v>
      </c>
      <c r="C819" s="40">
        <v>45684</v>
      </c>
      <c r="D819" s="2">
        <v>1</v>
      </c>
      <c r="E819" s="4">
        <v>183.15</v>
      </c>
      <c r="F819" s="4"/>
      <c r="G819" s="4" t="str">
        <f t="shared" si="134"/>
        <v>C01288</v>
      </c>
      <c r="H819" s="40">
        <f t="shared" si="135"/>
        <v>45684</v>
      </c>
      <c r="I819" s="2">
        <f t="shared" si="136"/>
        <v>1</v>
      </c>
      <c r="J819" s="4">
        <f t="shared" si="137"/>
        <v>183.15</v>
      </c>
      <c r="K819">
        <f t="shared" si="138"/>
        <v>3</v>
      </c>
      <c r="L819">
        <f t="shared" si="139"/>
        <v>3</v>
      </c>
      <c r="M819">
        <f t="shared" si="140"/>
        <v>1</v>
      </c>
      <c r="N819" s="53">
        <f t="shared" si="141"/>
        <v>2.3333333333333335</v>
      </c>
      <c r="S819" s="55" t="str">
        <f t="shared" si="142"/>
        <v>C01288</v>
      </c>
      <c r="T819" s="56">
        <f t="shared" si="143"/>
        <v>2.3333333333333335</v>
      </c>
      <c r="U819" s="57">
        <f t="shared" si="143"/>
        <v>2.3333333333333335</v>
      </c>
      <c r="V819" s="51" t="str">
        <f t="shared" si="144"/>
        <v>At Risk Customers</v>
      </c>
    </row>
    <row r="820" spans="2:22" x14ac:dyDescent="0.25">
      <c r="B820" t="s">
        <v>858</v>
      </c>
      <c r="C820" s="40">
        <v>45142</v>
      </c>
      <c r="D820" s="2">
        <v>1</v>
      </c>
      <c r="E820" s="4">
        <v>75.510000000000005</v>
      </c>
      <c r="F820" s="4"/>
      <c r="G820" s="4" t="str">
        <f t="shared" si="134"/>
        <v>C01289</v>
      </c>
      <c r="H820" s="40">
        <f t="shared" si="135"/>
        <v>45142</v>
      </c>
      <c r="I820" s="2">
        <f t="shared" si="136"/>
        <v>1</v>
      </c>
      <c r="J820" s="4">
        <f t="shared" si="137"/>
        <v>75.510000000000005</v>
      </c>
      <c r="K820">
        <f t="shared" si="138"/>
        <v>1</v>
      </c>
      <c r="L820">
        <f t="shared" si="139"/>
        <v>3</v>
      </c>
      <c r="M820">
        <f t="shared" si="140"/>
        <v>1</v>
      </c>
      <c r="N820" s="53">
        <f t="shared" si="141"/>
        <v>1.6666666666666667</v>
      </c>
      <c r="S820" s="55" t="str">
        <f t="shared" si="142"/>
        <v>C01289</v>
      </c>
      <c r="T820" s="56">
        <f t="shared" si="143"/>
        <v>1.6666666666666667</v>
      </c>
      <c r="U820" s="57">
        <f t="shared" si="143"/>
        <v>1.6666666666666667</v>
      </c>
      <c r="V820" s="51" t="str">
        <f t="shared" si="144"/>
        <v>Lost Customers</v>
      </c>
    </row>
    <row r="821" spans="2:22" x14ac:dyDescent="0.25">
      <c r="B821" t="s">
        <v>859</v>
      </c>
      <c r="C821" s="40">
        <v>45974</v>
      </c>
      <c r="D821" s="2">
        <v>1</v>
      </c>
      <c r="E821" s="4">
        <v>145.69</v>
      </c>
      <c r="F821" s="4"/>
      <c r="G821" s="4" t="str">
        <f t="shared" si="134"/>
        <v>C01290</v>
      </c>
      <c r="H821" s="40">
        <f t="shared" si="135"/>
        <v>45974</v>
      </c>
      <c r="I821" s="2">
        <f t="shared" si="136"/>
        <v>1</v>
      </c>
      <c r="J821" s="4">
        <f t="shared" si="137"/>
        <v>145.69</v>
      </c>
      <c r="K821">
        <f t="shared" si="138"/>
        <v>5</v>
      </c>
      <c r="L821">
        <f t="shared" si="139"/>
        <v>3</v>
      </c>
      <c r="M821">
        <f t="shared" si="140"/>
        <v>1</v>
      </c>
      <c r="N821" s="53">
        <f t="shared" si="141"/>
        <v>3</v>
      </c>
      <c r="S821" s="55" t="str">
        <f t="shared" si="142"/>
        <v>C01290</v>
      </c>
      <c r="T821" s="56">
        <f t="shared" si="143"/>
        <v>3</v>
      </c>
      <c r="U821" s="57">
        <f t="shared" si="143"/>
        <v>3</v>
      </c>
      <c r="V821" s="51" t="str">
        <f t="shared" si="144"/>
        <v>At Risk Customers</v>
      </c>
    </row>
    <row r="822" spans="2:22" x14ac:dyDescent="0.25">
      <c r="B822" t="s">
        <v>860</v>
      </c>
      <c r="C822" s="40">
        <v>45782</v>
      </c>
      <c r="D822" s="2">
        <v>1</v>
      </c>
      <c r="E822" s="4">
        <v>1953.84</v>
      </c>
      <c r="F822" s="4"/>
      <c r="G822" s="4" t="str">
        <f t="shared" si="134"/>
        <v>C01291</v>
      </c>
      <c r="H822" s="40">
        <f t="shared" si="135"/>
        <v>45782</v>
      </c>
      <c r="I822" s="2">
        <f t="shared" si="136"/>
        <v>1</v>
      </c>
      <c r="J822" s="4">
        <f t="shared" si="137"/>
        <v>1953.84</v>
      </c>
      <c r="K822">
        <f t="shared" si="138"/>
        <v>3</v>
      </c>
      <c r="L822">
        <f t="shared" si="139"/>
        <v>3</v>
      </c>
      <c r="M822">
        <f t="shared" si="140"/>
        <v>4</v>
      </c>
      <c r="N822" s="53">
        <f t="shared" si="141"/>
        <v>3.3333333333333335</v>
      </c>
      <c r="S822" s="55" t="str">
        <f t="shared" si="142"/>
        <v>C01291</v>
      </c>
      <c r="T822" s="56">
        <f t="shared" si="143"/>
        <v>3.3333333333333335</v>
      </c>
      <c r="U822" s="57">
        <f t="shared" si="143"/>
        <v>3.3333333333333335</v>
      </c>
      <c r="V822" s="51" t="str">
        <f t="shared" si="144"/>
        <v>Loyal or Potential Loyalists</v>
      </c>
    </row>
    <row r="823" spans="2:22" x14ac:dyDescent="0.25">
      <c r="B823" t="s">
        <v>861</v>
      </c>
      <c r="C823" s="40">
        <v>45689</v>
      </c>
      <c r="D823" s="2">
        <v>2</v>
      </c>
      <c r="E823" s="4">
        <v>363.78</v>
      </c>
      <c r="F823" s="4"/>
      <c r="G823" s="4" t="str">
        <f t="shared" si="134"/>
        <v>C01292</v>
      </c>
      <c r="H823" s="40">
        <f t="shared" si="135"/>
        <v>45689</v>
      </c>
      <c r="I823" s="2">
        <f t="shared" si="136"/>
        <v>2</v>
      </c>
      <c r="J823" s="4">
        <f t="shared" si="137"/>
        <v>363.78</v>
      </c>
      <c r="K823">
        <f t="shared" si="138"/>
        <v>3</v>
      </c>
      <c r="L823">
        <f t="shared" si="139"/>
        <v>4</v>
      </c>
      <c r="M823">
        <f t="shared" si="140"/>
        <v>2</v>
      </c>
      <c r="N823" s="53">
        <f t="shared" si="141"/>
        <v>3</v>
      </c>
      <c r="S823" s="55" t="str">
        <f t="shared" si="142"/>
        <v>C01292</v>
      </c>
      <c r="T823" s="56">
        <f t="shared" si="143"/>
        <v>3</v>
      </c>
      <c r="U823" s="57">
        <f t="shared" si="143"/>
        <v>3</v>
      </c>
      <c r="V823" s="51" t="str">
        <f t="shared" si="144"/>
        <v>At Risk Customers</v>
      </c>
    </row>
    <row r="824" spans="2:22" x14ac:dyDescent="0.25">
      <c r="B824" t="s">
        <v>862</v>
      </c>
      <c r="C824" s="40">
        <v>45603</v>
      </c>
      <c r="D824" s="2">
        <v>1</v>
      </c>
      <c r="E824" s="4">
        <v>374.18</v>
      </c>
      <c r="F824" s="4"/>
      <c r="G824" s="4" t="str">
        <f t="shared" si="134"/>
        <v>C01293</v>
      </c>
      <c r="H824" s="40">
        <f t="shared" si="135"/>
        <v>45603</v>
      </c>
      <c r="I824" s="2">
        <f t="shared" si="136"/>
        <v>1</v>
      </c>
      <c r="J824" s="4">
        <f t="shared" si="137"/>
        <v>374.18</v>
      </c>
      <c r="K824">
        <f t="shared" si="138"/>
        <v>3</v>
      </c>
      <c r="L824">
        <f t="shared" si="139"/>
        <v>3</v>
      </c>
      <c r="M824">
        <f t="shared" si="140"/>
        <v>2</v>
      </c>
      <c r="N824" s="53">
        <f t="shared" si="141"/>
        <v>2.6666666666666665</v>
      </c>
      <c r="S824" s="55" t="str">
        <f t="shared" si="142"/>
        <v>C01293</v>
      </c>
      <c r="T824" s="56">
        <f t="shared" si="143"/>
        <v>2.6666666666666665</v>
      </c>
      <c r="U824" s="57">
        <f t="shared" si="143"/>
        <v>2.6666666666666665</v>
      </c>
      <c r="V824" s="51" t="str">
        <f t="shared" si="144"/>
        <v>At Risk Customers</v>
      </c>
    </row>
    <row r="825" spans="2:22" x14ac:dyDescent="0.25">
      <c r="B825" t="s">
        <v>863</v>
      </c>
      <c r="C825" s="40">
        <v>45469</v>
      </c>
      <c r="D825" s="2">
        <v>1</v>
      </c>
      <c r="E825" s="4">
        <v>522.91</v>
      </c>
      <c r="F825" s="4"/>
      <c r="G825" s="4" t="str">
        <f t="shared" si="134"/>
        <v>C01294</v>
      </c>
      <c r="H825" s="40">
        <f t="shared" si="135"/>
        <v>45469</v>
      </c>
      <c r="I825" s="2">
        <f t="shared" si="136"/>
        <v>1</v>
      </c>
      <c r="J825" s="4">
        <f t="shared" si="137"/>
        <v>522.91</v>
      </c>
      <c r="K825">
        <f t="shared" si="138"/>
        <v>2</v>
      </c>
      <c r="L825">
        <f t="shared" si="139"/>
        <v>3</v>
      </c>
      <c r="M825">
        <f t="shared" si="140"/>
        <v>3</v>
      </c>
      <c r="N825" s="53">
        <f t="shared" si="141"/>
        <v>2.6666666666666665</v>
      </c>
      <c r="S825" s="55" t="str">
        <f t="shared" si="142"/>
        <v>C01294</v>
      </c>
      <c r="T825" s="56">
        <f t="shared" si="143"/>
        <v>2.6666666666666665</v>
      </c>
      <c r="U825" s="57">
        <f t="shared" si="143"/>
        <v>2.6666666666666665</v>
      </c>
      <c r="V825" s="51" t="str">
        <f t="shared" si="144"/>
        <v>At Risk Customers</v>
      </c>
    </row>
    <row r="826" spans="2:22" x14ac:dyDescent="0.25">
      <c r="B826" t="s">
        <v>864</v>
      </c>
      <c r="C826" s="40">
        <v>46028</v>
      </c>
      <c r="D826" s="2">
        <v>3</v>
      </c>
      <c r="E826" s="4">
        <v>991.26</v>
      </c>
      <c r="F826" s="4"/>
      <c r="G826" s="4" t="str">
        <f t="shared" si="134"/>
        <v>C01295</v>
      </c>
      <c r="H826" s="40">
        <f t="shared" si="135"/>
        <v>46028</v>
      </c>
      <c r="I826" s="2">
        <f t="shared" si="136"/>
        <v>3</v>
      </c>
      <c r="J826" s="4">
        <f t="shared" si="137"/>
        <v>991.26</v>
      </c>
      <c r="K826">
        <f t="shared" si="138"/>
        <v>5</v>
      </c>
      <c r="L826">
        <f t="shared" si="139"/>
        <v>4</v>
      </c>
      <c r="M826">
        <f t="shared" si="140"/>
        <v>3</v>
      </c>
      <c r="N826" s="53">
        <f t="shared" si="141"/>
        <v>4</v>
      </c>
      <c r="S826" s="55" t="str">
        <f t="shared" si="142"/>
        <v>C01295</v>
      </c>
      <c r="T826" s="56">
        <f t="shared" si="143"/>
        <v>4</v>
      </c>
      <c r="U826" s="57">
        <f t="shared" si="143"/>
        <v>4</v>
      </c>
      <c r="V826" s="51" t="str">
        <f t="shared" si="144"/>
        <v>Loyal or Potential Loyalists</v>
      </c>
    </row>
    <row r="827" spans="2:22" x14ac:dyDescent="0.25">
      <c r="B827" t="s">
        <v>865</v>
      </c>
      <c r="C827" s="40">
        <v>45312</v>
      </c>
      <c r="D827" s="2">
        <v>1</v>
      </c>
      <c r="E827" s="4">
        <v>108.6</v>
      </c>
      <c r="F827" s="4"/>
      <c r="G827" s="4" t="str">
        <f t="shared" si="134"/>
        <v>C01296</v>
      </c>
      <c r="H827" s="40">
        <f t="shared" si="135"/>
        <v>45312</v>
      </c>
      <c r="I827" s="2">
        <f t="shared" si="136"/>
        <v>1</v>
      </c>
      <c r="J827" s="4">
        <f t="shared" si="137"/>
        <v>108.6</v>
      </c>
      <c r="K827">
        <f t="shared" si="138"/>
        <v>1</v>
      </c>
      <c r="L827">
        <f t="shared" si="139"/>
        <v>3</v>
      </c>
      <c r="M827">
        <f t="shared" si="140"/>
        <v>1</v>
      </c>
      <c r="N827" s="53">
        <f t="shared" si="141"/>
        <v>1.6666666666666667</v>
      </c>
      <c r="S827" s="55" t="str">
        <f t="shared" si="142"/>
        <v>C01296</v>
      </c>
      <c r="T827" s="56">
        <f t="shared" si="143"/>
        <v>1.6666666666666667</v>
      </c>
      <c r="U827" s="57">
        <f t="shared" si="143"/>
        <v>1.6666666666666667</v>
      </c>
      <c r="V827" s="51" t="str">
        <f t="shared" si="144"/>
        <v>Lost Customers</v>
      </c>
    </row>
    <row r="828" spans="2:22" x14ac:dyDescent="0.25">
      <c r="B828" t="s">
        <v>866</v>
      </c>
      <c r="C828" s="40">
        <v>45938</v>
      </c>
      <c r="D828" s="2">
        <v>2</v>
      </c>
      <c r="E828" s="4">
        <v>1363.86</v>
      </c>
      <c r="F828" s="4"/>
      <c r="G828" s="4" t="str">
        <f t="shared" si="134"/>
        <v>C01297</v>
      </c>
      <c r="H828" s="40">
        <f t="shared" si="135"/>
        <v>45938</v>
      </c>
      <c r="I828" s="2">
        <f t="shared" si="136"/>
        <v>2</v>
      </c>
      <c r="J828" s="4">
        <f t="shared" si="137"/>
        <v>1363.86</v>
      </c>
      <c r="K828">
        <f t="shared" si="138"/>
        <v>4</v>
      </c>
      <c r="L828">
        <f t="shared" si="139"/>
        <v>4</v>
      </c>
      <c r="M828">
        <f t="shared" si="140"/>
        <v>4</v>
      </c>
      <c r="N828" s="53">
        <f t="shared" si="141"/>
        <v>4</v>
      </c>
      <c r="S828" s="55" t="str">
        <f t="shared" si="142"/>
        <v>C01297</v>
      </c>
      <c r="T828" s="56">
        <f t="shared" si="143"/>
        <v>4</v>
      </c>
      <c r="U828" s="57">
        <f t="shared" si="143"/>
        <v>4</v>
      </c>
      <c r="V828" s="51" t="str">
        <f t="shared" si="144"/>
        <v>Loyal or Potential Loyalists</v>
      </c>
    </row>
    <row r="829" spans="2:22" x14ac:dyDescent="0.25">
      <c r="B829" t="s">
        <v>867</v>
      </c>
      <c r="C829" s="40">
        <v>45548</v>
      </c>
      <c r="D829" s="2">
        <v>2</v>
      </c>
      <c r="E829" s="4">
        <v>462.58</v>
      </c>
      <c r="F829" s="4"/>
      <c r="G829" s="4" t="str">
        <f t="shared" si="134"/>
        <v>C01298</v>
      </c>
      <c r="H829" s="40">
        <f t="shared" si="135"/>
        <v>45548</v>
      </c>
      <c r="I829" s="2">
        <f t="shared" si="136"/>
        <v>2</v>
      </c>
      <c r="J829" s="4">
        <f t="shared" si="137"/>
        <v>462.58</v>
      </c>
      <c r="K829">
        <f t="shared" si="138"/>
        <v>2</v>
      </c>
      <c r="L829">
        <f t="shared" si="139"/>
        <v>4</v>
      </c>
      <c r="M829">
        <f t="shared" si="140"/>
        <v>3</v>
      </c>
      <c r="N829" s="53">
        <f t="shared" si="141"/>
        <v>3</v>
      </c>
      <c r="S829" s="55" t="str">
        <f t="shared" si="142"/>
        <v>C01298</v>
      </c>
      <c r="T829" s="56">
        <f t="shared" si="143"/>
        <v>3</v>
      </c>
      <c r="U829" s="57">
        <f t="shared" si="143"/>
        <v>3</v>
      </c>
      <c r="V829" s="51" t="str">
        <f t="shared" si="144"/>
        <v>At Risk Customers</v>
      </c>
    </row>
    <row r="830" spans="2:22" x14ac:dyDescent="0.25">
      <c r="B830" t="s">
        <v>868</v>
      </c>
      <c r="C830" s="40">
        <v>46001</v>
      </c>
      <c r="D830" s="2">
        <v>9</v>
      </c>
      <c r="E830" s="4">
        <v>5234.88</v>
      </c>
      <c r="F830" s="4"/>
      <c r="G830" s="4" t="str">
        <f t="shared" si="134"/>
        <v>C01299</v>
      </c>
      <c r="H830" s="40">
        <f t="shared" si="135"/>
        <v>46001</v>
      </c>
      <c r="I830" s="2">
        <f t="shared" si="136"/>
        <v>9</v>
      </c>
      <c r="J830" s="4">
        <f t="shared" si="137"/>
        <v>5234.88</v>
      </c>
      <c r="K830">
        <f t="shared" si="138"/>
        <v>5</v>
      </c>
      <c r="L830">
        <f t="shared" si="139"/>
        <v>5</v>
      </c>
      <c r="M830">
        <f t="shared" si="140"/>
        <v>5</v>
      </c>
      <c r="N830" s="53">
        <f t="shared" si="141"/>
        <v>5</v>
      </c>
      <c r="S830" s="55" t="str">
        <f t="shared" si="142"/>
        <v>C01299</v>
      </c>
      <c r="T830" s="56">
        <f t="shared" si="143"/>
        <v>5</v>
      </c>
      <c r="U830" s="57">
        <f t="shared" si="143"/>
        <v>5</v>
      </c>
      <c r="V830" s="51" t="str">
        <f t="shared" si="144"/>
        <v>Champions</v>
      </c>
    </row>
    <row r="831" spans="2:22" x14ac:dyDescent="0.25">
      <c r="B831" t="s">
        <v>869</v>
      </c>
      <c r="C831" s="40">
        <v>45928</v>
      </c>
      <c r="D831" s="2">
        <v>4</v>
      </c>
      <c r="E831" s="4">
        <v>3761.59</v>
      </c>
      <c r="F831" s="4"/>
      <c r="G831" s="4" t="str">
        <f t="shared" si="134"/>
        <v>C01300</v>
      </c>
      <c r="H831" s="40">
        <f t="shared" si="135"/>
        <v>45928</v>
      </c>
      <c r="I831" s="2">
        <f t="shared" si="136"/>
        <v>4</v>
      </c>
      <c r="J831" s="4">
        <f t="shared" si="137"/>
        <v>3761.59</v>
      </c>
      <c r="K831">
        <f t="shared" si="138"/>
        <v>4</v>
      </c>
      <c r="L831">
        <f t="shared" si="139"/>
        <v>5</v>
      </c>
      <c r="M831">
        <f t="shared" si="140"/>
        <v>5</v>
      </c>
      <c r="N831" s="53">
        <f t="shared" si="141"/>
        <v>4.666666666666667</v>
      </c>
      <c r="S831" s="55" t="str">
        <f t="shared" si="142"/>
        <v>C01300</v>
      </c>
      <c r="T831" s="56">
        <f t="shared" si="143"/>
        <v>4.666666666666667</v>
      </c>
      <c r="U831" s="57">
        <f t="shared" si="143"/>
        <v>4.666666666666667</v>
      </c>
      <c r="V831" s="51" t="str">
        <f t="shared" si="144"/>
        <v>Champions</v>
      </c>
    </row>
    <row r="832" spans="2:22" x14ac:dyDescent="0.25">
      <c r="B832" t="s">
        <v>870</v>
      </c>
      <c r="C832" s="40">
        <v>44936</v>
      </c>
      <c r="D832" s="2">
        <v>1</v>
      </c>
      <c r="E832" s="4">
        <v>129.53</v>
      </c>
      <c r="F832" s="4"/>
      <c r="G832" s="4" t="str">
        <f t="shared" si="134"/>
        <v>C01301</v>
      </c>
      <c r="H832" s="40">
        <f t="shared" si="135"/>
        <v>44936</v>
      </c>
      <c r="I832" s="2">
        <f t="shared" si="136"/>
        <v>1</v>
      </c>
      <c r="J832" s="4">
        <f t="shared" si="137"/>
        <v>129.53</v>
      </c>
      <c r="K832">
        <f t="shared" si="138"/>
        <v>1</v>
      </c>
      <c r="L832">
        <f t="shared" si="139"/>
        <v>3</v>
      </c>
      <c r="M832">
        <f t="shared" si="140"/>
        <v>1</v>
      </c>
      <c r="N832" s="53">
        <f t="shared" si="141"/>
        <v>1.6666666666666667</v>
      </c>
      <c r="S832" s="55" t="str">
        <f t="shared" si="142"/>
        <v>C01301</v>
      </c>
      <c r="T832" s="56">
        <f t="shared" si="143"/>
        <v>1.6666666666666667</v>
      </c>
      <c r="U832" s="57">
        <f t="shared" si="143"/>
        <v>1.6666666666666667</v>
      </c>
      <c r="V832" s="51" t="str">
        <f t="shared" si="144"/>
        <v>Lost Customers</v>
      </c>
    </row>
    <row r="833" spans="2:22" x14ac:dyDescent="0.25">
      <c r="B833" t="s">
        <v>871</v>
      </c>
      <c r="C833" s="40">
        <v>45861</v>
      </c>
      <c r="D833" s="2">
        <v>2</v>
      </c>
      <c r="E833" s="4">
        <v>90.69</v>
      </c>
      <c r="F833" s="4"/>
      <c r="G833" s="4" t="str">
        <f t="shared" si="134"/>
        <v>C01302</v>
      </c>
      <c r="H833" s="40">
        <f t="shared" si="135"/>
        <v>45861</v>
      </c>
      <c r="I833" s="2">
        <f t="shared" si="136"/>
        <v>2</v>
      </c>
      <c r="J833" s="4">
        <f t="shared" si="137"/>
        <v>90.69</v>
      </c>
      <c r="K833">
        <f t="shared" si="138"/>
        <v>4</v>
      </c>
      <c r="L833">
        <f t="shared" si="139"/>
        <v>4</v>
      </c>
      <c r="M833">
        <f t="shared" si="140"/>
        <v>1</v>
      </c>
      <c r="N833" s="53">
        <f t="shared" si="141"/>
        <v>3</v>
      </c>
      <c r="S833" s="55" t="str">
        <f t="shared" si="142"/>
        <v>C01302</v>
      </c>
      <c r="T833" s="56">
        <f t="shared" si="143"/>
        <v>3</v>
      </c>
      <c r="U833" s="57">
        <f t="shared" si="143"/>
        <v>3</v>
      </c>
      <c r="V833" s="51" t="str">
        <f t="shared" si="144"/>
        <v>At Risk Customers</v>
      </c>
    </row>
    <row r="834" spans="2:22" x14ac:dyDescent="0.25">
      <c r="B834" t="s">
        <v>872</v>
      </c>
      <c r="C834" s="40">
        <v>45924</v>
      </c>
      <c r="D834" s="2">
        <v>2</v>
      </c>
      <c r="E834" s="4">
        <v>2840.18</v>
      </c>
      <c r="F834" s="4"/>
      <c r="G834" s="4" t="str">
        <f t="shared" si="134"/>
        <v>C01303</v>
      </c>
      <c r="H834" s="40">
        <f t="shared" si="135"/>
        <v>45924</v>
      </c>
      <c r="I834" s="2">
        <f t="shared" si="136"/>
        <v>2</v>
      </c>
      <c r="J834" s="4">
        <f t="shared" si="137"/>
        <v>2840.18</v>
      </c>
      <c r="K834">
        <f t="shared" si="138"/>
        <v>4</v>
      </c>
      <c r="L834">
        <f t="shared" si="139"/>
        <v>4</v>
      </c>
      <c r="M834">
        <f t="shared" si="140"/>
        <v>4</v>
      </c>
      <c r="N834" s="53">
        <f t="shared" si="141"/>
        <v>4</v>
      </c>
      <c r="S834" s="55" t="str">
        <f t="shared" si="142"/>
        <v>C01303</v>
      </c>
      <c r="T834" s="56">
        <f t="shared" si="143"/>
        <v>4</v>
      </c>
      <c r="U834" s="57">
        <f t="shared" si="143"/>
        <v>4</v>
      </c>
      <c r="V834" s="51" t="str">
        <f t="shared" si="144"/>
        <v>Loyal or Potential Loyalists</v>
      </c>
    </row>
    <row r="835" spans="2:22" x14ac:dyDescent="0.25">
      <c r="B835" t="s">
        <v>873</v>
      </c>
      <c r="C835" s="40">
        <v>45912</v>
      </c>
      <c r="D835" s="2">
        <v>7</v>
      </c>
      <c r="E835" s="4">
        <v>4442.3100000000004</v>
      </c>
      <c r="F835" s="4"/>
      <c r="G835" s="4" t="str">
        <f t="shared" si="134"/>
        <v>C01304</v>
      </c>
      <c r="H835" s="40">
        <f t="shared" si="135"/>
        <v>45912</v>
      </c>
      <c r="I835" s="2">
        <f t="shared" si="136"/>
        <v>7</v>
      </c>
      <c r="J835" s="4">
        <f t="shared" si="137"/>
        <v>4442.3100000000004</v>
      </c>
      <c r="K835">
        <f t="shared" si="138"/>
        <v>4</v>
      </c>
      <c r="L835">
        <f t="shared" si="139"/>
        <v>5</v>
      </c>
      <c r="M835">
        <f t="shared" si="140"/>
        <v>5</v>
      </c>
      <c r="N835" s="53">
        <f t="shared" si="141"/>
        <v>4.666666666666667</v>
      </c>
      <c r="S835" s="55" t="str">
        <f t="shared" si="142"/>
        <v>C01304</v>
      </c>
      <c r="T835" s="56">
        <f t="shared" si="143"/>
        <v>4.666666666666667</v>
      </c>
      <c r="U835" s="57">
        <f t="shared" si="143"/>
        <v>4.666666666666667</v>
      </c>
      <c r="V835" s="51" t="str">
        <f t="shared" si="144"/>
        <v>Champions</v>
      </c>
    </row>
    <row r="836" spans="2:22" x14ac:dyDescent="0.25">
      <c r="B836" t="s">
        <v>874</v>
      </c>
      <c r="C836" s="40">
        <v>45939</v>
      </c>
      <c r="D836" s="2">
        <v>3</v>
      </c>
      <c r="E836" s="4">
        <v>510.21</v>
      </c>
      <c r="F836" s="4"/>
      <c r="G836" s="4" t="str">
        <f t="shared" ref="G836:G899" si="145">B836</f>
        <v>C01305</v>
      </c>
      <c r="H836" s="40">
        <f t="shared" ref="H836:H899" si="146">C836</f>
        <v>45939</v>
      </c>
      <c r="I836" s="2">
        <f t="shared" ref="I836:I899" si="147">D836</f>
        <v>3</v>
      </c>
      <c r="J836" s="4">
        <f t="shared" ref="J836:J899" si="148">E836</f>
        <v>510.21</v>
      </c>
      <c r="K836">
        <f t="shared" ref="K836:K899" si="149">VLOOKUP(H836,$P$5:$Q$9,2,TRUE)</f>
        <v>4</v>
      </c>
      <c r="L836">
        <f t="shared" ref="L836:L899" si="150">VLOOKUP(I836,$P$12:$Q$16,2,TRUE)</f>
        <v>4</v>
      </c>
      <c r="M836">
        <f t="shared" ref="M836:M899" si="151">VLOOKUP(J836,$P$19:$Q$23,2,TRUE)</f>
        <v>3</v>
      </c>
      <c r="N836" s="53">
        <f t="shared" ref="N836:N899" si="152">(K836+L836+M836)/3</f>
        <v>3.6666666666666665</v>
      </c>
      <c r="S836" s="55" t="str">
        <f t="shared" ref="S836:S899" si="153">G836</f>
        <v>C01305</v>
      </c>
      <c r="T836" s="56">
        <f t="shared" ref="T836:U899" si="154">$N836</f>
        <v>3.6666666666666665</v>
      </c>
      <c r="U836" s="57">
        <f t="shared" si="154"/>
        <v>3.6666666666666665</v>
      </c>
      <c r="V836" s="51" t="str">
        <f t="shared" ref="V836:V899" si="155">IF(U836&gt;4,"Champions",IF(AND(U836&gt;3,U836&lt;=4),"Loyal or Potential Loyalists",IF(AND(U836&gt;2,U836&lt;=3),"At Risk Customers","Lost Customers")))</f>
        <v>Loyal or Potential Loyalists</v>
      </c>
    </row>
    <row r="837" spans="2:22" x14ac:dyDescent="0.25">
      <c r="B837" t="s">
        <v>875</v>
      </c>
      <c r="C837" s="40">
        <v>45518</v>
      </c>
      <c r="D837" s="2">
        <v>1</v>
      </c>
      <c r="E837" s="4">
        <v>362.51</v>
      </c>
      <c r="F837" s="4"/>
      <c r="G837" s="4" t="str">
        <f t="shared" si="145"/>
        <v>C01307</v>
      </c>
      <c r="H837" s="40">
        <f t="shared" si="146"/>
        <v>45518</v>
      </c>
      <c r="I837" s="2">
        <f t="shared" si="147"/>
        <v>1</v>
      </c>
      <c r="J837" s="4">
        <f t="shared" si="148"/>
        <v>362.51</v>
      </c>
      <c r="K837">
        <f t="shared" si="149"/>
        <v>2</v>
      </c>
      <c r="L837">
        <f t="shared" si="150"/>
        <v>3</v>
      </c>
      <c r="M837">
        <f t="shared" si="151"/>
        <v>2</v>
      </c>
      <c r="N837" s="53">
        <f t="shared" si="152"/>
        <v>2.3333333333333335</v>
      </c>
      <c r="S837" s="55" t="str">
        <f t="shared" si="153"/>
        <v>C01307</v>
      </c>
      <c r="T837" s="56">
        <f t="shared" si="154"/>
        <v>2.3333333333333335</v>
      </c>
      <c r="U837" s="57">
        <f t="shared" si="154"/>
        <v>2.3333333333333335</v>
      </c>
      <c r="V837" s="51" t="str">
        <f t="shared" si="155"/>
        <v>At Risk Customers</v>
      </c>
    </row>
    <row r="838" spans="2:22" x14ac:dyDescent="0.25">
      <c r="B838" t="s">
        <v>876</v>
      </c>
      <c r="C838" s="40">
        <v>45330</v>
      </c>
      <c r="D838" s="2">
        <v>1</v>
      </c>
      <c r="E838" s="4">
        <v>510.3</v>
      </c>
      <c r="F838" s="4"/>
      <c r="G838" s="4" t="str">
        <f t="shared" si="145"/>
        <v>C01309</v>
      </c>
      <c r="H838" s="40">
        <f t="shared" si="146"/>
        <v>45330</v>
      </c>
      <c r="I838" s="2">
        <f t="shared" si="147"/>
        <v>1</v>
      </c>
      <c r="J838" s="4">
        <f t="shared" si="148"/>
        <v>510.3</v>
      </c>
      <c r="K838">
        <f t="shared" si="149"/>
        <v>2</v>
      </c>
      <c r="L838">
        <f t="shared" si="150"/>
        <v>3</v>
      </c>
      <c r="M838">
        <f t="shared" si="151"/>
        <v>3</v>
      </c>
      <c r="N838" s="53">
        <f t="shared" si="152"/>
        <v>2.6666666666666665</v>
      </c>
      <c r="S838" s="55" t="str">
        <f t="shared" si="153"/>
        <v>C01309</v>
      </c>
      <c r="T838" s="56">
        <f t="shared" si="154"/>
        <v>2.6666666666666665</v>
      </c>
      <c r="U838" s="57">
        <f t="shared" si="154"/>
        <v>2.6666666666666665</v>
      </c>
      <c r="V838" s="51" t="str">
        <f t="shared" si="155"/>
        <v>At Risk Customers</v>
      </c>
    </row>
    <row r="839" spans="2:22" x14ac:dyDescent="0.25">
      <c r="B839" t="s">
        <v>877</v>
      </c>
      <c r="C839" s="40">
        <v>45304</v>
      </c>
      <c r="D839" s="2">
        <v>1</v>
      </c>
      <c r="E839" s="4">
        <v>133.58000000000001</v>
      </c>
      <c r="F839" s="4"/>
      <c r="G839" s="4" t="str">
        <f t="shared" si="145"/>
        <v>C01310</v>
      </c>
      <c r="H839" s="40">
        <f t="shared" si="146"/>
        <v>45304</v>
      </c>
      <c r="I839" s="2">
        <f t="shared" si="147"/>
        <v>1</v>
      </c>
      <c r="J839" s="4">
        <f t="shared" si="148"/>
        <v>133.58000000000001</v>
      </c>
      <c r="K839">
        <f t="shared" si="149"/>
        <v>1</v>
      </c>
      <c r="L839">
        <f t="shared" si="150"/>
        <v>3</v>
      </c>
      <c r="M839">
        <f t="shared" si="151"/>
        <v>1</v>
      </c>
      <c r="N839" s="53">
        <f t="shared" si="152"/>
        <v>1.6666666666666667</v>
      </c>
      <c r="S839" s="55" t="str">
        <f t="shared" si="153"/>
        <v>C01310</v>
      </c>
      <c r="T839" s="56">
        <f t="shared" si="154"/>
        <v>1.6666666666666667</v>
      </c>
      <c r="U839" s="57">
        <f t="shared" si="154"/>
        <v>1.6666666666666667</v>
      </c>
      <c r="V839" s="51" t="str">
        <f t="shared" si="155"/>
        <v>Lost Customers</v>
      </c>
    </row>
    <row r="840" spans="2:22" x14ac:dyDescent="0.25">
      <c r="B840" t="s">
        <v>878</v>
      </c>
      <c r="C840" s="40">
        <v>45944</v>
      </c>
      <c r="D840" s="2">
        <v>1</v>
      </c>
      <c r="E840" s="4">
        <v>384.57</v>
      </c>
      <c r="F840" s="4"/>
      <c r="G840" s="4" t="str">
        <f t="shared" si="145"/>
        <v>C01311</v>
      </c>
      <c r="H840" s="40">
        <f t="shared" si="146"/>
        <v>45944</v>
      </c>
      <c r="I840" s="2">
        <f t="shared" si="147"/>
        <v>1</v>
      </c>
      <c r="J840" s="4">
        <f t="shared" si="148"/>
        <v>384.57</v>
      </c>
      <c r="K840">
        <f t="shared" si="149"/>
        <v>5</v>
      </c>
      <c r="L840">
        <f t="shared" si="150"/>
        <v>3</v>
      </c>
      <c r="M840">
        <f t="shared" si="151"/>
        <v>2</v>
      </c>
      <c r="N840" s="53">
        <f t="shared" si="152"/>
        <v>3.3333333333333335</v>
      </c>
      <c r="S840" s="55" t="str">
        <f t="shared" si="153"/>
        <v>C01311</v>
      </c>
      <c r="T840" s="56">
        <f t="shared" si="154"/>
        <v>3.3333333333333335</v>
      </c>
      <c r="U840" s="57">
        <f t="shared" si="154"/>
        <v>3.3333333333333335</v>
      </c>
      <c r="V840" s="51" t="str">
        <f t="shared" si="155"/>
        <v>Loyal or Potential Loyalists</v>
      </c>
    </row>
    <row r="841" spans="2:22" x14ac:dyDescent="0.25">
      <c r="B841" t="s">
        <v>879</v>
      </c>
      <c r="C841" s="40">
        <v>45036</v>
      </c>
      <c r="D841" s="2">
        <v>1</v>
      </c>
      <c r="E841" s="4">
        <v>491.25</v>
      </c>
      <c r="F841" s="4"/>
      <c r="G841" s="4" t="str">
        <f t="shared" si="145"/>
        <v>C01313</v>
      </c>
      <c r="H841" s="40">
        <f t="shared" si="146"/>
        <v>45036</v>
      </c>
      <c r="I841" s="2">
        <f t="shared" si="147"/>
        <v>1</v>
      </c>
      <c r="J841" s="4">
        <f t="shared" si="148"/>
        <v>491.25</v>
      </c>
      <c r="K841">
        <f t="shared" si="149"/>
        <v>1</v>
      </c>
      <c r="L841">
        <f t="shared" si="150"/>
        <v>3</v>
      </c>
      <c r="M841">
        <f t="shared" si="151"/>
        <v>3</v>
      </c>
      <c r="N841" s="53">
        <f t="shared" si="152"/>
        <v>2.3333333333333335</v>
      </c>
      <c r="S841" s="55" t="str">
        <f t="shared" si="153"/>
        <v>C01313</v>
      </c>
      <c r="T841" s="56">
        <f t="shared" si="154"/>
        <v>2.3333333333333335</v>
      </c>
      <c r="U841" s="57">
        <f t="shared" si="154"/>
        <v>2.3333333333333335</v>
      </c>
      <c r="V841" s="51" t="str">
        <f t="shared" si="155"/>
        <v>At Risk Customers</v>
      </c>
    </row>
    <row r="842" spans="2:22" x14ac:dyDescent="0.25">
      <c r="B842" t="s">
        <v>880</v>
      </c>
      <c r="C842" s="40">
        <v>45915</v>
      </c>
      <c r="D842" s="2">
        <v>11</v>
      </c>
      <c r="E842" s="4">
        <v>13648.44</v>
      </c>
      <c r="F842" s="4"/>
      <c r="G842" s="4" t="str">
        <f t="shared" si="145"/>
        <v>C01314</v>
      </c>
      <c r="H842" s="40">
        <f t="shared" si="146"/>
        <v>45915</v>
      </c>
      <c r="I842" s="2">
        <f t="shared" si="147"/>
        <v>11</v>
      </c>
      <c r="J842" s="4">
        <f t="shared" si="148"/>
        <v>13648.44</v>
      </c>
      <c r="K842">
        <f t="shared" si="149"/>
        <v>4</v>
      </c>
      <c r="L842">
        <f t="shared" si="150"/>
        <v>5</v>
      </c>
      <c r="M842">
        <f t="shared" si="151"/>
        <v>5</v>
      </c>
      <c r="N842" s="53">
        <f t="shared" si="152"/>
        <v>4.666666666666667</v>
      </c>
      <c r="S842" s="55" t="str">
        <f t="shared" si="153"/>
        <v>C01314</v>
      </c>
      <c r="T842" s="56">
        <f t="shared" si="154"/>
        <v>4.666666666666667</v>
      </c>
      <c r="U842" s="57">
        <f t="shared" si="154"/>
        <v>4.666666666666667</v>
      </c>
      <c r="V842" s="51" t="str">
        <f t="shared" si="155"/>
        <v>Champions</v>
      </c>
    </row>
    <row r="843" spans="2:22" x14ac:dyDescent="0.25">
      <c r="B843" t="s">
        <v>881</v>
      </c>
      <c r="C843" s="40">
        <v>45503</v>
      </c>
      <c r="D843" s="2">
        <v>3</v>
      </c>
      <c r="E843" s="4">
        <v>675.62</v>
      </c>
      <c r="F843" s="4"/>
      <c r="G843" s="4" t="str">
        <f t="shared" si="145"/>
        <v>C01315</v>
      </c>
      <c r="H843" s="40">
        <f t="shared" si="146"/>
        <v>45503</v>
      </c>
      <c r="I843" s="2">
        <f t="shared" si="147"/>
        <v>3</v>
      </c>
      <c r="J843" s="4">
        <f t="shared" si="148"/>
        <v>675.62</v>
      </c>
      <c r="K843">
        <f t="shared" si="149"/>
        <v>2</v>
      </c>
      <c r="L843">
        <f t="shared" si="150"/>
        <v>4</v>
      </c>
      <c r="M843">
        <f t="shared" si="151"/>
        <v>3</v>
      </c>
      <c r="N843" s="53">
        <f t="shared" si="152"/>
        <v>3</v>
      </c>
      <c r="S843" s="55" t="str">
        <f t="shared" si="153"/>
        <v>C01315</v>
      </c>
      <c r="T843" s="56">
        <f t="shared" si="154"/>
        <v>3</v>
      </c>
      <c r="U843" s="57">
        <f t="shared" si="154"/>
        <v>3</v>
      </c>
      <c r="V843" s="51" t="str">
        <f t="shared" si="155"/>
        <v>At Risk Customers</v>
      </c>
    </row>
    <row r="844" spans="2:22" x14ac:dyDescent="0.25">
      <c r="B844" t="s">
        <v>882</v>
      </c>
      <c r="C844" s="40">
        <v>45734</v>
      </c>
      <c r="D844" s="2">
        <v>2</v>
      </c>
      <c r="E844" s="4">
        <v>365.32</v>
      </c>
      <c r="F844" s="4"/>
      <c r="G844" s="4" t="str">
        <f t="shared" si="145"/>
        <v>C01317</v>
      </c>
      <c r="H844" s="40">
        <f t="shared" si="146"/>
        <v>45734</v>
      </c>
      <c r="I844" s="2">
        <f t="shared" si="147"/>
        <v>2</v>
      </c>
      <c r="J844" s="4">
        <f t="shared" si="148"/>
        <v>365.32</v>
      </c>
      <c r="K844">
        <f t="shared" si="149"/>
        <v>3</v>
      </c>
      <c r="L844">
        <f t="shared" si="150"/>
        <v>4</v>
      </c>
      <c r="M844">
        <f t="shared" si="151"/>
        <v>2</v>
      </c>
      <c r="N844" s="53">
        <f t="shared" si="152"/>
        <v>3</v>
      </c>
      <c r="S844" s="55" t="str">
        <f t="shared" si="153"/>
        <v>C01317</v>
      </c>
      <c r="T844" s="56">
        <f t="shared" si="154"/>
        <v>3</v>
      </c>
      <c r="U844" s="57">
        <f t="shared" si="154"/>
        <v>3</v>
      </c>
      <c r="V844" s="51" t="str">
        <f t="shared" si="155"/>
        <v>At Risk Customers</v>
      </c>
    </row>
    <row r="845" spans="2:22" x14ac:dyDescent="0.25">
      <c r="B845" t="s">
        <v>883</v>
      </c>
      <c r="C845" s="40">
        <v>45244</v>
      </c>
      <c r="D845" s="2">
        <v>2</v>
      </c>
      <c r="E845" s="4">
        <v>767.67</v>
      </c>
      <c r="F845" s="4"/>
      <c r="G845" s="4" t="str">
        <f t="shared" si="145"/>
        <v>C01319</v>
      </c>
      <c r="H845" s="40">
        <f t="shared" si="146"/>
        <v>45244</v>
      </c>
      <c r="I845" s="2">
        <f t="shared" si="147"/>
        <v>2</v>
      </c>
      <c r="J845" s="4">
        <f t="shared" si="148"/>
        <v>767.67</v>
      </c>
      <c r="K845">
        <f t="shared" si="149"/>
        <v>1</v>
      </c>
      <c r="L845">
        <f t="shared" si="150"/>
        <v>4</v>
      </c>
      <c r="M845">
        <f t="shared" si="151"/>
        <v>3</v>
      </c>
      <c r="N845" s="53">
        <f t="shared" si="152"/>
        <v>2.6666666666666665</v>
      </c>
      <c r="S845" s="55" t="str">
        <f t="shared" si="153"/>
        <v>C01319</v>
      </c>
      <c r="T845" s="56">
        <f t="shared" si="154"/>
        <v>2.6666666666666665</v>
      </c>
      <c r="U845" s="57">
        <f t="shared" si="154"/>
        <v>2.6666666666666665</v>
      </c>
      <c r="V845" s="51" t="str">
        <f t="shared" si="155"/>
        <v>At Risk Customers</v>
      </c>
    </row>
    <row r="846" spans="2:22" x14ac:dyDescent="0.25">
      <c r="B846" t="s">
        <v>884</v>
      </c>
      <c r="C846" s="40">
        <v>45129</v>
      </c>
      <c r="D846" s="2">
        <v>1</v>
      </c>
      <c r="E846" s="4">
        <v>360.82</v>
      </c>
      <c r="F846" s="4"/>
      <c r="G846" s="4" t="str">
        <f t="shared" si="145"/>
        <v>C01321</v>
      </c>
      <c r="H846" s="40">
        <f t="shared" si="146"/>
        <v>45129</v>
      </c>
      <c r="I846" s="2">
        <f t="shared" si="147"/>
        <v>1</v>
      </c>
      <c r="J846" s="4">
        <f t="shared" si="148"/>
        <v>360.82</v>
      </c>
      <c r="K846">
        <f t="shared" si="149"/>
        <v>1</v>
      </c>
      <c r="L846">
        <f t="shared" si="150"/>
        <v>3</v>
      </c>
      <c r="M846">
        <f t="shared" si="151"/>
        <v>2</v>
      </c>
      <c r="N846" s="53">
        <f t="shared" si="152"/>
        <v>2</v>
      </c>
      <c r="S846" s="55" t="str">
        <f t="shared" si="153"/>
        <v>C01321</v>
      </c>
      <c r="T846" s="56">
        <f t="shared" si="154"/>
        <v>2</v>
      </c>
      <c r="U846" s="57">
        <f t="shared" si="154"/>
        <v>2</v>
      </c>
      <c r="V846" s="51" t="str">
        <f t="shared" si="155"/>
        <v>Lost Customers</v>
      </c>
    </row>
    <row r="847" spans="2:22" x14ac:dyDescent="0.25">
      <c r="B847" t="s">
        <v>885</v>
      </c>
      <c r="C847" s="40">
        <v>45332</v>
      </c>
      <c r="D847" s="2">
        <v>1</v>
      </c>
      <c r="E847" s="4">
        <v>289.95</v>
      </c>
      <c r="F847" s="4"/>
      <c r="G847" s="4" t="str">
        <f t="shared" si="145"/>
        <v>C01324</v>
      </c>
      <c r="H847" s="40">
        <f t="shared" si="146"/>
        <v>45332</v>
      </c>
      <c r="I847" s="2">
        <f t="shared" si="147"/>
        <v>1</v>
      </c>
      <c r="J847" s="4">
        <f t="shared" si="148"/>
        <v>289.95</v>
      </c>
      <c r="K847">
        <f t="shared" si="149"/>
        <v>2</v>
      </c>
      <c r="L847">
        <f t="shared" si="150"/>
        <v>3</v>
      </c>
      <c r="M847">
        <f t="shared" si="151"/>
        <v>2</v>
      </c>
      <c r="N847" s="53">
        <f t="shared" si="152"/>
        <v>2.3333333333333335</v>
      </c>
      <c r="S847" s="55" t="str">
        <f t="shared" si="153"/>
        <v>C01324</v>
      </c>
      <c r="T847" s="56">
        <f t="shared" si="154"/>
        <v>2.3333333333333335</v>
      </c>
      <c r="U847" s="57">
        <f t="shared" si="154"/>
        <v>2.3333333333333335</v>
      </c>
      <c r="V847" s="51" t="str">
        <f t="shared" si="155"/>
        <v>At Risk Customers</v>
      </c>
    </row>
    <row r="848" spans="2:22" x14ac:dyDescent="0.25">
      <c r="B848" t="s">
        <v>886</v>
      </c>
      <c r="C848" s="40">
        <v>45811</v>
      </c>
      <c r="D848" s="2">
        <v>2</v>
      </c>
      <c r="E848" s="4">
        <v>3536.8</v>
      </c>
      <c r="F848" s="4"/>
      <c r="G848" s="4" t="str">
        <f t="shared" si="145"/>
        <v>C01332</v>
      </c>
      <c r="H848" s="40">
        <f t="shared" si="146"/>
        <v>45811</v>
      </c>
      <c r="I848" s="2">
        <f t="shared" si="147"/>
        <v>2</v>
      </c>
      <c r="J848" s="4">
        <f t="shared" si="148"/>
        <v>3536.8</v>
      </c>
      <c r="K848">
        <f t="shared" si="149"/>
        <v>4</v>
      </c>
      <c r="L848">
        <f t="shared" si="150"/>
        <v>4</v>
      </c>
      <c r="M848">
        <f t="shared" si="151"/>
        <v>4</v>
      </c>
      <c r="N848" s="53">
        <f t="shared" si="152"/>
        <v>4</v>
      </c>
      <c r="S848" s="55" t="str">
        <f t="shared" si="153"/>
        <v>C01332</v>
      </c>
      <c r="T848" s="56">
        <f t="shared" si="154"/>
        <v>4</v>
      </c>
      <c r="U848" s="57">
        <f t="shared" si="154"/>
        <v>4</v>
      </c>
      <c r="V848" s="51" t="str">
        <f t="shared" si="155"/>
        <v>Loyal or Potential Loyalists</v>
      </c>
    </row>
    <row r="849" spans="2:22" x14ac:dyDescent="0.25">
      <c r="B849" t="s">
        <v>887</v>
      </c>
      <c r="C849" s="40">
        <v>45690</v>
      </c>
      <c r="D849" s="2">
        <v>3</v>
      </c>
      <c r="E849" s="4">
        <v>3092.21</v>
      </c>
      <c r="F849" s="4"/>
      <c r="G849" s="4" t="str">
        <f t="shared" si="145"/>
        <v>C01333</v>
      </c>
      <c r="H849" s="40">
        <f t="shared" si="146"/>
        <v>45690</v>
      </c>
      <c r="I849" s="2">
        <f t="shared" si="147"/>
        <v>3</v>
      </c>
      <c r="J849" s="4">
        <f t="shared" si="148"/>
        <v>3092.21</v>
      </c>
      <c r="K849">
        <f t="shared" si="149"/>
        <v>3</v>
      </c>
      <c r="L849">
        <f t="shared" si="150"/>
        <v>4</v>
      </c>
      <c r="M849">
        <f t="shared" si="151"/>
        <v>4</v>
      </c>
      <c r="N849" s="53">
        <f t="shared" si="152"/>
        <v>3.6666666666666665</v>
      </c>
      <c r="S849" s="55" t="str">
        <f t="shared" si="153"/>
        <v>C01333</v>
      </c>
      <c r="T849" s="56">
        <f t="shared" si="154"/>
        <v>3.6666666666666665</v>
      </c>
      <c r="U849" s="57">
        <f t="shared" si="154"/>
        <v>3.6666666666666665</v>
      </c>
      <c r="V849" s="51" t="str">
        <f t="shared" si="155"/>
        <v>Loyal or Potential Loyalists</v>
      </c>
    </row>
    <row r="850" spans="2:22" x14ac:dyDescent="0.25">
      <c r="B850" t="s">
        <v>888</v>
      </c>
      <c r="C850" s="40">
        <v>45722</v>
      </c>
      <c r="D850" s="2">
        <v>1</v>
      </c>
      <c r="E850" s="4">
        <v>139.69</v>
      </c>
      <c r="F850" s="4"/>
      <c r="G850" s="4" t="str">
        <f t="shared" si="145"/>
        <v>C01334</v>
      </c>
      <c r="H850" s="40">
        <f t="shared" si="146"/>
        <v>45722</v>
      </c>
      <c r="I850" s="2">
        <f t="shared" si="147"/>
        <v>1</v>
      </c>
      <c r="J850" s="4">
        <f t="shared" si="148"/>
        <v>139.69</v>
      </c>
      <c r="K850">
        <f t="shared" si="149"/>
        <v>3</v>
      </c>
      <c r="L850">
        <f t="shared" si="150"/>
        <v>3</v>
      </c>
      <c r="M850">
        <f t="shared" si="151"/>
        <v>1</v>
      </c>
      <c r="N850" s="53">
        <f t="shared" si="152"/>
        <v>2.3333333333333335</v>
      </c>
      <c r="S850" s="55" t="str">
        <f t="shared" si="153"/>
        <v>C01334</v>
      </c>
      <c r="T850" s="56">
        <f t="shared" si="154"/>
        <v>2.3333333333333335</v>
      </c>
      <c r="U850" s="57">
        <f t="shared" si="154"/>
        <v>2.3333333333333335</v>
      </c>
      <c r="V850" s="51" t="str">
        <f t="shared" si="155"/>
        <v>At Risk Customers</v>
      </c>
    </row>
    <row r="851" spans="2:22" x14ac:dyDescent="0.25">
      <c r="B851" t="s">
        <v>889</v>
      </c>
      <c r="C851" s="40">
        <v>45727</v>
      </c>
      <c r="D851" s="2">
        <v>3</v>
      </c>
      <c r="E851" s="4">
        <v>459.76</v>
      </c>
      <c r="F851" s="4"/>
      <c r="G851" s="4" t="str">
        <f t="shared" si="145"/>
        <v>C01336</v>
      </c>
      <c r="H851" s="40">
        <f t="shared" si="146"/>
        <v>45727</v>
      </c>
      <c r="I851" s="2">
        <f t="shared" si="147"/>
        <v>3</v>
      </c>
      <c r="J851" s="4">
        <f t="shared" si="148"/>
        <v>459.76</v>
      </c>
      <c r="K851">
        <f t="shared" si="149"/>
        <v>3</v>
      </c>
      <c r="L851">
        <f t="shared" si="150"/>
        <v>4</v>
      </c>
      <c r="M851">
        <f t="shared" si="151"/>
        <v>2</v>
      </c>
      <c r="N851" s="53">
        <f t="shared" si="152"/>
        <v>3</v>
      </c>
      <c r="S851" s="55" t="str">
        <f t="shared" si="153"/>
        <v>C01336</v>
      </c>
      <c r="T851" s="56">
        <f t="shared" si="154"/>
        <v>3</v>
      </c>
      <c r="U851" s="57">
        <f t="shared" si="154"/>
        <v>3</v>
      </c>
      <c r="V851" s="51" t="str">
        <f t="shared" si="155"/>
        <v>At Risk Customers</v>
      </c>
    </row>
    <row r="852" spans="2:22" x14ac:dyDescent="0.25">
      <c r="B852" t="s">
        <v>890</v>
      </c>
      <c r="C852" s="40">
        <v>45347</v>
      </c>
      <c r="D852" s="2">
        <v>2</v>
      </c>
      <c r="E852" s="4">
        <v>482.31</v>
      </c>
      <c r="F852" s="4"/>
      <c r="G852" s="4" t="str">
        <f t="shared" si="145"/>
        <v>C01337</v>
      </c>
      <c r="H852" s="40">
        <f t="shared" si="146"/>
        <v>45347</v>
      </c>
      <c r="I852" s="2">
        <f t="shared" si="147"/>
        <v>2</v>
      </c>
      <c r="J852" s="4">
        <f t="shared" si="148"/>
        <v>482.31</v>
      </c>
      <c r="K852">
        <f t="shared" si="149"/>
        <v>2</v>
      </c>
      <c r="L852">
        <f t="shared" si="150"/>
        <v>4</v>
      </c>
      <c r="M852">
        <f t="shared" si="151"/>
        <v>3</v>
      </c>
      <c r="N852" s="53">
        <f t="shared" si="152"/>
        <v>3</v>
      </c>
      <c r="S852" s="55" t="str">
        <f t="shared" si="153"/>
        <v>C01337</v>
      </c>
      <c r="T852" s="56">
        <f t="shared" si="154"/>
        <v>3</v>
      </c>
      <c r="U852" s="57">
        <f t="shared" si="154"/>
        <v>3</v>
      </c>
      <c r="V852" s="51" t="str">
        <f t="shared" si="155"/>
        <v>At Risk Customers</v>
      </c>
    </row>
    <row r="853" spans="2:22" x14ac:dyDescent="0.25">
      <c r="B853" t="s">
        <v>891</v>
      </c>
      <c r="C853" s="40">
        <v>45537</v>
      </c>
      <c r="D853" s="2">
        <v>2</v>
      </c>
      <c r="E853" s="4">
        <v>1097.93</v>
      </c>
      <c r="F853" s="4"/>
      <c r="G853" s="4" t="str">
        <f t="shared" si="145"/>
        <v>C01338</v>
      </c>
      <c r="H853" s="40">
        <f t="shared" si="146"/>
        <v>45537</v>
      </c>
      <c r="I853" s="2">
        <f t="shared" si="147"/>
        <v>2</v>
      </c>
      <c r="J853" s="4">
        <f t="shared" si="148"/>
        <v>1097.93</v>
      </c>
      <c r="K853">
        <f t="shared" si="149"/>
        <v>2</v>
      </c>
      <c r="L853">
        <f t="shared" si="150"/>
        <v>4</v>
      </c>
      <c r="M853">
        <f t="shared" si="151"/>
        <v>3</v>
      </c>
      <c r="N853" s="53">
        <f t="shared" si="152"/>
        <v>3</v>
      </c>
      <c r="S853" s="55" t="str">
        <f t="shared" si="153"/>
        <v>C01338</v>
      </c>
      <c r="T853" s="56">
        <f t="shared" si="154"/>
        <v>3</v>
      </c>
      <c r="U853" s="57">
        <f t="shared" si="154"/>
        <v>3</v>
      </c>
      <c r="V853" s="51" t="str">
        <f t="shared" si="155"/>
        <v>At Risk Customers</v>
      </c>
    </row>
    <row r="854" spans="2:22" x14ac:dyDescent="0.25">
      <c r="B854" t="s">
        <v>892</v>
      </c>
      <c r="C854" s="40">
        <v>45883</v>
      </c>
      <c r="D854" s="2">
        <v>1</v>
      </c>
      <c r="E854" s="4">
        <v>64.900000000000006</v>
      </c>
      <c r="F854" s="4"/>
      <c r="G854" s="4" t="str">
        <f t="shared" si="145"/>
        <v>C01339</v>
      </c>
      <c r="H854" s="40">
        <f t="shared" si="146"/>
        <v>45883</v>
      </c>
      <c r="I854" s="2">
        <f t="shared" si="147"/>
        <v>1</v>
      </c>
      <c r="J854" s="4">
        <f t="shared" si="148"/>
        <v>64.900000000000006</v>
      </c>
      <c r="K854">
        <f t="shared" si="149"/>
        <v>4</v>
      </c>
      <c r="L854">
        <f t="shared" si="150"/>
        <v>3</v>
      </c>
      <c r="M854">
        <f t="shared" si="151"/>
        <v>1</v>
      </c>
      <c r="N854" s="53">
        <f t="shared" si="152"/>
        <v>2.6666666666666665</v>
      </c>
      <c r="S854" s="55" t="str">
        <f t="shared" si="153"/>
        <v>C01339</v>
      </c>
      <c r="T854" s="56">
        <f t="shared" si="154"/>
        <v>2.6666666666666665</v>
      </c>
      <c r="U854" s="57">
        <f t="shared" si="154"/>
        <v>2.6666666666666665</v>
      </c>
      <c r="V854" s="51" t="str">
        <f t="shared" si="155"/>
        <v>At Risk Customers</v>
      </c>
    </row>
    <row r="855" spans="2:22" x14ac:dyDescent="0.25">
      <c r="B855" t="s">
        <v>893</v>
      </c>
      <c r="C855" s="40">
        <v>45391</v>
      </c>
      <c r="D855" s="2">
        <v>2</v>
      </c>
      <c r="E855" s="4">
        <v>142.09</v>
      </c>
      <c r="F855" s="4"/>
      <c r="G855" s="4" t="str">
        <f t="shared" si="145"/>
        <v>C01341</v>
      </c>
      <c r="H855" s="40">
        <f t="shared" si="146"/>
        <v>45391</v>
      </c>
      <c r="I855" s="2">
        <f t="shared" si="147"/>
        <v>2</v>
      </c>
      <c r="J855" s="4">
        <f t="shared" si="148"/>
        <v>142.09</v>
      </c>
      <c r="K855">
        <f t="shared" si="149"/>
        <v>2</v>
      </c>
      <c r="L855">
        <f t="shared" si="150"/>
        <v>4</v>
      </c>
      <c r="M855">
        <f t="shared" si="151"/>
        <v>1</v>
      </c>
      <c r="N855" s="53">
        <f t="shared" si="152"/>
        <v>2.3333333333333335</v>
      </c>
      <c r="S855" s="55" t="str">
        <f t="shared" si="153"/>
        <v>C01341</v>
      </c>
      <c r="T855" s="56">
        <f t="shared" si="154"/>
        <v>2.3333333333333335</v>
      </c>
      <c r="U855" s="57">
        <f t="shared" si="154"/>
        <v>2.3333333333333335</v>
      </c>
      <c r="V855" s="51" t="str">
        <f t="shared" si="155"/>
        <v>At Risk Customers</v>
      </c>
    </row>
    <row r="856" spans="2:22" x14ac:dyDescent="0.25">
      <c r="B856" t="s">
        <v>894</v>
      </c>
      <c r="C856" s="40">
        <v>45961</v>
      </c>
      <c r="D856" s="2">
        <v>2</v>
      </c>
      <c r="E856" s="4">
        <v>1070.43</v>
      </c>
      <c r="F856" s="4"/>
      <c r="G856" s="4" t="str">
        <f t="shared" si="145"/>
        <v>C01342</v>
      </c>
      <c r="H856" s="40">
        <f t="shared" si="146"/>
        <v>45961</v>
      </c>
      <c r="I856" s="2">
        <f t="shared" si="147"/>
        <v>2</v>
      </c>
      <c r="J856" s="4">
        <f t="shared" si="148"/>
        <v>1070.43</v>
      </c>
      <c r="K856">
        <f t="shared" si="149"/>
        <v>5</v>
      </c>
      <c r="L856">
        <f t="shared" si="150"/>
        <v>4</v>
      </c>
      <c r="M856">
        <f t="shared" si="151"/>
        <v>3</v>
      </c>
      <c r="N856" s="53">
        <f t="shared" si="152"/>
        <v>4</v>
      </c>
      <c r="S856" s="55" t="str">
        <f t="shared" si="153"/>
        <v>C01342</v>
      </c>
      <c r="T856" s="56">
        <f t="shared" si="154"/>
        <v>4</v>
      </c>
      <c r="U856" s="57">
        <f t="shared" si="154"/>
        <v>4</v>
      </c>
      <c r="V856" s="51" t="str">
        <f t="shared" si="155"/>
        <v>Loyal or Potential Loyalists</v>
      </c>
    </row>
    <row r="857" spans="2:22" x14ac:dyDescent="0.25">
      <c r="B857" t="s">
        <v>895</v>
      </c>
      <c r="C857" s="40">
        <v>45576</v>
      </c>
      <c r="D857" s="2">
        <v>1</v>
      </c>
      <c r="E857" s="4">
        <v>56.58</v>
      </c>
      <c r="F857" s="4"/>
      <c r="G857" s="4" t="str">
        <f t="shared" si="145"/>
        <v>C01343</v>
      </c>
      <c r="H857" s="40">
        <f t="shared" si="146"/>
        <v>45576</v>
      </c>
      <c r="I857" s="2">
        <f t="shared" si="147"/>
        <v>1</v>
      </c>
      <c r="J857" s="4">
        <f t="shared" si="148"/>
        <v>56.58</v>
      </c>
      <c r="K857">
        <f t="shared" si="149"/>
        <v>2</v>
      </c>
      <c r="L857">
        <f t="shared" si="150"/>
        <v>3</v>
      </c>
      <c r="M857">
        <f t="shared" si="151"/>
        <v>1</v>
      </c>
      <c r="N857" s="53">
        <f t="shared" si="152"/>
        <v>2</v>
      </c>
      <c r="S857" s="55" t="str">
        <f t="shared" si="153"/>
        <v>C01343</v>
      </c>
      <c r="T857" s="56">
        <f t="shared" si="154"/>
        <v>2</v>
      </c>
      <c r="U857" s="57">
        <f t="shared" si="154"/>
        <v>2</v>
      </c>
      <c r="V857" s="51" t="str">
        <f t="shared" si="155"/>
        <v>Lost Customers</v>
      </c>
    </row>
    <row r="858" spans="2:22" x14ac:dyDescent="0.25">
      <c r="B858" t="s">
        <v>896</v>
      </c>
      <c r="C858" s="40">
        <v>45791</v>
      </c>
      <c r="D858" s="2">
        <v>6</v>
      </c>
      <c r="E858" s="4">
        <v>2254.87</v>
      </c>
      <c r="F858" s="4"/>
      <c r="G858" s="4" t="str">
        <f t="shared" si="145"/>
        <v>C01345</v>
      </c>
      <c r="H858" s="40">
        <f t="shared" si="146"/>
        <v>45791</v>
      </c>
      <c r="I858" s="2">
        <f t="shared" si="147"/>
        <v>6</v>
      </c>
      <c r="J858" s="4">
        <f t="shared" si="148"/>
        <v>2254.87</v>
      </c>
      <c r="K858">
        <f t="shared" si="149"/>
        <v>3</v>
      </c>
      <c r="L858">
        <f t="shared" si="150"/>
        <v>5</v>
      </c>
      <c r="M858">
        <f t="shared" si="151"/>
        <v>4</v>
      </c>
      <c r="N858" s="53">
        <f t="shared" si="152"/>
        <v>4</v>
      </c>
      <c r="S858" s="55" t="str">
        <f t="shared" si="153"/>
        <v>C01345</v>
      </c>
      <c r="T858" s="56">
        <f t="shared" si="154"/>
        <v>4</v>
      </c>
      <c r="U858" s="57">
        <f t="shared" si="154"/>
        <v>4</v>
      </c>
      <c r="V858" s="51" t="str">
        <f t="shared" si="155"/>
        <v>Loyal or Potential Loyalists</v>
      </c>
    </row>
    <row r="859" spans="2:22" x14ac:dyDescent="0.25">
      <c r="B859" t="s">
        <v>897</v>
      </c>
      <c r="C859" s="40">
        <v>45786</v>
      </c>
      <c r="D859" s="2">
        <v>2</v>
      </c>
      <c r="E859" s="4">
        <v>1679.84</v>
      </c>
      <c r="F859" s="4"/>
      <c r="G859" s="4" t="str">
        <f t="shared" si="145"/>
        <v>C01347</v>
      </c>
      <c r="H859" s="40">
        <f t="shared" si="146"/>
        <v>45786</v>
      </c>
      <c r="I859" s="2">
        <f t="shared" si="147"/>
        <v>2</v>
      </c>
      <c r="J859" s="4">
        <f t="shared" si="148"/>
        <v>1679.84</v>
      </c>
      <c r="K859">
        <f t="shared" si="149"/>
        <v>3</v>
      </c>
      <c r="L859">
        <f t="shared" si="150"/>
        <v>4</v>
      </c>
      <c r="M859">
        <f t="shared" si="151"/>
        <v>4</v>
      </c>
      <c r="N859" s="53">
        <f t="shared" si="152"/>
        <v>3.6666666666666665</v>
      </c>
      <c r="S859" s="55" t="str">
        <f t="shared" si="153"/>
        <v>C01347</v>
      </c>
      <c r="T859" s="56">
        <f t="shared" si="154"/>
        <v>3.6666666666666665</v>
      </c>
      <c r="U859" s="57">
        <f t="shared" si="154"/>
        <v>3.6666666666666665</v>
      </c>
      <c r="V859" s="51" t="str">
        <f t="shared" si="155"/>
        <v>Loyal or Potential Loyalists</v>
      </c>
    </row>
    <row r="860" spans="2:22" x14ac:dyDescent="0.25">
      <c r="B860" t="s">
        <v>898</v>
      </c>
      <c r="C860" s="40">
        <v>45591</v>
      </c>
      <c r="D860" s="2">
        <v>1</v>
      </c>
      <c r="E860" s="4">
        <v>76.25</v>
      </c>
      <c r="F860" s="4"/>
      <c r="G860" s="4" t="str">
        <f t="shared" si="145"/>
        <v>C01348</v>
      </c>
      <c r="H860" s="40">
        <f t="shared" si="146"/>
        <v>45591</v>
      </c>
      <c r="I860" s="2">
        <f t="shared" si="147"/>
        <v>1</v>
      </c>
      <c r="J860" s="4">
        <f t="shared" si="148"/>
        <v>76.25</v>
      </c>
      <c r="K860">
        <f t="shared" si="149"/>
        <v>2</v>
      </c>
      <c r="L860">
        <f t="shared" si="150"/>
        <v>3</v>
      </c>
      <c r="M860">
        <f t="shared" si="151"/>
        <v>1</v>
      </c>
      <c r="N860" s="53">
        <f t="shared" si="152"/>
        <v>2</v>
      </c>
      <c r="S860" s="55" t="str">
        <f t="shared" si="153"/>
        <v>C01348</v>
      </c>
      <c r="T860" s="56">
        <f t="shared" si="154"/>
        <v>2</v>
      </c>
      <c r="U860" s="57">
        <f t="shared" si="154"/>
        <v>2</v>
      </c>
      <c r="V860" s="51" t="str">
        <f t="shared" si="155"/>
        <v>Lost Customers</v>
      </c>
    </row>
    <row r="861" spans="2:22" x14ac:dyDescent="0.25">
      <c r="B861" t="s">
        <v>899</v>
      </c>
      <c r="C861" s="40">
        <v>45334</v>
      </c>
      <c r="D861" s="2">
        <v>2</v>
      </c>
      <c r="E861" s="4">
        <v>250.52</v>
      </c>
      <c r="F861" s="4"/>
      <c r="G861" s="4" t="str">
        <f t="shared" si="145"/>
        <v>C01349</v>
      </c>
      <c r="H861" s="40">
        <f t="shared" si="146"/>
        <v>45334</v>
      </c>
      <c r="I861" s="2">
        <f t="shared" si="147"/>
        <v>2</v>
      </c>
      <c r="J861" s="4">
        <f t="shared" si="148"/>
        <v>250.52</v>
      </c>
      <c r="K861">
        <f t="shared" si="149"/>
        <v>2</v>
      </c>
      <c r="L861">
        <f t="shared" si="150"/>
        <v>4</v>
      </c>
      <c r="M861">
        <f t="shared" si="151"/>
        <v>2</v>
      </c>
      <c r="N861" s="53">
        <f t="shared" si="152"/>
        <v>2.6666666666666665</v>
      </c>
      <c r="S861" s="55" t="str">
        <f t="shared" si="153"/>
        <v>C01349</v>
      </c>
      <c r="T861" s="56">
        <f t="shared" si="154"/>
        <v>2.6666666666666665</v>
      </c>
      <c r="U861" s="57">
        <f t="shared" si="154"/>
        <v>2.6666666666666665</v>
      </c>
      <c r="V861" s="51" t="str">
        <f t="shared" si="155"/>
        <v>At Risk Customers</v>
      </c>
    </row>
    <row r="862" spans="2:22" x14ac:dyDescent="0.25">
      <c r="B862" t="s">
        <v>900</v>
      </c>
      <c r="C862" s="40">
        <v>45785</v>
      </c>
      <c r="D862" s="2">
        <v>3</v>
      </c>
      <c r="E862" s="4">
        <v>984.9</v>
      </c>
      <c r="F862" s="4"/>
      <c r="G862" s="4" t="str">
        <f t="shared" si="145"/>
        <v>C01350</v>
      </c>
      <c r="H862" s="40">
        <f t="shared" si="146"/>
        <v>45785</v>
      </c>
      <c r="I862" s="2">
        <f t="shared" si="147"/>
        <v>3</v>
      </c>
      <c r="J862" s="4">
        <f t="shared" si="148"/>
        <v>984.9</v>
      </c>
      <c r="K862">
        <f t="shared" si="149"/>
        <v>3</v>
      </c>
      <c r="L862">
        <f t="shared" si="150"/>
        <v>4</v>
      </c>
      <c r="M862">
        <f t="shared" si="151"/>
        <v>3</v>
      </c>
      <c r="N862" s="53">
        <f t="shared" si="152"/>
        <v>3.3333333333333335</v>
      </c>
      <c r="S862" s="55" t="str">
        <f t="shared" si="153"/>
        <v>C01350</v>
      </c>
      <c r="T862" s="56">
        <f t="shared" si="154"/>
        <v>3.3333333333333335</v>
      </c>
      <c r="U862" s="57">
        <f t="shared" si="154"/>
        <v>3.3333333333333335</v>
      </c>
      <c r="V862" s="51" t="str">
        <f t="shared" si="155"/>
        <v>Loyal or Potential Loyalists</v>
      </c>
    </row>
    <row r="863" spans="2:22" x14ac:dyDescent="0.25">
      <c r="B863" t="s">
        <v>901</v>
      </c>
      <c r="C863" s="40">
        <v>45074</v>
      </c>
      <c r="D863" s="2">
        <v>2</v>
      </c>
      <c r="E863" s="4">
        <v>305.49</v>
      </c>
      <c r="F863" s="4"/>
      <c r="G863" s="4" t="str">
        <f t="shared" si="145"/>
        <v>C01351</v>
      </c>
      <c r="H863" s="40">
        <f t="shared" si="146"/>
        <v>45074</v>
      </c>
      <c r="I863" s="2">
        <f t="shared" si="147"/>
        <v>2</v>
      </c>
      <c r="J863" s="4">
        <f t="shared" si="148"/>
        <v>305.49</v>
      </c>
      <c r="K863">
        <f t="shared" si="149"/>
        <v>1</v>
      </c>
      <c r="L863">
        <f t="shared" si="150"/>
        <v>4</v>
      </c>
      <c r="M863">
        <f t="shared" si="151"/>
        <v>2</v>
      </c>
      <c r="N863" s="53">
        <f t="shared" si="152"/>
        <v>2.3333333333333335</v>
      </c>
      <c r="S863" s="55" t="str">
        <f t="shared" si="153"/>
        <v>C01351</v>
      </c>
      <c r="T863" s="56">
        <f t="shared" si="154"/>
        <v>2.3333333333333335</v>
      </c>
      <c r="U863" s="57">
        <f t="shared" si="154"/>
        <v>2.3333333333333335</v>
      </c>
      <c r="V863" s="51" t="str">
        <f t="shared" si="155"/>
        <v>At Risk Customers</v>
      </c>
    </row>
    <row r="864" spans="2:22" x14ac:dyDescent="0.25">
      <c r="B864" t="s">
        <v>902</v>
      </c>
      <c r="C864" s="40">
        <v>45118</v>
      </c>
      <c r="D864" s="2">
        <v>1</v>
      </c>
      <c r="E864" s="4">
        <v>205.86</v>
      </c>
      <c r="F864" s="4"/>
      <c r="G864" s="4" t="str">
        <f t="shared" si="145"/>
        <v>C01353</v>
      </c>
      <c r="H864" s="40">
        <f t="shared" si="146"/>
        <v>45118</v>
      </c>
      <c r="I864" s="2">
        <f t="shared" si="147"/>
        <v>1</v>
      </c>
      <c r="J864" s="4">
        <f t="shared" si="148"/>
        <v>205.86</v>
      </c>
      <c r="K864">
        <f t="shared" si="149"/>
        <v>1</v>
      </c>
      <c r="L864">
        <f t="shared" si="150"/>
        <v>3</v>
      </c>
      <c r="M864">
        <f t="shared" si="151"/>
        <v>2</v>
      </c>
      <c r="N864" s="53">
        <f t="shared" si="152"/>
        <v>2</v>
      </c>
      <c r="S864" s="55" t="str">
        <f t="shared" si="153"/>
        <v>C01353</v>
      </c>
      <c r="T864" s="56">
        <f t="shared" si="154"/>
        <v>2</v>
      </c>
      <c r="U864" s="57">
        <f t="shared" si="154"/>
        <v>2</v>
      </c>
      <c r="V864" s="51" t="str">
        <f t="shared" si="155"/>
        <v>Lost Customers</v>
      </c>
    </row>
    <row r="865" spans="2:22" x14ac:dyDescent="0.25">
      <c r="B865" t="s">
        <v>903</v>
      </c>
      <c r="C865" s="40">
        <v>45722</v>
      </c>
      <c r="D865" s="2">
        <v>4</v>
      </c>
      <c r="E865" s="4">
        <v>1817.14</v>
      </c>
      <c r="F865" s="4"/>
      <c r="G865" s="4" t="str">
        <f t="shared" si="145"/>
        <v>C01355</v>
      </c>
      <c r="H865" s="40">
        <f t="shared" si="146"/>
        <v>45722</v>
      </c>
      <c r="I865" s="2">
        <f t="shared" si="147"/>
        <v>4</v>
      </c>
      <c r="J865" s="4">
        <f t="shared" si="148"/>
        <v>1817.14</v>
      </c>
      <c r="K865">
        <f t="shared" si="149"/>
        <v>3</v>
      </c>
      <c r="L865">
        <f t="shared" si="150"/>
        <v>5</v>
      </c>
      <c r="M865">
        <f t="shared" si="151"/>
        <v>4</v>
      </c>
      <c r="N865" s="53">
        <f t="shared" si="152"/>
        <v>4</v>
      </c>
      <c r="S865" s="55" t="str">
        <f t="shared" si="153"/>
        <v>C01355</v>
      </c>
      <c r="T865" s="56">
        <f t="shared" si="154"/>
        <v>4</v>
      </c>
      <c r="U865" s="57">
        <f t="shared" si="154"/>
        <v>4</v>
      </c>
      <c r="V865" s="51" t="str">
        <f t="shared" si="155"/>
        <v>Loyal or Potential Loyalists</v>
      </c>
    </row>
    <row r="866" spans="2:22" x14ac:dyDescent="0.25">
      <c r="B866" t="s">
        <v>904</v>
      </c>
      <c r="C866" s="40">
        <v>45558</v>
      </c>
      <c r="D866" s="2">
        <v>1</v>
      </c>
      <c r="E866" s="4">
        <v>70.22</v>
      </c>
      <c r="F866" s="4"/>
      <c r="G866" s="4" t="str">
        <f t="shared" si="145"/>
        <v>C01357</v>
      </c>
      <c r="H866" s="40">
        <f t="shared" si="146"/>
        <v>45558</v>
      </c>
      <c r="I866" s="2">
        <f t="shared" si="147"/>
        <v>1</v>
      </c>
      <c r="J866" s="4">
        <f t="shared" si="148"/>
        <v>70.22</v>
      </c>
      <c r="K866">
        <f t="shared" si="149"/>
        <v>2</v>
      </c>
      <c r="L866">
        <f t="shared" si="150"/>
        <v>3</v>
      </c>
      <c r="M866">
        <f t="shared" si="151"/>
        <v>1</v>
      </c>
      <c r="N866" s="53">
        <f t="shared" si="152"/>
        <v>2</v>
      </c>
      <c r="S866" s="55" t="str">
        <f t="shared" si="153"/>
        <v>C01357</v>
      </c>
      <c r="T866" s="56">
        <f t="shared" si="154"/>
        <v>2</v>
      </c>
      <c r="U866" s="57">
        <f t="shared" si="154"/>
        <v>2</v>
      </c>
      <c r="V866" s="51" t="str">
        <f t="shared" si="155"/>
        <v>Lost Customers</v>
      </c>
    </row>
    <row r="867" spans="2:22" x14ac:dyDescent="0.25">
      <c r="B867" t="s">
        <v>905</v>
      </c>
      <c r="C867" s="40">
        <v>46009</v>
      </c>
      <c r="D867" s="2">
        <v>26</v>
      </c>
      <c r="E867" s="4">
        <v>13149.93</v>
      </c>
      <c r="F867" s="4"/>
      <c r="G867" s="4" t="str">
        <f t="shared" si="145"/>
        <v>C01358</v>
      </c>
      <c r="H867" s="40">
        <f t="shared" si="146"/>
        <v>46009</v>
      </c>
      <c r="I867" s="2">
        <f t="shared" si="147"/>
        <v>26</v>
      </c>
      <c r="J867" s="4">
        <f t="shared" si="148"/>
        <v>13149.93</v>
      </c>
      <c r="K867">
        <f t="shared" si="149"/>
        <v>5</v>
      </c>
      <c r="L867">
        <f t="shared" si="150"/>
        <v>5</v>
      </c>
      <c r="M867">
        <f t="shared" si="151"/>
        <v>5</v>
      </c>
      <c r="N867" s="53">
        <f t="shared" si="152"/>
        <v>5</v>
      </c>
      <c r="S867" s="55" t="str">
        <f t="shared" si="153"/>
        <v>C01358</v>
      </c>
      <c r="T867" s="56">
        <f t="shared" si="154"/>
        <v>5</v>
      </c>
      <c r="U867" s="57">
        <f t="shared" si="154"/>
        <v>5</v>
      </c>
      <c r="V867" s="51" t="str">
        <f t="shared" si="155"/>
        <v>Champions</v>
      </c>
    </row>
    <row r="868" spans="2:22" x14ac:dyDescent="0.25">
      <c r="B868" t="s">
        <v>906</v>
      </c>
      <c r="C868" s="40">
        <v>45689</v>
      </c>
      <c r="D868" s="2">
        <v>4</v>
      </c>
      <c r="E868" s="4">
        <v>1148.1099999999999</v>
      </c>
      <c r="F868" s="4"/>
      <c r="G868" s="4" t="str">
        <f t="shared" si="145"/>
        <v>C01359</v>
      </c>
      <c r="H868" s="40">
        <f t="shared" si="146"/>
        <v>45689</v>
      </c>
      <c r="I868" s="2">
        <f t="shared" si="147"/>
        <v>4</v>
      </c>
      <c r="J868" s="4">
        <f t="shared" si="148"/>
        <v>1148.1099999999999</v>
      </c>
      <c r="K868">
        <f t="shared" si="149"/>
        <v>3</v>
      </c>
      <c r="L868">
        <f t="shared" si="150"/>
        <v>5</v>
      </c>
      <c r="M868">
        <f t="shared" si="151"/>
        <v>3</v>
      </c>
      <c r="N868" s="53">
        <f t="shared" si="152"/>
        <v>3.6666666666666665</v>
      </c>
      <c r="S868" s="55" t="str">
        <f t="shared" si="153"/>
        <v>C01359</v>
      </c>
      <c r="T868" s="56">
        <f t="shared" si="154"/>
        <v>3.6666666666666665</v>
      </c>
      <c r="U868" s="57">
        <f t="shared" si="154"/>
        <v>3.6666666666666665</v>
      </c>
      <c r="V868" s="51" t="str">
        <f t="shared" si="155"/>
        <v>Loyal or Potential Loyalists</v>
      </c>
    </row>
    <row r="869" spans="2:22" x14ac:dyDescent="0.25">
      <c r="B869" t="s">
        <v>907</v>
      </c>
      <c r="C869" s="40">
        <v>45675</v>
      </c>
      <c r="D869" s="2">
        <v>1</v>
      </c>
      <c r="E869" s="4">
        <v>188.51</v>
      </c>
      <c r="F869" s="4"/>
      <c r="G869" s="4" t="str">
        <f t="shared" si="145"/>
        <v>C01360</v>
      </c>
      <c r="H869" s="40">
        <f t="shared" si="146"/>
        <v>45675</v>
      </c>
      <c r="I869" s="2">
        <f t="shared" si="147"/>
        <v>1</v>
      </c>
      <c r="J869" s="4">
        <f t="shared" si="148"/>
        <v>188.51</v>
      </c>
      <c r="K869">
        <f t="shared" si="149"/>
        <v>3</v>
      </c>
      <c r="L869">
        <f t="shared" si="150"/>
        <v>3</v>
      </c>
      <c r="M869">
        <f t="shared" si="151"/>
        <v>2</v>
      </c>
      <c r="N869" s="53">
        <f t="shared" si="152"/>
        <v>2.6666666666666665</v>
      </c>
      <c r="S869" s="55" t="str">
        <f t="shared" si="153"/>
        <v>C01360</v>
      </c>
      <c r="T869" s="56">
        <f t="shared" si="154"/>
        <v>2.6666666666666665</v>
      </c>
      <c r="U869" s="57">
        <f t="shared" si="154"/>
        <v>2.6666666666666665</v>
      </c>
      <c r="V869" s="51" t="str">
        <f t="shared" si="155"/>
        <v>At Risk Customers</v>
      </c>
    </row>
    <row r="870" spans="2:22" x14ac:dyDescent="0.25">
      <c r="B870" t="s">
        <v>908</v>
      </c>
      <c r="C870" s="40">
        <v>46017</v>
      </c>
      <c r="D870" s="2">
        <v>3</v>
      </c>
      <c r="E870" s="4">
        <v>795.64</v>
      </c>
      <c r="F870" s="4"/>
      <c r="G870" s="4" t="str">
        <f t="shared" si="145"/>
        <v>C01362</v>
      </c>
      <c r="H870" s="40">
        <f t="shared" si="146"/>
        <v>46017</v>
      </c>
      <c r="I870" s="2">
        <f t="shared" si="147"/>
        <v>3</v>
      </c>
      <c r="J870" s="4">
        <f t="shared" si="148"/>
        <v>795.64</v>
      </c>
      <c r="K870">
        <f t="shared" si="149"/>
        <v>5</v>
      </c>
      <c r="L870">
        <f t="shared" si="150"/>
        <v>4</v>
      </c>
      <c r="M870">
        <f t="shared" si="151"/>
        <v>3</v>
      </c>
      <c r="N870" s="53">
        <f t="shared" si="152"/>
        <v>4</v>
      </c>
      <c r="S870" s="55" t="str">
        <f t="shared" si="153"/>
        <v>C01362</v>
      </c>
      <c r="T870" s="56">
        <f t="shared" si="154"/>
        <v>4</v>
      </c>
      <c r="U870" s="57">
        <f t="shared" si="154"/>
        <v>4</v>
      </c>
      <c r="V870" s="51" t="str">
        <f t="shared" si="155"/>
        <v>Loyal or Potential Loyalists</v>
      </c>
    </row>
    <row r="871" spans="2:22" x14ac:dyDescent="0.25">
      <c r="B871" t="s">
        <v>909</v>
      </c>
      <c r="C871" s="40">
        <v>45858</v>
      </c>
      <c r="D871" s="2">
        <v>2</v>
      </c>
      <c r="E871" s="4">
        <v>1679.83</v>
      </c>
      <c r="F871" s="4"/>
      <c r="G871" s="4" t="str">
        <f t="shared" si="145"/>
        <v>C01363</v>
      </c>
      <c r="H871" s="40">
        <f t="shared" si="146"/>
        <v>45858</v>
      </c>
      <c r="I871" s="2">
        <f t="shared" si="147"/>
        <v>2</v>
      </c>
      <c r="J871" s="4">
        <f t="shared" si="148"/>
        <v>1679.83</v>
      </c>
      <c r="K871">
        <f t="shared" si="149"/>
        <v>4</v>
      </c>
      <c r="L871">
        <f t="shared" si="150"/>
        <v>4</v>
      </c>
      <c r="M871">
        <f t="shared" si="151"/>
        <v>4</v>
      </c>
      <c r="N871" s="53">
        <f t="shared" si="152"/>
        <v>4</v>
      </c>
      <c r="S871" s="55" t="str">
        <f t="shared" si="153"/>
        <v>C01363</v>
      </c>
      <c r="T871" s="56">
        <f t="shared" si="154"/>
        <v>4</v>
      </c>
      <c r="U871" s="57">
        <f t="shared" si="154"/>
        <v>4</v>
      </c>
      <c r="V871" s="51" t="str">
        <f t="shared" si="155"/>
        <v>Loyal or Potential Loyalists</v>
      </c>
    </row>
    <row r="872" spans="2:22" x14ac:dyDescent="0.25">
      <c r="B872" t="s">
        <v>910</v>
      </c>
      <c r="C872" s="40">
        <v>45500</v>
      </c>
      <c r="D872" s="2">
        <v>1</v>
      </c>
      <c r="E872" s="4">
        <v>90.09</v>
      </c>
      <c r="F872" s="4"/>
      <c r="G872" s="4" t="str">
        <f t="shared" si="145"/>
        <v>C01366</v>
      </c>
      <c r="H872" s="40">
        <f t="shared" si="146"/>
        <v>45500</v>
      </c>
      <c r="I872" s="2">
        <f t="shared" si="147"/>
        <v>1</v>
      </c>
      <c r="J872" s="4">
        <f t="shared" si="148"/>
        <v>90.09</v>
      </c>
      <c r="K872">
        <f t="shared" si="149"/>
        <v>2</v>
      </c>
      <c r="L872">
        <f t="shared" si="150"/>
        <v>3</v>
      </c>
      <c r="M872">
        <f t="shared" si="151"/>
        <v>1</v>
      </c>
      <c r="N872" s="53">
        <f t="shared" si="152"/>
        <v>2</v>
      </c>
      <c r="S872" s="55" t="str">
        <f t="shared" si="153"/>
        <v>C01366</v>
      </c>
      <c r="T872" s="56">
        <f t="shared" si="154"/>
        <v>2</v>
      </c>
      <c r="U872" s="57">
        <f t="shared" si="154"/>
        <v>2</v>
      </c>
      <c r="V872" s="51" t="str">
        <f t="shared" si="155"/>
        <v>Lost Customers</v>
      </c>
    </row>
    <row r="873" spans="2:22" x14ac:dyDescent="0.25">
      <c r="B873" t="s">
        <v>911</v>
      </c>
      <c r="C873" s="40">
        <v>45433</v>
      </c>
      <c r="D873" s="2">
        <v>2</v>
      </c>
      <c r="E873" s="4">
        <v>1009.46</v>
      </c>
      <c r="F873" s="4"/>
      <c r="G873" s="4" t="str">
        <f t="shared" si="145"/>
        <v>C01370</v>
      </c>
      <c r="H873" s="40">
        <f t="shared" si="146"/>
        <v>45433</v>
      </c>
      <c r="I873" s="2">
        <f t="shared" si="147"/>
        <v>2</v>
      </c>
      <c r="J873" s="4">
        <f t="shared" si="148"/>
        <v>1009.46</v>
      </c>
      <c r="K873">
        <f t="shared" si="149"/>
        <v>2</v>
      </c>
      <c r="L873">
        <f t="shared" si="150"/>
        <v>4</v>
      </c>
      <c r="M873">
        <f t="shared" si="151"/>
        <v>3</v>
      </c>
      <c r="N873" s="53">
        <f t="shared" si="152"/>
        <v>3</v>
      </c>
      <c r="S873" s="55" t="str">
        <f t="shared" si="153"/>
        <v>C01370</v>
      </c>
      <c r="T873" s="56">
        <f t="shared" si="154"/>
        <v>3</v>
      </c>
      <c r="U873" s="57">
        <f t="shared" si="154"/>
        <v>3</v>
      </c>
      <c r="V873" s="51" t="str">
        <f t="shared" si="155"/>
        <v>At Risk Customers</v>
      </c>
    </row>
    <row r="874" spans="2:22" x14ac:dyDescent="0.25">
      <c r="B874" t="s">
        <v>912</v>
      </c>
      <c r="C874" s="40">
        <v>45887</v>
      </c>
      <c r="D874" s="2">
        <v>2</v>
      </c>
      <c r="E874" s="4">
        <v>907.25</v>
      </c>
      <c r="F874" s="4"/>
      <c r="G874" s="4" t="str">
        <f t="shared" si="145"/>
        <v>C01371</v>
      </c>
      <c r="H874" s="40">
        <f t="shared" si="146"/>
        <v>45887</v>
      </c>
      <c r="I874" s="2">
        <f t="shared" si="147"/>
        <v>2</v>
      </c>
      <c r="J874" s="4">
        <f t="shared" si="148"/>
        <v>907.25</v>
      </c>
      <c r="K874">
        <f t="shared" si="149"/>
        <v>4</v>
      </c>
      <c r="L874">
        <f t="shared" si="150"/>
        <v>4</v>
      </c>
      <c r="M874">
        <f t="shared" si="151"/>
        <v>3</v>
      </c>
      <c r="N874" s="53">
        <f t="shared" si="152"/>
        <v>3.6666666666666665</v>
      </c>
      <c r="S874" s="55" t="str">
        <f t="shared" si="153"/>
        <v>C01371</v>
      </c>
      <c r="T874" s="56">
        <f t="shared" si="154"/>
        <v>3.6666666666666665</v>
      </c>
      <c r="U874" s="57">
        <f t="shared" si="154"/>
        <v>3.6666666666666665</v>
      </c>
      <c r="V874" s="51" t="str">
        <f t="shared" si="155"/>
        <v>Loyal or Potential Loyalists</v>
      </c>
    </row>
    <row r="875" spans="2:22" x14ac:dyDescent="0.25">
      <c r="B875" t="s">
        <v>913</v>
      </c>
      <c r="C875" s="40">
        <v>45703</v>
      </c>
      <c r="D875" s="2">
        <v>4</v>
      </c>
      <c r="E875" s="4">
        <v>4943.7700000000004</v>
      </c>
      <c r="F875" s="4"/>
      <c r="G875" s="4" t="str">
        <f t="shared" si="145"/>
        <v>C01372</v>
      </c>
      <c r="H875" s="40">
        <f t="shared" si="146"/>
        <v>45703</v>
      </c>
      <c r="I875" s="2">
        <f t="shared" si="147"/>
        <v>4</v>
      </c>
      <c r="J875" s="4">
        <f t="shared" si="148"/>
        <v>4943.7700000000004</v>
      </c>
      <c r="K875">
        <f t="shared" si="149"/>
        <v>3</v>
      </c>
      <c r="L875">
        <f t="shared" si="150"/>
        <v>5</v>
      </c>
      <c r="M875">
        <f t="shared" si="151"/>
        <v>5</v>
      </c>
      <c r="N875" s="53">
        <f t="shared" si="152"/>
        <v>4.333333333333333</v>
      </c>
      <c r="S875" s="55" t="str">
        <f t="shared" si="153"/>
        <v>C01372</v>
      </c>
      <c r="T875" s="56">
        <f t="shared" si="154"/>
        <v>4.333333333333333</v>
      </c>
      <c r="U875" s="57">
        <f t="shared" si="154"/>
        <v>4.333333333333333</v>
      </c>
      <c r="V875" s="51" t="str">
        <f t="shared" si="155"/>
        <v>Champions</v>
      </c>
    </row>
    <row r="876" spans="2:22" x14ac:dyDescent="0.25">
      <c r="B876" t="s">
        <v>914</v>
      </c>
      <c r="C876" s="40">
        <v>45538</v>
      </c>
      <c r="D876" s="2">
        <v>1</v>
      </c>
      <c r="E876" s="4">
        <v>43.14</v>
      </c>
      <c r="F876" s="4"/>
      <c r="G876" s="4" t="str">
        <f t="shared" si="145"/>
        <v>C01373</v>
      </c>
      <c r="H876" s="40">
        <f t="shared" si="146"/>
        <v>45538</v>
      </c>
      <c r="I876" s="2">
        <f t="shared" si="147"/>
        <v>1</v>
      </c>
      <c r="J876" s="4">
        <f t="shared" si="148"/>
        <v>43.14</v>
      </c>
      <c r="K876">
        <f t="shared" si="149"/>
        <v>2</v>
      </c>
      <c r="L876">
        <f t="shared" si="150"/>
        <v>3</v>
      </c>
      <c r="M876">
        <f t="shared" si="151"/>
        <v>1</v>
      </c>
      <c r="N876" s="53">
        <f t="shared" si="152"/>
        <v>2</v>
      </c>
      <c r="S876" s="55" t="str">
        <f t="shared" si="153"/>
        <v>C01373</v>
      </c>
      <c r="T876" s="56">
        <f t="shared" si="154"/>
        <v>2</v>
      </c>
      <c r="U876" s="57">
        <f t="shared" si="154"/>
        <v>2</v>
      </c>
      <c r="V876" s="51" t="str">
        <f t="shared" si="155"/>
        <v>Lost Customers</v>
      </c>
    </row>
    <row r="877" spans="2:22" x14ac:dyDescent="0.25">
      <c r="B877" t="s">
        <v>915</v>
      </c>
      <c r="C877" s="40">
        <v>45799</v>
      </c>
      <c r="D877" s="2">
        <v>1</v>
      </c>
      <c r="E877" s="4">
        <v>536.23</v>
      </c>
      <c r="F877" s="4"/>
      <c r="G877" s="4" t="str">
        <f t="shared" si="145"/>
        <v>C01374</v>
      </c>
      <c r="H877" s="40">
        <f t="shared" si="146"/>
        <v>45799</v>
      </c>
      <c r="I877" s="2">
        <f t="shared" si="147"/>
        <v>1</v>
      </c>
      <c r="J877" s="4">
        <f t="shared" si="148"/>
        <v>536.23</v>
      </c>
      <c r="K877">
        <f t="shared" si="149"/>
        <v>4</v>
      </c>
      <c r="L877">
        <f t="shared" si="150"/>
        <v>3</v>
      </c>
      <c r="M877">
        <f t="shared" si="151"/>
        <v>3</v>
      </c>
      <c r="N877" s="53">
        <f t="shared" si="152"/>
        <v>3.3333333333333335</v>
      </c>
      <c r="S877" s="55" t="str">
        <f t="shared" si="153"/>
        <v>C01374</v>
      </c>
      <c r="T877" s="56">
        <f t="shared" si="154"/>
        <v>3.3333333333333335</v>
      </c>
      <c r="U877" s="57">
        <f t="shared" si="154"/>
        <v>3.3333333333333335</v>
      </c>
      <c r="V877" s="51" t="str">
        <f t="shared" si="155"/>
        <v>Loyal or Potential Loyalists</v>
      </c>
    </row>
    <row r="878" spans="2:22" x14ac:dyDescent="0.25">
      <c r="B878" t="s">
        <v>916</v>
      </c>
      <c r="C878" s="40">
        <v>45833</v>
      </c>
      <c r="D878" s="2">
        <v>2</v>
      </c>
      <c r="E878" s="4">
        <v>3306.85</v>
      </c>
      <c r="F878" s="4"/>
      <c r="G878" s="4" t="str">
        <f t="shared" si="145"/>
        <v>C01375</v>
      </c>
      <c r="H878" s="40">
        <f t="shared" si="146"/>
        <v>45833</v>
      </c>
      <c r="I878" s="2">
        <f t="shared" si="147"/>
        <v>2</v>
      </c>
      <c r="J878" s="4">
        <f t="shared" si="148"/>
        <v>3306.85</v>
      </c>
      <c r="K878">
        <f t="shared" si="149"/>
        <v>4</v>
      </c>
      <c r="L878">
        <f t="shared" si="150"/>
        <v>4</v>
      </c>
      <c r="M878">
        <f t="shared" si="151"/>
        <v>4</v>
      </c>
      <c r="N878" s="53">
        <f t="shared" si="152"/>
        <v>4</v>
      </c>
      <c r="S878" s="55" t="str">
        <f t="shared" si="153"/>
        <v>C01375</v>
      </c>
      <c r="T878" s="56">
        <f t="shared" si="154"/>
        <v>4</v>
      </c>
      <c r="U878" s="57">
        <f t="shared" si="154"/>
        <v>4</v>
      </c>
      <c r="V878" s="51" t="str">
        <f t="shared" si="155"/>
        <v>Loyal or Potential Loyalists</v>
      </c>
    </row>
    <row r="879" spans="2:22" x14ac:dyDescent="0.25">
      <c r="B879" t="s">
        <v>917</v>
      </c>
      <c r="C879" s="40">
        <v>45603</v>
      </c>
      <c r="D879" s="2">
        <v>1</v>
      </c>
      <c r="E879" s="4">
        <v>249.73</v>
      </c>
      <c r="F879" s="4"/>
      <c r="G879" s="4" t="str">
        <f t="shared" si="145"/>
        <v>C01376</v>
      </c>
      <c r="H879" s="40">
        <f t="shared" si="146"/>
        <v>45603</v>
      </c>
      <c r="I879" s="2">
        <f t="shared" si="147"/>
        <v>1</v>
      </c>
      <c r="J879" s="4">
        <f t="shared" si="148"/>
        <v>249.73</v>
      </c>
      <c r="K879">
        <f t="shared" si="149"/>
        <v>3</v>
      </c>
      <c r="L879">
        <f t="shared" si="150"/>
        <v>3</v>
      </c>
      <c r="M879">
        <f t="shared" si="151"/>
        <v>2</v>
      </c>
      <c r="N879" s="53">
        <f t="shared" si="152"/>
        <v>2.6666666666666665</v>
      </c>
      <c r="S879" s="55" t="str">
        <f t="shared" si="153"/>
        <v>C01376</v>
      </c>
      <c r="T879" s="56">
        <f t="shared" si="154"/>
        <v>2.6666666666666665</v>
      </c>
      <c r="U879" s="57">
        <f t="shared" si="154"/>
        <v>2.6666666666666665</v>
      </c>
      <c r="V879" s="51" t="str">
        <f t="shared" si="155"/>
        <v>At Risk Customers</v>
      </c>
    </row>
    <row r="880" spans="2:22" x14ac:dyDescent="0.25">
      <c r="B880" t="s">
        <v>918</v>
      </c>
      <c r="C880" s="40">
        <v>45570</v>
      </c>
      <c r="D880" s="2">
        <v>3</v>
      </c>
      <c r="E880" s="4">
        <v>3145.1</v>
      </c>
      <c r="F880" s="4"/>
      <c r="G880" s="4" t="str">
        <f t="shared" si="145"/>
        <v>C01377</v>
      </c>
      <c r="H880" s="40">
        <f t="shared" si="146"/>
        <v>45570</v>
      </c>
      <c r="I880" s="2">
        <f t="shared" si="147"/>
        <v>3</v>
      </c>
      <c r="J880" s="4">
        <f t="shared" si="148"/>
        <v>3145.1</v>
      </c>
      <c r="K880">
        <f t="shared" si="149"/>
        <v>2</v>
      </c>
      <c r="L880">
        <f t="shared" si="150"/>
        <v>4</v>
      </c>
      <c r="M880">
        <f t="shared" si="151"/>
        <v>4</v>
      </c>
      <c r="N880" s="53">
        <f t="shared" si="152"/>
        <v>3.3333333333333335</v>
      </c>
      <c r="S880" s="55" t="str">
        <f t="shared" si="153"/>
        <v>C01377</v>
      </c>
      <c r="T880" s="56">
        <f t="shared" si="154"/>
        <v>3.3333333333333335</v>
      </c>
      <c r="U880" s="57">
        <f t="shared" si="154"/>
        <v>3.3333333333333335</v>
      </c>
      <c r="V880" s="51" t="str">
        <f t="shared" si="155"/>
        <v>Loyal or Potential Loyalists</v>
      </c>
    </row>
    <row r="881" spans="2:22" x14ac:dyDescent="0.25">
      <c r="B881" t="s">
        <v>919</v>
      </c>
      <c r="C881" s="40">
        <v>45626</v>
      </c>
      <c r="D881" s="2">
        <v>2</v>
      </c>
      <c r="E881" s="4">
        <v>5024.96</v>
      </c>
      <c r="F881" s="4"/>
      <c r="G881" s="4" t="str">
        <f t="shared" si="145"/>
        <v>C01379</v>
      </c>
      <c r="H881" s="40">
        <f t="shared" si="146"/>
        <v>45626</v>
      </c>
      <c r="I881" s="2">
        <f t="shared" si="147"/>
        <v>2</v>
      </c>
      <c r="J881" s="4">
        <f t="shared" si="148"/>
        <v>5024.96</v>
      </c>
      <c r="K881">
        <f t="shared" si="149"/>
        <v>3</v>
      </c>
      <c r="L881">
        <f t="shared" si="150"/>
        <v>4</v>
      </c>
      <c r="M881">
        <f t="shared" si="151"/>
        <v>5</v>
      </c>
      <c r="N881" s="53">
        <f t="shared" si="152"/>
        <v>4</v>
      </c>
      <c r="S881" s="55" t="str">
        <f t="shared" si="153"/>
        <v>C01379</v>
      </c>
      <c r="T881" s="56">
        <f t="shared" si="154"/>
        <v>4</v>
      </c>
      <c r="U881" s="57">
        <f t="shared" si="154"/>
        <v>4</v>
      </c>
      <c r="V881" s="51" t="str">
        <f t="shared" si="155"/>
        <v>Loyal or Potential Loyalists</v>
      </c>
    </row>
    <row r="882" spans="2:22" x14ac:dyDescent="0.25">
      <c r="B882" t="s">
        <v>920</v>
      </c>
      <c r="C882" s="40">
        <v>45694</v>
      </c>
      <c r="D882" s="2">
        <v>2</v>
      </c>
      <c r="E882" s="4">
        <v>620.20000000000005</v>
      </c>
      <c r="F882" s="4"/>
      <c r="G882" s="4" t="str">
        <f t="shared" si="145"/>
        <v>C01380</v>
      </c>
      <c r="H882" s="40">
        <f t="shared" si="146"/>
        <v>45694</v>
      </c>
      <c r="I882" s="2">
        <f t="shared" si="147"/>
        <v>2</v>
      </c>
      <c r="J882" s="4">
        <f t="shared" si="148"/>
        <v>620.20000000000005</v>
      </c>
      <c r="K882">
        <f t="shared" si="149"/>
        <v>3</v>
      </c>
      <c r="L882">
        <f t="shared" si="150"/>
        <v>4</v>
      </c>
      <c r="M882">
        <f t="shared" si="151"/>
        <v>3</v>
      </c>
      <c r="N882" s="53">
        <f t="shared" si="152"/>
        <v>3.3333333333333335</v>
      </c>
      <c r="S882" s="55" t="str">
        <f t="shared" si="153"/>
        <v>C01380</v>
      </c>
      <c r="T882" s="56">
        <f t="shared" si="154"/>
        <v>3.3333333333333335</v>
      </c>
      <c r="U882" s="57">
        <f t="shared" si="154"/>
        <v>3.3333333333333335</v>
      </c>
      <c r="V882" s="51" t="str">
        <f t="shared" si="155"/>
        <v>Loyal or Potential Loyalists</v>
      </c>
    </row>
    <row r="883" spans="2:22" x14ac:dyDescent="0.25">
      <c r="B883" t="s">
        <v>921</v>
      </c>
      <c r="C883" s="40">
        <v>46007</v>
      </c>
      <c r="D883" s="2">
        <v>3</v>
      </c>
      <c r="E883" s="4">
        <v>5184.7</v>
      </c>
      <c r="F883" s="4"/>
      <c r="G883" s="4" t="str">
        <f t="shared" si="145"/>
        <v>C01382</v>
      </c>
      <c r="H883" s="40">
        <f t="shared" si="146"/>
        <v>46007</v>
      </c>
      <c r="I883" s="2">
        <f t="shared" si="147"/>
        <v>3</v>
      </c>
      <c r="J883" s="4">
        <f t="shared" si="148"/>
        <v>5184.7</v>
      </c>
      <c r="K883">
        <f t="shared" si="149"/>
        <v>5</v>
      </c>
      <c r="L883">
        <f t="shared" si="150"/>
        <v>4</v>
      </c>
      <c r="M883">
        <f t="shared" si="151"/>
        <v>5</v>
      </c>
      <c r="N883" s="53">
        <f t="shared" si="152"/>
        <v>4.666666666666667</v>
      </c>
      <c r="S883" s="55" t="str">
        <f t="shared" si="153"/>
        <v>C01382</v>
      </c>
      <c r="T883" s="56">
        <f t="shared" si="154"/>
        <v>4.666666666666667</v>
      </c>
      <c r="U883" s="57">
        <f t="shared" si="154"/>
        <v>4.666666666666667</v>
      </c>
      <c r="V883" s="51" t="str">
        <f t="shared" si="155"/>
        <v>Champions</v>
      </c>
    </row>
    <row r="884" spans="2:22" x14ac:dyDescent="0.25">
      <c r="B884" t="s">
        <v>922</v>
      </c>
      <c r="C884" s="40">
        <v>45141</v>
      </c>
      <c r="D884" s="2">
        <v>1</v>
      </c>
      <c r="E884" s="4">
        <v>640.41999999999996</v>
      </c>
      <c r="F884" s="4"/>
      <c r="G884" s="4" t="str">
        <f t="shared" si="145"/>
        <v>C01384</v>
      </c>
      <c r="H884" s="40">
        <f t="shared" si="146"/>
        <v>45141</v>
      </c>
      <c r="I884" s="2">
        <f t="shared" si="147"/>
        <v>1</v>
      </c>
      <c r="J884" s="4">
        <f t="shared" si="148"/>
        <v>640.41999999999996</v>
      </c>
      <c r="K884">
        <f t="shared" si="149"/>
        <v>1</v>
      </c>
      <c r="L884">
        <f t="shared" si="150"/>
        <v>3</v>
      </c>
      <c r="M884">
        <f t="shared" si="151"/>
        <v>3</v>
      </c>
      <c r="N884" s="53">
        <f t="shared" si="152"/>
        <v>2.3333333333333335</v>
      </c>
      <c r="S884" s="55" t="str">
        <f t="shared" si="153"/>
        <v>C01384</v>
      </c>
      <c r="T884" s="56">
        <f t="shared" si="154"/>
        <v>2.3333333333333335</v>
      </c>
      <c r="U884" s="57">
        <f t="shared" si="154"/>
        <v>2.3333333333333335</v>
      </c>
      <c r="V884" s="51" t="str">
        <f t="shared" si="155"/>
        <v>At Risk Customers</v>
      </c>
    </row>
    <row r="885" spans="2:22" x14ac:dyDescent="0.25">
      <c r="B885" t="s">
        <v>923</v>
      </c>
      <c r="C885" s="40">
        <v>45959</v>
      </c>
      <c r="D885" s="2">
        <v>4</v>
      </c>
      <c r="E885" s="4">
        <v>692.64</v>
      </c>
      <c r="F885" s="4"/>
      <c r="G885" s="4" t="str">
        <f t="shared" si="145"/>
        <v>C01385</v>
      </c>
      <c r="H885" s="40">
        <f t="shared" si="146"/>
        <v>45959</v>
      </c>
      <c r="I885" s="2">
        <f t="shared" si="147"/>
        <v>4</v>
      </c>
      <c r="J885" s="4">
        <f t="shared" si="148"/>
        <v>692.64</v>
      </c>
      <c r="K885">
        <f t="shared" si="149"/>
        <v>5</v>
      </c>
      <c r="L885">
        <f t="shared" si="150"/>
        <v>5</v>
      </c>
      <c r="M885">
        <f t="shared" si="151"/>
        <v>3</v>
      </c>
      <c r="N885" s="53">
        <f t="shared" si="152"/>
        <v>4.333333333333333</v>
      </c>
      <c r="S885" s="55" t="str">
        <f t="shared" si="153"/>
        <v>C01385</v>
      </c>
      <c r="T885" s="56">
        <f t="shared" si="154"/>
        <v>4.333333333333333</v>
      </c>
      <c r="U885" s="57">
        <f t="shared" si="154"/>
        <v>4.333333333333333</v>
      </c>
      <c r="V885" s="51" t="str">
        <f t="shared" si="155"/>
        <v>Champions</v>
      </c>
    </row>
    <row r="886" spans="2:22" x14ac:dyDescent="0.25">
      <c r="B886" t="s">
        <v>924</v>
      </c>
      <c r="C886" s="40">
        <v>45198</v>
      </c>
      <c r="D886" s="2">
        <v>1</v>
      </c>
      <c r="E886" s="4">
        <v>936.64</v>
      </c>
      <c r="F886" s="4"/>
      <c r="G886" s="4" t="str">
        <f t="shared" si="145"/>
        <v>C01386</v>
      </c>
      <c r="H886" s="40">
        <f t="shared" si="146"/>
        <v>45198</v>
      </c>
      <c r="I886" s="2">
        <f t="shared" si="147"/>
        <v>1</v>
      </c>
      <c r="J886" s="4">
        <f t="shared" si="148"/>
        <v>936.64</v>
      </c>
      <c r="K886">
        <f t="shared" si="149"/>
        <v>1</v>
      </c>
      <c r="L886">
        <f t="shared" si="150"/>
        <v>3</v>
      </c>
      <c r="M886">
        <f t="shared" si="151"/>
        <v>3</v>
      </c>
      <c r="N886" s="53">
        <f t="shared" si="152"/>
        <v>2.3333333333333335</v>
      </c>
      <c r="S886" s="55" t="str">
        <f t="shared" si="153"/>
        <v>C01386</v>
      </c>
      <c r="T886" s="56">
        <f t="shared" si="154"/>
        <v>2.3333333333333335</v>
      </c>
      <c r="U886" s="57">
        <f t="shared" si="154"/>
        <v>2.3333333333333335</v>
      </c>
      <c r="V886" s="51" t="str">
        <f t="shared" si="155"/>
        <v>At Risk Customers</v>
      </c>
    </row>
    <row r="887" spans="2:22" x14ac:dyDescent="0.25">
      <c r="B887" t="s">
        <v>925</v>
      </c>
      <c r="C887" s="40">
        <v>45716</v>
      </c>
      <c r="D887" s="2">
        <v>1</v>
      </c>
      <c r="E887" s="4">
        <v>151.25</v>
      </c>
      <c r="F887" s="4"/>
      <c r="G887" s="4" t="str">
        <f t="shared" si="145"/>
        <v>C01387</v>
      </c>
      <c r="H887" s="40">
        <f t="shared" si="146"/>
        <v>45716</v>
      </c>
      <c r="I887" s="2">
        <f t="shared" si="147"/>
        <v>1</v>
      </c>
      <c r="J887" s="4">
        <f t="shared" si="148"/>
        <v>151.25</v>
      </c>
      <c r="K887">
        <f t="shared" si="149"/>
        <v>3</v>
      </c>
      <c r="L887">
        <f t="shared" si="150"/>
        <v>3</v>
      </c>
      <c r="M887">
        <f t="shared" si="151"/>
        <v>1</v>
      </c>
      <c r="N887" s="53">
        <f t="shared" si="152"/>
        <v>2.3333333333333335</v>
      </c>
      <c r="S887" s="55" t="str">
        <f t="shared" si="153"/>
        <v>C01387</v>
      </c>
      <c r="T887" s="56">
        <f t="shared" si="154"/>
        <v>2.3333333333333335</v>
      </c>
      <c r="U887" s="57">
        <f t="shared" si="154"/>
        <v>2.3333333333333335</v>
      </c>
      <c r="V887" s="51" t="str">
        <f t="shared" si="155"/>
        <v>At Risk Customers</v>
      </c>
    </row>
    <row r="888" spans="2:22" x14ac:dyDescent="0.25">
      <c r="B888" t="s">
        <v>926</v>
      </c>
      <c r="C888" s="40">
        <v>45282</v>
      </c>
      <c r="D888" s="2">
        <v>1</v>
      </c>
      <c r="E888" s="4">
        <v>268.74</v>
      </c>
      <c r="F888" s="4"/>
      <c r="G888" s="4" t="str">
        <f t="shared" si="145"/>
        <v>C01388</v>
      </c>
      <c r="H888" s="40">
        <f t="shared" si="146"/>
        <v>45282</v>
      </c>
      <c r="I888" s="2">
        <f t="shared" si="147"/>
        <v>1</v>
      </c>
      <c r="J888" s="4">
        <f t="shared" si="148"/>
        <v>268.74</v>
      </c>
      <c r="K888">
        <f t="shared" si="149"/>
        <v>1</v>
      </c>
      <c r="L888">
        <f t="shared" si="150"/>
        <v>3</v>
      </c>
      <c r="M888">
        <f t="shared" si="151"/>
        <v>2</v>
      </c>
      <c r="N888" s="53">
        <f t="shared" si="152"/>
        <v>2</v>
      </c>
      <c r="S888" s="55" t="str">
        <f t="shared" si="153"/>
        <v>C01388</v>
      </c>
      <c r="T888" s="56">
        <f t="shared" si="154"/>
        <v>2</v>
      </c>
      <c r="U888" s="57">
        <f t="shared" si="154"/>
        <v>2</v>
      </c>
      <c r="V888" s="51" t="str">
        <f t="shared" si="155"/>
        <v>Lost Customers</v>
      </c>
    </row>
    <row r="889" spans="2:22" x14ac:dyDescent="0.25">
      <c r="B889" t="s">
        <v>927</v>
      </c>
      <c r="C889" s="40">
        <v>45342</v>
      </c>
      <c r="D889" s="2">
        <v>1</v>
      </c>
      <c r="E889" s="4">
        <v>543.42999999999995</v>
      </c>
      <c r="F889" s="4"/>
      <c r="G889" s="4" t="str">
        <f t="shared" si="145"/>
        <v>C01389</v>
      </c>
      <c r="H889" s="40">
        <f t="shared" si="146"/>
        <v>45342</v>
      </c>
      <c r="I889" s="2">
        <f t="shared" si="147"/>
        <v>1</v>
      </c>
      <c r="J889" s="4">
        <f t="shared" si="148"/>
        <v>543.42999999999995</v>
      </c>
      <c r="K889">
        <f t="shared" si="149"/>
        <v>2</v>
      </c>
      <c r="L889">
        <f t="shared" si="150"/>
        <v>3</v>
      </c>
      <c r="M889">
        <f t="shared" si="151"/>
        <v>3</v>
      </c>
      <c r="N889" s="53">
        <f t="shared" si="152"/>
        <v>2.6666666666666665</v>
      </c>
      <c r="S889" s="55" t="str">
        <f t="shared" si="153"/>
        <v>C01389</v>
      </c>
      <c r="T889" s="56">
        <f t="shared" si="154"/>
        <v>2.6666666666666665</v>
      </c>
      <c r="U889" s="57">
        <f t="shared" si="154"/>
        <v>2.6666666666666665</v>
      </c>
      <c r="V889" s="51" t="str">
        <f t="shared" si="155"/>
        <v>At Risk Customers</v>
      </c>
    </row>
    <row r="890" spans="2:22" x14ac:dyDescent="0.25">
      <c r="B890" t="s">
        <v>928</v>
      </c>
      <c r="C890" s="40">
        <v>45139</v>
      </c>
      <c r="D890" s="2">
        <v>1</v>
      </c>
      <c r="E890" s="4">
        <v>527.97</v>
      </c>
      <c r="F890" s="4"/>
      <c r="G890" s="4" t="str">
        <f t="shared" si="145"/>
        <v>C01390</v>
      </c>
      <c r="H890" s="40">
        <f t="shared" si="146"/>
        <v>45139</v>
      </c>
      <c r="I890" s="2">
        <f t="shared" si="147"/>
        <v>1</v>
      </c>
      <c r="J890" s="4">
        <f t="shared" si="148"/>
        <v>527.97</v>
      </c>
      <c r="K890">
        <f t="shared" si="149"/>
        <v>1</v>
      </c>
      <c r="L890">
        <f t="shared" si="150"/>
        <v>3</v>
      </c>
      <c r="M890">
        <f t="shared" si="151"/>
        <v>3</v>
      </c>
      <c r="N890" s="53">
        <f t="shared" si="152"/>
        <v>2.3333333333333335</v>
      </c>
      <c r="S890" s="55" t="str">
        <f t="shared" si="153"/>
        <v>C01390</v>
      </c>
      <c r="T890" s="56">
        <f t="shared" si="154"/>
        <v>2.3333333333333335</v>
      </c>
      <c r="U890" s="57">
        <f t="shared" si="154"/>
        <v>2.3333333333333335</v>
      </c>
      <c r="V890" s="51" t="str">
        <f t="shared" si="155"/>
        <v>At Risk Customers</v>
      </c>
    </row>
    <row r="891" spans="2:22" x14ac:dyDescent="0.25">
      <c r="B891" t="s">
        <v>929</v>
      </c>
      <c r="C891" s="40">
        <v>45812</v>
      </c>
      <c r="D891" s="2">
        <v>1</v>
      </c>
      <c r="E891" s="4">
        <v>347.48</v>
      </c>
      <c r="F891" s="4"/>
      <c r="G891" s="4" t="str">
        <f t="shared" si="145"/>
        <v>C01392</v>
      </c>
      <c r="H891" s="40">
        <f t="shared" si="146"/>
        <v>45812</v>
      </c>
      <c r="I891" s="2">
        <f t="shared" si="147"/>
        <v>1</v>
      </c>
      <c r="J891" s="4">
        <f t="shared" si="148"/>
        <v>347.48</v>
      </c>
      <c r="K891">
        <f t="shared" si="149"/>
        <v>4</v>
      </c>
      <c r="L891">
        <f t="shared" si="150"/>
        <v>3</v>
      </c>
      <c r="M891">
        <f t="shared" si="151"/>
        <v>2</v>
      </c>
      <c r="N891" s="53">
        <f t="shared" si="152"/>
        <v>3</v>
      </c>
      <c r="S891" s="55" t="str">
        <f t="shared" si="153"/>
        <v>C01392</v>
      </c>
      <c r="T891" s="56">
        <f t="shared" si="154"/>
        <v>3</v>
      </c>
      <c r="U891" s="57">
        <f t="shared" si="154"/>
        <v>3</v>
      </c>
      <c r="V891" s="51" t="str">
        <f t="shared" si="155"/>
        <v>At Risk Customers</v>
      </c>
    </row>
    <row r="892" spans="2:22" x14ac:dyDescent="0.25">
      <c r="B892" t="s">
        <v>930</v>
      </c>
      <c r="C892" s="40">
        <v>45752</v>
      </c>
      <c r="D892" s="2">
        <v>1</v>
      </c>
      <c r="E892" s="4">
        <v>2425.09</v>
      </c>
      <c r="F892" s="4"/>
      <c r="G892" s="4" t="str">
        <f t="shared" si="145"/>
        <v>C01393</v>
      </c>
      <c r="H892" s="40">
        <f t="shared" si="146"/>
        <v>45752</v>
      </c>
      <c r="I892" s="2">
        <f t="shared" si="147"/>
        <v>1</v>
      </c>
      <c r="J892" s="4">
        <f t="shared" si="148"/>
        <v>2425.09</v>
      </c>
      <c r="K892">
        <f t="shared" si="149"/>
        <v>3</v>
      </c>
      <c r="L892">
        <f t="shared" si="150"/>
        <v>3</v>
      </c>
      <c r="M892">
        <f t="shared" si="151"/>
        <v>4</v>
      </c>
      <c r="N892" s="53">
        <f t="shared" si="152"/>
        <v>3.3333333333333335</v>
      </c>
      <c r="S892" s="55" t="str">
        <f t="shared" si="153"/>
        <v>C01393</v>
      </c>
      <c r="T892" s="56">
        <f t="shared" si="154"/>
        <v>3.3333333333333335</v>
      </c>
      <c r="U892" s="57">
        <f t="shared" si="154"/>
        <v>3.3333333333333335</v>
      </c>
      <c r="V892" s="51" t="str">
        <f t="shared" si="155"/>
        <v>Loyal or Potential Loyalists</v>
      </c>
    </row>
    <row r="893" spans="2:22" x14ac:dyDescent="0.25">
      <c r="B893" t="s">
        <v>931</v>
      </c>
      <c r="C893" s="40">
        <v>45917</v>
      </c>
      <c r="D893" s="2">
        <v>2</v>
      </c>
      <c r="E893" s="4">
        <v>161.80000000000001</v>
      </c>
      <c r="F893" s="4"/>
      <c r="G893" s="4" t="str">
        <f t="shared" si="145"/>
        <v>C01395</v>
      </c>
      <c r="H893" s="40">
        <f t="shared" si="146"/>
        <v>45917</v>
      </c>
      <c r="I893" s="2">
        <f t="shared" si="147"/>
        <v>2</v>
      </c>
      <c r="J893" s="4">
        <f t="shared" si="148"/>
        <v>161.80000000000001</v>
      </c>
      <c r="K893">
        <f t="shared" si="149"/>
        <v>4</v>
      </c>
      <c r="L893">
        <f t="shared" si="150"/>
        <v>4</v>
      </c>
      <c r="M893">
        <f t="shared" si="151"/>
        <v>1</v>
      </c>
      <c r="N893" s="53">
        <f t="shared" si="152"/>
        <v>3</v>
      </c>
      <c r="S893" s="55" t="str">
        <f t="shared" si="153"/>
        <v>C01395</v>
      </c>
      <c r="T893" s="56">
        <f t="shared" si="154"/>
        <v>3</v>
      </c>
      <c r="U893" s="57">
        <f t="shared" si="154"/>
        <v>3</v>
      </c>
      <c r="V893" s="51" t="str">
        <f t="shared" si="155"/>
        <v>At Risk Customers</v>
      </c>
    </row>
    <row r="894" spans="2:22" x14ac:dyDescent="0.25">
      <c r="B894" t="s">
        <v>932</v>
      </c>
      <c r="C894" s="40">
        <v>45835</v>
      </c>
      <c r="D894" s="2">
        <v>2</v>
      </c>
      <c r="E894" s="4">
        <v>319.69</v>
      </c>
      <c r="F894" s="4"/>
      <c r="G894" s="4" t="str">
        <f t="shared" si="145"/>
        <v>C01396</v>
      </c>
      <c r="H894" s="40">
        <f t="shared" si="146"/>
        <v>45835</v>
      </c>
      <c r="I894" s="2">
        <f t="shared" si="147"/>
        <v>2</v>
      </c>
      <c r="J894" s="4">
        <f t="shared" si="148"/>
        <v>319.69</v>
      </c>
      <c r="K894">
        <f t="shared" si="149"/>
        <v>4</v>
      </c>
      <c r="L894">
        <f t="shared" si="150"/>
        <v>4</v>
      </c>
      <c r="M894">
        <f t="shared" si="151"/>
        <v>2</v>
      </c>
      <c r="N894" s="53">
        <f t="shared" si="152"/>
        <v>3.3333333333333335</v>
      </c>
      <c r="S894" s="55" t="str">
        <f t="shared" si="153"/>
        <v>C01396</v>
      </c>
      <c r="T894" s="56">
        <f t="shared" si="154"/>
        <v>3.3333333333333335</v>
      </c>
      <c r="U894" s="57">
        <f t="shared" si="154"/>
        <v>3.3333333333333335</v>
      </c>
      <c r="V894" s="51" t="str">
        <f t="shared" si="155"/>
        <v>Loyal or Potential Loyalists</v>
      </c>
    </row>
    <row r="895" spans="2:22" x14ac:dyDescent="0.25">
      <c r="B895" t="s">
        <v>933</v>
      </c>
      <c r="C895" s="40">
        <v>45087</v>
      </c>
      <c r="D895" s="2">
        <v>1</v>
      </c>
      <c r="E895" s="4">
        <v>3223.23</v>
      </c>
      <c r="F895" s="4"/>
      <c r="G895" s="4" t="str">
        <f t="shared" si="145"/>
        <v>C01397</v>
      </c>
      <c r="H895" s="40">
        <f t="shared" si="146"/>
        <v>45087</v>
      </c>
      <c r="I895" s="2">
        <f t="shared" si="147"/>
        <v>1</v>
      </c>
      <c r="J895" s="4">
        <f t="shared" si="148"/>
        <v>3223.23</v>
      </c>
      <c r="K895">
        <f t="shared" si="149"/>
        <v>1</v>
      </c>
      <c r="L895">
        <f t="shared" si="150"/>
        <v>3</v>
      </c>
      <c r="M895">
        <f t="shared" si="151"/>
        <v>4</v>
      </c>
      <c r="N895" s="53">
        <f t="shared" si="152"/>
        <v>2.6666666666666665</v>
      </c>
      <c r="S895" s="55" t="str">
        <f t="shared" si="153"/>
        <v>C01397</v>
      </c>
      <c r="T895" s="56">
        <f t="shared" si="154"/>
        <v>2.6666666666666665</v>
      </c>
      <c r="U895" s="57">
        <f t="shared" si="154"/>
        <v>2.6666666666666665</v>
      </c>
      <c r="V895" s="51" t="str">
        <f t="shared" si="155"/>
        <v>At Risk Customers</v>
      </c>
    </row>
    <row r="896" spans="2:22" x14ac:dyDescent="0.25">
      <c r="B896" t="s">
        <v>934</v>
      </c>
      <c r="C896" s="40">
        <v>45636</v>
      </c>
      <c r="D896" s="2">
        <v>3</v>
      </c>
      <c r="E896" s="4">
        <v>384.98</v>
      </c>
      <c r="F896" s="4"/>
      <c r="G896" s="4" t="str">
        <f t="shared" si="145"/>
        <v>C01399</v>
      </c>
      <c r="H896" s="40">
        <f t="shared" si="146"/>
        <v>45636</v>
      </c>
      <c r="I896" s="2">
        <f t="shared" si="147"/>
        <v>3</v>
      </c>
      <c r="J896" s="4">
        <f t="shared" si="148"/>
        <v>384.98</v>
      </c>
      <c r="K896">
        <f t="shared" si="149"/>
        <v>3</v>
      </c>
      <c r="L896">
        <f t="shared" si="150"/>
        <v>4</v>
      </c>
      <c r="M896">
        <f t="shared" si="151"/>
        <v>2</v>
      </c>
      <c r="N896" s="53">
        <f t="shared" si="152"/>
        <v>3</v>
      </c>
      <c r="S896" s="55" t="str">
        <f t="shared" si="153"/>
        <v>C01399</v>
      </c>
      <c r="T896" s="56">
        <f t="shared" si="154"/>
        <v>3</v>
      </c>
      <c r="U896" s="57">
        <f t="shared" si="154"/>
        <v>3</v>
      </c>
      <c r="V896" s="51" t="str">
        <f t="shared" si="155"/>
        <v>At Risk Customers</v>
      </c>
    </row>
    <row r="897" spans="2:22" x14ac:dyDescent="0.25">
      <c r="B897" t="s">
        <v>935</v>
      </c>
      <c r="C897" s="40">
        <v>45602</v>
      </c>
      <c r="D897" s="2">
        <v>1</v>
      </c>
      <c r="E897" s="4">
        <v>344.02</v>
      </c>
      <c r="F897" s="4"/>
      <c r="G897" s="4" t="str">
        <f t="shared" si="145"/>
        <v>C01400</v>
      </c>
      <c r="H897" s="40">
        <f t="shared" si="146"/>
        <v>45602</v>
      </c>
      <c r="I897" s="2">
        <f t="shared" si="147"/>
        <v>1</v>
      </c>
      <c r="J897" s="4">
        <f t="shared" si="148"/>
        <v>344.02</v>
      </c>
      <c r="K897">
        <f t="shared" si="149"/>
        <v>3</v>
      </c>
      <c r="L897">
        <f t="shared" si="150"/>
        <v>3</v>
      </c>
      <c r="M897">
        <f t="shared" si="151"/>
        <v>2</v>
      </c>
      <c r="N897" s="53">
        <f t="shared" si="152"/>
        <v>2.6666666666666665</v>
      </c>
      <c r="S897" s="55" t="str">
        <f t="shared" si="153"/>
        <v>C01400</v>
      </c>
      <c r="T897" s="56">
        <f t="shared" si="154"/>
        <v>2.6666666666666665</v>
      </c>
      <c r="U897" s="57">
        <f t="shared" si="154"/>
        <v>2.6666666666666665</v>
      </c>
      <c r="V897" s="51" t="str">
        <f t="shared" si="155"/>
        <v>At Risk Customers</v>
      </c>
    </row>
    <row r="898" spans="2:22" x14ac:dyDescent="0.25">
      <c r="B898" t="s">
        <v>936</v>
      </c>
      <c r="C898" s="40">
        <v>46025</v>
      </c>
      <c r="D898" s="2">
        <v>580</v>
      </c>
      <c r="E898" s="4">
        <v>423406.88</v>
      </c>
      <c r="F898" s="4"/>
      <c r="G898" s="4" t="str">
        <f t="shared" si="145"/>
        <v>C01402</v>
      </c>
      <c r="H898" s="40">
        <f t="shared" si="146"/>
        <v>46025</v>
      </c>
      <c r="I898" s="2">
        <f t="shared" si="147"/>
        <v>580</v>
      </c>
      <c r="J898" s="4">
        <f t="shared" si="148"/>
        <v>423406.88</v>
      </c>
      <c r="K898">
        <f t="shared" si="149"/>
        <v>5</v>
      </c>
      <c r="L898">
        <f t="shared" si="150"/>
        <v>5</v>
      </c>
      <c r="M898">
        <f t="shared" si="151"/>
        <v>5</v>
      </c>
      <c r="N898" s="53">
        <f t="shared" si="152"/>
        <v>5</v>
      </c>
      <c r="S898" s="55" t="str">
        <f t="shared" si="153"/>
        <v>C01402</v>
      </c>
      <c r="T898" s="56">
        <f t="shared" si="154"/>
        <v>5</v>
      </c>
      <c r="U898" s="57">
        <f t="shared" si="154"/>
        <v>5</v>
      </c>
      <c r="V898" s="51" t="str">
        <f t="shared" si="155"/>
        <v>Champions</v>
      </c>
    </row>
    <row r="899" spans="2:22" x14ac:dyDescent="0.25">
      <c r="B899" t="s">
        <v>937</v>
      </c>
      <c r="C899" s="40">
        <v>45539</v>
      </c>
      <c r="D899" s="2">
        <v>1</v>
      </c>
      <c r="E899" s="4">
        <v>112.18</v>
      </c>
      <c r="F899" s="4"/>
      <c r="G899" s="4" t="str">
        <f t="shared" si="145"/>
        <v>C01403</v>
      </c>
      <c r="H899" s="40">
        <f t="shared" si="146"/>
        <v>45539</v>
      </c>
      <c r="I899" s="2">
        <f t="shared" si="147"/>
        <v>1</v>
      </c>
      <c r="J899" s="4">
        <f t="shared" si="148"/>
        <v>112.18</v>
      </c>
      <c r="K899">
        <f t="shared" si="149"/>
        <v>2</v>
      </c>
      <c r="L899">
        <f t="shared" si="150"/>
        <v>3</v>
      </c>
      <c r="M899">
        <f t="shared" si="151"/>
        <v>1</v>
      </c>
      <c r="N899" s="53">
        <f t="shared" si="152"/>
        <v>2</v>
      </c>
      <c r="S899" s="55" t="str">
        <f t="shared" si="153"/>
        <v>C01403</v>
      </c>
      <c r="T899" s="56">
        <f t="shared" si="154"/>
        <v>2</v>
      </c>
      <c r="U899" s="57">
        <f t="shared" si="154"/>
        <v>2</v>
      </c>
      <c r="V899" s="51" t="str">
        <f t="shared" si="155"/>
        <v>Lost Customers</v>
      </c>
    </row>
    <row r="900" spans="2:22" x14ac:dyDescent="0.25">
      <c r="B900" t="s">
        <v>938</v>
      </c>
      <c r="C900" s="40">
        <v>45523</v>
      </c>
      <c r="D900" s="2">
        <v>2</v>
      </c>
      <c r="E900" s="4">
        <v>482.48</v>
      </c>
      <c r="F900" s="4"/>
      <c r="G900" s="4" t="str">
        <f t="shared" ref="G900:G963" si="156">B900</f>
        <v>C01405</v>
      </c>
      <c r="H900" s="40">
        <f t="shared" ref="H900:H963" si="157">C900</f>
        <v>45523</v>
      </c>
      <c r="I900" s="2">
        <f t="shared" ref="I900:I963" si="158">D900</f>
        <v>2</v>
      </c>
      <c r="J900" s="4">
        <f t="shared" ref="J900:J963" si="159">E900</f>
        <v>482.48</v>
      </c>
      <c r="K900">
        <f t="shared" ref="K900:K963" si="160">VLOOKUP(H900,$P$5:$Q$9,2,TRUE)</f>
        <v>2</v>
      </c>
      <c r="L900">
        <f t="shared" ref="L900:L963" si="161">VLOOKUP(I900,$P$12:$Q$16,2,TRUE)</f>
        <v>4</v>
      </c>
      <c r="M900">
        <f t="shared" ref="M900:M963" si="162">VLOOKUP(J900,$P$19:$Q$23,2,TRUE)</f>
        <v>3</v>
      </c>
      <c r="N900" s="53">
        <f t="shared" ref="N900:N963" si="163">(K900+L900+M900)/3</f>
        <v>3</v>
      </c>
      <c r="S900" s="55" t="str">
        <f t="shared" ref="S900:S963" si="164">G900</f>
        <v>C01405</v>
      </c>
      <c r="T900" s="56">
        <f t="shared" ref="T900:U963" si="165">$N900</f>
        <v>3</v>
      </c>
      <c r="U900" s="57">
        <f t="shared" si="165"/>
        <v>3</v>
      </c>
      <c r="V900" s="51" t="str">
        <f t="shared" ref="V900:V963" si="166">IF(U900&gt;4,"Champions",IF(AND(U900&gt;3,U900&lt;=4),"Loyal or Potential Loyalists",IF(AND(U900&gt;2,U900&lt;=3),"At Risk Customers","Lost Customers")))</f>
        <v>At Risk Customers</v>
      </c>
    </row>
    <row r="901" spans="2:22" x14ac:dyDescent="0.25">
      <c r="B901" t="s">
        <v>939</v>
      </c>
      <c r="C901" s="40">
        <v>45934</v>
      </c>
      <c r="D901" s="2">
        <v>4</v>
      </c>
      <c r="E901" s="4">
        <v>872.79</v>
      </c>
      <c r="F901" s="4"/>
      <c r="G901" s="4" t="str">
        <f t="shared" si="156"/>
        <v>C01406</v>
      </c>
      <c r="H901" s="40">
        <f t="shared" si="157"/>
        <v>45934</v>
      </c>
      <c r="I901" s="2">
        <f t="shared" si="158"/>
        <v>4</v>
      </c>
      <c r="J901" s="4">
        <f t="shared" si="159"/>
        <v>872.79</v>
      </c>
      <c r="K901">
        <f t="shared" si="160"/>
        <v>4</v>
      </c>
      <c r="L901">
        <f t="shared" si="161"/>
        <v>5</v>
      </c>
      <c r="M901">
        <f t="shared" si="162"/>
        <v>3</v>
      </c>
      <c r="N901" s="53">
        <f t="shared" si="163"/>
        <v>4</v>
      </c>
      <c r="S901" s="55" t="str">
        <f t="shared" si="164"/>
        <v>C01406</v>
      </c>
      <c r="T901" s="56">
        <f t="shared" si="165"/>
        <v>4</v>
      </c>
      <c r="U901" s="57">
        <f t="shared" si="165"/>
        <v>4</v>
      </c>
      <c r="V901" s="51" t="str">
        <f t="shared" si="166"/>
        <v>Loyal or Potential Loyalists</v>
      </c>
    </row>
    <row r="902" spans="2:22" x14ac:dyDescent="0.25">
      <c r="B902" t="s">
        <v>940</v>
      </c>
      <c r="C902" s="40">
        <v>45066</v>
      </c>
      <c r="D902" s="2">
        <v>1</v>
      </c>
      <c r="E902" s="4">
        <v>77.83</v>
      </c>
      <c r="F902" s="4"/>
      <c r="G902" s="4" t="str">
        <f t="shared" si="156"/>
        <v>C01407</v>
      </c>
      <c r="H902" s="40">
        <f t="shared" si="157"/>
        <v>45066</v>
      </c>
      <c r="I902" s="2">
        <f t="shared" si="158"/>
        <v>1</v>
      </c>
      <c r="J902" s="4">
        <f t="shared" si="159"/>
        <v>77.83</v>
      </c>
      <c r="K902">
        <f t="shared" si="160"/>
        <v>1</v>
      </c>
      <c r="L902">
        <f t="shared" si="161"/>
        <v>3</v>
      </c>
      <c r="M902">
        <f t="shared" si="162"/>
        <v>1</v>
      </c>
      <c r="N902" s="53">
        <f t="shared" si="163"/>
        <v>1.6666666666666667</v>
      </c>
      <c r="S902" s="55" t="str">
        <f t="shared" si="164"/>
        <v>C01407</v>
      </c>
      <c r="T902" s="56">
        <f t="shared" si="165"/>
        <v>1.6666666666666667</v>
      </c>
      <c r="U902" s="57">
        <f t="shared" si="165"/>
        <v>1.6666666666666667</v>
      </c>
      <c r="V902" s="51" t="str">
        <f t="shared" si="166"/>
        <v>Lost Customers</v>
      </c>
    </row>
    <row r="903" spans="2:22" x14ac:dyDescent="0.25">
      <c r="B903" t="s">
        <v>941</v>
      </c>
      <c r="C903" s="40">
        <v>45559</v>
      </c>
      <c r="D903" s="2">
        <v>3</v>
      </c>
      <c r="E903" s="4">
        <v>703.63</v>
      </c>
      <c r="F903" s="4"/>
      <c r="G903" s="4" t="str">
        <f t="shared" si="156"/>
        <v>C01409</v>
      </c>
      <c r="H903" s="40">
        <f t="shared" si="157"/>
        <v>45559</v>
      </c>
      <c r="I903" s="2">
        <f t="shared" si="158"/>
        <v>3</v>
      </c>
      <c r="J903" s="4">
        <f t="shared" si="159"/>
        <v>703.63</v>
      </c>
      <c r="K903">
        <f t="shared" si="160"/>
        <v>2</v>
      </c>
      <c r="L903">
        <f t="shared" si="161"/>
        <v>4</v>
      </c>
      <c r="M903">
        <f t="shared" si="162"/>
        <v>3</v>
      </c>
      <c r="N903" s="53">
        <f t="shared" si="163"/>
        <v>3</v>
      </c>
      <c r="S903" s="55" t="str">
        <f t="shared" si="164"/>
        <v>C01409</v>
      </c>
      <c r="T903" s="56">
        <f t="shared" si="165"/>
        <v>3</v>
      </c>
      <c r="U903" s="57">
        <f t="shared" si="165"/>
        <v>3</v>
      </c>
      <c r="V903" s="51" t="str">
        <f t="shared" si="166"/>
        <v>At Risk Customers</v>
      </c>
    </row>
    <row r="904" spans="2:22" x14ac:dyDescent="0.25">
      <c r="B904" t="s">
        <v>942</v>
      </c>
      <c r="C904" s="40">
        <v>45643</v>
      </c>
      <c r="D904" s="2">
        <v>2</v>
      </c>
      <c r="E904" s="4">
        <v>1607.28</v>
      </c>
      <c r="F904" s="4"/>
      <c r="G904" s="4" t="str">
        <f t="shared" si="156"/>
        <v>C01410</v>
      </c>
      <c r="H904" s="40">
        <f t="shared" si="157"/>
        <v>45643</v>
      </c>
      <c r="I904" s="2">
        <f t="shared" si="158"/>
        <v>2</v>
      </c>
      <c r="J904" s="4">
        <f t="shared" si="159"/>
        <v>1607.28</v>
      </c>
      <c r="K904">
        <f t="shared" si="160"/>
        <v>3</v>
      </c>
      <c r="L904">
        <f t="shared" si="161"/>
        <v>4</v>
      </c>
      <c r="M904">
        <f t="shared" si="162"/>
        <v>4</v>
      </c>
      <c r="N904" s="53">
        <f t="shared" si="163"/>
        <v>3.6666666666666665</v>
      </c>
      <c r="S904" s="55" t="str">
        <f t="shared" si="164"/>
        <v>C01410</v>
      </c>
      <c r="T904" s="56">
        <f t="shared" si="165"/>
        <v>3.6666666666666665</v>
      </c>
      <c r="U904" s="57">
        <f t="shared" si="165"/>
        <v>3.6666666666666665</v>
      </c>
      <c r="V904" s="51" t="str">
        <f t="shared" si="166"/>
        <v>Loyal or Potential Loyalists</v>
      </c>
    </row>
    <row r="905" spans="2:22" x14ac:dyDescent="0.25">
      <c r="B905" t="s">
        <v>943</v>
      </c>
      <c r="C905" s="40">
        <v>45268</v>
      </c>
      <c r="D905" s="2">
        <v>1</v>
      </c>
      <c r="E905" s="4">
        <v>92.67</v>
      </c>
      <c r="F905" s="4"/>
      <c r="G905" s="4" t="str">
        <f t="shared" si="156"/>
        <v>C01411</v>
      </c>
      <c r="H905" s="40">
        <f t="shared" si="157"/>
        <v>45268</v>
      </c>
      <c r="I905" s="2">
        <f t="shared" si="158"/>
        <v>1</v>
      </c>
      <c r="J905" s="4">
        <f t="shared" si="159"/>
        <v>92.67</v>
      </c>
      <c r="K905">
        <f t="shared" si="160"/>
        <v>1</v>
      </c>
      <c r="L905">
        <f t="shared" si="161"/>
        <v>3</v>
      </c>
      <c r="M905">
        <f t="shared" si="162"/>
        <v>1</v>
      </c>
      <c r="N905" s="53">
        <f t="shared" si="163"/>
        <v>1.6666666666666667</v>
      </c>
      <c r="S905" s="55" t="str">
        <f t="shared" si="164"/>
        <v>C01411</v>
      </c>
      <c r="T905" s="56">
        <f t="shared" si="165"/>
        <v>1.6666666666666667</v>
      </c>
      <c r="U905" s="57">
        <f t="shared" si="165"/>
        <v>1.6666666666666667</v>
      </c>
      <c r="V905" s="51" t="str">
        <f t="shared" si="166"/>
        <v>Lost Customers</v>
      </c>
    </row>
    <row r="906" spans="2:22" x14ac:dyDescent="0.25">
      <c r="B906" t="s">
        <v>944</v>
      </c>
      <c r="C906" s="40">
        <v>45247</v>
      </c>
      <c r="D906" s="2">
        <v>1</v>
      </c>
      <c r="E906" s="4">
        <v>329.05</v>
      </c>
      <c r="F906" s="4"/>
      <c r="G906" s="4" t="str">
        <f t="shared" si="156"/>
        <v>C01412</v>
      </c>
      <c r="H906" s="40">
        <f t="shared" si="157"/>
        <v>45247</v>
      </c>
      <c r="I906" s="2">
        <f t="shared" si="158"/>
        <v>1</v>
      </c>
      <c r="J906" s="4">
        <f t="shared" si="159"/>
        <v>329.05</v>
      </c>
      <c r="K906">
        <f t="shared" si="160"/>
        <v>1</v>
      </c>
      <c r="L906">
        <f t="shared" si="161"/>
        <v>3</v>
      </c>
      <c r="M906">
        <f t="shared" si="162"/>
        <v>2</v>
      </c>
      <c r="N906" s="53">
        <f t="shared" si="163"/>
        <v>2</v>
      </c>
      <c r="S906" s="55" t="str">
        <f t="shared" si="164"/>
        <v>C01412</v>
      </c>
      <c r="T906" s="56">
        <f t="shared" si="165"/>
        <v>2</v>
      </c>
      <c r="U906" s="57">
        <f t="shared" si="165"/>
        <v>2</v>
      </c>
      <c r="V906" s="51" t="str">
        <f t="shared" si="166"/>
        <v>Lost Customers</v>
      </c>
    </row>
    <row r="907" spans="2:22" x14ac:dyDescent="0.25">
      <c r="B907" t="s">
        <v>945</v>
      </c>
      <c r="C907" s="40">
        <v>45625</v>
      </c>
      <c r="D907" s="2">
        <v>1</v>
      </c>
      <c r="E907" s="4">
        <v>462.72</v>
      </c>
      <c r="F907" s="4"/>
      <c r="G907" s="4" t="str">
        <f t="shared" si="156"/>
        <v>C01413</v>
      </c>
      <c r="H907" s="40">
        <f t="shared" si="157"/>
        <v>45625</v>
      </c>
      <c r="I907" s="2">
        <f t="shared" si="158"/>
        <v>1</v>
      </c>
      <c r="J907" s="4">
        <f t="shared" si="159"/>
        <v>462.72</v>
      </c>
      <c r="K907">
        <f t="shared" si="160"/>
        <v>3</v>
      </c>
      <c r="L907">
        <f t="shared" si="161"/>
        <v>3</v>
      </c>
      <c r="M907">
        <f t="shared" si="162"/>
        <v>3</v>
      </c>
      <c r="N907" s="53">
        <f t="shared" si="163"/>
        <v>3</v>
      </c>
      <c r="S907" s="55" t="str">
        <f t="shared" si="164"/>
        <v>C01413</v>
      </c>
      <c r="T907" s="56">
        <f t="shared" si="165"/>
        <v>3</v>
      </c>
      <c r="U907" s="57">
        <f t="shared" si="165"/>
        <v>3</v>
      </c>
      <c r="V907" s="51" t="str">
        <f t="shared" si="166"/>
        <v>At Risk Customers</v>
      </c>
    </row>
    <row r="908" spans="2:22" x14ac:dyDescent="0.25">
      <c r="B908" t="s">
        <v>946</v>
      </c>
      <c r="C908" s="40">
        <v>45560</v>
      </c>
      <c r="D908" s="2">
        <v>1</v>
      </c>
      <c r="E908" s="4">
        <v>236.74</v>
      </c>
      <c r="F908" s="4"/>
      <c r="G908" s="4" t="str">
        <f t="shared" si="156"/>
        <v>C01416</v>
      </c>
      <c r="H908" s="40">
        <f t="shared" si="157"/>
        <v>45560</v>
      </c>
      <c r="I908" s="2">
        <f t="shared" si="158"/>
        <v>1</v>
      </c>
      <c r="J908" s="4">
        <f t="shared" si="159"/>
        <v>236.74</v>
      </c>
      <c r="K908">
        <f t="shared" si="160"/>
        <v>2</v>
      </c>
      <c r="L908">
        <f t="shared" si="161"/>
        <v>3</v>
      </c>
      <c r="M908">
        <f t="shared" si="162"/>
        <v>2</v>
      </c>
      <c r="N908" s="53">
        <f t="shared" si="163"/>
        <v>2.3333333333333335</v>
      </c>
      <c r="S908" s="55" t="str">
        <f t="shared" si="164"/>
        <v>C01416</v>
      </c>
      <c r="T908" s="56">
        <f t="shared" si="165"/>
        <v>2.3333333333333335</v>
      </c>
      <c r="U908" s="57">
        <f t="shared" si="165"/>
        <v>2.3333333333333335</v>
      </c>
      <c r="V908" s="51" t="str">
        <f t="shared" si="166"/>
        <v>At Risk Customers</v>
      </c>
    </row>
    <row r="909" spans="2:22" x14ac:dyDescent="0.25">
      <c r="B909" t="s">
        <v>947</v>
      </c>
      <c r="C909" s="40">
        <v>45717</v>
      </c>
      <c r="D909" s="2">
        <v>1</v>
      </c>
      <c r="E909" s="4">
        <v>60.8</v>
      </c>
      <c r="F909" s="4"/>
      <c r="G909" s="4" t="str">
        <f t="shared" si="156"/>
        <v>C01417</v>
      </c>
      <c r="H909" s="40">
        <f t="shared" si="157"/>
        <v>45717</v>
      </c>
      <c r="I909" s="2">
        <f t="shared" si="158"/>
        <v>1</v>
      </c>
      <c r="J909" s="4">
        <f t="shared" si="159"/>
        <v>60.8</v>
      </c>
      <c r="K909">
        <f t="shared" si="160"/>
        <v>3</v>
      </c>
      <c r="L909">
        <f t="shared" si="161"/>
        <v>3</v>
      </c>
      <c r="M909">
        <f t="shared" si="162"/>
        <v>1</v>
      </c>
      <c r="N909" s="53">
        <f t="shared" si="163"/>
        <v>2.3333333333333335</v>
      </c>
      <c r="S909" s="55" t="str">
        <f t="shared" si="164"/>
        <v>C01417</v>
      </c>
      <c r="T909" s="56">
        <f t="shared" si="165"/>
        <v>2.3333333333333335</v>
      </c>
      <c r="U909" s="57">
        <f t="shared" si="165"/>
        <v>2.3333333333333335</v>
      </c>
      <c r="V909" s="51" t="str">
        <f t="shared" si="166"/>
        <v>At Risk Customers</v>
      </c>
    </row>
    <row r="910" spans="2:22" x14ac:dyDescent="0.25">
      <c r="B910" t="s">
        <v>948</v>
      </c>
      <c r="C910" s="40">
        <v>45856</v>
      </c>
      <c r="D910" s="2">
        <v>3</v>
      </c>
      <c r="E910" s="4">
        <v>765.92</v>
      </c>
      <c r="F910" s="4"/>
      <c r="G910" s="4" t="str">
        <f t="shared" si="156"/>
        <v>C01419</v>
      </c>
      <c r="H910" s="40">
        <f t="shared" si="157"/>
        <v>45856</v>
      </c>
      <c r="I910" s="2">
        <f t="shared" si="158"/>
        <v>3</v>
      </c>
      <c r="J910" s="4">
        <f t="shared" si="159"/>
        <v>765.92</v>
      </c>
      <c r="K910">
        <f t="shared" si="160"/>
        <v>4</v>
      </c>
      <c r="L910">
        <f t="shared" si="161"/>
        <v>4</v>
      </c>
      <c r="M910">
        <f t="shared" si="162"/>
        <v>3</v>
      </c>
      <c r="N910" s="53">
        <f t="shared" si="163"/>
        <v>3.6666666666666665</v>
      </c>
      <c r="S910" s="55" t="str">
        <f t="shared" si="164"/>
        <v>C01419</v>
      </c>
      <c r="T910" s="56">
        <f t="shared" si="165"/>
        <v>3.6666666666666665</v>
      </c>
      <c r="U910" s="57">
        <f t="shared" si="165"/>
        <v>3.6666666666666665</v>
      </c>
      <c r="V910" s="51" t="str">
        <f t="shared" si="166"/>
        <v>Loyal or Potential Loyalists</v>
      </c>
    </row>
    <row r="911" spans="2:22" x14ac:dyDescent="0.25">
      <c r="B911" t="s">
        <v>949</v>
      </c>
      <c r="C911" s="40">
        <v>45419</v>
      </c>
      <c r="D911" s="2">
        <v>2</v>
      </c>
      <c r="E911" s="4">
        <v>3152.4</v>
      </c>
      <c r="F911" s="4"/>
      <c r="G911" s="4" t="str">
        <f t="shared" si="156"/>
        <v>C01420</v>
      </c>
      <c r="H911" s="40">
        <f t="shared" si="157"/>
        <v>45419</v>
      </c>
      <c r="I911" s="2">
        <f t="shared" si="158"/>
        <v>2</v>
      </c>
      <c r="J911" s="4">
        <f t="shared" si="159"/>
        <v>3152.4</v>
      </c>
      <c r="K911">
        <f t="shared" si="160"/>
        <v>2</v>
      </c>
      <c r="L911">
        <f t="shared" si="161"/>
        <v>4</v>
      </c>
      <c r="M911">
        <f t="shared" si="162"/>
        <v>4</v>
      </c>
      <c r="N911" s="53">
        <f t="shared" si="163"/>
        <v>3.3333333333333335</v>
      </c>
      <c r="S911" s="55" t="str">
        <f t="shared" si="164"/>
        <v>C01420</v>
      </c>
      <c r="T911" s="56">
        <f t="shared" si="165"/>
        <v>3.3333333333333335</v>
      </c>
      <c r="U911" s="57">
        <f t="shared" si="165"/>
        <v>3.3333333333333335</v>
      </c>
      <c r="V911" s="51" t="str">
        <f t="shared" si="166"/>
        <v>Loyal or Potential Loyalists</v>
      </c>
    </row>
    <row r="912" spans="2:22" x14ac:dyDescent="0.25">
      <c r="B912" t="s">
        <v>950</v>
      </c>
      <c r="C912" s="40">
        <v>45998</v>
      </c>
      <c r="D912" s="2">
        <v>2</v>
      </c>
      <c r="E912" s="4">
        <v>583.74</v>
      </c>
      <c r="F912" s="4"/>
      <c r="G912" s="4" t="str">
        <f t="shared" si="156"/>
        <v>C01421</v>
      </c>
      <c r="H912" s="40">
        <f t="shared" si="157"/>
        <v>45998</v>
      </c>
      <c r="I912" s="2">
        <f t="shared" si="158"/>
        <v>2</v>
      </c>
      <c r="J912" s="4">
        <f t="shared" si="159"/>
        <v>583.74</v>
      </c>
      <c r="K912">
        <f t="shared" si="160"/>
        <v>5</v>
      </c>
      <c r="L912">
        <f t="shared" si="161"/>
        <v>4</v>
      </c>
      <c r="M912">
        <f t="shared" si="162"/>
        <v>3</v>
      </c>
      <c r="N912" s="53">
        <f t="shared" si="163"/>
        <v>4</v>
      </c>
      <c r="S912" s="55" t="str">
        <f t="shared" si="164"/>
        <v>C01421</v>
      </c>
      <c r="T912" s="56">
        <f t="shared" si="165"/>
        <v>4</v>
      </c>
      <c r="U912" s="57">
        <f t="shared" si="165"/>
        <v>4</v>
      </c>
      <c r="V912" s="51" t="str">
        <f t="shared" si="166"/>
        <v>Loyal or Potential Loyalists</v>
      </c>
    </row>
    <row r="913" spans="2:22" x14ac:dyDescent="0.25">
      <c r="B913" t="s">
        <v>951</v>
      </c>
      <c r="C913" s="40">
        <v>45627</v>
      </c>
      <c r="D913" s="2">
        <v>1</v>
      </c>
      <c r="E913" s="4">
        <v>178.66</v>
      </c>
      <c r="F913" s="4"/>
      <c r="G913" s="4" t="str">
        <f t="shared" si="156"/>
        <v>C01422</v>
      </c>
      <c r="H913" s="40">
        <f t="shared" si="157"/>
        <v>45627</v>
      </c>
      <c r="I913" s="2">
        <f t="shared" si="158"/>
        <v>1</v>
      </c>
      <c r="J913" s="4">
        <f t="shared" si="159"/>
        <v>178.66</v>
      </c>
      <c r="K913">
        <f t="shared" si="160"/>
        <v>3</v>
      </c>
      <c r="L913">
        <f t="shared" si="161"/>
        <v>3</v>
      </c>
      <c r="M913">
        <f t="shared" si="162"/>
        <v>1</v>
      </c>
      <c r="N913" s="53">
        <f t="shared" si="163"/>
        <v>2.3333333333333335</v>
      </c>
      <c r="S913" s="55" t="str">
        <f t="shared" si="164"/>
        <v>C01422</v>
      </c>
      <c r="T913" s="56">
        <f t="shared" si="165"/>
        <v>2.3333333333333335</v>
      </c>
      <c r="U913" s="57">
        <f t="shared" si="165"/>
        <v>2.3333333333333335</v>
      </c>
      <c r="V913" s="51" t="str">
        <f t="shared" si="166"/>
        <v>At Risk Customers</v>
      </c>
    </row>
    <row r="914" spans="2:22" x14ac:dyDescent="0.25">
      <c r="B914" t="s">
        <v>952</v>
      </c>
      <c r="C914" s="40">
        <v>45636</v>
      </c>
      <c r="D914" s="2">
        <v>1</v>
      </c>
      <c r="E914" s="4">
        <v>54.49</v>
      </c>
      <c r="F914" s="4"/>
      <c r="G914" s="4" t="str">
        <f t="shared" si="156"/>
        <v>C01423</v>
      </c>
      <c r="H914" s="40">
        <f t="shared" si="157"/>
        <v>45636</v>
      </c>
      <c r="I914" s="2">
        <f t="shared" si="158"/>
        <v>1</v>
      </c>
      <c r="J914" s="4">
        <f t="shared" si="159"/>
        <v>54.49</v>
      </c>
      <c r="K914">
        <f t="shared" si="160"/>
        <v>3</v>
      </c>
      <c r="L914">
        <f t="shared" si="161"/>
        <v>3</v>
      </c>
      <c r="M914">
        <f t="shared" si="162"/>
        <v>1</v>
      </c>
      <c r="N914" s="53">
        <f t="shared" si="163"/>
        <v>2.3333333333333335</v>
      </c>
      <c r="S914" s="55" t="str">
        <f t="shared" si="164"/>
        <v>C01423</v>
      </c>
      <c r="T914" s="56">
        <f t="shared" si="165"/>
        <v>2.3333333333333335</v>
      </c>
      <c r="U914" s="57">
        <f t="shared" si="165"/>
        <v>2.3333333333333335</v>
      </c>
      <c r="V914" s="51" t="str">
        <f t="shared" si="166"/>
        <v>At Risk Customers</v>
      </c>
    </row>
    <row r="915" spans="2:22" x14ac:dyDescent="0.25">
      <c r="B915" t="s">
        <v>953</v>
      </c>
      <c r="C915" s="40">
        <v>45896</v>
      </c>
      <c r="D915" s="2">
        <v>4</v>
      </c>
      <c r="E915" s="4">
        <v>2732.99</v>
      </c>
      <c r="F915" s="4"/>
      <c r="G915" s="4" t="str">
        <f t="shared" si="156"/>
        <v>C01424</v>
      </c>
      <c r="H915" s="40">
        <f t="shared" si="157"/>
        <v>45896</v>
      </c>
      <c r="I915" s="2">
        <f t="shared" si="158"/>
        <v>4</v>
      </c>
      <c r="J915" s="4">
        <f t="shared" si="159"/>
        <v>2732.99</v>
      </c>
      <c r="K915">
        <f t="shared" si="160"/>
        <v>4</v>
      </c>
      <c r="L915">
        <f t="shared" si="161"/>
        <v>5</v>
      </c>
      <c r="M915">
        <f t="shared" si="162"/>
        <v>4</v>
      </c>
      <c r="N915" s="53">
        <f t="shared" si="163"/>
        <v>4.333333333333333</v>
      </c>
      <c r="S915" s="55" t="str">
        <f t="shared" si="164"/>
        <v>C01424</v>
      </c>
      <c r="T915" s="56">
        <f t="shared" si="165"/>
        <v>4.333333333333333</v>
      </c>
      <c r="U915" s="57">
        <f t="shared" si="165"/>
        <v>4.333333333333333</v>
      </c>
      <c r="V915" s="51" t="str">
        <f t="shared" si="166"/>
        <v>Champions</v>
      </c>
    </row>
    <row r="916" spans="2:22" x14ac:dyDescent="0.25">
      <c r="B916" t="s">
        <v>954</v>
      </c>
      <c r="C916" s="40">
        <v>45274</v>
      </c>
      <c r="D916" s="2">
        <v>3</v>
      </c>
      <c r="E916" s="4">
        <v>2747.61</v>
      </c>
      <c r="F916" s="4"/>
      <c r="G916" s="4" t="str">
        <f t="shared" si="156"/>
        <v>C01427</v>
      </c>
      <c r="H916" s="40">
        <f t="shared" si="157"/>
        <v>45274</v>
      </c>
      <c r="I916" s="2">
        <f t="shared" si="158"/>
        <v>3</v>
      </c>
      <c r="J916" s="4">
        <f t="shared" si="159"/>
        <v>2747.61</v>
      </c>
      <c r="K916">
        <f t="shared" si="160"/>
        <v>1</v>
      </c>
      <c r="L916">
        <f t="shared" si="161"/>
        <v>4</v>
      </c>
      <c r="M916">
        <f t="shared" si="162"/>
        <v>4</v>
      </c>
      <c r="N916" s="53">
        <f t="shared" si="163"/>
        <v>3</v>
      </c>
      <c r="S916" s="55" t="str">
        <f t="shared" si="164"/>
        <v>C01427</v>
      </c>
      <c r="T916" s="56">
        <f t="shared" si="165"/>
        <v>3</v>
      </c>
      <c r="U916" s="57">
        <f t="shared" si="165"/>
        <v>3</v>
      </c>
      <c r="V916" s="51" t="str">
        <f t="shared" si="166"/>
        <v>At Risk Customers</v>
      </c>
    </row>
    <row r="917" spans="2:22" x14ac:dyDescent="0.25">
      <c r="B917" t="s">
        <v>955</v>
      </c>
      <c r="C917" s="40">
        <v>45499</v>
      </c>
      <c r="D917" s="2">
        <v>3</v>
      </c>
      <c r="E917" s="4">
        <v>2260.0700000000002</v>
      </c>
      <c r="F917" s="4"/>
      <c r="G917" s="4" t="str">
        <f t="shared" si="156"/>
        <v>C01428</v>
      </c>
      <c r="H917" s="40">
        <f t="shared" si="157"/>
        <v>45499</v>
      </c>
      <c r="I917" s="2">
        <f t="shared" si="158"/>
        <v>3</v>
      </c>
      <c r="J917" s="4">
        <f t="shared" si="159"/>
        <v>2260.0700000000002</v>
      </c>
      <c r="K917">
        <f t="shared" si="160"/>
        <v>2</v>
      </c>
      <c r="L917">
        <f t="shared" si="161"/>
        <v>4</v>
      </c>
      <c r="M917">
        <f t="shared" si="162"/>
        <v>4</v>
      </c>
      <c r="N917" s="53">
        <f t="shared" si="163"/>
        <v>3.3333333333333335</v>
      </c>
      <c r="S917" s="55" t="str">
        <f t="shared" si="164"/>
        <v>C01428</v>
      </c>
      <c r="T917" s="56">
        <f t="shared" si="165"/>
        <v>3.3333333333333335</v>
      </c>
      <c r="U917" s="57">
        <f t="shared" si="165"/>
        <v>3.3333333333333335</v>
      </c>
      <c r="V917" s="51" t="str">
        <f t="shared" si="166"/>
        <v>Loyal or Potential Loyalists</v>
      </c>
    </row>
    <row r="918" spans="2:22" x14ac:dyDescent="0.25">
      <c r="B918" t="s">
        <v>956</v>
      </c>
      <c r="C918" s="40">
        <v>44947</v>
      </c>
      <c r="D918" s="2">
        <v>1</v>
      </c>
      <c r="E918" s="4">
        <v>2215.9499999999998</v>
      </c>
      <c r="F918" s="4"/>
      <c r="G918" s="4" t="str">
        <f t="shared" si="156"/>
        <v>C01429</v>
      </c>
      <c r="H918" s="40">
        <f t="shared" si="157"/>
        <v>44947</v>
      </c>
      <c r="I918" s="2">
        <f t="shared" si="158"/>
        <v>1</v>
      </c>
      <c r="J918" s="4">
        <f t="shared" si="159"/>
        <v>2215.9499999999998</v>
      </c>
      <c r="K918">
        <f t="shared" si="160"/>
        <v>1</v>
      </c>
      <c r="L918">
        <f t="shared" si="161"/>
        <v>3</v>
      </c>
      <c r="M918">
        <f t="shared" si="162"/>
        <v>4</v>
      </c>
      <c r="N918" s="53">
        <f t="shared" si="163"/>
        <v>2.6666666666666665</v>
      </c>
      <c r="S918" s="55" t="str">
        <f t="shared" si="164"/>
        <v>C01429</v>
      </c>
      <c r="T918" s="56">
        <f t="shared" si="165"/>
        <v>2.6666666666666665</v>
      </c>
      <c r="U918" s="57">
        <f t="shared" si="165"/>
        <v>2.6666666666666665</v>
      </c>
      <c r="V918" s="51" t="str">
        <f t="shared" si="166"/>
        <v>At Risk Customers</v>
      </c>
    </row>
    <row r="919" spans="2:22" x14ac:dyDescent="0.25">
      <c r="B919" t="s">
        <v>957</v>
      </c>
      <c r="C919" s="40">
        <v>45409</v>
      </c>
      <c r="D919" s="2">
        <v>1</v>
      </c>
      <c r="E919" s="4">
        <v>113.62</v>
      </c>
      <c r="F919" s="4"/>
      <c r="G919" s="4" t="str">
        <f t="shared" si="156"/>
        <v>C01432</v>
      </c>
      <c r="H919" s="40">
        <f t="shared" si="157"/>
        <v>45409</v>
      </c>
      <c r="I919" s="2">
        <f t="shared" si="158"/>
        <v>1</v>
      </c>
      <c r="J919" s="4">
        <f t="shared" si="159"/>
        <v>113.62</v>
      </c>
      <c r="K919">
        <f t="shared" si="160"/>
        <v>2</v>
      </c>
      <c r="L919">
        <f t="shared" si="161"/>
        <v>3</v>
      </c>
      <c r="M919">
        <f t="shared" si="162"/>
        <v>1</v>
      </c>
      <c r="N919" s="53">
        <f t="shared" si="163"/>
        <v>2</v>
      </c>
      <c r="S919" s="55" t="str">
        <f t="shared" si="164"/>
        <v>C01432</v>
      </c>
      <c r="T919" s="56">
        <f t="shared" si="165"/>
        <v>2</v>
      </c>
      <c r="U919" s="57">
        <f t="shared" si="165"/>
        <v>2</v>
      </c>
      <c r="V919" s="51" t="str">
        <f t="shared" si="166"/>
        <v>Lost Customers</v>
      </c>
    </row>
    <row r="920" spans="2:22" x14ac:dyDescent="0.25">
      <c r="B920" t="s">
        <v>958</v>
      </c>
      <c r="C920" s="40">
        <v>45384</v>
      </c>
      <c r="D920" s="2">
        <v>2</v>
      </c>
      <c r="E920" s="4">
        <v>536.98</v>
      </c>
      <c r="F920" s="4"/>
      <c r="G920" s="4" t="str">
        <f t="shared" si="156"/>
        <v>C01436</v>
      </c>
      <c r="H920" s="40">
        <f t="shared" si="157"/>
        <v>45384</v>
      </c>
      <c r="I920" s="2">
        <f t="shared" si="158"/>
        <v>2</v>
      </c>
      <c r="J920" s="4">
        <f t="shared" si="159"/>
        <v>536.98</v>
      </c>
      <c r="K920">
        <f t="shared" si="160"/>
        <v>2</v>
      </c>
      <c r="L920">
        <f t="shared" si="161"/>
        <v>4</v>
      </c>
      <c r="M920">
        <f t="shared" si="162"/>
        <v>3</v>
      </c>
      <c r="N920" s="53">
        <f t="shared" si="163"/>
        <v>3</v>
      </c>
      <c r="S920" s="55" t="str">
        <f t="shared" si="164"/>
        <v>C01436</v>
      </c>
      <c r="T920" s="56">
        <f t="shared" si="165"/>
        <v>3</v>
      </c>
      <c r="U920" s="57">
        <f t="shared" si="165"/>
        <v>3</v>
      </c>
      <c r="V920" s="51" t="str">
        <f t="shared" si="166"/>
        <v>At Risk Customers</v>
      </c>
    </row>
    <row r="921" spans="2:22" x14ac:dyDescent="0.25">
      <c r="B921" t="s">
        <v>959</v>
      </c>
      <c r="C921" s="40">
        <v>45384</v>
      </c>
      <c r="D921" s="2">
        <v>2</v>
      </c>
      <c r="E921" s="4">
        <v>814.64</v>
      </c>
      <c r="F921" s="4"/>
      <c r="G921" s="4" t="str">
        <f t="shared" si="156"/>
        <v>C01437</v>
      </c>
      <c r="H921" s="40">
        <f t="shared" si="157"/>
        <v>45384</v>
      </c>
      <c r="I921" s="2">
        <f t="shared" si="158"/>
        <v>2</v>
      </c>
      <c r="J921" s="4">
        <f t="shared" si="159"/>
        <v>814.64</v>
      </c>
      <c r="K921">
        <f t="shared" si="160"/>
        <v>2</v>
      </c>
      <c r="L921">
        <f t="shared" si="161"/>
        <v>4</v>
      </c>
      <c r="M921">
        <f t="shared" si="162"/>
        <v>3</v>
      </c>
      <c r="N921" s="53">
        <f t="shared" si="163"/>
        <v>3</v>
      </c>
      <c r="S921" s="55" t="str">
        <f t="shared" si="164"/>
        <v>C01437</v>
      </c>
      <c r="T921" s="56">
        <f t="shared" si="165"/>
        <v>3</v>
      </c>
      <c r="U921" s="57">
        <f t="shared" si="165"/>
        <v>3</v>
      </c>
      <c r="V921" s="51" t="str">
        <f t="shared" si="166"/>
        <v>At Risk Customers</v>
      </c>
    </row>
    <row r="922" spans="2:22" x14ac:dyDescent="0.25">
      <c r="B922" t="s">
        <v>960</v>
      </c>
      <c r="C922" s="40">
        <v>45633</v>
      </c>
      <c r="D922" s="2">
        <v>1</v>
      </c>
      <c r="E922" s="4">
        <v>687.31</v>
      </c>
      <c r="F922" s="4"/>
      <c r="G922" s="4" t="str">
        <f t="shared" si="156"/>
        <v>C01439</v>
      </c>
      <c r="H922" s="40">
        <f t="shared" si="157"/>
        <v>45633</v>
      </c>
      <c r="I922" s="2">
        <f t="shared" si="158"/>
        <v>1</v>
      </c>
      <c r="J922" s="4">
        <f t="shared" si="159"/>
        <v>687.31</v>
      </c>
      <c r="K922">
        <f t="shared" si="160"/>
        <v>3</v>
      </c>
      <c r="L922">
        <f t="shared" si="161"/>
        <v>3</v>
      </c>
      <c r="M922">
        <f t="shared" si="162"/>
        <v>3</v>
      </c>
      <c r="N922" s="53">
        <f t="shared" si="163"/>
        <v>3</v>
      </c>
      <c r="S922" s="55" t="str">
        <f t="shared" si="164"/>
        <v>C01439</v>
      </c>
      <c r="T922" s="56">
        <f t="shared" si="165"/>
        <v>3</v>
      </c>
      <c r="U922" s="57">
        <f t="shared" si="165"/>
        <v>3</v>
      </c>
      <c r="V922" s="51" t="str">
        <f t="shared" si="166"/>
        <v>At Risk Customers</v>
      </c>
    </row>
    <row r="923" spans="2:22" x14ac:dyDescent="0.25">
      <c r="B923" t="s">
        <v>961</v>
      </c>
      <c r="C923" s="40">
        <v>46027</v>
      </c>
      <c r="D923" s="2">
        <v>235</v>
      </c>
      <c r="E923" s="4">
        <v>169403.74</v>
      </c>
      <c r="F923" s="4"/>
      <c r="G923" s="4" t="str">
        <f t="shared" si="156"/>
        <v>C01440</v>
      </c>
      <c r="H923" s="40">
        <f t="shared" si="157"/>
        <v>46027</v>
      </c>
      <c r="I923" s="2">
        <f t="shared" si="158"/>
        <v>235</v>
      </c>
      <c r="J923" s="4">
        <f t="shared" si="159"/>
        <v>169403.74</v>
      </c>
      <c r="K923">
        <f t="shared" si="160"/>
        <v>5</v>
      </c>
      <c r="L923">
        <f t="shared" si="161"/>
        <v>5</v>
      </c>
      <c r="M923">
        <f t="shared" si="162"/>
        <v>5</v>
      </c>
      <c r="N923" s="53">
        <f t="shared" si="163"/>
        <v>5</v>
      </c>
      <c r="S923" s="55" t="str">
        <f t="shared" si="164"/>
        <v>C01440</v>
      </c>
      <c r="T923" s="56">
        <f t="shared" si="165"/>
        <v>5</v>
      </c>
      <c r="U923" s="57">
        <f t="shared" si="165"/>
        <v>5</v>
      </c>
      <c r="V923" s="51" t="str">
        <f t="shared" si="166"/>
        <v>Champions</v>
      </c>
    </row>
    <row r="924" spans="2:22" x14ac:dyDescent="0.25">
      <c r="B924" t="s">
        <v>962</v>
      </c>
      <c r="C924" s="40">
        <v>45959</v>
      </c>
      <c r="D924" s="2">
        <v>20</v>
      </c>
      <c r="E924" s="4">
        <v>10702.42</v>
      </c>
      <c r="F924" s="4"/>
      <c r="G924" s="4" t="str">
        <f t="shared" si="156"/>
        <v>C01441</v>
      </c>
      <c r="H924" s="40">
        <f t="shared" si="157"/>
        <v>45959</v>
      </c>
      <c r="I924" s="2">
        <f t="shared" si="158"/>
        <v>20</v>
      </c>
      <c r="J924" s="4">
        <f t="shared" si="159"/>
        <v>10702.42</v>
      </c>
      <c r="K924">
        <f t="shared" si="160"/>
        <v>5</v>
      </c>
      <c r="L924">
        <f t="shared" si="161"/>
        <v>5</v>
      </c>
      <c r="M924">
        <f t="shared" si="162"/>
        <v>5</v>
      </c>
      <c r="N924" s="53">
        <f t="shared" si="163"/>
        <v>5</v>
      </c>
      <c r="S924" s="55" t="str">
        <f t="shared" si="164"/>
        <v>C01441</v>
      </c>
      <c r="T924" s="56">
        <f t="shared" si="165"/>
        <v>5</v>
      </c>
      <c r="U924" s="57">
        <f t="shared" si="165"/>
        <v>5</v>
      </c>
      <c r="V924" s="51" t="str">
        <f t="shared" si="166"/>
        <v>Champions</v>
      </c>
    </row>
    <row r="925" spans="2:22" x14ac:dyDescent="0.25">
      <c r="B925" t="s">
        <v>963</v>
      </c>
      <c r="C925" s="40">
        <v>45573</v>
      </c>
      <c r="D925" s="2">
        <v>1</v>
      </c>
      <c r="E925" s="4">
        <v>197.76</v>
      </c>
      <c r="F925" s="4"/>
      <c r="G925" s="4" t="str">
        <f t="shared" si="156"/>
        <v>C01442</v>
      </c>
      <c r="H925" s="40">
        <f t="shared" si="157"/>
        <v>45573</v>
      </c>
      <c r="I925" s="2">
        <f t="shared" si="158"/>
        <v>1</v>
      </c>
      <c r="J925" s="4">
        <f t="shared" si="159"/>
        <v>197.76</v>
      </c>
      <c r="K925">
        <f t="shared" si="160"/>
        <v>2</v>
      </c>
      <c r="L925">
        <f t="shared" si="161"/>
        <v>3</v>
      </c>
      <c r="M925">
        <f t="shared" si="162"/>
        <v>2</v>
      </c>
      <c r="N925" s="53">
        <f t="shared" si="163"/>
        <v>2.3333333333333335</v>
      </c>
      <c r="S925" s="55" t="str">
        <f t="shared" si="164"/>
        <v>C01442</v>
      </c>
      <c r="T925" s="56">
        <f t="shared" si="165"/>
        <v>2.3333333333333335</v>
      </c>
      <c r="U925" s="57">
        <f t="shared" si="165"/>
        <v>2.3333333333333335</v>
      </c>
      <c r="V925" s="51" t="str">
        <f t="shared" si="166"/>
        <v>At Risk Customers</v>
      </c>
    </row>
    <row r="926" spans="2:22" x14ac:dyDescent="0.25">
      <c r="B926" t="s">
        <v>964</v>
      </c>
      <c r="C926" s="40">
        <v>45465</v>
      </c>
      <c r="D926" s="2">
        <v>1</v>
      </c>
      <c r="E926" s="4">
        <v>93.65</v>
      </c>
      <c r="F926" s="4"/>
      <c r="G926" s="4" t="str">
        <f t="shared" si="156"/>
        <v>C01443</v>
      </c>
      <c r="H926" s="40">
        <f t="shared" si="157"/>
        <v>45465</v>
      </c>
      <c r="I926" s="2">
        <f t="shared" si="158"/>
        <v>1</v>
      </c>
      <c r="J926" s="4">
        <f t="shared" si="159"/>
        <v>93.65</v>
      </c>
      <c r="K926">
        <f t="shared" si="160"/>
        <v>2</v>
      </c>
      <c r="L926">
        <f t="shared" si="161"/>
        <v>3</v>
      </c>
      <c r="M926">
        <f t="shared" si="162"/>
        <v>1</v>
      </c>
      <c r="N926" s="53">
        <f t="shared" si="163"/>
        <v>2</v>
      </c>
      <c r="S926" s="55" t="str">
        <f t="shared" si="164"/>
        <v>C01443</v>
      </c>
      <c r="T926" s="56">
        <f t="shared" si="165"/>
        <v>2</v>
      </c>
      <c r="U926" s="57">
        <f t="shared" si="165"/>
        <v>2</v>
      </c>
      <c r="V926" s="51" t="str">
        <f t="shared" si="166"/>
        <v>Lost Customers</v>
      </c>
    </row>
    <row r="927" spans="2:22" x14ac:dyDescent="0.25">
      <c r="B927" t="s">
        <v>965</v>
      </c>
      <c r="C927" s="40">
        <v>45713</v>
      </c>
      <c r="D927" s="2">
        <v>1</v>
      </c>
      <c r="E927" s="4">
        <v>927.71</v>
      </c>
      <c r="F927" s="4"/>
      <c r="G927" s="4" t="str">
        <f t="shared" si="156"/>
        <v>C01444</v>
      </c>
      <c r="H927" s="40">
        <f t="shared" si="157"/>
        <v>45713</v>
      </c>
      <c r="I927" s="2">
        <f t="shared" si="158"/>
        <v>1</v>
      </c>
      <c r="J927" s="4">
        <f t="shared" si="159"/>
        <v>927.71</v>
      </c>
      <c r="K927">
        <f t="shared" si="160"/>
        <v>3</v>
      </c>
      <c r="L927">
        <f t="shared" si="161"/>
        <v>3</v>
      </c>
      <c r="M927">
        <f t="shared" si="162"/>
        <v>3</v>
      </c>
      <c r="N927" s="53">
        <f t="shared" si="163"/>
        <v>3</v>
      </c>
      <c r="S927" s="55" t="str">
        <f t="shared" si="164"/>
        <v>C01444</v>
      </c>
      <c r="T927" s="56">
        <f t="shared" si="165"/>
        <v>3</v>
      </c>
      <c r="U927" s="57">
        <f t="shared" si="165"/>
        <v>3</v>
      </c>
      <c r="V927" s="51" t="str">
        <f t="shared" si="166"/>
        <v>At Risk Customers</v>
      </c>
    </row>
    <row r="928" spans="2:22" x14ac:dyDescent="0.25">
      <c r="B928" t="s">
        <v>966</v>
      </c>
      <c r="C928" s="40">
        <v>46023</v>
      </c>
      <c r="D928" s="2">
        <v>17</v>
      </c>
      <c r="E928" s="4">
        <v>5369.13</v>
      </c>
      <c r="F928" s="4"/>
      <c r="G928" s="4" t="str">
        <f t="shared" si="156"/>
        <v>C01449</v>
      </c>
      <c r="H928" s="40">
        <f t="shared" si="157"/>
        <v>46023</v>
      </c>
      <c r="I928" s="2">
        <f t="shared" si="158"/>
        <v>17</v>
      </c>
      <c r="J928" s="4">
        <f t="shared" si="159"/>
        <v>5369.13</v>
      </c>
      <c r="K928">
        <f t="shared" si="160"/>
        <v>5</v>
      </c>
      <c r="L928">
        <f t="shared" si="161"/>
        <v>5</v>
      </c>
      <c r="M928">
        <f t="shared" si="162"/>
        <v>5</v>
      </c>
      <c r="N928" s="53">
        <f t="shared" si="163"/>
        <v>5</v>
      </c>
      <c r="S928" s="55" t="str">
        <f t="shared" si="164"/>
        <v>C01449</v>
      </c>
      <c r="T928" s="56">
        <f t="shared" si="165"/>
        <v>5</v>
      </c>
      <c r="U928" s="57">
        <f t="shared" si="165"/>
        <v>5</v>
      </c>
      <c r="V928" s="51" t="str">
        <f t="shared" si="166"/>
        <v>Champions</v>
      </c>
    </row>
    <row r="929" spans="2:22" x14ac:dyDescent="0.25">
      <c r="B929" t="s">
        <v>967</v>
      </c>
      <c r="C929" s="40">
        <v>45121</v>
      </c>
      <c r="D929" s="2">
        <v>1</v>
      </c>
      <c r="E929" s="4">
        <v>128.96</v>
      </c>
      <c r="F929" s="4"/>
      <c r="G929" s="4" t="str">
        <f t="shared" si="156"/>
        <v>C01450</v>
      </c>
      <c r="H929" s="40">
        <f t="shared" si="157"/>
        <v>45121</v>
      </c>
      <c r="I929" s="2">
        <f t="shared" si="158"/>
        <v>1</v>
      </c>
      <c r="J929" s="4">
        <f t="shared" si="159"/>
        <v>128.96</v>
      </c>
      <c r="K929">
        <f t="shared" si="160"/>
        <v>1</v>
      </c>
      <c r="L929">
        <f t="shared" si="161"/>
        <v>3</v>
      </c>
      <c r="M929">
        <f t="shared" si="162"/>
        <v>1</v>
      </c>
      <c r="N929" s="53">
        <f t="shared" si="163"/>
        <v>1.6666666666666667</v>
      </c>
      <c r="S929" s="55" t="str">
        <f t="shared" si="164"/>
        <v>C01450</v>
      </c>
      <c r="T929" s="56">
        <f t="shared" si="165"/>
        <v>1.6666666666666667</v>
      </c>
      <c r="U929" s="57">
        <f t="shared" si="165"/>
        <v>1.6666666666666667</v>
      </c>
      <c r="V929" s="51" t="str">
        <f t="shared" si="166"/>
        <v>Lost Customers</v>
      </c>
    </row>
    <row r="930" spans="2:22" x14ac:dyDescent="0.25">
      <c r="B930" t="s">
        <v>968</v>
      </c>
      <c r="C930" s="40">
        <v>45337</v>
      </c>
      <c r="D930" s="2">
        <v>1</v>
      </c>
      <c r="E930" s="4">
        <v>117.43</v>
      </c>
      <c r="F930" s="4"/>
      <c r="G930" s="4" t="str">
        <f t="shared" si="156"/>
        <v>C01452</v>
      </c>
      <c r="H930" s="40">
        <f t="shared" si="157"/>
        <v>45337</v>
      </c>
      <c r="I930" s="2">
        <f t="shared" si="158"/>
        <v>1</v>
      </c>
      <c r="J930" s="4">
        <f t="shared" si="159"/>
        <v>117.43</v>
      </c>
      <c r="K930">
        <f t="shared" si="160"/>
        <v>2</v>
      </c>
      <c r="L930">
        <f t="shared" si="161"/>
        <v>3</v>
      </c>
      <c r="M930">
        <f t="shared" si="162"/>
        <v>1</v>
      </c>
      <c r="N930" s="53">
        <f t="shared" si="163"/>
        <v>2</v>
      </c>
      <c r="S930" s="55" t="str">
        <f t="shared" si="164"/>
        <v>C01452</v>
      </c>
      <c r="T930" s="56">
        <f t="shared" si="165"/>
        <v>2</v>
      </c>
      <c r="U930" s="57">
        <f t="shared" si="165"/>
        <v>2</v>
      </c>
      <c r="V930" s="51" t="str">
        <f t="shared" si="166"/>
        <v>Lost Customers</v>
      </c>
    </row>
    <row r="931" spans="2:22" x14ac:dyDescent="0.25">
      <c r="B931" t="s">
        <v>969</v>
      </c>
      <c r="C931" s="40">
        <v>45019</v>
      </c>
      <c r="D931" s="2">
        <v>1</v>
      </c>
      <c r="E931" s="4">
        <v>2896.18</v>
      </c>
      <c r="F931" s="4"/>
      <c r="G931" s="4" t="str">
        <f t="shared" si="156"/>
        <v>C01453</v>
      </c>
      <c r="H931" s="40">
        <f t="shared" si="157"/>
        <v>45019</v>
      </c>
      <c r="I931" s="2">
        <f t="shared" si="158"/>
        <v>1</v>
      </c>
      <c r="J931" s="4">
        <f t="shared" si="159"/>
        <v>2896.18</v>
      </c>
      <c r="K931">
        <f t="shared" si="160"/>
        <v>1</v>
      </c>
      <c r="L931">
        <f t="shared" si="161"/>
        <v>3</v>
      </c>
      <c r="M931">
        <f t="shared" si="162"/>
        <v>4</v>
      </c>
      <c r="N931" s="53">
        <f t="shared" si="163"/>
        <v>2.6666666666666665</v>
      </c>
      <c r="S931" s="55" t="str">
        <f t="shared" si="164"/>
        <v>C01453</v>
      </c>
      <c r="T931" s="56">
        <f t="shared" si="165"/>
        <v>2.6666666666666665</v>
      </c>
      <c r="U931" s="57">
        <f t="shared" si="165"/>
        <v>2.6666666666666665</v>
      </c>
      <c r="V931" s="51" t="str">
        <f t="shared" si="166"/>
        <v>At Risk Customers</v>
      </c>
    </row>
    <row r="932" spans="2:22" x14ac:dyDescent="0.25">
      <c r="B932" t="s">
        <v>970</v>
      </c>
      <c r="C932" s="40">
        <v>45592</v>
      </c>
      <c r="D932" s="2">
        <v>1</v>
      </c>
      <c r="E932" s="4">
        <v>148.9</v>
      </c>
      <c r="F932" s="4"/>
      <c r="G932" s="4" t="str">
        <f t="shared" si="156"/>
        <v>C01455</v>
      </c>
      <c r="H932" s="40">
        <f t="shared" si="157"/>
        <v>45592</v>
      </c>
      <c r="I932" s="2">
        <f t="shared" si="158"/>
        <v>1</v>
      </c>
      <c r="J932" s="4">
        <f t="shared" si="159"/>
        <v>148.9</v>
      </c>
      <c r="K932">
        <f t="shared" si="160"/>
        <v>2</v>
      </c>
      <c r="L932">
        <f t="shared" si="161"/>
        <v>3</v>
      </c>
      <c r="M932">
        <f t="shared" si="162"/>
        <v>1</v>
      </c>
      <c r="N932" s="53">
        <f t="shared" si="163"/>
        <v>2</v>
      </c>
      <c r="S932" s="55" t="str">
        <f t="shared" si="164"/>
        <v>C01455</v>
      </c>
      <c r="T932" s="56">
        <f t="shared" si="165"/>
        <v>2</v>
      </c>
      <c r="U932" s="57">
        <f t="shared" si="165"/>
        <v>2</v>
      </c>
      <c r="V932" s="51" t="str">
        <f t="shared" si="166"/>
        <v>Lost Customers</v>
      </c>
    </row>
    <row r="933" spans="2:22" x14ac:dyDescent="0.25">
      <c r="B933" t="s">
        <v>971</v>
      </c>
      <c r="C933" s="40">
        <v>45980</v>
      </c>
      <c r="D933" s="2">
        <v>7</v>
      </c>
      <c r="E933" s="4">
        <v>7309.03</v>
      </c>
      <c r="F933" s="4"/>
      <c r="G933" s="4" t="str">
        <f t="shared" si="156"/>
        <v>C01457</v>
      </c>
      <c r="H933" s="40">
        <f t="shared" si="157"/>
        <v>45980</v>
      </c>
      <c r="I933" s="2">
        <f t="shared" si="158"/>
        <v>7</v>
      </c>
      <c r="J933" s="4">
        <f t="shared" si="159"/>
        <v>7309.03</v>
      </c>
      <c r="K933">
        <f t="shared" si="160"/>
        <v>5</v>
      </c>
      <c r="L933">
        <f t="shared" si="161"/>
        <v>5</v>
      </c>
      <c r="M933">
        <f t="shared" si="162"/>
        <v>5</v>
      </c>
      <c r="N933" s="53">
        <f t="shared" si="163"/>
        <v>5</v>
      </c>
      <c r="S933" s="55" t="str">
        <f t="shared" si="164"/>
        <v>C01457</v>
      </c>
      <c r="T933" s="56">
        <f t="shared" si="165"/>
        <v>5</v>
      </c>
      <c r="U933" s="57">
        <f t="shared" si="165"/>
        <v>5</v>
      </c>
      <c r="V933" s="51" t="str">
        <f t="shared" si="166"/>
        <v>Champions</v>
      </c>
    </row>
    <row r="934" spans="2:22" x14ac:dyDescent="0.25">
      <c r="B934" t="s">
        <v>972</v>
      </c>
      <c r="C934" s="40">
        <v>45040</v>
      </c>
      <c r="D934" s="2">
        <v>2</v>
      </c>
      <c r="E934" s="4">
        <v>251.07</v>
      </c>
      <c r="F934" s="4"/>
      <c r="G934" s="4" t="str">
        <f t="shared" si="156"/>
        <v>C01458</v>
      </c>
      <c r="H934" s="40">
        <f t="shared" si="157"/>
        <v>45040</v>
      </c>
      <c r="I934" s="2">
        <f t="shared" si="158"/>
        <v>2</v>
      </c>
      <c r="J934" s="4">
        <f t="shared" si="159"/>
        <v>251.07</v>
      </c>
      <c r="K934">
        <f t="shared" si="160"/>
        <v>1</v>
      </c>
      <c r="L934">
        <f t="shared" si="161"/>
        <v>4</v>
      </c>
      <c r="M934">
        <f t="shared" si="162"/>
        <v>2</v>
      </c>
      <c r="N934" s="53">
        <f t="shared" si="163"/>
        <v>2.3333333333333335</v>
      </c>
      <c r="S934" s="55" t="str">
        <f t="shared" si="164"/>
        <v>C01458</v>
      </c>
      <c r="T934" s="56">
        <f t="shared" si="165"/>
        <v>2.3333333333333335</v>
      </c>
      <c r="U934" s="57">
        <f t="shared" si="165"/>
        <v>2.3333333333333335</v>
      </c>
      <c r="V934" s="51" t="str">
        <f t="shared" si="166"/>
        <v>At Risk Customers</v>
      </c>
    </row>
    <row r="935" spans="2:22" x14ac:dyDescent="0.25">
      <c r="B935" t="s">
        <v>973</v>
      </c>
      <c r="C935" s="40">
        <v>45947</v>
      </c>
      <c r="D935" s="2">
        <v>1</v>
      </c>
      <c r="E935" s="4">
        <v>58.2</v>
      </c>
      <c r="F935" s="4"/>
      <c r="G935" s="4" t="str">
        <f t="shared" si="156"/>
        <v>C01459</v>
      </c>
      <c r="H935" s="40">
        <f t="shared" si="157"/>
        <v>45947</v>
      </c>
      <c r="I935" s="2">
        <f t="shared" si="158"/>
        <v>1</v>
      </c>
      <c r="J935" s="4">
        <f t="shared" si="159"/>
        <v>58.2</v>
      </c>
      <c r="K935">
        <f t="shared" si="160"/>
        <v>5</v>
      </c>
      <c r="L935">
        <f t="shared" si="161"/>
        <v>3</v>
      </c>
      <c r="M935">
        <f t="shared" si="162"/>
        <v>1</v>
      </c>
      <c r="N935" s="53">
        <f t="shared" si="163"/>
        <v>3</v>
      </c>
      <c r="S935" s="55" t="str">
        <f t="shared" si="164"/>
        <v>C01459</v>
      </c>
      <c r="T935" s="56">
        <f t="shared" si="165"/>
        <v>3</v>
      </c>
      <c r="U935" s="57">
        <f t="shared" si="165"/>
        <v>3</v>
      </c>
      <c r="V935" s="51" t="str">
        <f t="shared" si="166"/>
        <v>At Risk Customers</v>
      </c>
    </row>
    <row r="936" spans="2:22" x14ac:dyDescent="0.25">
      <c r="B936" t="s">
        <v>974</v>
      </c>
      <c r="C936" s="40">
        <v>45908</v>
      </c>
      <c r="D936" s="2">
        <v>1</v>
      </c>
      <c r="E936" s="4">
        <v>277.70999999999998</v>
      </c>
      <c r="F936" s="4"/>
      <c r="G936" s="4" t="str">
        <f t="shared" si="156"/>
        <v>C01460</v>
      </c>
      <c r="H936" s="40">
        <f t="shared" si="157"/>
        <v>45908</v>
      </c>
      <c r="I936" s="2">
        <f t="shared" si="158"/>
        <v>1</v>
      </c>
      <c r="J936" s="4">
        <f t="shared" si="159"/>
        <v>277.70999999999998</v>
      </c>
      <c r="K936">
        <f t="shared" si="160"/>
        <v>4</v>
      </c>
      <c r="L936">
        <f t="shared" si="161"/>
        <v>3</v>
      </c>
      <c r="M936">
        <f t="shared" si="162"/>
        <v>2</v>
      </c>
      <c r="N936" s="53">
        <f t="shared" si="163"/>
        <v>3</v>
      </c>
      <c r="S936" s="55" t="str">
        <f t="shared" si="164"/>
        <v>C01460</v>
      </c>
      <c r="T936" s="56">
        <f t="shared" si="165"/>
        <v>3</v>
      </c>
      <c r="U936" s="57">
        <f t="shared" si="165"/>
        <v>3</v>
      </c>
      <c r="V936" s="51" t="str">
        <f t="shared" si="166"/>
        <v>At Risk Customers</v>
      </c>
    </row>
    <row r="937" spans="2:22" x14ac:dyDescent="0.25">
      <c r="B937" t="s">
        <v>975</v>
      </c>
      <c r="C937" s="40">
        <v>45911</v>
      </c>
      <c r="D937" s="2">
        <v>2</v>
      </c>
      <c r="E937" s="4">
        <v>142.38</v>
      </c>
      <c r="F937" s="4"/>
      <c r="G937" s="4" t="str">
        <f t="shared" si="156"/>
        <v>C01461</v>
      </c>
      <c r="H937" s="40">
        <f t="shared" si="157"/>
        <v>45911</v>
      </c>
      <c r="I937" s="2">
        <f t="shared" si="158"/>
        <v>2</v>
      </c>
      <c r="J937" s="4">
        <f t="shared" si="159"/>
        <v>142.38</v>
      </c>
      <c r="K937">
        <f t="shared" si="160"/>
        <v>4</v>
      </c>
      <c r="L937">
        <f t="shared" si="161"/>
        <v>4</v>
      </c>
      <c r="M937">
        <f t="shared" si="162"/>
        <v>1</v>
      </c>
      <c r="N937" s="53">
        <f t="shared" si="163"/>
        <v>3</v>
      </c>
      <c r="S937" s="55" t="str">
        <f t="shared" si="164"/>
        <v>C01461</v>
      </c>
      <c r="T937" s="56">
        <f t="shared" si="165"/>
        <v>3</v>
      </c>
      <c r="U937" s="57">
        <f t="shared" si="165"/>
        <v>3</v>
      </c>
      <c r="V937" s="51" t="str">
        <f t="shared" si="166"/>
        <v>At Risk Customers</v>
      </c>
    </row>
    <row r="938" spans="2:22" x14ac:dyDescent="0.25">
      <c r="B938" t="s">
        <v>976</v>
      </c>
      <c r="C938" s="40">
        <v>45578</v>
      </c>
      <c r="D938" s="2">
        <v>1</v>
      </c>
      <c r="E938" s="4">
        <v>1289</v>
      </c>
      <c r="F938" s="4"/>
      <c r="G938" s="4" t="str">
        <f t="shared" si="156"/>
        <v>C01464</v>
      </c>
      <c r="H938" s="40">
        <f t="shared" si="157"/>
        <v>45578</v>
      </c>
      <c r="I938" s="2">
        <f t="shared" si="158"/>
        <v>1</v>
      </c>
      <c r="J938" s="4">
        <f t="shared" si="159"/>
        <v>1289</v>
      </c>
      <c r="K938">
        <f t="shared" si="160"/>
        <v>2</v>
      </c>
      <c r="L938">
        <f t="shared" si="161"/>
        <v>3</v>
      </c>
      <c r="M938">
        <f t="shared" si="162"/>
        <v>4</v>
      </c>
      <c r="N938" s="53">
        <f t="shared" si="163"/>
        <v>3</v>
      </c>
      <c r="S938" s="55" t="str">
        <f t="shared" si="164"/>
        <v>C01464</v>
      </c>
      <c r="T938" s="56">
        <f t="shared" si="165"/>
        <v>3</v>
      </c>
      <c r="U938" s="57">
        <f t="shared" si="165"/>
        <v>3</v>
      </c>
      <c r="V938" s="51" t="str">
        <f t="shared" si="166"/>
        <v>At Risk Customers</v>
      </c>
    </row>
    <row r="939" spans="2:22" x14ac:dyDescent="0.25">
      <c r="B939" t="s">
        <v>977</v>
      </c>
      <c r="C939" s="40">
        <v>45095</v>
      </c>
      <c r="D939" s="2">
        <v>1</v>
      </c>
      <c r="E939" s="4">
        <v>484.12</v>
      </c>
      <c r="F939" s="4"/>
      <c r="G939" s="4" t="str">
        <f t="shared" si="156"/>
        <v>C01465</v>
      </c>
      <c r="H939" s="40">
        <f t="shared" si="157"/>
        <v>45095</v>
      </c>
      <c r="I939" s="2">
        <f t="shared" si="158"/>
        <v>1</v>
      </c>
      <c r="J939" s="4">
        <f t="shared" si="159"/>
        <v>484.12</v>
      </c>
      <c r="K939">
        <f t="shared" si="160"/>
        <v>1</v>
      </c>
      <c r="L939">
        <f t="shared" si="161"/>
        <v>3</v>
      </c>
      <c r="M939">
        <f t="shared" si="162"/>
        <v>3</v>
      </c>
      <c r="N939" s="53">
        <f t="shared" si="163"/>
        <v>2.3333333333333335</v>
      </c>
      <c r="S939" s="55" t="str">
        <f t="shared" si="164"/>
        <v>C01465</v>
      </c>
      <c r="T939" s="56">
        <f t="shared" si="165"/>
        <v>2.3333333333333335</v>
      </c>
      <c r="U939" s="57">
        <f t="shared" si="165"/>
        <v>2.3333333333333335</v>
      </c>
      <c r="V939" s="51" t="str">
        <f t="shared" si="166"/>
        <v>At Risk Customers</v>
      </c>
    </row>
    <row r="940" spans="2:22" x14ac:dyDescent="0.25">
      <c r="B940" t="s">
        <v>978</v>
      </c>
      <c r="C940" s="40">
        <v>45978</v>
      </c>
      <c r="D940" s="2">
        <v>2</v>
      </c>
      <c r="E940" s="4">
        <v>597.91999999999996</v>
      </c>
      <c r="F940" s="4"/>
      <c r="G940" s="4" t="str">
        <f t="shared" si="156"/>
        <v>C01466</v>
      </c>
      <c r="H940" s="40">
        <f t="shared" si="157"/>
        <v>45978</v>
      </c>
      <c r="I940" s="2">
        <f t="shared" si="158"/>
        <v>2</v>
      </c>
      <c r="J940" s="4">
        <f t="shared" si="159"/>
        <v>597.91999999999996</v>
      </c>
      <c r="K940">
        <f t="shared" si="160"/>
        <v>5</v>
      </c>
      <c r="L940">
        <f t="shared" si="161"/>
        <v>4</v>
      </c>
      <c r="M940">
        <f t="shared" si="162"/>
        <v>3</v>
      </c>
      <c r="N940" s="53">
        <f t="shared" si="163"/>
        <v>4</v>
      </c>
      <c r="S940" s="55" t="str">
        <f t="shared" si="164"/>
        <v>C01466</v>
      </c>
      <c r="T940" s="56">
        <f t="shared" si="165"/>
        <v>4</v>
      </c>
      <c r="U940" s="57">
        <f t="shared" si="165"/>
        <v>4</v>
      </c>
      <c r="V940" s="51" t="str">
        <f t="shared" si="166"/>
        <v>Loyal or Potential Loyalists</v>
      </c>
    </row>
    <row r="941" spans="2:22" x14ac:dyDescent="0.25">
      <c r="B941" t="s">
        <v>979</v>
      </c>
      <c r="C941" s="40">
        <v>45258</v>
      </c>
      <c r="D941" s="2">
        <v>1</v>
      </c>
      <c r="E941" s="4">
        <v>163.46</v>
      </c>
      <c r="F941" s="4"/>
      <c r="G941" s="4" t="str">
        <f t="shared" si="156"/>
        <v>C01467</v>
      </c>
      <c r="H941" s="40">
        <f t="shared" si="157"/>
        <v>45258</v>
      </c>
      <c r="I941" s="2">
        <f t="shared" si="158"/>
        <v>1</v>
      </c>
      <c r="J941" s="4">
        <f t="shared" si="159"/>
        <v>163.46</v>
      </c>
      <c r="K941">
        <f t="shared" si="160"/>
        <v>1</v>
      </c>
      <c r="L941">
        <f t="shared" si="161"/>
        <v>3</v>
      </c>
      <c r="M941">
        <f t="shared" si="162"/>
        <v>1</v>
      </c>
      <c r="N941" s="53">
        <f t="shared" si="163"/>
        <v>1.6666666666666667</v>
      </c>
      <c r="S941" s="55" t="str">
        <f t="shared" si="164"/>
        <v>C01467</v>
      </c>
      <c r="T941" s="56">
        <f t="shared" si="165"/>
        <v>1.6666666666666667</v>
      </c>
      <c r="U941" s="57">
        <f t="shared" si="165"/>
        <v>1.6666666666666667</v>
      </c>
      <c r="V941" s="51" t="str">
        <f t="shared" si="166"/>
        <v>Lost Customers</v>
      </c>
    </row>
    <row r="942" spans="2:22" x14ac:dyDescent="0.25">
      <c r="B942" t="s">
        <v>980</v>
      </c>
      <c r="C942" s="40">
        <v>45169</v>
      </c>
      <c r="D942" s="2">
        <v>1</v>
      </c>
      <c r="E942" s="4">
        <v>316.89</v>
      </c>
      <c r="F942" s="4"/>
      <c r="G942" s="4" t="str">
        <f t="shared" si="156"/>
        <v>C01468</v>
      </c>
      <c r="H942" s="40">
        <f t="shared" si="157"/>
        <v>45169</v>
      </c>
      <c r="I942" s="2">
        <f t="shared" si="158"/>
        <v>1</v>
      </c>
      <c r="J942" s="4">
        <f t="shared" si="159"/>
        <v>316.89</v>
      </c>
      <c r="K942">
        <f t="shared" si="160"/>
        <v>1</v>
      </c>
      <c r="L942">
        <f t="shared" si="161"/>
        <v>3</v>
      </c>
      <c r="M942">
        <f t="shared" si="162"/>
        <v>2</v>
      </c>
      <c r="N942" s="53">
        <f t="shared" si="163"/>
        <v>2</v>
      </c>
      <c r="S942" s="55" t="str">
        <f t="shared" si="164"/>
        <v>C01468</v>
      </c>
      <c r="T942" s="56">
        <f t="shared" si="165"/>
        <v>2</v>
      </c>
      <c r="U942" s="57">
        <f t="shared" si="165"/>
        <v>2</v>
      </c>
      <c r="V942" s="51" t="str">
        <f t="shared" si="166"/>
        <v>Lost Customers</v>
      </c>
    </row>
    <row r="943" spans="2:22" x14ac:dyDescent="0.25">
      <c r="B943" t="s">
        <v>981</v>
      </c>
      <c r="C943" s="40">
        <v>45948</v>
      </c>
      <c r="D943" s="2">
        <v>2</v>
      </c>
      <c r="E943" s="4">
        <v>328.98</v>
      </c>
      <c r="F943" s="4"/>
      <c r="G943" s="4" t="str">
        <f t="shared" si="156"/>
        <v>C01469</v>
      </c>
      <c r="H943" s="40">
        <f t="shared" si="157"/>
        <v>45948</v>
      </c>
      <c r="I943" s="2">
        <f t="shared" si="158"/>
        <v>2</v>
      </c>
      <c r="J943" s="4">
        <f t="shared" si="159"/>
        <v>328.98</v>
      </c>
      <c r="K943">
        <f t="shared" si="160"/>
        <v>5</v>
      </c>
      <c r="L943">
        <f t="shared" si="161"/>
        <v>4</v>
      </c>
      <c r="M943">
        <f t="shared" si="162"/>
        <v>2</v>
      </c>
      <c r="N943" s="53">
        <f t="shared" si="163"/>
        <v>3.6666666666666665</v>
      </c>
      <c r="S943" s="55" t="str">
        <f t="shared" si="164"/>
        <v>C01469</v>
      </c>
      <c r="T943" s="56">
        <f t="shared" si="165"/>
        <v>3.6666666666666665</v>
      </c>
      <c r="U943" s="57">
        <f t="shared" si="165"/>
        <v>3.6666666666666665</v>
      </c>
      <c r="V943" s="51" t="str">
        <f t="shared" si="166"/>
        <v>Loyal or Potential Loyalists</v>
      </c>
    </row>
    <row r="944" spans="2:22" x14ac:dyDescent="0.25">
      <c r="B944" t="s">
        <v>982</v>
      </c>
      <c r="C944" s="40">
        <v>45965</v>
      </c>
      <c r="D944" s="2">
        <v>7</v>
      </c>
      <c r="E944" s="4">
        <v>5367.77</v>
      </c>
      <c r="F944" s="4"/>
      <c r="G944" s="4" t="str">
        <f t="shared" si="156"/>
        <v>C01470</v>
      </c>
      <c r="H944" s="40">
        <f t="shared" si="157"/>
        <v>45965</v>
      </c>
      <c r="I944" s="2">
        <f t="shared" si="158"/>
        <v>7</v>
      </c>
      <c r="J944" s="4">
        <f t="shared" si="159"/>
        <v>5367.77</v>
      </c>
      <c r="K944">
        <f t="shared" si="160"/>
        <v>5</v>
      </c>
      <c r="L944">
        <f t="shared" si="161"/>
        <v>5</v>
      </c>
      <c r="M944">
        <f t="shared" si="162"/>
        <v>5</v>
      </c>
      <c r="N944" s="53">
        <f t="shared" si="163"/>
        <v>5</v>
      </c>
      <c r="S944" s="55" t="str">
        <f t="shared" si="164"/>
        <v>C01470</v>
      </c>
      <c r="T944" s="56">
        <f t="shared" si="165"/>
        <v>5</v>
      </c>
      <c r="U944" s="57">
        <f t="shared" si="165"/>
        <v>5</v>
      </c>
      <c r="V944" s="51" t="str">
        <f t="shared" si="166"/>
        <v>Champions</v>
      </c>
    </row>
    <row r="945" spans="2:22" x14ac:dyDescent="0.25">
      <c r="B945" t="s">
        <v>983</v>
      </c>
      <c r="C945" s="40">
        <v>45075</v>
      </c>
      <c r="D945" s="2">
        <v>1</v>
      </c>
      <c r="E945" s="4">
        <v>108.89</v>
      </c>
      <c r="F945" s="4"/>
      <c r="G945" s="4" t="str">
        <f t="shared" si="156"/>
        <v>C01472</v>
      </c>
      <c r="H945" s="40">
        <f t="shared" si="157"/>
        <v>45075</v>
      </c>
      <c r="I945" s="2">
        <f t="shared" si="158"/>
        <v>1</v>
      </c>
      <c r="J945" s="4">
        <f t="shared" si="159"/>
        <v>108.89</v>
      </c>
      <c r="K945">
        <f t="shared" si="160"/>
        <v>1</v>
      </c>
      <c r="L945">
        <f t="shared" si="161"/>
        <v>3</v>
      </c>
      <c r="M945">
        <f t="shared" si="162"/>
        <v>1</v>
      </c>
      <c r="N945" s="53">
        <f t="shared" si="163"/>
        <v>1.6666666666666667</v>
      </c>
      <c r="S945" s="55" t="str">
        <f t="shared" si="164"/>
        <v>C01472</v>
      </c>
      <c r="T945" s="56">
        <f t="shared" si="165"/>
        <v>1.6666666666666667</v>
      </c>
      <c r="U945" s="57">
        <f t="shared" si="165"/>
        <v>1.6666666666666667</v>
      </c>
      <c r="V945" s="51" t="str">
        <f t="shared" si="166"/>
        <v>Lost Customers</v>
      </c>
    </row>
    <row r="946" spans="2:22" x14ac:dyDescent="0.25">
      <c r="B946" t="s">
        <v>984</v>
      </c>
      <c r="C946" s="40">
        <v>46011</v>
      </c>
      <c r="D946" s="2">
        <v>18</v>
      </c>
      <c r="E946" s="4">
        <v>9741.4699999999993</v>
      </c>
      <c r="F946" s="4"/>
      <c r="G946" s="4" t="str">
        <f t="shared" si="156"/>
        <v>C01478</v>
      </c>
      <c r="H946" s="40">
        <f t="shared" si="157"/>
        <v>46011</v>
      </c>
      <c r="I946" s="2">
        <f t="shared" si="158"/>
        <v>18</v>
      </c>
      <c r="J946" s="4">
        <f t="shared" si="159"/>
        <v>9741.4699999999993</v>
      </c>
      <c r="K946">
        <f t="shared" si="160"/>
        <v>5</v>
      </c>
      <c r="L946">
        <f t="shared" si="161"/>
        <v>5</v>
      </c>
      <c r="M946">
        <f t="shared" si="162"/>
        <v>5</v>
      </c>
      <c r="N946" s="53">
        <f t="shared" si="163"/>
        <v>5</v>
      </c>
      <c r="S946" s="55" t="str">
        <f t="shared" si="164"/>
        <v>C01478</v>
      </c>
      <c r="T946" s="56">
        <f t="shared" si="165"/>
        <v>5</v>
      </c>
      <c r="U946" s="57">
        <f t="shared" si="165"/>
        <v>5</v>
      </c>
      <c r="V946" s="51" t="str">
        <f t="shared" si="166"/>
        <v>Champions</v>
      </c>
    </row>
    <row r="947" spans="2:22" x14ac:dyDescent="0.25">
      <c r="B947" t="s">
        <v>985</v>
      </c>
      <c r="C947" s="40">
        <v>45792</v>
      </c>
      <c r="D947" s="2">
        <v>1</v>
      </c>
      <c r="E947" s="4">
        <v>147.76</v>
      </c>
      <c r="F947" s="4"/>
      <c r="G947" s="4" t="str">
        <f t="shared" si="156"/>
        <v>C01480</v>
      </c>
      <c r="H947" s="40">
        <f t="shared" si="157"/>
        <v>45792</v>
      </c>
      <c r="I947" s="2">
        <f t="shared" si="158"/>
        <v>1</v>
      </c>
      <c r="J947" s="4">
        <f t="shared" si="159"/>
        <v>147.76</v>
      </c>
      <c r="K947">
        <f t="shared" si="160"/>
        <v>3</v>
      </c>
      <c r="L947">
        <f t="shared" si="161"/>
        <v>3</v>
      </c>
      <c r="M947">
        <f t="shared" si="162"/>
        <v>1</v>
      </c>
      <c r="N947" s="53">
        <f t="shared" si="163"/>
        <v>2.3333333333333335</v>
      </c>
      <c r="S947" s="55" t="str">
        <f t="shared" si="164"/>
        <v>C01480</v>
      </c>
      <c r="T947" s="56">
        <f t="shared" si="165"/>
        <v>2.3333333333333335</v>
      </c>
      <c r="U947" s="57">
        <f t="shared" si="165"/>
        <v>2.3333333333333335</v>
      </c>
      <c r="V947" s="51" t="str">
        <f t="shared" si="166"/>
        <v>At Risk Customers</v>
      </c>
    </row>
    <row r="948" spans="2:22" x14ac:dyDescent="0.25">
      <c r="B948" t="s">
        <v>986</v>
      </c>
      <c r="C948" s="40">
        <v>45201</v>
      </c>
      <c r="D948" s="2">
        <v>1</v>
      </c>
      <c r="E948" s="4">
        <v>299.61</v>
      </c>
      <c r="F948" s="4"/>
      <c r="G948" s="4" t="str">
        <f t="shared" si="156"/>
        <v>C01483</v>
      </c>
      <c r="H948" s="40">
        <f t="shared" si="157"/>
        <v>45201</v>
      </c>
      <c r="I948" s="2">
        <f t="shared" si="158"/>
        <v>1</v>
      </c>
      <c r="J948" s="4">
        <f t="shared" si="159"/>
        <v>299.61</v>
      </c>
      <c r="K948">
        <f t="shared" si="160"/>
        <v>1</v>
      </c>
      <c r="L948">
        <f t="shared" si="161"/>
        <v>3</v>
      </c>
      <c r="M948">
        <f t="shared" si="162"/>
        <v>2</v>
      </c>
      <c r="N948" s="53">
        <f t="shared" si="163"/>
        <v>2</v>
      </c>
      <c r="S948" s="55" t="str">
        <f t="shared" si="164"/>
        <v>C01483</v>
      </c>
      <c r="T948" s="56">
        <f t="shared" si="165"/>
        <v>2</v>
      </c>
      <c r="U948" s="57">
        <f t="shared" si="165"/>
        <v>2</v>
      </c>
      <c r="V948" s="51" t="str">
        <f t="shared" si="166"/>
        <v>Lost Customers</v>
      </c>
    </row>
    <row r="949" spans="2:22" x14ac:dyDescent="0.25">
      <c r="B949" t="s">
        <v>987</v>
      </c>
      <c r="C949" s="40">
        <v>46024</v>
      </c>
      <c r="D949" s="2">
        <v>1</v>
      </c>
      <c r="E949" s="4">
        <v>88.21</v>
      </c>
      <c r="F949" s="4"/>
      <c r="G949" s="4" t="str">
        <f t="shared" si="156"/>
        <v>C01485</v>
      </c>
      <c r="H949" s="40">
        <f t="shared" si="157"/>
        <v>46024</v>
      </c>
      <c r="I949" s="2">
        <f t="shared" si="158"/>
        <v>1</v>
      </c>
      <c r="J949" s="4">
        <f t="shared" si="159"/>
        <v>88.21</v>
      </c>
      <c r="K949">
        <f t="shared" si="160"/>
        <v>5</v>
      </c>
      <c r="L949">
        <f t="shared" si="161"/>
        <v>3</v>
      </c>
      <c r="M949">
        <f t="shared" si="162"/>
        <v>1</v>
      </c>
      <c r="N949" s="53">
        <f t="shared" si="163"/>
        <v>3</v>
      </c>
      <c r="S949" s="55" t="str">
        <f t="shared" si="164"/>
        <v>C01485</v>
      </c>
      <c r="T949" s="56">
        <f t="shared" si="165"/>
        <v>3</v>
      </c>
      <c r="U949" s="57">
        <f t="shared" si="165"/>
        <v>3</v>
      </c>
      <c r="V949" s="51" t="str">
        <f t="shared" si="166"/>
        <v>At Risk Customers</v>
      </c>
    </row>
    <row r="950" spans="2:22" x14ac:dyDescent="0.25">
      <c r="B950" t="s">
        <v>988</v>
      </c>
      <c r="C950" s="40">
        <v>45822</v>
      </c>
      <c r="D950" s="2">
        <v>5</v>
      </c>
      <c r="E950" s="4">
        <v>7820.09</v>
      </c>
      <c r="F950" s="4"/>
      <c r="G950" s="4" t="str">
        <f t="shared" si="156"/>
        <v>C01486</v>
      </c>
      <c r="H950" s="40">
        <f t="shared" si="157"/>
        <v>45822</v>
      </c>
      <c r="I950" s="2">
        <f t="shared" si="158"/>
        <v>5</v>
      </c>
      <c r="J950" s="4">
        <f t="shared" si="159"/>
        <v>7820.09</v>
      </c>
      <c r="K950">
        <f t="shared" si="160"/>
        <v>4</v>
      </c>
      <c r="L950">
        <f t="shared" si="161"/>
        <v>5</v>
      </c>
      <c r="M950">
        <f t="shared" si="162"/>
        <v>5</v>
      </c>
      <c r="N950" s="53">
        <f t="shared" si="163"/>
        <v>4.666666666666667</v>
      </c>
      <c r="S950" s="55" t="str">
        <f t="shared" si="164"/>
        <v>C01486</v>
      </c>
      <c r="T950" s="56">
        <f t="shared" si="165"/>
        <v>4.666666666666667</v>
      </c>
      <c r="U950" s="57">
        <f t="shared" si="165"/>
        <v>4.666666666666667</v>
      </c>
      <c r="V950" s="51" t="str">
        <f t="shared" si="166"/>
        <v>Champions</v>
      </c>
    </row>
    <row r="951" spans="2:22" x14ac:dyDescent="0.25">
      <c r="B951" t="s">
        <v>989</v>
      </c>
      <c r="C951" s="40">
        <v>45763</v>
      </c>
      <c r="D951" s="2">
        <v>1</v>
      </c>
      <c r="E951" s="4">
        <v>361.77</v>
      </c>
      <c r="F951" s="4"/>
      <c r="G951" s="4" t="str">
        <f t="shared" si="156"/>
        <v>C01487</v>
      </c>
      <c r="H951" s="40">
        <f t="shared" si="157"/>
        <v>45763</v>
      </c>
      <c r="I951" s="2">
        <f t="shared" si="158"/>
        <v>1</v>
      </c>
      <c r="J951" s="4">
        <f t="shared" si="159"/>
        <v>361.77</v>
      </c>
      <c r="K951">
        <f t="shared" si="160"/>
        <v>3</v>
      </c>
      <c r="L951">
        <f t="shared" si="161"/>
        <v>3</v>
      </c>
      <c r="M951">
        <f t="shared" si="162"/>
        <v>2</v>
      </c>
      <c r="N951" s="53">
        <f t="shared" si="163"/>
        <v>2.6666666666666665</v>
      </c>
      <c r="S951" s="55" t="str">
        <f t="shared" si="164"/>
        <v>C01487</v>
      </c>
      <c r="T951" s="56">
        <f t="shared" si="165"/>
        <v>2.6666666666666665</v>
      </c>
      <c r="U951" s="57">
        <f t="shared" si="165"/>
        <v>2.6666666666666665</v>
      </c>
      <c r="V951" s="51" t="str">
        <f t="shared" si="166"/>
        <v>At Risk Customers</v>
      </c>
    </row>
    <row r="952" spans="2:22" x14ac:dyDescent="0.25">
      <c r="B952" t="s">
        <v>990</v>
      </c>
      <c r="C952" s="40">
        <v>45942</v>
      </c>
      <c r="D952" s="2">
        <v>1</v>
      </c>
      <c r="E952" s="4">
        <v>521.11</v>
      </c>
      <c r="F952" s="4"/>
      <c r="G952" s="4" t="str">
        <f t="shared" si="156"/>
        <v>C01488</v>
      </c>
      <c r="H952" s="40">
        <f t="shared" si="157"/>
        <v>45942</v>
      </c>
      <c r="I952" s="2">
        <f t="shared" si="158"/>
        <v>1</v>
      </c>
      <c r="J952" s="4">
        <f t="shared" si="159"/>
        <v>521.11</v>
      </c>
      <c r="K952">
        <f t="shared" si="160"/>
        <v>5</v>
      </c>
      <c r="L952">
        <f t="shared" si="161"/>
        <v>3</v>
      </c>
      <c r="M952">
        <f t="shared" si="162"/>
        <v>3</v>
      </c>
      <c r="N952" s="53">
        <f t="shared" si="163"/>
        <v>3.6666666666666665</v>
      </c>
      <c r="S952" s="55" t="str">
        <f t="shared" si="164"/>
        <v>C01488</v>
      </c>
      <c r="T952" s="56">
        <f t="shared" si="165"/>
        <v>3.6666666666666665</v>
      </c>
      <c r="U952" s="57">
        <f t="shared" si="165"/>
        <v>3.6666666666666665</v>
      </c>
      <c r="V952" s="51" t="str">
        <f t="shared" si="166"/>
        <v>Loyal or Potential Loyalists</v>
      </c>
    </row>
    <row r="953" spans="2:22" x14ac:dyDescent="0.25">
      <c r="B953" t="s">
        <v>991</v>
      </c>
      <c r="C953" s="40">
        <v>45127</v>
      </c>
      <c r="D953" s="2">
        <v>1</v>
      </c>
      <c r="E953" s="4">
        <v>111.44</v>
      </c>
      <c r="F953" s="4"/>
      <c r="G953" s="4" t="str">
        <f t="shared" si="156"/>
        <v>C01489</v>
      </c>
      <c r="H953" s="40">
        <f t="shared" si="157"/>
        <v>45127</v>
      </c>
      <c r="I953" s="2">
        <f t="shared" si="158"/>
        <v>1</v>
      </c>
      <c r="J953" s="4">
        <f t="shared" si="159"/>
        <v>111.44</v>
      </c>
      <c r="K953">
        <f t="shared" si="160"/>
        <v>1</v>
      </c>
      <c r="L953">
        <f t="shared" si="161"/>
        <v>3</v>
      </c>
      <c r="M953">
        <f t="shared" si="162"/>
        <v>1</v>
      </c>
      <c r="N953" s="53">
        <f t="shared" si="163"/>
        <v>1.6666666666666667</v>
      </c>
      <c r="S953" s="55" t="str">
        <f t="shared" si="164"/>
        <v>C01489</v>
      </c>
      <c r="T953" s="56">
        <f t="shared" si="165"/>
        <v>1.6666666666666667</v>
      </c>
      <c r="U953" s="57">
        <f t="shared" si="165"/>
        <v>1.6666666666666667</v>
      </c>
      <c r="V953" s="51" t="str">
        <f t="shared" si="166"/>
        <v>Lost Customers</v>
      </c>
    </row>
    <row r="954" spans="2:22" x14ac:dyDescent="0.25">
      <c r="B954" t="s">
        <v>992</v>
      </c>
      <c r="C954" s="40">
        <v>45790</v>
      </c>
      <c r="D954" s="2">
        <v>2</v>
      </c>
      <c r="E954" s="4">
        <v>878.43</v>
      </c>
      <c r="F954" s="4"/>
      <c r="G954" s="4" t="str">
        <f t="shared" si="156"/>
        <v>C01490</v>
      </c>
      <c r="H954" s="40">
        <f t="shared" si="157"/>
        <v>45790</v>
      </c>
      <c r="I954" s="2">
        <f t="shared" si="158"/>
        <v>2</v>
      </c>
      <c r="J954" s="4">
        <f t="shared" si="159"/>
        <v>878.43</v>
      </c>
      <c r="K954">
        <f t="shared" si="160"/>
        <v>3</v>
      </c>
      <c r="L954">
        <f t="shared" si="161"/>
        <v>4</v>
      </c>
      <c r="M954">
        <f t="shared" si="162"/>
        <v>3</v>
      </c>
      <c r="N954" s="53">
        <f t="shared" si="163"/>
        <v>3.3333333333333335</v>
      </c>
      <c r="S954" s="55" t="str">
        <f t="shared" si="164"/>
        <v>C01490</v>
      </c>
      <c r="T954" s="56">
        <f t="shared" si="165"/>
        <v>3.3333333333333335</v>
      </c>
      <c r="U954" s="57">
        <f t="shared" si="165"/>
        <v>3.3333333333333335</v>
      </c>
      <c r="V954" s="51" t="str">
        <f t="shared" si="166"/>
        <v>Loyal or Potential Loyalists</v>
      </c>
    </row>
    <row r="955" spans="2:22" x14ac:dyDescent="0.25">
      <c r="B955" t="s">
        <v>993</v>
      </c>
      <c r="C955" s="40">
        <v>45538</v>
      </c>
      <c r="D955" s="2">
        <v>1</v>
      </c>
      <c r="E955" s="4">
        <v>963.93</v>
      </c>
      <c r="F955" s="4"/>
      <c r="G955" s="4" t="str">
        <f t="shared" si="156"/>
        <v>C01491</v>
      </c>
      <c r="H955" s="40">
        <f t="shared" si="157"/>
        <v>45538</v>
      </c>
      <c r="I955" s="2">
        <f t="shared" si="158"/>
        <v>1</v>
      </c>
      <c r="J955" s="4">
        <f t="shared" si="159"/>
        <v>963.93</v>
      </c>
      <c r="K955">
        <f t="shared" si="160"/>
        <v>2</v>
      </c>
      <c r="L955">
        <f t="shared" si="161"/>
        <v>3</v>
      </c>
      <c r="M955">
        <f t="shared" si="162"/>
        <v>3</v>
      </c>
      <c r="N955" s="53">
        <f t="shared" si="163"/>
        <v>2.6666666666666665</v>
      </c>
      <c r="S955" s="55" t="str">
        <f t="shared" si="164"/>
        <v>C01491</v>
      </c>
      <c r="T955" s="56">
        <f t="shared" si="165"/>
        <v>2.6666666666666665</v>
      </c>
      <c r="U955" s="57">
        <f t="shared" si="165"/>
        <v>2.6666666666666665</v>
      </c>
      <c r="V955" s="51" t="str">
        <f t="shared" si="166"/>
        <v>At Risk Customers</v>
      </c>
    </row>
    <row r="956" spans="2:22" x14ac:dyDescent="0.25">
      <c r="B956" t="s">
        <v>994</v>
      </c>
      <c r="C956" s="40">
        <v>45728</v>
      </c>
      <c r="D956" s="2">
        <v>1</v>
      </c>
      <c r="E956" s="4">
        <v>4388.41</v>
      </c>
      <c r="F956" s="4"/>
      <c r="G956" s="4" t="str">
        <f t="shared" si="156"/>
        <v>C01492</v>
      </c>
      <c r="H956" s="40">
        <f t="shared" si="157"/>
        <v>45728</v>
      </c>
      <c r="I956" s="2">
        <f t="shared" si="158"/>
        <v>1</v>
      </c>
      <c r="J956" s="4">
        <f t="shared" si="159"/>
        <v>4388.41</v>
      </c>
      <c r="K956">
        <f t="shared" si="160"/>
        <v>3</v>
      </c>
      <c r="L956">
        <f t="shared" si="161"/>
        <v>3</v>
      </c>
      <c r="M956">
        <f t="shared" si="162"/>
        <v>5</v>
      </c>
      <c r="N956" s="53">
        <f t="shared" si="163"/>
        <v>3.6666666666666665</v>
      </c>
      <c r="S956" s="55" t="str">
        <f t="shared" si="164"/>
        <v>C01492</v>
      </c>
      <c r="T956" s="56">
        <f t="shared" si="165"/>
        <v>3.6666666666666665</v>
      </c>
      <c r="U956" s="57">
        <f t="shared" si="165"/>
        <v>3.6666666666666665</v>
      </c>
      <c r="V956" s="51" t="str">
        <f t="shared" si="166"/>
        <v>Loyal or Potential Loyalists</v>
      </c>
    </row>
    <row r="957" spans="2:22" x14ac:dyDescent="0.25">
      <c r="B957" t="s">
        <v>995</v>
      </c>
      <c r="C957" s="40">
        <v>45277</v>
      </c>
      <c r="D957" s="2">
        <v>1</v>
      </c>
      <c r="E957" s="4">
        <v>4887.97</v>
      </c>
      <c r="F957" s="4"/>
      <c r="G957" s="4" t="str">
        <f t="shared" si="156"/>
        <v>C01493</v>
      </c>
      <c r="H957" s="40">
        <f t="shared" si="157"/>
        <v>45277</v>
      </c>
      <c r="I957" s="2">
        <f t="shared" si="158"/>
        <v>1</v>
      </c>
      <c r="J957" s="4">
        <f t="shared" si="159"/>
        <v>4887.97</v>
      </c>
      <c r="K957">
        <f t="shared" si="160"/>
        <v>1</v>
      </c>
      <c r="L957">
        <f t="shared" si="161"/>
        <v>3</v>
      </c>
      <c r="M957">
        <f t="shared" si="162"/>
        <v>5</v>
      </c>
      <c r="N957" s="53">
        <f t="shared" si="163"/>
        <v>3</v>
      </c>
      <c r="S957" s="55" t="str">
        <f t="shared" si="164"/>
        <v>C01493</v>
      </c>
      <c r="T957" s="56">
        <f t="shared" si="165"/>
        <v>3</v>
      </c>
      <c r="U957" s="57">
        <f t="shared" si="165"/>
        <v>3</v>
      </c>
      <c r="V957" s="51" t="str">
        <f t="shared" si="166"/>
        <v>At Risk Customers</v>
      </c>
    </row>
    <row r="958" spans="2:22" x14ac:dyDescent="0.25">
      <c r="B958" t="s">
        <v>996</v>
      </c>
      <c r="C958" s="40">
        <v>45284</v>
      </c>
      <c r="D958" s="2">
        <v>1</v>
      </c>
      <c r="E958" s="4">
        <v>384.01</v>
      </c>
      <c r="F958" s="4"/>
      <c r="G958" s="4" t="str">
        <f t="shared" si="156"/>
        <v>C01494</v>
      </c>
      <c r="H958" s="40">
        <f t="shared" si="157"/>
        <v>45284</v>
      </c>
      <c r="I958" s="2">
        <f t="shared" si="158"/>
        <v>1</v>
      </c>
      <c r="J958" s="4">
        <f t="shared" si="159"/>
        <v>384.01</v>
      </c>
      <c r="K958">
        <f t="shared" si="160"/>
        <v>1</v>
      </c>
      <c r="L958">
        <f t="shared" si="161"/>
        <v>3</v>
      </c>
      <c r="M958">
        <f t="shared" si="162"/>
        <v>2</v>
      </c>
      <c r="N958" s="53">
        <f t="shared" si="163"/>
        <v>2</v>
      </c>
      <c r="S958" s="55" t="str">
        <f t="shared" si="164"/>
        <v>C01494</v>
      </c>
      <c r="T958" s="56">
        <f t="shared" si="165"/>
        <v>2</v>
      </c>
      <c r="U958" s="57">
        <f t="shared" si="165"/>
        <v>2</v>
      </c>
      <c r="V958" s="51" t="str">
        <f t="shared" si="166"/>
        <v>Lost Customers</v>
      </c>
    </row>
    <row r="959" spans="2:22" x14ac:dyDescent="0.25">
      <c r="B959" t="s">
        <v>997</v>
      </c>
      <c r="C959" s="40">
        <v>45656</v>
      </c>
      <c r="D959" s="2">
        <v>2</v>
      </c>
      <c r="E959" s="4">
        <v>366.22</v>
      </c>
      <c r="F959" s="4"/>
      <c r="G959" s="4" t="str">
        <f t="shared" si="156"/>
        <v>C01495</v>
      </c>
      <c r="H959" s="40">
        <f t="shared" si="157"/>
        <v>45656</v>
      </c>
      <c r="I959" s="2">
        <f t="shared" si="158"/>
        <v>2</v>
      </c>
      <c r="J959" s="4">
        <f t="shared" si="159"/>
        <v>366.22</v>
      </c>
      <c r="K959">
        <f t="shared" si="160"/>
        <v>3</v>
      </c>
      <c r="L959">
        <f t="shared" si="161"/>
        <v>4</v>
      </c>
      <c r="M959">
        <f t="shared" si="162"/>
        <v>2</v>
      </c>
      <c r="N959" s="53">
        <f t="shared" si="163"/>
        <v>3</v>
      </c>
      <c r="S959" s="55" t="str">
        <f t="shared" si="164"/>
        <v>C01495</v>
      </c>
      <c r="T959" s="56">
        <f t="shared" si="165"/>
        <v>3</v>
      </c>
      <c r="U959" s="57">
        <f t="shared" si="165"/>
        <v>3</v>
      </c>
      <c r="V959" s="51" t="str">
        <f t="shared" si="166"/>
        <v>At Risk Customers</v>
      </c>
    </row>
    <row r="960" spans="2:22" x14ac:dyDescent="0.25">
      <c r="B960" t="s">
        <v>998</v>
      </c>
      <c r="C960" s="40">
        <v>45928</v>
      </c>
      <c r="D960" s="2">
        <v>2</v>
      </c>
      <c r="E960" s="4">
        <v>2451.94</v>
      </c>
      <c r="F960" s="4"/>
      <c r="G960" s="4" t="str">
        <f t="shared" si="156"/>
        <v>C01496</v>
      </c>
      <c r="H960" s="40">
        <f t="shared" si="157"/>
        <v>45928</v>
      </c>
      <c r="I960" s="2">
        <f t="shared" si="158"/>
        <v>2</v>
      </c>
      <c r="J960" s="4">
        <f t="shared" si="159"/>
        <v>2451.94</v>
      </c>
      <c r="K960">
        <f t="shared" si="160"/>
        <v>4</v>
      </c>
      <c r="L960">
        <f t="shared" si="161"/>
        <v>4</v>
      </c>
      <c r="M960">
        <f t="shared" si="162"/>
        <v>4</v>
      </c>
      <c r="N960" s="53">
        <f t="shared" si="163"/>
        <v>4</v>
      </c>
      <c r="S960" s="55" t="str">
        <f t="shared" si="164"/>
        <v>C01496</v>
      </c>
      <c r="T960" s="56">
        <f t="shared" si="165"/>
        <v>4</v>
      </c>
      <c r="U960" s="57">
        <f t="shared" si="165"/>
        <v>4</v>
      </c>
      <c r="V960" s="51" t="str">
        <f t="shared" si="166"/>
        <v>Loyal or Potential Loyalists</v>
      </c>
    </row>
    <row r="961" spans="2:22" x14ac:dyDescent="0.25">
      <c r="B961" t="s">
        <v>999</v>
      </c>
      <c r="C961" s="40">
        <v>45998</v>
      </c>
      <c r="D961" s="2">
        <v>11</v>
      </c>
      <c r="E961" s="4">
        <v>11052.78</v>
      </c>
      <c r="F961" s="4"/>
      <c r="G961" s="4" t="str">
        <f t="shared" si="156"/>
        <v>C01498</v>
      </c>
      <c r="H961" s="40">
        <f t="shared" si="157"/>
        <v>45998</v>
      </c>
      <c r="I961" s="2">
        <f t="shared" si="158"/>
        <v>11</v>
      </c>
      <c r="J961" s="4">
        <f t="shared" si="159"/>
        <v>11052.78</v>
      </c>
      <c r="K961">
        <f t="shared" si="160"/>
        <v>5</v>
      </c>
      <c r="L961">
        <f t="shared" si="161"/>
        <v>5</v>
      </c>
      <c r="M961">
        <f t="shared" si="162"/>
        <v>5</v>
      </c>
      <c r="N961" s="53">
        <f t="shared" si="163"/>
        <v>5</v>
      </c>
      <c r="S961" s="55" t="str">
        <f t="shared" si="164"/>
        <v>C01498</v>
      </c>
      <c r="T961" s="56">
        <f t="shared" si="165"/>
        <v>5</v>
      </c>
      <c r="U961" s="57">
        <f t="shared" si="165"/>
        <v>5</v>
      </c>
      <c r="V961" s="51" t="str">
        <f t="shared" si="166"/>
        <v>Champions</v>
      </c>
    </row>
    <row r="962" spans="2:22" x14ac:dyDescent="0.25">
      <c r="B962" t="s">
        <v>1000</v>
      </c>
      <c r="C962" s="40">
        <v>45874</v>
      </c>
      <c r="D962" s="2">
        <v>2</v>
      </c>
      <c r="E962" s="4">
        <v>177.6</v>
      </c>
      <c r="F962" s="4"/>
      <c r="G962" s="4" t="str">
        <f t="shared" si="156"/>
        <v>C01499</v>
      </c>
      <c r="H962" s="40">
        <f t="shared" si="157"/>
        <v>45874</v>
      </c>
      <c r="I962" s="2">
        <f t="shared" si="158"/>
        <v>2</v>
      </c>
      <c r="J962" s="4">
        <f t="shared" si="159"/>
        <v>177.6</v>
      </c>
      <c r="K962">
        <f t="shared" si="160"/>
        <v>4</v>
      </c>
      <c r="L962">
        <f t="shared" si="161"/>
        <v>4</v>
      </c>
      <c r="M962">
        <f t="shared" si="162"/>
        <v>1</v>
      </c>
      <c r="N962" s="53">
        <f t="shared" si="163"/>
        <v>3</v>
      </c>
      <c r="S962" s="55" t="str">
        <f t="shared" si="164"/>
        <v>C01499</v>
      </c>
      <c r="T962" s="56">
        <f t="shared" si="165"/>
        <v>3</v>
      </c>
      <c r="U962" s="57">
        <f t="shared" si="165"/>
        <v>3</v>
      </c>
      <c r="V962" s="51" t="str">
        <f t="shared" si="166"/>
        <v>At Risk Customers</v>
      </c>
    </row>
    <row r="963" spans="2:22" x14ac:dyDescent="0.25">
      <c r="B963" t="s">
        <v>1001</v>
      </c>
      <c r="C963" s="40">
        <v>45953</v>
      </c>
      <c r="D963" s="2">
        <v>2</v>
      </c>
      <c r="E963" s="4">
        <v>177.83</v>
      </c>
      <c r="F963" s="4"/>
      <c r="G963" s="4" t="str">
        <f t="shared" si="156"/>
        <v>C01501</v>
      </c>
      <c r="H963" s="40">
        <f t="shared" si="157"/>
        <v>45953</v>
      </c>
      <c r="I963" s="2">
        <f t="shared" si="158"/>
        <v>2</v>
      </c>
      <c r="J963" s="4">
        <f t="shared" si="159"/>
        <v>177.83</v>
      </c>
      <c r="K963">
        <f t="shared" si="160"/>
        <v>5</v>
      </c>
      <c r="L963">
        <f t="shared" si="161"/>
        <v>4</v>
      </c>
      <c r="M963">
        <f t="shared" si="162"/>
        <v>1</v>
      </c>
      <c r="N963" s="53">
        <f t="shared" si="163"/>
        <v>3.3333333333333335</v>
      </c>
      <c r="S963" s="55" t="str">
        <f t="shared" si="164"/>
        <v>C01501</v>
      </c>
      <c r="T963" s="56">
        <f t="shared" si="165"/>
        <v>3.3333333333333335</v>
      </c>
      <c r="U963" s="57">
        <f t="shared" si="165"/>
        <v>3.3333333333333335</v>
      </c>
      <c r="V963" s="51" t="str">
        <f t="shared" si="166"/>
        <v>Loyal or Potential Loyalists</v>
      </c>
    </row>
    <row r="964" spans="2:22" x14ac:dyDescent="0.25">
      <c r="B964" t="s">
        <v>1002</v>
      </c>
      <c r="C964" s="40">
        <v>45701</v>
      </c>
      <c r="D964" s="2">
        <v>3</v>
      </c>
      <c r="E964" s="4">
        <v>488.09</v>
      </c>
      <c r="F964" s="4"/>
      <c r="G964" s="4" t="str">
        <f t="shared" ref="G964:G1027" si="167">B964</f>
        <v>C01502</v>
      </c>
      <c r="H964" s="40">
        <f t="shared" ref="H964:H1027" si="168">C964</f>
        <v>45701</v>
      </c>
      <c r="I964" s="2">
        <f t="shared" ref="I964:I1027" si="169">D964</f>
        <v>3</v>
      </c>
      <c r="J964" s="4">
        <f t="shared" ref="J964:J1027" si="170">E964</f>
        <v>488.09</v>
      </c>
      <c r="K964">
        <f t="shared" ref="K964:K1027" si="171">VLOOKUP(H964,$P$5:$Q$9,2,TRUE)</f>
        <v>3</v>
      </c>
      <c r="L964">
        <f t="shared" ref="L964:L1027" si="172">VLOOKUP(I964,$P$12:$Q$16,2,TRUE)</f>
        <v>4</v>
      </c>
      <c r="M964">
        <f t="shared" ref="M964:M1027" si="173">VLOOKUP(J964,$P$19:$Q$23,2,TRUE)</f>
        <v>3</v>
      </c>
      <c r="N964" s="53">
        <f t="shared" ref="N964:N1027" si="174">(K964+L964+M964)/3</f>
        <v>3.3333333333333335</v>
      </c>
      <c r="S964" s="55" t="str">
        <f t="shared" ref="S964:S1027" si="175">G964</f>
        <v>C01502</v>
      </c>
      <c r="T964" s="56">
        <f t="shared" ref="T964:U1027" si="176">$N964</f>
        <v>3.3333333333333335</v>
      </c>
      <c r="U964" s="57">
        <f t="shared" si="176"/>
        <v>3.3333333333333335</v>
      </c>
      <c r="V964" s="51" t="str">
        <f t="shared" ref="V964:V1027" si="177">IF(U964&gt;4,"Champions",IF(AND(U964&gt;3,U964&lt;=4),"Loyal or Potential Loyalists",IF(AND(U964&gt;2,U964&lt;=3),"At Risk Customers","Lost Customers")))</f>
        <v>Loyal or Potential Loyalists</v>
      </c>
    </row>
    <row r="965" spans="2:22" x14ac:dyDescent="0.25">
      <c r="B965" t="s">
        <v>1003</v>
      </c>
      <c r="C965" s="40">
        <v>45237</v>
      </c>
      <c r="D965" s="2">
        <v>2</v>
      </c>
      <c r="E965" s="4">
        <v>657.66</v>
      </c>
      <c r="F965" s="4"/>
      <c r="G965" s="4" t="str">
        <f t="shared" si="167"/>
        <v>C01504</v>
      </c>
      <c r="H965" s="40">
        <f t="shared" si="168"/>
        <v>45237</v>
      </c>
      <c r="I965" s="2">
        <f t="shared" si="169"/>
        <v>2</v>
      </c>
      <c r="J965" s="4">
        <f t="shared" si="170"/>
        <v>657.66</v>
      </c>
      <c r="K965">
        <f t="shared" si="171"/>
        <v>1</v>
      </c>
      <c r="L965">
        <f t="shared" si="172"/>
        <v>4</v>
      </c>
      <c r="M965">
        <f t="shared" si="173"/>
        <v>3</v>
      </c>
      <c r="N965" s="53">
        <f t="shared" si="174"/>
        <v>2.6666666666666665</v>
      </c>
      <c r="S965" s="55" t="str">
        <f t="shared" si="175"/>
        <v>C01504</v>
      </c>
      <c r="T965" s="56">
        <f t="shared" si="176"/>
        <v>2.6666666666666665</v>
      </c>
      <c r="U965" s="57">
        <f t="shared" si="176"/>
        <v>2.6666666666666665</v>
      </c>
      <c r="V965" s="51" t="str">
        <f t="shared" si="177"/>
        <v>At Risk Customers</v>
      </c>
    </row>
    <row r="966" spans="2:22" x14ac:dyDescent="0.25">
      <c r="B966" t="s">
        <v>1004</v>
      </c>
      <c r="C966" s="40">
        <v>46008</v>
      </c>
      <c r="D966" s="2">
        <v>3</v>
      </c>
      <c r="E966" s="4">
        <v>4431.66</v>
      </c>
      <c r="F966" s="4"/>
      <c r="G966" s="4" t="str">
        <f t="shared" si="167"/>
        <v>C01505</v>
      </c>
      <c r="H966" s="40">
        <f t="shared" si="168"/>
        <v>46008</v>
      </c>
      <c r="I966" s="2">
        <f t="shared" si="169"/>
        <v>3</v>
      </c>
      <c r="J966" s="4">
        <f t="shared" si="170"/>
        <v>4431.66</v>
      </c>
      <c r="K966">
        <f t="shared" si="171"/>
        <v>5</v>
      </c>
      <c r="L966">
        <f t="shared" si="172"/>
        <v>4</v>
      </c>
      <c r="M966">
        <f t="shared" si="173"/>
        <v>5</v>
      </c>
      <c r="N966" s="53">
        <f t="shared" si="174"/>
        <v>4.666666666666667</v>
      </c>
      <c r="S966" s="55" t="str">
        <f t="shared" si="175"/>
        <v>C01505</v>
      </c>
      <c r="T966" s="56">
        <f t="shared" si="176"/>
        <v>4.666666666666667</v>
      </c>
      <c r="U966" s="57">
        <f t="shared" si="176"/>
        <v>4.666666666666667</v>
      </c>
      <c r="V966" s="51" t="str">
        <f t="shared" si="177"/>
        <v>Champions</v>
      </c>
    </row>
    <row r="967" spans="2:22" x14ac:dyDescent="0.25">
      <c r="B967" t="s">
        <v>1005</v>
      </c>
      <c r="C967" s="40">
        <v>45863</v>
      </c>
      <c r="D967" s="2">
        <v>1</v>
      </c>
      <c r="E967" s="4">
        <v>420.59</v>
      </c>
      <c r="F967" s="4"/>
      <c r="G967" s="4" t="str">
        <f t="shared" si="167"/>
        <v>C01506</v>
      </c>
      <c r="H967" s="40">
        <f t="shared" si="168"/>
        <v>45863</v>
      </c>
      <c r="I967" s="2">
        <f t="shared" si="169"/>
        <v>1</v>
      </c>
      <c r="J967" s="4">
        <f t="shared" si="170"/>
        <v>420.59</v>
      </c>
      <c r="K967">
        <f t="shared" si="171"/>
        <v>4</v>
      </c>
      <c r="L967">
        <f t="shared" si="172"/>
        <v>3</v>
      </c>
      <c r="M967">
        <f t="shared" si="173"/>
        <v>2</v>
      </c>
      <c r="N967" s="53">
        <f t="shared" si="174"/>
        <v>3</v>
      </c>
      <c r="S967" s="55" t="str">
        <f t="shared" si="175"/>
        <v>C01506</v>
      </c>
      <c r="T967" s="56">
        <f t="shared" si="176"/>
        <v>3</v>
      </c>
      <c r="U967" s="57">
        <f t="shared" si="176"/>
        <v>3</v>
      </c>
      <c r="V967" s="51" t="str">
        <f t="shared" si="177"/>
        <v>At Risk Customers</v>
      </c>
    </row>
    <row r="968" spans="2:22" x14ac:dyDescent="0.25">
      <c r="B968" t="s">
        <v>1006</v>
      </c>
      <c r="C968" s="40">
        <v>45203</v>
      </c>
      <c r="D968" s="2">
        <v>1</v>
      </c>
      <c r="E968" s="4">
        <v>1429.33</v>
      </c>
      <c r="F968" s="4"/>
      <c r="G968" s="4" t="str">
        <f t="shared" si="167"/>
        <v>C01507</v>
      </c>
      <c r="H968" s="40">
        <f t="shared" si="168"/>
        <v>45203</v>
      </c>
      <c r="I968" s="2">
        <f t="shared" si="169"/>
        <v>1</v>
      </c>
      <c r="J968" s="4">
        <f t="shared" si="170"/>
        <v>1429.33</v>
      </c>
      <c r="K968">
        <f t="shared" si="171"/>
        <v>1</v>
      </c>
      <c r="L968">
        <f t="shared" si="172"/>
        <v>3</v>
      </c>
      <c r="M968">
        <f t="shared" si="173"/>
        <v>4</v>
      </c>
      <c r="N968" s="53">
        <f t="shared" si="174"/>
        <v>2.6666666666666665</v>
      </c>
      <c r="S968" s="55" t="str">
        <f t="shared" si="175"/>
        <v>C01507</v>
      </c>
      <c r="T968" s="56">
        <f t="shared" si="176"/>
        <v>2.6666666666666665</v>
      </c>
      <c r="U968" s="57">
        <f t="shared" si="176"/>
        <v>2.6666666666666665</v>
      </c>
      <c r="V968" s="51" t="str">
        <f t="shared" si="177"/>
        <v>At Risk Customers</v>
      </c>
    </row>
    <row r="969" spans="2:22" x14ac:dyDescent="0.25">
      <c r="B969" t="s">
        <v>1007</v>
      </c>
      <c r="C969" s="40">
        <v>45074</v>
      </c>
      <c r="D969" s="2">
        <v>1</v>
      </c>
      <c r="E969" s="4">
        <v>4873.1400000000003</v>
      </c>
      <c r="F969" s="4"/>
      <c r="G969" s="4" t="str">
        <f t="shared" si="167"/>
        <v>C01508</v>
      </c>
      <c r="H969" s="40">
        <f t="shared" si="168"/>
        <v>45074</v>
      </c>
      <c r="I969" s="2">
        <f t="shared" si="169"/>
        <v>1</v>
      </c>
      <c r="J969" s="4">
        <f t="shared" si="170"/>
        <v>4873.1400000000003</v>
      </c>
      <c r="K969">
        <f t="shared" si="171"/>
        <v>1</v>
      </c>
      <c r="L969">
        <f t="shared" si="172"/>
        <v>3</v>
      </c>
      <c r="M969">
        <f t="shared" si="173"/>
        <v>5</v>
      </c>
      <c r="N969" s="53">
        <f t="shared" si="174"/>
        <v>3</v>
      </c>
      <c r="S969" s="55" t="str">
        <f t="shared" si="175"/>
        <v>C01508</v>
      </c>
      <c r="T969" s="56">
        <f t="shared" si="176"/>
        <v>3</v>
      </c>
      <c r="U969" s="57">
        <f t="shared" si="176"/>
        <v>3</v>
      </c>
      <c r="V969" s="51" t="str">
        <f t="shared" si="177"/>
        <v>At Risk Customers</v>
      </c>
    </row>
    <row r="970" spans="2:22" x14ac:dyDescent="0.25">
      <c r="B970" t="s">
        <v>1008</v>
      </c>
      <c r="C970" s="40">
        <v>45508</v>
      </c>
      <c r="D970" s="2">
        <v>3</v>
      </c>
      <c r="E970" s="4">
        <v>484.14</v>
      </c>
      <c r="F970" s="4"/>
      <c r="G970" s="4" t="str">
        <f t="shared" si="167"/>
        <v>C01510</v>
      </c>
      <c r="H970" s="40">
        <f t="shared" si="168"/>
        <v>45508</v>
      </c>
      <c r="I970" s="2">
        <f t="shared" si="169"/>
        <v>3</v>
      </c>
      <c r="J970" s="4">
        <f t="shared" si="170"/>
        <v>484.14</v>
      </c>
      <c r="K970">
        <f t="shared" si="171"/>
        <v>2</v>
      </c>
      <c r="L970">
        <f t="shared" si="172"/>
        <v>4</v>
      </c>
      <c r="M970">
        <f t="shared" si="173"/>
        <v>3</v>
      </c>
      <c r="N970" s="53">
        <f t="shared" si="174"/>
        <v>3</v>
      </c>
      <c r="S970" s="55" t="str">
        <f t="shared" si="175"/>
        <v>C01510</v>
      </c>
      <c r="T970" s="56">
        <f t="shared" si="176"/>
        <v>3</v>
      </c>
      <c r="U970" s="57">
        <f t="shared" si="176"/>
        <v>3</v>
      </c>
      <c r="V970" s="51" t="str">
        <f t="shared" si="177"/>
        <v>At Risk Customers</v>
      </c>
    </row>
    <row r="971" spans="2:22" x14ac:dyDescent="0.25">
      <c r="B971" t="s">
        <v>1009</v>
      </c>
      <c r="C971" s="40">
        <v>45864</v>
      </c>
      <c r="D971" s="2">
        <v>1</v>
      </c>
      <c r="E971" s="4">
        <v>493.08</v>
      </c>
      <c r="F971" s="4"/>
      <c r="G971" s="4" t="str">
        <f t="shared" si="167"/>
        <v>C01511</v>
      </c>
      <c r="H971" s="40">
        <f t="shared" si="168"/>
        <v>45864</v>
      </c>
      <c r="I971" s="2">
        <f t="shared" si="169"/>
        <v>1</v>
      </c>
      <c r="J971" s="4">
        <f t="shared" si="170"/>
        <v>493.08</v>
      </c>
      <c r="K971">
        <f t="shared" si="171"/>
        <v>4</v>
      </c>
      <c r="L971">
        <f t="shared" si="172"/>
        <v>3</v>
      </c>
      <c r="M971">
        <f t="shared" si="173"/>
        <v>3</v>
      </c>
      <c r="N971" s="53">
        <f t="shared" si="174"/>
        <v>3.3333333333333335</v>
      </c>
      <c r="S971" s="55" t="str">
        <f t="shared" si="175"/>
        <v>C01511</v>
      </c>
      <c r="T971" s="56">
        <f t="shared" si="176"/>
        <v>3.3333333333333335</v>
      </c>
      <c r="U971" s="57">
        <f t="shared" si="176"/>
        <v>3.3333333333333335</v>
      </c>
      <c r="V971" s="51" t="str">
        <f t="shared" si="177"/>
        <v>Loyal or Potential Loyalists</v>
      </c>
    </row>
    <row r="972" spans="2:22" x14ac:dyDescent="0.25">
      <c r="B972" t="s">
        <v>1010</v>
      </c>
      <c r="C972" s="40">
        <v>45611</v>
      </c>
      <c r="D972" s="2">
        <v>1</v>
      </c>
      <c r="E972" s="4">
        <v>141.91</v>
      </c>
      <c r="F972" s="4"/>
      <c r="G972" s="4" t="str">
        <f t="shared" si="167"/>
        <v>C01513</v>
      </c>
      <c r="H972" s="40">
        <f t="shared" si="168"/>
        <v>45611</v>
      </c>
      <c r="I972" s="2">
        <f t="shared" si="169"/>
        <v>1</v>
      </c>
      <c r="J972" s="4">
        <f t="shared" si="170"/>
        <v>141.91</v>
      </c>
      <c r="K972">
        <f t="shared" si="171"/>
        <v>3</v>
      </c>
      <c r="L972">
        <f t="shared" si="172"/>
        <v>3</v>
      </c>
      <c r="M972">
        <f t="shared" si="173"/>
        <v>1</v>
      </c>
      <c r="N972" s="53">
        <f t="shared" si="174"/>
        <v>2.3333333333333335</v>
      </c>
      <c r="S972" s="55" t="str">
        <f t="shared" si="175"/>
        <v>C01513</v>
      </c>
      <c r="T972" s="56">
        <f t="shared" si="176"/>
        <v>2.3333333333333335</v>
      </c>
      <c r="U972" s="57">
        <f t="shared" si="176"/>
        <v>2.3333333333333335</v>
      </c>
      <c r="V972" s="51" t="str">
        <f t="shared" si="177"/>
        <v>At Risk Customers</v>
      </c>
    </row>
    <row r="973" spans="2:22" x14ac:dyDescent="0.25">
      <c r="B973" t="s">
        <v>1011</v>
      </c>
      <c r="C973" s="40">
        <v>45572</v>
      </c>
      <c r="D973" s="2">
        <v>1</v>
      </c>
      <c r="E973" s="4">
        <v>67.09</v>
      </c>
      <c r="F973" s="4"/>
      <c r="G973" s="4" t="str">
        <f t="shared" si="167"/>
        <v>C01515</v>
      </c>
      <c r="H973" s="40">
        <f t="shared" si="168"/>
        <v>45572</v>
      </c>
      <c r="I973" s="2">
        <f t="shared" si="169"/>
        <v>1</v>
      </c>
      <c r="J973" s="4">
        <f t="shared" si="170"/>
        <v>67.09</v>
      </c>
      <c r="K973">
        <f t="shared" si="171"/>
        <v>2</v>
      </c>
      <c r="L973">
        <f t="shared" si="172"/>
        <v>3</v>
      </c>
      <c r="M973">
        <f t="shared" si="173"/>
        <v>1</v>
      </c>
      <c r="N973" s="53">
        <f t="shared" si="174"/>
        <v>2</v>
      </c>
      <c r="S973" s="55" t="str">
        <f t="shared" si="175"/>
        <v>C01515</v>
      </c>
      <c r="T973" s="56">
        <f t="shared" si="176"/>
        <v>2</v>
      </c>
      <c r="U973" s="57">
        <f t="shared" si="176"/>
        <v>2</v>
      </c>
      <c r="V973" s="51" t="str">
        <f t="shared" si="177"/>
        <v>Lost Customers</v>
      </c>
    </row>
    <row r="974" spans="2:22" x14ac:dyDescent="0.25">
      <c r="B974" t="s">
        <v>1012</v>
      </c>
      <c r="C974" s="40">
        <v>45772</v>
      </c>
      <c r="D974" s="2">
        <v>1</v>
      </c>
      <c r="E974" s="4">
        <v>177.27</v>
      </c>
      <c r="F974" s="4"/>
      <c r="G974" s="4" t="str">
        <f t="shared" si="167"/>
        <v>C01517</v>
      </c>
      <c r="H974" s="40">
        <f t="shared" si="168"/>
        <v>45772</v>
      </c>
      <c r="I974" s="2">
        <f t="shared" si="169"/>
        <v>1</v>
      </c>
      <c r="J974" s="4">
        <f t="shared" si="170"/>
        <v>177.27</v>
      </c>
      <c r="K974">
        <f t="shared" si="171"/>
        <v>3</v>
      </c>
      <c r="L974">
        <f t="shared" si="172"/>
        <v>3</v>
      </c>
      <c r="M974">
        <f t="shared" si="173"/>
        <v>1</v>
      </c>
      <c r="N974" s="53">
        <f t="shared" si="174"/>
        <v>2.3333333333333335</v>
      </c>
      <c r="S974" s="55" t="str">
        <f t="shared" si="175"/>
        <v>C01517</v>
      </c>
      <c r="T974" s="56">
        <f t="shared" si="176"/>
        <v>2.3333333333333335</v>
      </c>
      <c r="U974" s="57">
        <f t="shared" si="176"/>
        <v>2.3333333333333335</v>
      </c>
      <c r="V974" s="51" t="str">
        <f t="shared" si="177"/>
        <v>At Risk Customers</v>
      </c>
    </row>
    <row r="975" spans="2:22" x14ac:dyDescent="0.25">
      <c r="B975" t="s">
        <v>1013</v>
      </c>
      <c r="C975" s="40">
        <v>45543</v>
      </c>
      <c r="D975" s="2">
        <v>3</v>
      </c>
      <c r="E975" s="4">
        <v>997.59</v>
      </c>
      <c r="F975" s="4"/>
      <c r="G975" s="4" t="str">
        <f t="shared" si="167"/>
        <v>C01518</v>
      </c>
      <c r="H975" s="40">
        <f t="shared" si="168"/>
        <v>45543</v>
      </c>
      <c r="I975" s="2">
        <f t="shared" si="169"/>
        <v>3</v>
      </c>
      <c r="J975" s="4">
        <f t="shared" si="170"/>
        <v>997.59</v>
      </c>
      <c r="K975">
        <f t="shared" si="171"/>
        <v>2</v>
      </c>
      <c r="L975">
        <f t="shared" si="172"/>
        <v>4</v>
      </c>
      <c r="M975">
        <f t="shared" si="173"/>
        <v>3</v>
      </c>
      <c r="N975" s="53">
        <f t="shared" si="174"/>
        <v>3</v>
      </c>
      <c r="S975" s="55" t="str">
        <f t="shared" si="175"/>
        <v>C01518</v>
      </c>
      <c r="T975" s="56">
        <f t="shared" si="176"/>
        <v>3</v>
      </c>
      <c r="U975" s="57">
        <f t="shared" si="176"/>
        <v>3</v>
      </c>
      <c r="V975" s="51" t="str">
        <f t="shared" si="177"/>
        <v>At Risk Customers</v>
      </c>
    </row>
    <row r="976" spans="2:22" x14ac:dyDescent="0.25">
      <c r="B976" t="s">
        <v>1014</v>
      </c>
      <c r="C976" s="40">
        <v>45529</v>
      </c>
      <c r="D976" s="2">
        <v>1</v>
      </c>
      <c r="E976" s="4">
        <v>908.49</v>
      </c>
      <c r="F976" s="4"/>
      <c r="G976" s="4" t="str">
        <f t="shared" si="167"/>
        <v>C01519</v>
      </c>
      <c r="H976" s="40">
        <f t="shared" si="168"/>
        <v>45529</v>
      </c>
      <c r="I976" s="2">
        <f t="shared" si="169"/>
        <v>1</v>
      </c>
      <c r="J976" s="4">
        <f t="shared" si="170"/>
        <v>908.49</v>
      </c>
      <c r="K976">
        <f t="shared" si="171"/>
        <v>2</v>
      </c>
      <c r="L976">
        <f t="shared" si="172"/>
        <v>3</v>
      </c>
      <c r="M976">
        <f t="shared" si="173"/>
        <v>3</v>
      </c>
      <c r="N976" s="53">
        <f t="shared" si="174"/>
        <v>2.6666666666666665</v>
      </c>
      <c r="S976" s="55" t="str">
        <f t="shared" si="175"/>
        <v>C01519</v>
      </c>
      <c r="T976" s="56">
        <f t="shared" si="176"/>
        <v>2.6666666666666665</v>
      </c>
      <c r="U976" s="57">
        <f t="shared" si="176"/>
        <v>2.6666666666666665</v>
      </c>
      <c r="V976" s="51" t="str">
        <f t="shared" si="177"/>
        <v>At Risk Customers</v>
      </c>
    </row>
    <row r="977" spans="2:22" x14ac:dyDescent="0.25">
      <c r="B977" t="s">
        <v>1015</v>
      </c>
      <c r="C977" s="40">
        <v>45520</v>
      </c>
      <c r="D977" s="2">
        <v>1</v>
      </c>
      <c r="E977" s="4">
        <v>378.87</v>
      </c>
      <c r="F977" s="4"/>
      <c r="G977" s="4" t="str">
        <f t="shared" si="167"/>
        <v>C01520</v>
      </c>
      <c r="H977" s="40">
        <f t="shared" si="168"/>
        <v>45520</v>
      </c>
      <c r="I977" s="2">
        <f t="shared" si="169"/>
        <v>1</v>
      </c>
      <c r="J977" s="4">
        <f t="shared" si="170"/>
        <v>378.87</v>
      </c>
      <c r="K977">
        <f t="shared" si="171"/>
        <v>2</v>
      </c>
      <c r="L977">
        <f t="shared" si="172"/>
        <v>3</v>
      </c>
      <c r="M977">
        <f t="shared" si="173"/>
        <v>2</v>
      </c>
      <c r="N977" s="53">
        <f t="shared" si="174"/>
        <v>2.3333333333333335</v>
      </c>
      <c r="S977" s="55" t="str">
        <f t="shared" si="175"/>
        <v>C01520</v>
      </c>
      <c r="T977" s="56">
        <f t="shared" si="176"/>
        <v>2.3333333333333335</v>
      </c>
      <c r="U977" s="57">
        <f t="shared" si="176"/>
        <v>2.3333333333333335</v>
      </c>
      <c r="V977" s="51" t="str">
        <f t="shared" si="177"/>
        <v>At Risk Customers</v>
      </c>
    </row>
    <row r="978" spans="2:22" x14ac:dyDescent="0.25">
      <c r="B978" t="s">
        <v>1016</v>
      </c>
      <c r="C978" s="40">
        <v>45837</v>
      </c>
      <c r="D978" s="2">
        <v>13</v>
      </c>
      <c r="E978" s="4">
        <v>7952.48</v>
      </c>
      <c r="F978" s="4"/>
      <c r="G978" s="4" t="str">
        <f t="shared" si="167"/>
        <v>C01521</v>
      </c>
      <c r="H978" s="40">
        <f t="shared" si="168"/>
        <v>45837</v>
      </c>
      <c r="I978" s="2">
        <f t="shared" si="169"/>
        <v>13</v>
      </c>
      <c r="J978" s="4">
        <f t="shared" si="170"/>
        <v>7952.48</v>
      </c>
      <c r="K978">
        <f t="shared" si="171"/>
        <v>4</v>
      </c>
      <c r="L978">
        <f t="shared" si="172"/>
        <v>5</v>
      </c>
      <c r="M978">
        <f t="shared" si="173"/>
        <v>5</v>
      </c>
      <c r="N978" s="53">
        <f t="shared" si="174"/>
        <v>4.666666666666667</v>
      </c>
      <c r="S978" s="55" t="str">
        <f t="shared" si="175"/>
        <v>C01521</v>
      </c>
      <c r="T978" s="56">
        <f t="shared" si="176"/>
        <v>4.666666666666667</v>
      </c>
      <c r="U978" s="57">
        <f t="shared" si="176"/>
        <v>4.666666666666667</v>
      </c>
      <c r="V978" s="51" t="str">
        <f t="shared" si="177"/>
        <v>Champions</v>
      </c>
    </row>
    <row r="979" spans="2:22" x14ac:dyDescent="0.25">
      <c r="B979" t="s">
        <v>1017</v>
      </c>
      <c r="C979" s="40">
        <v>45280</v>
      </c>
      <c r="D979" s="2">
        <v>2</v>
      </c>
      <c r="E979" s="4">
        <v>389.48</v>
      </c>
      <c r="F979" s="4"/>
      <c r="G979" s="4" t="str">
        <f t="shared" si="167"/>
        <v>C01523</v>
      </c>
      <c r="H979" s="40">
        <f t="shared" si="168"/>
        <v>45280</v>
      </c>
      <c r="I979" s="2">
        <f t="shared" si="169"/>
        <v>2</v>
      </c>
      <c r="J979" s="4">
        <f t="shared" si="170"/>
        <v>389.48</v>
      </c>
      <c r="K979">
        <f t="shared" si="171"/>
        <v>1</v>
      </c>
      <c r="L979">
        <f t="shared" si="172"/>
        <v>4</v>
      </c>
      <c r="M979">
        <f t="shared" si="173"/>
        <v>2</v>
      </c>
      <c r="N979" s="53">
        <f t="shared" si="174"/>
        <v>2.3333333333333335</v>
      </c>
      <c r="S979" s="55" t="str">
        <f t="shared" si="175"/>
        <v>C01523</v>
      </c>
      <c r="T979" s="56">
        <f t="shared" si="176"/>
        <v>2.3333333333333335</v>
      </c>
      <c r="U979" s="57">
        <f t="shared" si="176"/>
        <v>2.3333333333333335</v>
      </c>
      <c r="V979" s="51" t="str">
        <f t="shared" si="177"/>
        <v>At Risk Customers</v>
      </c>
    </row>
    <row r="980" spans="2:22" x14ac:dyDescent="0.25">
      <c r="B980" t="s">
        <v>1018</v>
      </c>
      <c r="C980" s="40">
        <v>45762</v>
      </c>
      <c r="D980" s="2">
        <v>3</v>
      </c>
      <c r="E980" s="4">
        <v>206.7</v>
      </c>
      <c r="F980" s="4"/>
      <c r="G980" s="4" t="str">
        <f t="shared" si="167"/>
        <v>C01524</v>
      </c>
      <c r="H980" s="40">
        <f t="shared" si="168"/>
        <v>45762</v>
      </c>
      <c r="I980" s="2">
        <f t="shared" si="169"/>
        <v>3</v>
      </c>
      <c r="J980" s="4">
        <f t="shared" si="170"/>
        <v>206.7</v>
      </c>
      <c r="K980">
        <f t="shared" si="171"/>
        <v>3</v>
      </c>
      <c r="L980">
        <f t="shared" si="172"/>
        <v>4</v>
      </c>
      <c r="M980">
        <f t="shared" si="173"/>
        <v>2</v>
      </c>
      <c r="N980" s="53">
        <f t="shared" si="174"/>
        <v>3</v>
      </c>
      <c r="S980" s="55" t="str">
        <f t="shared" si="175"/>
        <v>C01524</v>
      </c>
      <c r="T980" s="56">
        <f t="shared" si="176"/>
        <v>3</v>
      </c>
      <c r="U980" s="57">
        <f t="shared" si="176"/>
        <v>3</v>
      </c>
      <c r="V980" s="51" t="str">
        <f t="shared" si="177"/>
        <v>At Risk Customers</v>
      </c>
    </row>
    <row r="981" spans="2:22" x14ac:dyDescent="0.25">
      <c r="B981" t="s">
        <v>1019</v>
      </c>
      <c r="C981" s="40">
        <v>45918</v>
      </c>
      <c r="D981" s="2">
        <v>1</v>
      </c>
      <c r="E981" s="4">
        <v>110.5</v>
      </c>
      <c r="F981" s="4"/>
      <c r="G981" s="4" t="str">
        <f t="shared" si="167"/>
        <v>C01525</v>
      </c>
      <c r="H981" s="40">
        <f t="shared" si="168"/>
        <v>45918</v>
      </c>
      <c r="I981" s="2">
        <f t="shared" si="169"/>
        <v>1</v>
      </c>
      <c r="J981" s="4">
        <f t="shared" si="170"/>
        <v>110.5</v>
      </c>
      <c r="K981">
        <f t="shared" si="171"/>
        <v>4</v>
      </c>
      <c r="L981">
        <f t="shared" si="172"/>
        <v>3</v>
      </c>
      <c r="M981">
        <f t="shared" si="173"/>
        <v>1</v>
      </c>
      <c r="N981" s="53">
        <f t="shared" si="174"/>
        <v>2.6666666666666665</v>
      </c>
      <c r="S981" s="55" t="str">
        <f t="shared" si="175"/>
        <v>C01525</v>
      </c>
      <c r="T981" s="56">
        <f t="shared" si="176"/>
        <v>2.6666666666666665</v>
      </c>
      <c r="U981" s="57">
        <f t="shared" si="176"/>
        <v>2.6666666666666665</v>
      </c>
      <c r="V981" s="51" t="str">
        <f t="shared" si="177"/>
        <v>At Risk Customers</v>
      </c>
    </row>
    <row r="982" spans="2:22" x14ac:dyDescent="0.25">
      <c r="B982" t="s">
        <v>1020</v>
      </c>
      <c r="C982" s="40">
        <v>45879</v>
      </c>
      <c r="D982" s="2">
        <v>9</v>
      </c>
      <c r="E982" s="4">
        <v>3471.15</v>
      </c>
      <c r="F982" s="4"/>
      <c r="G982" s="4" t="str">
        <f t="shared" si="167"/>
        <v>C01526</v>
      </c>
      <c r="H982" s="40">
        <f t="shared" si="168"/>
        <v>45879</v>
      </c>
      <c r="I982" s="2">
        <f t="shared" si="169"/>
        <v>9</v>
      </c>
      <c r="J982" s="4">
        <f t="shared" si="170"/>
        <v>3471.15</v>
      </c>
      <c r="K982">
        <f t="shared" si="171"/>
        <v>4</v>
      </c>
      <c r="L982">
        <f t="shared" si="172"/>
        <v>5</v>
      </c>
      <c r="M982">
        <f t="shared" si="173"/>
        <v>4</v>
      </c>
      <c r="N982" s="53">
        <f t="shared" si="174"/>
        <v>4.333333333333333</v>
      </c>
      <c r="S982" s="55" t="str">
        <f t="shared" si="175"/>
        <v>C01526</v>
      </c>
      <c r="T982" s="56">
        <f t="shared" si="176"/>
        <v>4.333333333333333</v>
      </c>
      <c r="U982" s="57">
        <f t="shared" si="176"/>
        <v>4.333333333333333</v>
      </c>
      <c r="V982" s="51" t="str">
        <f t="shared" si="177"/>
        <v>Champions</v>
      </c>
    </row>
    <row r="983" spans="2:22" x14ac:dyDescent="0.25">
      <c r="B983" t="s">
        <v>1021</v>
      </c>
      <c r="C983" s="40">
        <v>45744</v>
      </c>
      <c r="D983" s="2">
        <v>3</v>
      </c>
      <c r="E983" s="4">
        <v>2226.59</v>
      </c>
      <c r="F983" s="4"/>
      <c r="G983" s="4" t="str">
        <f t="shared" si="167"/>
        <v>C01527</v>
      </c>
      <c r="H983" s="40">
        <f t="shared" si="168"/>
        <v>45744</v>
      </c>
      <c r="I983" s="2">
        <f t="shared" si="169"/>
        <v>3</v>
      </c>
      <c r="J983" s="4">
        <f t="shared" si="170"/>
        <v>2226.59</v>
      </c>
      <c r="K983">
        <f t="shared" si="171"/>
        <v>3</v>
      </c>
      <c r="L983">
        <f t="shared" si="172"/>
        <v>4</v>
      </c>
      <c r="M983">
        <f t="shared" si="173"/>
        <v>4</v>
      </c>
      <c r="N983" s="53">
        <f t="shared" si="174"/>
        <v>3.6666666666666665</v>
      </c>
      <c r="S983" s="55" t="str">
        <f t="shared" si="175"/>
        <v>C01527</v>
      </c>
      <c r="T983" s="56">
        <f t="shared" si="176"/>
        <v>3.6666666666666665</v>
      </c>
      <c r="U983" s="57">
        <f t="shared" si="176"/>
        <v>3.6666666666666665</v>
      </c>
      <c r="V983" s="51" t="str">
        <f t="shared" si="177"/>
        <v>Loyal or Potential Loyalists</v>
      </c>
    </row>
    <row r="984" spans="2:22" x14ac:dyDescent="0.25">
      <c r="B984" t="s">
        <v>1022</v>
      </c>
      <c r="C984" s="40">
        <v>45468</v>
      </c>
      <c r="D984" s="2">
        <v>1</v>
      </c>
      <c r="E984" s="4">
        <v>41.38</v>
      </c>
      <c r="F984" s="4"/>
      <c r="G984" s="4" t="str">
        <f t="shared" si="167"/>
        <v>C01528</v>
      </c>
      <c r="H984" s="40">
        <f t="shared" si="168"/>
        <v>45468</v>
      </c>
      <c r="I984" s="2">
        <f t="shared" si="169"/>
        <v>1</v>
      </c>
      <c r="J984" s="4">
        <f t="shared" si="170"/>
        <v>41.38</v>
      </c>
      <c r="K984">
        <f t="shared" si="171"/>
        <v>2</v>
      </c>
      <c r="L984">
        <f t="shared" si="172"/>
        <v>3</v>
      </c>
      <c r="M984">
        <f t="shared" si="173"/>
        <v>1</v>
      </c>
      <c r="N984" s="53">
        <f t="shared" si="174"/>
        <v>2</v>
      </c>
      <c r="S984" s="55" t="str">
        <f t="shared" si="175"/>
        <v>C01528</v>
      </c>
      <c r="T984" s="56">
        <f t="shared" si="176"/>
        <v>2</v>
      </c>
      <c r="U984" s="57">
        <f t="shared" si="176"/>
        <v>2</v>
      </c>
      <c r="V984" s="51" t="str">
        <f t="shared" si="177"/>
        <v>Lost Customers</v>
      </c>
    </row>
    <row r="985" spans="2:22" x14ac:dyDescent="0.25">
      <c r="B985" t="s">
        <v>1023</v>
      </c>
      <c r="C985" s="40">
        <v>45302</v>
      </c>
      <c r="D985" s="2">
        <v>1</v>
      </c>
      <c r="E985" s="4">
        <v>2061.94</v>
      </c>
      <c r="F985" s="4"/>
      <c r="G985" s="4" t="str">
        <f t="shared" si="167"/>
        <v>C01530</v>
      </c>
      <c r="H985" s="40">
        <f t="shared" si="168"/>
        <v>45302</v>
      </c>
      <c r="I985" s="2">
        <f t="shared" si="169"/>
        <v>1</v>
      </c>
      <c r="J985" s="4">
        <f t="shared" si="170"/>
        <v>2061.94</v>
      </c>
      <c r="K985">
        <f t="shared" si="171"/>
        <v>1</v>
      </c>
      <c r="L985">
        <f t="shared" si="172"/>
        <v>3</v>
      </c>
      <c r="M985">
        <f t="shared" si="173"/>
        <v>4</v>
      </c>
      <c r="N985" s="53">
        <f t="shared" si="174"/>
        <v>2.6666666666666665</v>
      </c>
      <c r="S985" s="55" t="str">
        <f t="shared" si="175"/>
        <v>C01530</v>
      </c>
      <c r="T985" s="56">
        <f t="shared" si="176"/>
        <v>2.6666666666666665</v>
      </c>
      <c r="U985" s="57">
        <f t="shared" si="176"/>
        <v>2.6666666666666665</v>
      </c>
      <c r="V985" s="51" t="str">
        <f t="shared" si="177"/>
        <v>At Risk Customers</v>
      </c>
    </row>
    <row r="986" spans="2:22" x14ac:dyDescent="0.25">
      <c r="B986" t="s">
        <v>1024</v>
      </c>
      <c r="C986" s="40">
        <v>45323</v>
      </c>
      <c r="D986" s="2">
        <v>2</v>
      </c>
      <c r="E986" s="4">
        <v>2982.61</v>
      </c>
      <c r="F986" s="4"/>
      <c r="G986" s="4" t="str">
        <f t="shared" si="167"/>
        <v>C01532</v>
      </c>
      <c r="H986" s="40">
        <f t="shared" si="168"/>
        <v>45323</v>
      </c>
      <c r="I986" s="2">
        <f t="shared" si="169"/>
        <v>2</v>
      </c>
      <c r="J986" s="4">
        <f t="shared" si="170"/>
        <v>2982.61</v>
      </c>
      <c r="K986">
        <f t="shared" si="171"/>
        <v>2</v>
      </c>
      <c r="L986">
        <f t="shared" si="172"/>
        <v>4</v>
      </c>
      <c r="M986">
        <f t="shared" si="173"/>
        <v>4</v>
      </c>
      <c r="N986" s="53">
        <f t="shared" si="174"/>
        <v>3.3333333333333335</v>
      </c>
      <c r="S986" s="55" t="str">
        <f t="shared" si="175"/>
        <v>C01532</v>
      </c>
      <c r="T986" s="56">
        <f t="shared" si="176"/>
        <v>3.3333333333333335</v>
      </c>
      <c r="U986" s="57">
        <f t="shared" si="176"/>
        <v>3.3333333333333335</v>
      </c>
      <c r="V986" s="51" t="str">
        <f t="shared" si="177"/>
        <v>Loyal or Potential Loyalists</v>
      </c>
    </row>
    <row r="987" spans="2:22" x14ac:dyDescent="0.25">
      <c r="B987" t="s">
        <v>1025</v>
      </c>
      <c r="C987" s="40">
        <v>46007</v>
      </c>
      <c r="D987" s="2">
        <v>63</v>
      </c>
      <c r="E987" s="4">
        <v>47329.42</v>
      </c>
      <c r="F987" s="4"/>
      <c r="G987" s="4" t="str">
        <f t="shared" si="167"/>
        <v>C01533</v>
      </c>
      <c r="H987" s="40">
        <f t="shared" si="168"/>
        <v>46007</v>
      </c>
      <c r="I987" s="2">
        <f t="shared" si="169"/>
        <v>63</v>
      </c>
      <c r="J987" s="4">
        <f t="shared" si="170"/>
        <v>47329.42</v>
      </c>
      <c r="K987">
        <f t="shared" si="171"/>
        <v>5</v>
      </c>
      <c r="L987">
        <f t="shared" si="172"/>
        <v>5</v>
      </c>
      <c r="M987">
        <f t="shared" si="173"/>
        <v>5</v>
      </c>
      <c r="N987" s="53">
        <f t="shared" si="174"/>
        <v>5</v>
      </c>
      <c r="S987" s="55" t="str">
        <f t="shared" si="175"/>
        <v>C01533</v>
      </c>
      <c r="T987" s="56">
        <f t="shared" si="176"/>
        <v>5</v>
      </c>
      <c r="U987" s="57">
        <f t="shared" si="176"/>
        <v>5</v>
      </c>
      <c r="V987" s="51" t="str">
        <f t="shared" si="177"/>
        <v>Champions</v>
      </c>
    </row>
    <row r="988" spans="2:22" x14ac:dyDescent="0.25">
      <c r="B988" t="s">
        <v>1026</v>
      </c>
      <c r="C988" s="40">
        <v>45778</v>
      </c>
      <c r="D988" s="2">
        <v>1</v>
      </c>
      <c r="E988" s="4">
        <v>335.27</v>
      </c>
      <c r="F988" s="4"/>
      <c r="G988" s="4" t="str">
        <f t="shared" si="167"/>
        <v>C01536</v>
      </c>
      <c r="H988" s="40">
        <f t="shared" si="168"/>
        <v>45778</v>
      </c>
      <c r="I988" s="2">
        <f t="shared" si="169"/>
        <v>1</v>
      </c>
      <c r="J988" s="4">
        <f t="shared" si="170"/>
        <v>335.27</v>
      </c>
      <c r="K988">
        <f t="shared" si="171"/>
        <v>3</v>
      </c>
      <c r="L988">
        <f t="shared" si="172"/>
        <v>3</v>
      </c>
      <c r="M988">
        <f t="shared" si="173"/>
        <v>2</v>
      </c>
      <c r="N988" s="53">
        <f t="shared" si="174"/>
        <v>2.6666666666666665</v>
      </c>
      <c r="S988" s="55" t="str">
        <f t="shared" si="175"/>
        <v>C01536</v>
      </c>
      <c r="T988" s="56">
        <f t="shared" si="176"/>
        <v>2.6666666666666665</v>
      </c>
      <c r="U988" s="57">
        <f t="shared" si="176"/>
        <v>2.6666666666666665</v>
      </c>
      <c r="V988" s="51" t="str">
        <f t="shared" si="177"/>
        <v>At Risk Customers</v>
      </c>
    </row>
    <row r="989" spans="2:22" x14ac:dyDescent="0.25">
      <c r="B989" t="s">
        <v>1027</v>
      </c>
      <c r="C989" s="40">
        <v>45889</v>
      </c>
      <c r="D989" s="2">
        <v>16</v>
      </c>
      <c r="E989" s="4">
        <v>13875.16</v>
      </c>
      <c r="F989" s="4"/>
      <c r="G989" s="4" t="str">
        <f t="shared" si="167"/>
        <v>C01537</v>
      </c>
      <c r="H989" s="40">
        <f t="shared" si="168"/>
        <v>45889</v>
      </c>
      <c r="I989" s="2">
        <f t="shared" si="169"/>
        <v>16</v>
      </c>
      <c r="J989" s="4">
        <f t="shared" si="170"/>
        <v>13875.16</v>
      </c>
      <c r="K989">
        <f t="shared" si="171"/>
        <v>4</v>
      </c>
      <c r="L989">
        <f t="shared" si="172"/>
        <v>5</v>
      </c>
      <c r="M989">
        <f t="shared" si="173"/>
        <v>5</v>
      </c>
      <c r="N989" s="53">
        <f t="shared" si="174"/>
        <v>4.666666666666667</v>
      </c>
      <c r="S989" s="55" t="str">
        <f t="shared" si="175"/>
        <v>C01537</v>
      </c>
      <c r="T989" s="56">
        <f t="shared" si="176"/>
        <v>4.666666666666667</v>
      </c>
      <c r="U989" s="57">
        <f t="shared" si="176"/>
        <v>4.666666666666667</v>
      </c>
      <c r="V989" s="51" t="str">
        <f t="shared" si="177"/>
        <v>Champions</v>
      </c>
    </row>
    <row r="990" spans="2:22" x14ac:dyDescent="0.25">
      <c r="B990" t="s">
        <v>1028</v>
      </c>
      <c r="C990" s="40">
        <v>45689</v>
      </c>
      <c r="D990" s="2">
        <v>2</v>
      </c>
      <c r="E990" s="4">
        <v>159.44</v>
      </c>
      <c r="F990" s="4"/>
      <c r="G990" s="4" t="str">
        <f t="shared" si="167"/>
        <v>C01541</v>
      </c>
      <c r="H990" s="40">
        <f t="shared" si="168"/>
        <v>45689</v>
      </c>
      <c r="I990" s="2">
        <f t="shared" si="169"/>
        <v>2</v>
      </c>
      <c r="J990" s="4">
        <f t="shared" si="170"/>
        <v>159.44</v>
      </c>
      <c r="K990">
        <f t="shared" si="171"/>
        <v>3</v>
      </c>
      <c r="L990">
        <f t="shared" si="172"/>
        <v>4</v>
      </c>
      <c r="M990">
        <f t="shared" si="173"/>
        <v>1</v>
      </c>
      <c r="N990" s="53">
        <f t="shared" si="174"/>
        <v>2.6666666666666665</v>
      </c>
      <c r="S990" s="55" t="str">
        <f t="shared" si="175"/>
        <v>C01541</v>
      </c>
      <c r="T990" s="56">
        <f t="shared" si="176"/>
        <v>2.6666666666666665</v>
      </c>
      <c r="U990" s="57">
        <f t="shared" si="176"/>
        <v>2.6666666666666665</v>
      </c>
      <c r="V990" s="51" t="str">
        <f t="shared" si="177"/>
        <v>At Risk Customers</v>
      </c>
    </row>
    <row r="991" spans="2:22" x14ac:dyDescent="0.25">
      <c r="B991" t="s">
        <v>1029</v>
      </c>
      <c r="C991" s="40">
        <v>45056</v>
      </c>
      <c r="D991" s="2">
        <v>1</v>
      </c>
      <c r="E991" s="4">
        <v>89.45</v>
      </c>
      <c r="F991" s="4"/>
      <c r="G991" s="4" t="str">
        <f t="shared" si="167"/>
        <v>C01542</v>
      </c>
      <c r="H991" s="40">
        <f t="shared" si="168"/>
        <v>45056</v>
      </c>
      <c r="I991" s="2">
        <f t="shared" si="169"/>
        <v>1</v>
      </c>
      <c r="J991" s="4">
        <f t="shared" si="170"/>
        <v>89.45</v>
      </c>
      <c r="K991">
        <f t="shared" si="171"/>
        <v>1</v>
      </c>
      <c r="L991">
        <f t="shared" si="172"/>
        <v>3</v>
      </c>
      <c r="M991">
        <f t="shared" si="173"/>
        <v>1</v>
      </c>
      <c r="N991" s="53">
        <f t="shared" si="174"/>
        <v>1.6666666666666667</v>
      </c>
      <c r="S991" s="55" t="str">
        <f t="shared" si="175"/>
        <v>C01542</v>
      </c>
      <c r="T991" s="56">
        <f t="shared" si="176"/>
        <v>1.6666666666666667</v>
      </c>
      <c r="U991" s="57">
        <f t="shared" si="176"/>
        <v>1.6666666666666667</v>
      </c>
      <c r="V991" s="51" t="str">
        <f t="shared" si="177"/>
        <v>Lost Customers</v>
      </c>
    </row>
    <row r="992" spans="2:22" x14ac:dyDescent="0.25">
      <c r="B992" t="s">
        <v>1030</v>
      </c>
      <c r="C992" s="40">
        <v>45303</v>
      </c>
      <c r="D992" s="2">
        <v>2</v>
      </c>
      <c r="E992" s="4">
        <v>436.11</v>
      </c>
      <c r="F992" s="4"/>
      <c r="G992" s="4" t="str">
        <f t="shared" si="167"/>
        <v>C01543</v>
      </c>
      <c r="H992" s="40">
        <f t="shared" si="168"/>
        <v>45303</v>
      </c>
      <c r="I992" s="2">
        <f t="shared" si="169"/>
        <v>2</v>
      </c>
      <c r="J992" s="4">
        <f t="shared" si="170"/>
        <v>436.11</v>
      </c>
      <c r="K992">
        <f t="shared" si="171"/>
        <v>1</v>
      </c>
      <c r="L992">
        <f t="shared" si="172"/>
        <v>4</v>
      </c>
      <c r="M992">
        <f t="shared" si="173"/>
        <v>2</v>
      </c>
      <c r="N992" s="53">
        <f t="shared" si="174"/>
        <v>2.3333333333333335</v>
      </c>
      <c r="S992" s="55" t="str">
        <f t="shared" si="175"/>
        <v>C01543</v>
      </c>
      <c r="T992" s="56">
        <f t="shared" si="176"/>
        <v>2.3333333333333335</v>
      </c>
      <c r="U992" s="57">
        <f t="shared" si="176"/>
        <v>2.3333333333333335</v>
      </c>
      <c r="V992" s="51" t="str">
        <f t="shared" si="177"/>
        <v>At Risk Customers</v>
      </c>
    </row>
    <row r="993" spans="2:22" x14ac:dyDescent="0.25">
      <c r="B993" t="s">
        <v>1031</v>
      </c>
      <c r="C993" s="40">
        <v>45510</v>
      </c>
      <c r="D993" s="2">
        <v>2</v>
      </c>
      <c r="E993" s="4">
        <v>226.82</v>
      </c>
      <c r="F993" s="4"/>
      <c r="G993" s="4" t="str">
        <f t="shared" si="167"/>
        <v>C01544</v>
      </c>
      <c r="H993" s="40">
        <f t="shared" si="168"/>
        <v>45510</v>
      </c>
      <c r="I993" s="2">
        <f t="shared" si="169"/>
        <v>2</v>
      </c>
      <c r="J993" s="4">
        <f t="shared" si="170"/>
        <v>226.82</v>
      </c>
      <c r="K993">
        <f t="shared" si="171"/>
        <v>2</v>
      </c>
      <c r="L993">
        <f t="shared" si="172"/>
        <v>4</v>
      </c>
      <c r="M993">
        <f t="shared" si="173"/>
        <v>2</v>
      </c>
      <c r="N993" s="53">
        <f t="shared" si="174"/>
        <v>2.6666666666666665</v>
      </c>
      <c r="S993" s="55" t="str">
        <f t="shared" si="175"/>
        <v>C01544</v>
      </c>
      <c r="T993" s="56">
        <f t="shared" si="176"/>
        <v>2.6666666666666665</v>
      </c>
      <c r="U993" s="57">
        <f t="shared" si="176"/>
        <v>2.6666666666666665</v>
      </c>
      <c r="V993" s="51" t="str">
        <f t="shared" si="177"/>
        <v>At Risk Customers</v>
      </c>
    </row>
    <row r="994" spans="2:22" x14ac:dyDescent="0.25">
      <c r="B994" t="s">
        <v>1032</v>
      </c>
      <c r="C994" s="40">
        <v>45776</v>
      </c>
      <c r="D994" s="2">
        <v>3</v>
      </c>
      <c r="E994" s="4">
        <v>249.09</v>
      </c>
      <c r="F994" s="4"/>
      <c r="G994" s="4" t="str">
        <f t="shared" si="167"/>
        <v>C01545</v>
      </c>
      <c r="H994" s="40">
        <f t="shared" si="168"/>
        <v>45776</v>
      </c>
      <c r="I994" s="2">
        <f t="shared" si="169"/>
        <v>3</v>
      </c>
      <c r="J994" s="4">
        <f t="shared" si="170"/>
        <v>249.09</v>
      </c>
      <c r="K994">
        <f t="shared" si="171"/>
        <v>3</v>
      </c>
      <c r="L994">
        <f t="shared" si="172"/>
        <v>4</v>
      </c>
      <c r="M994">
        <f t="shared" si="173"/>
        <v>2</v>
      </c>
      <c r="N994" s="53">
        <f t="shared" si="174"/>
        <v>3</v>
      </c>
      <c r="S994" s="55" t="str">
        <f t="shared" si="175"/>
        <v>C01545</v>
      </c>
      <c r="T994" s="56">
        <f t="shared" si="176"/>
        <v>3</v>
      </c>
      <c r="U994" s="57">
        <f t="shared" si="176"/>
        <v>3</v>
      </c>
      <c r="V994" s="51" t="str">
        <f t="shared" si="177"/>
        <v>At Risk Customers</v>
      </c>
    </row>
    <row r="995" spans="2:22" x14ac:dyDescent="0.25">
      <c r="B995" t="s">
        <v>1033</v>
      </c>
      <c r="C995" s="40">
        <v>45654</v>
      </c>
      <c r="D995" s="2">
        <v>1</v>
      </c>
      <c r="E995" s="4">
        <v>82.32</v>
      </c>
      <c r="F995" s="4"/>
      <c r="G995" s="4" t="str">
        <f t="shared" si="167"/>
        <v>C01549</v>
      </c>
      <c r="H995" s="40">
        <f t="shared" si="168"/>
        <v>45654</v>
      </c>
      <c r="I995" s="2">
        <f t="shared" si="169"/>
        <v>1</v>
      </c>
      <c r="J995" s="4">
        <f t="shared" si="170"/>
        <v>82.32</v>
      </c>
      <c r="K995">
        <f t="shared" si="171"/>
        <v>3</v>
      </c>
      <c r="L995">
        <f t="shared" si="172"/>
        <v>3</v>
      </c>
      <c r="M995">
        <f t="shared" si="173"/>
        <v>1</v>
      </c>
      <c r="N995" s="53">
        <f t="shared" si="174"/>
        <v>2.3333333333333335</v>
      </c>
      <c r="S995" s="55" t="str">
        <f t="shared" si="175"/>
        <v>C01549</v>
      </c>
      <c r="T995" s="56">
        <f t="shared" si="176"/>
        <v>2.3333333333333335</v>
      </c>
      <c r="U995" s="57">
        <f t="shared" si="176"/>
        <v>2.3333333333333335</v>
      </c>
      <c r="V995" s="51" t="str">
        <f t="shared" si="177"/>
        <v>At Risk Customers</v>
      </c>
    </row>
    <row r="996" spans="2:22" x14ac:dyDescent="0.25">
      <c r="B996" t="s">
        <v>1034</v>
      </c>
      <c r="C996" s="40">
        <v>45836</v>
      </c>
      <c r="D996" s="2">
        <v>1</v>
      </c>
      <c r="E996" s="4">
        <v>248.36</v>
      </c>
      <c r="F996" s="4"/>
      <c r="G996" s="4" t="str">
        <f t="shared" si="167"/>
        <v>C01550</v>
      </c>
      <c r="H996" s="40">
        <f t="shared" si="168"/>
        <v>45836</v>
      </c>
      <c r="I996" s="2">
        <f t="shared" si="169"/>
        <v>1</v>
      </c>
      <c r="J996" s="4">
        <f t="shared" si="170"/>
        <v>248.36</v>
      </c>
      <c r="K996">
        <f t="shared" si="171"/>
        <v>4</v>
      </c>
      <c r="L996">
        <f t="shared" si="172"/>
        <v>3</v>
      </c>
      <c r="M996">
        <f t="shared" si="173"/>
        <v>2</v>
      </c>
      <c r="N996" s="53">
        <f t="shared" si="174"/>
        <v>3</v>
      </c>
      <c r="S996" s="55" t="str">
        <f t="shared" si="175"/>
        <v>C01550</v>
      </c>
      <c r="T996" s="56">
        <f t="shared" si="176"/>
        <v>3</v>
      </c>
      <c r="U996" s="57">
        <f t="shared" si="176"/>
        <v>3</v>
      </c>
      <c r="V996" s="51" t="str">
        <f t="shared" si="177"/>
        <v>At Risk Customers</v>
      </c>
    </row>
    <row r="997" spans="2:22" x14ac:dyDescent="0.25">
      <c r="B997" t="s">
        <v>1035</v>
      </c>
      <c r="C997" s="40">
        <v>45920</v>
      </c>
      <c r="D997" s="2">
        <v>1</v>
      </c>
      <c r="E997" s="4">
        <v>4726.54</v>
      </c>
      <c r="F997" s="4"/>
      <c r="G997" s="4" t="str">
        <f t="shared" si="167"/>
        <v>C01553</v>
      </c>
      <c r="H997" s="40">
        <f t="shared" si="168"/>
        <v>45920</v>
      </c>
      <c r="I997" s="2">
        <f t="shared" si="169"/>
        <v>1</v>
      </c>
      <c r="J997" s="4">
        <f t="shared" si="170"/>
        <v>4726.54</v>
      </c>
      <c r="K997">
        <f t="shared" si="171"/>
        <v>4</v>
      </c>
      <c r="L997">
        <f t="shared" si="172"/>
        <v>3</v>
      </c>
      <c r="M997">
        <f t="shared" si="173"/>
        <v>5</v>
      </c>
      <c r="N997" s="53">
        <f t="shared" si="174"/>
        <v>4</v>
      </c>
      <c r="S997" s="55" t="str">
        <f t="shared" si="175"/>
        <v>C01553</v>
      </c>
      <c r="T997" s="56">
        <f t="shared" si="176"/>
        <v>4</v>
      </c>
      <c r="U997" s="57">
        <f t="shared" si="176"/>
        <v>4</v>
      </c>
      <c r="V997" s="51" t="str">
        <f t="shared" si="177"/>
        <v>Loyal or Potential Loyalists</v>
      </c>
    </row>
    <row r="998" spans="2:22" x14ac:dyDescent="0.25">
      <c r="B998" t="s">
        <v>1036</v>
      </c>
      <c r="C998" s="40">
        <v>45059</v>
      </c>
      <c r="D998" s="2">
        <v>1</v>
      </c>
      <c r="E998" s="4">
        <v>272.52</v>
      </c>
      <c r="F998" s="4"/>
      <c r="G998" s="4" t="str">
        <f t="shared" si="167"/>
        <v>C01555</v>
      </c>
      <c r="H998" s="40">
        <f t="shared" si="168"/>
        <v>45059</v>
      </c>
      <c r="I998" s="2">
        <f t="shared" si="169"/>
        <v>1</v>
      </c>
      <c r="J998" s="4">
        <f t="shared" si="170"/>
        <v>272.52</v>
      </c>
      <c r="K998">
        <f t="shared" si="171"/>
        <v>1</v>
      </c>
      <c r="L998">
        <f t="shared" si="172"/>
        <v>3</v>
      </c>
      <c r="M998">
        <f t="shared" si="173"/>
        <v>2</v>
      </c>
      <c r="N998" s="53">
        <f t="shared" si="174"/>
        <v>2</v>
      </c>
      <c r="S998" s="55" t="str">
        <f t="shared" si="175"/>
        <v>C01555</v>
      </c>
      <c r="T998" s="56">
        <f t="shared" si="176"/>
        <v>2</v>
      </c>
      <c r="U998" s="57">
        <f t="shared" si="176"/>
        <v>2</v>
      </c>
      <c r="V998" s="51" t="str">
        <f t="shared" si="177"/>
        <v>Lost Customers</v>
      </c>
    </row>
    <row r="999" spans="2:22" x14ac:dyDescent="0.25">
      <c r="B999" t="s">
        <v>1037</v>
      </c>
      <c r="C999" s="40">
        <v>45507</v>
      </c>
      <c r="D999" s="2">
        <v>1</v>
      </c>
      <c r="E999" s="4">
        <v>84.76</v>
      </c>
      <c r="F999" s="4"/>
      <c r="G999" s="4" t="str">
        <f t="shared" si="167"/>
        <v>C01556</v>
      </c>
      <c r="H999" s="40">
        <f t="shared" si="168"/>
        <v>45507</v>
      </c>
      <c r="I999" s="2">
        <f t="shared" si="169"/>
        <v>1</v>
      </c>
      <c r="J999" s="4">
        <f t="shared" si="170"/>
        <v>84.76</v>
      </c>
      <c r="K999">
        <f t="shared" si="171"/>
        <v>2</v>
      </c>
      <c r="L999">
        <f t="shared" si="172"/>
        <v>3</v>
      </c>
      <c r="M999">
        <f t="shared" si="173"/>
        <v>1</v>
      </c>
      <c r="N999" s="53">
        <f t="shared" si="174"/>
        <v>2</v>
      </c>
      <c r="S999" s="55" t="str">
        <f t="shared" si="175"/>
        <v>C01556</v>
      </c>
      <c r="T999" s="56">
        <f t="shared" si="176"/>
        <v>2</v>
      </c>
      <c r="U999" s="57">
        <f t="shared" si="176"/>
        <v>2</v>
      </c>
      <c r="V999" s="51" t="str">
        <f t="shared" si="177"/>
        <v>Lost Customers</v>
      </c>
    </row>
    <row r="1000" spans="2:22" x14ac:dyDescent="0.25">
      <c r="B1000" t="s">
        <v>1038</v>
      </c>
      <c r="C1000" s="40">
        <v>45974</v>
      </c>
      <c r="D1000" s="2">
        <v>1</v>
      </c>
      <c r="E1000" s="4">
        <v>149.19</v>
      </c>
      <c r="F1000" s="4"/>
      <c r="G1000" s="4" t="str">
        <f t="shared" si="167"/>
        <v>C01557</v>
      </c>
      <c r="H1000" s="40">
        <f t="shared" si="168"/>
        <v>45974</v>
      </c>
      <c r="I1000" s="2">
        <f t="shared" si="169"/>
        <v>1</v>
      </c>
      <c r="J1000" s="4">
        <f t="shared" si="170"/>
        <v>149.19</v>
      </c>
      <c r="K1000">
        <f t="shared" si="171"/>
        <v>5</v>
      </c>
      <c r="L1000">
        <f t="shared" si="172"/>
        <v>3</v>
      </c>
      <c r="M1000">
        <f t="shared" si="173"/>
        <v>1</v>
      </c>
      <c r="N1000" s="53">
        <f t="shared" si="174"/>
        <v>3</v>
      </c>
      <c r="S1000" s="55" t="str">
        <f t="shared" si="175"/>
        <v>C01557</v>
      </c>
      <c r="T1000" s="56">
        <f t="shared" si="176"/>
        <v>3</v>
      </c>
      <c r="U1000" s="57">
        <f t="shared" si="176"/>
        <v>3</v>
      </c>
      <c r="V1000" s="51" t="str">
        <f t="shared" si="177"/>
        <v>At Risk Customers</v>
      </c>
    </row>
    <row r="1001" spans="2:22" x14ac:dyDescent="0.25">
      <c r="B1001" t="s">
        <v>1039</v>
      </c>
      <c r="C1001" s="40">
        <v>45473</v>
      </c>
      <c r="D1001" s="2">
        <v>2</v>
      </c>
      <c r="E1001" s="4">
        <v>556.97</v>
      </c>
      <c r="F1001" s="4"/>
      <c r="G1001" s="4" t="str">
        <f t="shared" si="167"/>
        <v>C01558</v>
      </c>
      <c r="H1001" s="40">
        <f t="shared" si="168"/>
        <v>45473</v>
      </c>
      <c r="I1001" s="2">
        <f t="shared" si="169"/>
        <v>2</v>
      </c>
      <c r="J1001" s="4">
        <f t="shared" si="170"/>
        <v>556.97</v>
      </c>
      <c r="K1001">
        <f t="shared" si="171"/>
        <v>2</v>
      </c>
      <c r="L1001">
        <f t="shared" si="172"/>
        <v>4</v>
      </c>
      <c r="M1001">
        <f t="shared" si="173"/>
        <v>3</v>
      </c>
      <c r="N1001" s="53">
        <f t="shared" si="174"/>
        <v>3</v>
      </c>
      <c r="S1001" s="55" t="str">
        <f t="shared" si="175"/>
        <v>C01558</v>
      </c>
      <c r="T1001" s="56">
        <f t="shared" si="176"/>
        <v>3</v>
      </c>
      <c r="U1001" s="57">
        <f t="shared" si="176"/>
        <v>3</v>
      </c>
      <c r="V1001" s="51" t="str">
        <f t="shared" si="177"/>
        <v>At Risk Customers</v>
      </c>
    </row>
    <row r="1002" spans="2:22" x14ac:dyDescent="0.25">
      <c r="B1002" t="s">
        <v>1040</v>
      </c>
      <c r="C1002" s="40">
        <v>45819</v>
      </c>
      <c r="D1002" s="2">
        <v>3</v>
      </c>
      <c r="E1002" s="4">
        <v>5699.94</v>
      </c>
      <c r="F1002" s="4"/>
      <c r="G1002" s="4" t="str">
        <f t="shared" si="167"/>
        <v>C01559</v>
      </c>
      <c r="H1002" s="40">
        <f t="shared" si="168"/>
        <v>45819</v>
      </c>
      <c r="I1002" s="2">
        <f t="shared" si="169"/>
        <v>3</v>
      </c>
      <c r="J1002" s="4">
        <f t="shared" si="170"/>
        <v>5699.94</v>
      </c>
      <c r="K1002">
        <f t="shared" si="171"/>
        <v>4</v>
      </c>
      <c r="L1002">
        <f t="shared" si="172"/>
        <v>4</v>
      </c>
      <c r="M1002">
        <f t="shared" si="173"/>
        <v>5</v>
      </c>
      <c r="N1002" s="53">
        <f t="shared" si="174"/>
        <v>4.333333333333333</v>
      </c>
      <c r="S1002" s="55" t="str">
        <f t="shared" si="175"/>
        <v>C01559</v>
      </c>
      <c r="T1002" s="56">
        <f t="shared" si="176"/>
        <v>4.333333333333333</v>
      </c>
      <c r="U1002" s="57">
        <f t="shared" si="176"/>
        <v>4.333333333333333</v>
      </c>
      <c r="V1002" s="51" t="str">
        <f t="shared" si="177"/>
        <v>Champions</v>
      </c>
    </row>
    <row r="1003" spans="2:22" x14ac:dyDescent="0.25">
      <c r="B1003" t="s">
        <v>1041</v>
      </c>
      <c r="C1003" s="40">
        <v>45999</v>
      </c>
      <c r="D1003" s="2">
        <v>2</v>
      </c>
      <c r="E1003" s="4">
        <v>668.4</v>
      </c>
      <c r="F1003" s="4"/>
      <c r="G1003" s="4" t="str">
        <f t="shared" si="167"/>
        <v>C01560</v>
      </c>
      <c r="H1003" s="40">
        <f t="shared" si="168"/>
        <v>45999</v>
      </c>
      <c r="I1003" s="2">
        <f t="shared" si="169"/>
        <v>2</v>
      </c>
      <c r="J1003" s="4">
        <f t="shared" si="170"/>
        <v>668.4</v>
      </c>
      <c r="K1003">
        <f t="shared" si="171"/>
        <v>5</v>
      </c>
      <c r="L1003">
        <f t="shared" si="172"/>
        <v>4</v>
      </c>
      <c r="M1003">
        <f t="shared" si="173"/>
        <v>3</v>
      </c>
      <c r="N1003" s="53">
        <f t="shared" si="174"/>
        <v>4</v>
      </c>
      <c r="S1003" s="55" t="str">
        <f t="shared" si="175"/>
        <v>C01560</v>
      </c>
      <c r="T1003" s="56">
        <f t="shared" si="176"/>
        <v>4</v>
      </c>
      <c r="U1003" s="57">
        <f t="shared" si="176"/>
        <v>4</v>
      </c>
      <c r="V1003" s="51" t="str">
        <f t="shared" si="177"/>
        <v>Loyal or Potential Loyalists</v>
      </c>
    </row>
    <row r="1004" spans="2:22" x14ac:dyDescent="0.25">
      <c r="B1004" t="s">
        <v>1042</v>
      </c>
      <c r="C1004" s="40">
        <v>45891</v>
      </c>
      <c r="D1004" s="2">
        <v>5</v>
      </c>
      <c r="E1004" s="4">
        <v>5954.93</v>
      </c>
      <c r="F1004" s="4"/>
      <c r="G1004" s="4" t="str">
        <f t="shared" si="167"/>
        <v>C01562</v>
      </c>
      <c r="H1004" s="40">
        <f t="shared" si="168"/>
        <v>45891</v>
      </c>
      <c r="I1004" s="2">
        <f t="shared" si="169"/>
        <v>5</v>
      </c>
      <c r="J1004" s="4">
        <f t="shared" si="170"/>
        <v>5954.93</v>
      </c>
      <c r="K1004">
        <f t="shared" si="171"/>
        <v>4</v>
      </c>
      <c r="L1004">
        <f t="shared" si="172"/>
        <v>5</v>
      </c>
      <c r="M1004">
        <f t="shared" si="173"/>
        <v>5</v>
      </c>
      <c r="N1004" s="53">
        <f t="shared" si="174"/>
        <v>4.666666666666667</v>
      </c>
      <c r="S1004" s="55" t="str">
        <f t="shared" si="175"/>
        <v>C01562</v>
      </c>
      <c r="T1004" s="56">
        <f t="shared" si="176"/>
        <v>4.666666666666667</v>
      </c>
      <c r="U1004" s="57">
        <f t="shared" si="176"/>
        <v>4.666666666666667</v>
      </c>
      <c r="V1004" s="51" t="str">
        <f t="shared" si="177"/>
        <v>Champions</v>
      </c>
    </row>
    <row r="1005" spans="2:22" x14ac:dyDescent="0.25">
      <c r="B1005" t="s">
        <v>1043</v>
      </c>
      <c r="C1005" s="40">
        <v>45596</v>
      </c>
      <c r="D1005" s="2">
        <v>3</v>
      </c>
      <c r="E1005" s="4">
        <v>465.67</v>
      </c>
      <c r="F1005" s="4"/>
      <c r="G1005" s="4" t="str">
        <f t="shared" si="167"/>
        <v>C01563</v>
      </c>
      <c r="H1005" s="40">
        <f t="shared" si="168"/>
        <v>45596</v>
      </c>
      <c r="I1005" s="2">
        <f t="shared" si="169"/>
        <v>3</v>
      </c>
      <c r="J1005" s="4">
        <f t="shared" si="170"/>
        <v>465.67</v>
      </c>
      <c r="K1005">
        <f t="shared" si="171"/>
        <v>3</v>
      </c>
      <c r="L1005">
        <f t="shared" si="172"/>
        <v>4</v>
      </c>
      <c r="M1005">
        <f t="shared" si="173"/>
        <v>3</v>
      </c>
      <c r="N1005" s="53">
        <f t="shared" si="174"/>
        <v>3.3333333333333335</v>
      </c>
      <c r="S1005" s="55" t="str">
        <f t="shared" si="175"/>
        <v>C01563</v>
      </c>
      <c r="T1005" s="56">
        <f t="shared" si="176"/>
        <v>3.3333333333333335</v>
      </c>
      <c r="U1005" s="57">
        <f t="shared" si="176"/>
        <v>3.3333333333333335</v>
      </c>
      <c r="V1005" s="51" t="str">
        <f t="shared" si="177"/>
        <v>Loyal or Potential Loyalists</v>
      </c>
    </row>
    <row r="1006" spans="2:22" x14ac:dyDescent="0.25">
      <c r="B1006" t="s">
        <v>1044</v>
      </c>
      <c r="C1006" s="40">
        <v>45493</v>
      </c>
      <c r="D1006" s="2">
        <v>1</v>
      </c>
      <c r="E1006" s="4">
        <v>537.62</v>
      </c>
      <c r="F1006" s="4"/>
      <c r="G1006" s="4" t="str">
        <f t="shared" si="167"/>
        <v>C01565</v>
      </c>
      <c r="H1006" s="40">
        <f t="shared" si="168"/>
        <v>45493</v>
      </c>
      <c r="I1006" s="2">
        <f t="shared" si="169"/>
        <v>1</v>
      </c>
      <c r="J1006" s="4">
        <f t="shared" si="170"/>
        <v>537.62</v>
      </c>
      <c r="K1006">
        <f t="shared" si="171"/>
        <v>2</v>
      </c>
      <c r="L1006">
        <f t="shared" si="172"/>
        <v>3</v>
      </c>
      <c r="M1006">
        <f t="shared" si="173"/>
        <v>3</v>
      </c>
      <c r="N1006" s="53">
        <f t="shared" si="174"/>
        <v>2.6666666666666665</v>
      </c>
      <c r="S1006" s="55" t="str">
        <f t="shared" si="175"/>
        <v>C01565</v>
      </c>
      <c r="T1006" s="56">
        <f t="shared" si="176"/>
        <v>2.6666666666666665</v>
      </c>
      <c r="U1006" s="57">
        <f t="shared" si="176"/>
        <v>2.6666666666666665</v>
      </c>
      <c r="V1006" s="51" t="str">
        <f t="shared" si="177"/>
        <v>At Risk Customers</v>
      </c>
    </row>
    <row r="1007" spans="2:22" x14ac:dyDescent="0.25">
      <c r="B1007" t="s">
        <v>1045</v>
      </c>
      <c r="C1007" s="40">
        <v>45818</v>
      </c>
      <c r="D1007" s="2">
        <v>1</v>
      </c>
      <c r="E1007" s="4">
        <v>126.65</v>
      </c>
      <c r="F1007" s="4"/>
      <c r="G1007" s="4" t="str">
        <f t="shared" si="167"/>
        <v>C01566</v>
      </c>
      <c r="H1007" s="40">
        <f t="shared" si="168"/>
        <v>45818</v>
      </c>
      <c r="I1007" s="2">
        <f t="shared" si="169"/>
        <v>1</v>
      </c>
      <c r="J1007" s="4">
        <f t="shared" si="170"/>
        <v>126.65</v>
      </c>
      <c r="K1007">
        <f t="shared" si="171"/>
        <v>4</v>
      </c>
      <c r="L1007">
        <f t="shared" si="172"/>
        <v>3</v>
      </c>
      <c r="M1007">
        <f t="shared" si="173"/>
        <v>1</v>
      </c>
      <c r="N1007" s="53">
        <f t="shared" si="174"/>
        <v>2.6666666666666665</v>
      </c>
      <c r="S1007" s="55" t="str">
        <f t="shared" si="175"/>
        <v>C01566</v>
      </c>
      <c r="T1007" s="56">
        <f t="shared" si="176"/>
        <v>2.6666666666666665</v>
      </c>
      <c r="U1007" s="57">
        <f t="shared" si="176"/>
        <v>2.6666666666666665</v>
      </c>
      <c r="V1007" s="51" t="str">
        <f t="shared" si="177"/>
        <v>At Risk Customers</v>
      </c>
    </row>
    <row r="1008" spans="2:22" x14ac:dyDescent="0.25">
      <c r="B1008" t="s">
        <v>1046</v>
      </c>
      <c r="C1008" s="40">
        <v>45159</v>
      </c>
      <c r="D1008" s="2">
        <v>1</v>
      </c>
      <c r="E1008" s="4">
        <v>100.54</v>
      </c>
      <c r="F1008" s="4"/>
      <c r="G1008" s="4" t="str">
        <f t="shared" si="167"/>
        <v>C01569</v>
      </c>
      <c r="H1008" s="40">
        <f t="shared" si="168"/>
        <v>45159</v>
      </c>
      <c r="I1008" s="2">
        <f t="shared" si="169"/>
        <v>1</v>
      </c>
      <c r="J1008" s="4">
        <f t="shared" si="170"/>
        <v>100.54</v>
      </c>
      <c r="K1008">
        <f t="shared" si="171"/>
        <v>1</v>
      </c>
      <c r="L1008">
        <f t="shared" si="172"/>
        <v>3</v>
      </c>
      <c r="M1008">
        <f t="shared" si="173"/>
        <v>1</v>
      </c>
      <c r="N1008" s="53">
        <f t="shared" si="174"/>
        <v>1.6666666666666667</v>
      </c>
      <c r="S1008" s="55" t="str">
        <f t="shared" si="175"/>
        <v>C01569</v>
      </c>
      <c r="T1008" s="56">
        <f t="shared" si="176"/>
        <v>1.6666666666666667</v>
      </c>
      <c r="U1008" s="57">
        <f t="shared" si="176"/>
        <v>1.6666666666666667</v>
      </c>
      <c r="V1008" s="51" t="str">
        <f t="shared" si="177"/>
        <v>Lost Customers</v>
      </c>
    </row>
    <row r="1009" spans="2:22" x14ac:dyDescent="0.25">
      <c r="B1009" t="s">
        <v>1047</v>
      </c>
      <c r="C1009" s="40">
        <v>46011</v>
      </c>
      <c r="D1009" s="2">
        <v>2</v>
      </c>
      <c r="E1009" s="4">
        <v>230.71</v>
      </c>
      <c r="F1009" s="4"/>
      <c r="G1009" s="4" t="str">
        <f t="shared" si="167"/>
        <v>C01570</v>
      </c>
      <c r="H1009" s="40">
        <f t="shared" si="168"/>
        <v>46011</v>
      </c>
      <c r="I1009" s="2">
        <f t="shared" si="169"/>
        <v>2</v>
      </c>
      <c r="J1009" s="4">
        <f t="shared" si="170"/>
        <v>230.71</v>
      </c>
      <c r="K1009">
        <f t="shared" si="171"/>
        <v>5</v>
      </c>
      <c r="L1009">
        <f t="shared" si="172"/>
        <v>4</v>
      </c>
      <c r="M1009">
        <f t="shared" si="173"/>
        <v>2</v>
      </c>
      <c r="N1009" s="53">
        <f t="shared" si="174"/>
        <v>3.6666666666666665</v>
      </c>
      <c r="S1009" s="55" t="str">
        <f t="shared" si="175"/>
        <v>C01570</v>
      </c>
      <c r="T1009" s="56">
        <f t="shared" si="176"/>
        <v>3.6666666666666665</v>
      </c>
      <c r="U1009" s="57">
        <f t="shared" si="176"/>
        <v>3.6666666666666665</v>
      </c>
      <c r="V1009" s="51" t="str">
        <f t="shared" si="177"/>
        <v>Loyal or Potential Loyalists</v>
      </c>
    </row>
    <row r="1010" spans="2:22" x14ac:dyDescent="0.25">
      <c r="B1010" t="s">
        <v>1048</v>
      </c>
      <c r="C1010" s="40">
        <v>45548</v>
      </c>
      <c r="D1010" s="2">
        <v>2</v>
      </c>
      <c r="E1010" s="4">
        <v>1488.89</v>
      </c>
      <c r="F1010" s="4"/>
      <c r="G1010" s="4" t="str">
        <f t="shared" si="167"/>
        <v>C01571</v>
      </c>
      <c r="H1010" s="40">
        <f t="shared" si="168"/>
        <v>45548</v>
      </c>
      <c r="I1010" s="2">
        <f t="shared" si="169"/>
        <v>2</v>
      </c>
      <c r="J1010" s="4">
        <f t="shared" si="170"/>
        <v>1488.89</v>
      </c>
      <c r="K1010">
        <f t="shared" si="171"/>
        <v>2</v>
      </c>
      <c r="L1010">
        <f t="shared" si="172"/>
        <v>4</v>
      </c>
      <c r="M1010">
        <f t="shared" si="173"/>
        <v>4</v>
      </c>
      <c r="N1010" s="53">
        <f t="shared" si="174"/>
        <v>3.3333333333333335</v>
      </c>
      <c r="S1010" s="55" t="str">
        <f t="shared" si="175"/>
        <v>C01571</v>
      </c>
      <c r="T1010" s="56">
        <f t="shared" si="176"/>
        <v>3.3333333333333335</v>
      </c>
      <c r="U1010" s="57">
        <f t="shared" si="176"/>
        <v>3.3333333333333335</v>
      </c>
      <c r="V1010" s="51" t="str">
        <f t="shared" si="177"/>
        <v>Loyal or Potential Loyalists</v>
      </c>
    </row>
    <row r="1011" spans="2:22" x14ac:dyDescent="0.25">
      <c r="B1011" t="s">
        <v>1049</v>
      </c>
      <c r="C1011" s="40">
        <v>45664</v>
      </c>
      <c r="D1011" s="2">
        <v>1</v>
      </c>
      <c r="E1011" s="4">
        <v>295.42</v>
      </c>
      <c r="F1011" s="4"/>
      <c r="G1011" s="4" t="str">
        <f t="shared" si="167"/>
        <v>C01572</v>
      </c>
      <c r="H1011" s="40">
        <f t="shared" si="168"/>
        <v>45664</v>
      </c>
      <c r="I1011" s="2">
        <f t="shared" si="169"/>
        <v>1</v>
      </c>
      <c r="J1011" s="4">
        <f t="shared" si="170"/>
        <v>295.42</v>
      </c>
      <c r="K1011">
        <f t="shared" si="171"/>
        <v>3</v>
      </c>
      <c r="L1011">
        <f t="shared" si="172"/>
        <v>3</v>
      </c>
      <c r="M1011">
        <f t="shared" si="173"/>
        <v>2</v>
      </c>
      <c r="N1011" s="53">
        <f t="shared" si="174"/>
        <v>2.6666666666666665</v>
      </c>
      <c r="S1011" s="55" t="str">
        <f t="shared" si="175"/>
        <v>C01572</v>
      </c>
      <c r="T1011" s="56">
        <f t="shared" si="176"/>
        <v>2.6666666666666665</v>
      </c>
      <c r="U1011" s="57">
        <f t="shared" si="176"/>
        <v>2.6666666666666665</v>
      </c>
      <c r="V1011" s="51" t="str">
        <f t="shared" si="177"/>
        <v>At Risk Customers</v>
      </c>
    </row>
    <row r="1012" spans="2:22" x14ac:dyDescent="0.25">
      <c r="B1012" t="s">
        <v>1050</v>
      </c>
      <c r="C1012" s="40">
        <v>46009</v>
      </c>
      <c r="D1012" s="2">
        <v>2</v>
      </c>
      <c r="E1012" s="4">
        <v>905.91</v>
      </c>
      <c r="F1012" s="4"/>
      <c r="G1012" s="4" t="str">
        <f t="shared" si="167"/>
        <v>C01574</v>
      </c>
      <c r="H1012" s="40">
        <f t="shared" si="168"/>
        <v>46009</v>
      </c>
      <c r="I1012" s="2">
        <f t="shared" si="169"/>
        <v>2</v>
      </c>
      <c r="J1012" s="4">
        <f t="shared" si="170"/>
        <v>905.91</v>
      </c>
      <c r="K1012">
        <f t="shared" si="171"/>
        <v>5</v>
      </c>
      <c r="L1012">
        <f t="shared" si="172"/>
        <v>4</v>
      </c>
      <c r="M1012">
        <f t="shared" si="173"/>
        <v>3</v>
      </c>
      <c r="N1012" s="53">
        <f t="shared" si="174"/>
        <v>4</v>
      </c>
      <c r="S1012" s="55" t="str">
        <f t="shared" si="175"/>
        <v>C01574</v>
      </c>
      <c r="T1012" s="56">
        <f t="shared" si="176"/>
        <v>4</v>
      </c>
      <c r="U1012" s="57">
        <f t="shared" si="176"/>
        <v>4</v>
      </c>
      <c r="V1012" s="51" t="str">
        <f t="shared" si="177"/>
        <v>Loyal or Potential Loyalists</v>
      </c>
    </row>
    <row r="1013" spans="2:22" x14ac:dyDescent="0.25">
      <c r="B1013" t="s">
        <v>1051</v>
      </c>
      <c r="C1013" s="40">
        <v>45055</v>
      </c>
      <c r="D1013" s="2">
        <v>2</v>
      </c>
      <c r="E1013" s="4">
        <v>4440.82</v>
      </c>
      <c r="F1013" s="4"/>
      <c r="G1013" s="4" t="str">
        <f t="shared" si="167"/>
        <v>C01575</v>
      </c>
      <c r="H1013" s="40">
        <f t="shared" si="168"/>
        <v>45055</v>
      </c>
      <c r="I1013" s="2">
        <f t="shared" si="169"/>
        <v>2</v>
      </c>
      <c r="J1013" s="4">
        <f t="shared" si="170"/>
        <v>4440.82</v>
      </c>
      <c r="K1013">
        <f t="shared" si="171"/>
        <v>1</v>
      </c>
      <c r="L1013">
        <f t="shared" si="172"/>
        <v>4</v>
      </c>
      <c r="M1013">
        <f t="shared" si="173"/>
        <v>5</v>
      </c>
      <c r="N1013" s="53">
        <f t="shared" si="174"/>
        <v>3.3333333333333335</v>
      </c>
      <c r="S1013" s="55" t="str">
        <f t="shared" si="175"/>
        <v>C01575</v>
      </c>
      <c r="T1013" s="56">
        <f t="shared" si="176"/>
        <v>3.3333333333333335</v>
      </c>
      <c r="U1013" s="57">
        <f t="shared" si="176"/>
        <v>3.3333333333333335</v>
      </c>
      <c r="V1013" s="51" t="str">
        <f t="shared" si="177"/>
        <v>Loyal or Potential Loyalists</v>
      </c>
    </row>
    <row r="1014" spans="2:22" x14ac:dyDescent="0.25">
      <c r="B1014" t="s">
        <v>1052</v>
      </c>
      <c r="C1014" s="40">
        <v>45923</v>
      </c>
      <c r="D1014" s="2">
        <v>2</v>
      </c>
      <c r="E1014" s="4">
        <v>88</v>
      </c>
      <c r="F1014" s="4"/>
      <c r="G1014" s="4" t="str">
        <f t="shared" si="167"/>
        <v>C01577</v>
      </c>
      <c r="H1014" s="40">
        <f t="shared" si="168"/>
        <v>45923</v>
      </c>
      <c r="I1014" s="2">
        <f t="shared" si="169"/>
        <v>2</v>
      </c>
      <c r="J1014" s="4">
        <f t="shared" si="170"/>
        <v>88</v>
      </c>
      <c r="K1014">
        <f t="shared" si="171"/>
        <v>4</v>
      </c>
      <c r="L1014">
        <f t="shared" si="172"/>
        <v>4</v>
      </c>
      <c r="M1014">
        <f t="shared" si="173"/>
        <v>1</v>
      </c>
      <c r="N1014" s="53">
        <f t="shared" si="174"/>
        <v>3</v>
      </c>
      <c r="S1014" s="55" t="str">
        <f t="shared" si="175"/>
        <v>C01577</v>
      </c>
      <c r="T1014" s="56">
        <f t="shared" si="176"/>
        <v>3</v>
      </c>
      <c r="U1014" s="57">
        <f t="shared" si="176"/>
        <v>3</v>
      </c>
      <c r="V1014" s="51" t="str">
        <f t="shared" si="177"/>
        <v>At Risk Customers</v>
      </c>
    </row>
    <row r="1015" spans="2:22" x14ac:dyDescent="0.25">
      <c r="B1015" t="s">
        <v>1053</v>
      </c>
      <c r="C1015" s="40">
        <v>45777</v>
      </c>
      <c r="D1015" s="2">
        <v>4</v>
      </c>
      <c r="E1015" s="4">
        <v>1665.26</v>
      </c>
      <c r="F1015" s="4"/>
      <c r="G1015" s="4" t="str">
        <f t="shared" si="167"/>
        <v>C01578</v>
      </c>
      <c r="H1015" s="40">
        <f t="shared" si="168"/>
        <v>45777</v>
      </c>
      <c r="I1015" s="2">
        <f t="shared" si="169"/>
        <v>4</v>
      </c>
      <c r="J1015" s="4">
        <f t="shared" si="170"/>
        <v>1665.26</v>
      </c>
      <c r="K1015">
        <f t="shared" si="171"/>
        <v>3</v>
      </c>
      <c r="L1015">
        <f t="shared" si="172"/>
        <v>5</v>
      </c>
      <c r="M1015">
        <f t="shared" si="173"/>
        <v>4</v>
      </c>
      <c r="N1015" s="53">
        <f t="shared" si="174"/>
        <v>4</v>
      </c>
      <c r="S1015" s="55" t="str">
        <f t="shared" si="175"/>
        <v>C01578</v>
      </c>
      <c r="T1015" s="56">
        <f t="shared" si="176"/>
        <v>4</v>
      </c>
      <c r="U1015" s="57">
        <f t="shared" si="176"/>
        <v>4</v>
      </c>
      <c r="V1015" s="51" t="str">
        <f t="shared" si="177"/>
        <v>Loyal or Potential Loyalists</v>
      </c>
    </row>
    <row r="1016" spans="2:22" x14ac:dyDescent="0.25">
      <c r="B1016" t="s">
        <v>1054</v>
      </c>
      <c r="C1016" s="40">
        <v>46018</v>
      </c>
      <c r="D1016" s="2">
        <v>1</v>
      </c>
      <c r="E1016" s="4">
        <v>38.71</v>
      </c>
      <c r="F1016" s="4"/>
      <c r="G1016" s="4" t="str">
        <f t="shared" si="167"/>
        <v>C01579</v>
      </c>
      <c r="H1016" s="40">
        <f t="shared" si="168"/>
        <v>46018</v>
      </c>
      <c r="I1016" s="2">
        <f t="shared" si="169"/>
        <v>1</v>
      </c>
      <c r="J1016" s="4">
        <f t="shared" si="170"/>
        <v>38.71</v>
      </c>
      <c r="K1016">
        <f t="shared" si="171"/>
        <v>5</v>
      </c>
      <c r="L1016">
        <f t="shared" si="172"/>
        <v>3</v>
      </c>
      <c r="M1016">
        <f t="shared" si="173"/>
        <v>1</v>
      </c>
      <c r="N1016" s="53">
        <f t="shared" si="174"/>
        <v>3</v>
      </c>
      <c r="S1016" s="55" t="str">
        <f t="shared" si="175"/>
        <v>C01579</v>
      </c>
      <c r="T1016" s="56">
        <f t="shared" si="176"/>
        <v>3</v>
      </c>
      <c r="U1016" s="57">
        <f t="shared" si="176"/>
        <v>3</v>
      </c>
      <c r="V1016" s="51" t="str">
        <f t="shared" si="177"/>
        <v>At Risk Customers</v>
      </c>
    </row>
    <row r="1017" spans="2:22" x14ac:dyDescent="0.25">
      <c r="B1017" t="s">
        <v>1055</v>
      </c>
      <c r="C1017" s="40">
        <v>45595</v>
      </c>
      <c r="D1017" s="2">
        <v>4</v>
      </c>
      <c r="E1017" s="4">
        <v>9950.44</v>
      </c>
      <c r="F1017" s="4"/>
      <c r="G1017" s="4" t="str">
        <f t="shared" si="167"/>
        <v>C01580</v>
      </c>
      <c r="H1017" s="40">
        <f t="shared" si="168"/>
        <v>45595</v>
      </c>
      <c r="I1017" s="2">
        <f t="shared" si="169"/>
        <v>4</v>
      </c>
      <c r="J1017" s="4">
        <f t="shared" si="170"/>
        <v>9950.44</v>
      </c>
      <c r="K1017">
        <f t="shared" si="171"/>
        <v>3</v>
      </c>
      <c r="L1017">
        <f t="shared" si="172"/>
        <v>5</v>
      </c>
      <c r="M1017">
        <f t="shared" si="173"/>
        <v>5</v>
      </c>
      <c r="N1017" s="53">
        <f t="shared" si="174"/>
        <v>4.333333333333333</v>
      </c>
      <c r="S1017" s="55" t="str">
        <f t="shared" si="175"/>
        <v>C01580</v>
      </c>
      <c r="T1017" s="56">
        <f t="shared" si="176"/>
        <v>4.333333333333333</v>
      </c>
      <c r="U1017" s="57">
        <f t="shared" si="176"/>
        <v>4.333333333333333</v>
      </c>
      <c r="V1017" s="51" t="str">
        <f t="shared" si="177"/>
        <v>Champions</v>
      </c>
    </row>
    <row r="1018" spans="2:22" x14ac:dyDescent="0.25">
      <c r="B1018" t="s">
        <v>1056</v>
      </c>
      <c r="C1018" s="40">
        <v>45818</v>
      </c>
      <c r="D1018" s="2">
        <v>2</v>
      </c>
      <c r="E1018" s="4">
        <v>4197.21</v>
      </c>
      <c r="F1018" s="4"/>
      <c r="G1018" s="4" t="str">
        <f t="shared" si="167"/>
        <v>C01581</v>
      </c>
      <c r="H1018" s="40">
        <f t="shared" si="168"/>
        <v>45818</v>
      </c>
      <c r="I1018" s="2">
        <f t="shared" si="169"/>
        <v>2</v>
      </c>
      <c r="J1018" s="4">
        <f t="shared" si="170"/>
        <v>4197.21</v>
      </c>
      <c r="K1018">
        <f t="shared" si="171"/>
        <v>4</v>
      </c>
      <c r="L1018">
        <f t="shared" si="172"/>
        <v>4</v>
      </c>
      <c r="M1018">
        <f t="shared" si="173"/>
        <v>5</v>
      </c>
      <c r="N1018" s="53">
        <f t="shared" si="174"/>
        <v>4.333333333333333</v>
      </c>
      <c r="S1018" s="55" t="str">
        <f t="shared" si="175"/>
        <v>C01581</v>
      </c>
      <c r="T1018" s="56">
        <f t="shared" si="176"/>
        <v>4.333333333333333</v>
      </c>
      <c r="U1018" s="57">
        <f t="shared" si="176"/>
        <v>4.333333333333333</v>
      </c>
      <c r="V1018" s="51" t="str">
        <f t="shared" si="177"/>
        <v>Champions</v>
      </c>
    </row>
    <row r="1019" spans="2:22" x14ac:dyDescent="0.25">
      <c r="B1019" t="s">
        <v>1057</v>
      </c>
      <c r="C1019" s="40">
        <v>45011</v>
      </c>
      <c r="D1019" s="2">
        <v>1</v>
      </c>
      <c r="E1019" s="4">
        <v>527.6</v>
      </c>
      <c r="F1019" s="4"/>
      <c r="G1019" s="4" t="str">
        <f t="shared" si="167"/>
        <v>C01582</v>
      </c>
      <c r="H1019" s="40">
        <f t="shared" si="168"/>
        <v>45011</v>
      </c>
      <c r="I1019" s="2">
        <f t="shared" si="169"/>
        <v>1</v>
      </c>
      <c r="J1019" s="4">
        <f t="shared" si="170"/>
        <v>527.6</v>
      </c>
      <c r="K1019">
        <f t="shared" si="171"/>
        <v>1</v>
      </c>
      <c r="L1019">
        <f t="shared" si="172"/>
        <v>3</v>
      </c>
      <c r="M1019">
        <f t="shared" si="173"/>
        <v>3</v>
      </c>
      <c r="N1019" s="53">
        <f t="shared" si="174"/>
        <v>2.3333333333333335</v>
      </c>
      <c r="S1019" s="55" t="str">
        <f t="shared" si="175"/>
        <v>C01582</v>
      </c>
      <c r="T1019" s="56">
        <f t="shared" si="176"/>
        <v>2.3333333333333335</v>
      </c>
      <c r="U1019" s="57">
        <f t="shared" si="176"/>
        <v>2.3333333333333335</v>
      </c>
      <c r="V1019" s="51" t="str">
        <f t="shared" si="177"/>
        <v>At Risk Customers</v>
      </c>
    </row>
    <row r="1020" spans="2:22" x14ac:dyDescent="0.25">
      <c r="B1020" t="s">
        <v>1058</v>
      </c>
      <c r="C1020" s="40">
        <v>45122</v>
      </c>
      <c r="D1020" s="2">
        <v>1</v>
      </c>
      <c r="E1020" s="4">
        <v>2674.15</v>
      </c>
      <c r="F1020" s="4"/>
      <c r="G1020" s="4" t="str">
        <f t="shared" si="167"/>
        <v>C01583</v>
      </c>
      <c r="H1020" s="40">
        <f t="shared" si="168"/>
        <v>45122</v>
      </c>
      <c r="I1020" s="2">
        <f t="shared" si="169"/>
        <v>1</v>
      </c>
      <c r="J1020" s="4">
        <f t="shared" si="170"/>
        <v>2674.15</v>
      </c>
      <c r="K1020">
        <f t="shared" si="171"/>
        <v>1</v>
      </c>
      <c r="L1020">
        <f t="shared" si="172"/>
        <v>3</v>
      </c>
      <c r="M1020">
        <f t="shared" si="173"/>
        <v>4</v>
      </c>
      <c r="N1020" s="53">
        <f t="shared" si="174"/>
        <v>2.6666666666666665</v>
      </c>
      <c r="S1020" s="55" t="str">
        <f t="shared" si="175"/>
        <v>C01583</v>
      </c>
      <c r="T1020" s="56">
        <f t="shared" si="176"/>
        <v>2.6666666666666665</v>
      </c>
      <c r="U1020" s="57">
        <f t="shared" si="176"/>
        <v>2.6666666666666665</v>
      </c>
      <c r="V1020" s="51" t="str">
        <f t="shared" si="177"/>
        <v>At Risk Customers</v>
      </c>
    </row>
    <row r="1021" spans="2:22" x14ac:dyDescent="0.25">
      <c r="B1021" t="s">
        <v>1059</v>
      </c>
      <c r="C1021" s="40">
        <v>45758</v>
      </c>
      <c r="D1021" s="2">
        <v>2</v>
      </c>
      <c r="E1021" s="4">
        <v>345.35</v>
      </c>
      <c r="F1021" s="4"/>
      <c r="G1021" s="4" t="str">
        <f t="shared" si="167"/>
        <v>C01585</v>
      </c>
      <c r="H1021" s="40">
        <f t="shared" si="168"/>
        <v>45758</v>
      </c>
      <c r="I1021" s="2">
        <f t="shared" si="169"/>
        <v>2</v>
      </c>
      <c r="J1021" s="4">
        <f t="shared" si="170"/>
        <v>345.35</v>
      </c>
      <c r="K1021">
        <f t="shared" si="171"/>
        <v>3</v>
      </c>
      <c r="L1021">
        <f t="shared" si="172"/>
        <v>4</v>
      </c>
      <c r="M1021">
        <f t="shared" si="173"/>
        <v>2</v>
      </c>
      <c r="N1021" s="53">
        <f t="shared" si="174"/>
        <v>3</v>
      </c>
      <c r="S1021" s="55" t="str">
        <f t="shared" si="175"/>
        <v>C01585</v>
      </c>
      <c r="T1021" s="56">
        <f t="shared" si="176"/>
        <v>3</v>
      </c>
      <c r="U1021" s="57">
        <f t="shared" si="176"/>
        <v>3</v>
      </c>
      <c r="V1021" s="51" t="str">
        <f t="shared" si="177"/>
        <v>At Risk Customers</v>
      </c>
    </row>
    <row r="1022" spans="2:22" x14ac:dyDescent="0.25">
      <c r="B1022" t="s">
        <v>1060</v>
      </c>
      <c r="C1022" s="40">
        <v>45952</v>
      </c>
      <c r="D1022" s="2">
        <v>15</v>
      </c>
      <c r="E1022" s="4">
        <v>12091.97</v>
      </c>
      <c r="F1022" s="4"/>
      <c r="G1022" s="4" t="str">
        <f t="shared" si="167"/>
        <v>C01587</v>
      </c>
      <c r="H1022" s="40">
        <f t="shared" si="168"/>
        <v>45952</v>
      </c>
      <c r="I1022" s="2">
        <f t="shared" si="169"/>
        <v>15</v>
      </c>
      <c r="J1022" s="4">
        <f t="shared" si="170"/>
        <v>12091.97</v>
      </c>
      <c r="K1022">
        <f t="shared" si="171"/>
        <v>5</v>
      </c>
      <c r="L1022">
        <f t="shared" si="172"/>
        <v>5</v>
      </c>
      <c r="M1022">
        <f t="shared" si="173"/>
        <v>5</v>
      </c>
      <c r="N1022" s="53">
        <f t="shared" si="174"/>
        <v>5</v>
      </c>
      <c r="S1022" s="55" t="str">
        <f t="shared" si="175"/>
        <v>C01587</v>
      </c>
      <c r="T1022" s="56">
        <f t="shared" si="176"/>
        <v>5</v>
      </c>
      <c r="U1022" s="57">
        <f t="shared" si="176"/>
        <v>5</v>
      </c>
      <c r="V1022" s="51" t="str">
        <f t="shared" si="177"/>
        <v>Champions</v>
      </c>
    </row>
    <row r="1023" spans="2:22" x14ac:dyDescent="0.25">
      <c r="B1023" t="s">
        <v>1061</v>
      </c>
      <c r="C1023" s="40">
        <v>45070</v>
      </c>
      <c r="D1023" s="2">
        <v>1</v>
      </c>
      <c r="E1023" s="4">
        <v>262.55</v>
      </c>
      <c r="F1023" s="4"/>
      <c r="G1023" s="4" t="str">
        <f t="shared" si="167"/>
        <v>C01588</v>
      </c>
      <c r="H1023" s="40">
        <f t="shared" si="168"/>
        <v>45070</v>
      </c>
      <c r="I1023" s="2">
        <f t="shared" si="169"/>
        <v>1</v>
      </c>
      <c r="J1023" s="4">
        <f t="shared" si="170"/>
        <v>262.55</v>
      </c>
      <c r="K1023">
        <f t="shared" si="171"/>
        <v>1</v>
      </c>
      <c r="L1023">
        <f t="shared" si="172"/>
        <v>3</v>
      </c>
      <c r="M1023">
        <f t="shared" si="173"/>
        <v>2</v>
      </c>
      <c r="N1023" s="53">
        <f t="shared" si="174"/>
        <v>2</v>
      </c>
      <c r="S1023" s="55" t="str">
        <f t="shared" si="175"/>
        <v>C01588</v>
      </c>
      <c r="T1023" s="56">
        <f t="shared" si="176"/>
        <v>2</v>
      </c>
      <c r="U1023" s="57">
        <f t="shared" si="176"/>
        <v>2</v>
      </c>
      <c r="V1023" s="51" t="str">
        <f t="shared" si="177"/>
        <v>Lost Customers</v>
      </c>
    </row>
    <row r="1024" spans="2:22" x14ac:dyDescent="0.25">
      <c r="B1024" t="s">
        <v>1062</v>
      </c>
      <c r="C1024" s="40">
        <v>45775</v>
      </c>
      <c r="D1024" s="2">
        <v>1</v>
      </c>
      <c r="E1024" s="4">
        <v>65.39</v>
      </c>
      <c r="F1024" s="4"/>
      <c r="G1024" s="4" t="str">
        <f t="shared" si="167"/>
        <v>C01589</v>
      </c>
      <c r="H1024" s="40">
        <f t="shared" si="168"/>
        <v>45775</v>
      </c>
      <c r="I1024" s="2">
        <f t="shared" si="169"/>
        <v>1</v>
      </c>
      <c r="J1024" s="4">
        <f t="shared" si="170"/>
        <v>65.39</v>
      </c>
      <c r="K1024">
        <f t="shared" si="171"/>
        <v>3</v>
      </c>
      <c r="L1024">
        <f t="shared" si="172"/>
        <v>3</v>
      </c>
      <c r="M1024">
        <f t="shared" si="173"/>
        <v>1</v>
      </c>
      <c r="N1024" s="53">
        <f t="shared" si="174"/>
        <v>2.3333333333333335</v>
      </c>
      <c r="S1024" s="55" t="str">
        <f t="shared" si="175"/>
        <v>C01589</v>
      </c>
      <c r="T1024" s="56">
        <f t="shared" si="176"/>
        <v>2.3333333333333335</v>
      </c>
      <c r="U1024" s="57">
        <f t="shared" si="176"/>
        <v>2.3333333333333335</v>
      </c>
      <c r="V1024" s="51" t="str">
        <f t="shared" si="177"/>
        <v>At Risk Customers</v>
      </c>
    </row>
    <row r="1025" spans="2:22" x14ac:dyDescent="0.25">
      <c r="B1025" t="s">
        <v>1063</v>
      </c>
      <c r="C1025" s="40">
        <v>45347</v>
      </c>
      <c r="D1025" s="2">
        <v>1</v>
      </c>
      <c r="E1025" s="4">
        <v>174.39</v>
      </c>
      <c r="F1025" s="4"/>
      <c r="G1025" s="4" t="str">
        <f t="shared" si="167"/>
        <v>C01590</v>
      </c>
      <c r="H1025" s="40">
        <f t="shared" si="168"/>
        <v>45347</v>
      </c>
      <c r="I1025" s="2">
        <f t="shared" si="169"/>
        <v>1</v>
      </c>
      <c r="J1025" s="4">
        <f t="shared" si="170"/>
        <v>174.39</v>
      </c>
      <c r="K1025">
        <f t="shared" si="171"/>
        <v>2</v>
      </c>
      <c r="L1025">
        <f t="shared" si="172"/>
        <v>3</v>
      </c>
      <c r="M1025">
        <f t="shared" si="173"/>
        <v>1</v>
      </c>
      <c r="N1025" s="53">
        <f t="shared" si="174"/>
        <v>2</v>
      </c>
      <c r="S1025" s="55" t="str">
        <f t="shared" si="175"/>
        <v>C01590</v>
      </c>
      <c r="T1025" s="56">
        <f t="shared" si="176"/>
        <v>2</v>
      </c>
      <c r="U1025" s="57">
        <f t="shared" si="176"/>
        <v>2</v>
      </c>
      <c r="V1025" s="51" t="str">
        <f t="shared" si="177"/>
        <v>Lost Customers</v>
      </c>
    </row>
    <row r="1026" spans="2:22" x14ac:dyDescent="0.25">
      <c r="B1026" t="s">
        <v>1064</v>
      </c>
      <c r="C1026" s="40">
        <v>45501</v>
      </c>
      <c r="D1026" s="2">
        <v>1</v>
      </c>
      <c r="E1026" s="4">
        <v>249.41</v>
      </c>
      <c r="F1026" s="4"/>
      <c r="G1026" s="4" t="str">
        <f t="shared" si="167"/>
        <v>C01591</v>
      </c>
      <c r="H1026" s="40">
        <f t="shared" si="168"/>
        <v>45501</v>
      </c>
      <c r="I1026" s="2">
        <f t="shared" si="169"/>
        <v>1</v>
      </c>
      <c r="J1026" s="4">
        <f t="shared" si="170"/>
        <v>249.41</v>
      </c>
      <c r="K1026">
        <f t="shared" si="171"/>
        <v>2</v>
      </c>
      <c r="L1026">
        <f t="shared" si="172"/>
        <v>3</v>
      </c>
      <c r="M1026">
        <f t="shared" si="173"/>
        <v>2</v>
      </c>
      <c r="N1026" s="53">
        <f t="shared" si="174"/>
        <v>2.3333333333333335</v>
      </c>
      <c r="S1026" s="55" t="str">
        <f t="shared" si="175"/>
        <v>C01591</v>
      </c>
      <c r="T1026" s="56">
        <f t="shared" si="176"/>
        <v>2.3333333333333335</v>
      </c>
      <c r="U1026" s="57">
        <f t="shared" si="176"/>
        <v>2.3333333333333335</v>
      </c>
      <c r="V1026" s="51" t="str">
        <f t="shared" si="177"/>
        <v>At Risk Customers</v>
      </c>
    </row>
    <row r="1027" spans="2:22" x14ac:dyDescent="0.25">
      <c r="B1027" t="s">
        <v>1065</v>
      </c>
      <c r="C1027" s="40">
        <v>45979</v>
      </c>
      <c r="D1027" s="2">
        <v>3</v>
      </c>
      <c r="E1027" s="4">
        <v>4060.52</v>
      </c>
      <c r="F1027" s="4"/>
      <c r="G1027" s="4" t="str">
        <f t="shared" si="167"/>
        <v>C01592</v>
      </c>
      <c r="H1027" s="40">
        <f t="shared" si="168"/>
        <v>45979</v>
      </c>
      <c r="I1027" s="2">
        <f t="shared" si="169"/>
        <v>3</v>
      </c>
      <c r="J1027" s="4">
        <f t="shared" si="170"/>
        <v>4060.52</v>
      </c>
      <c r="K1027">
        <f t="shared" si="171"/>
        <v>5</v>
      </c>
      <c r="L1027">
        <f t="shared" si="172"/>
        <v>4</v>
      </c>
      <c r="M1027">
        <f t="shared" si="173"/>
        <v>5</v>
      </c>
      <c r="N1027" s="53">
        <f t="shared" si="174"/>
        <v>4.666666666666667</v>
      </c>
      <c r="S1027" s="55" t="str">
        <f t="shared" si="175"/>
        <v>C01592</v>
      </c>
      <c r="T1027" s="56">
        <f t="shared" si="176"/>
        <v>4.666666666666667</v>
      </c>
      <c r="U1027" s="57">
        <f t="shared" si="176"/>
        <v>4.666666666666667</v>
      </c>
      <c r="V1027" s="51" t="str">
        <f t="shared" si="177"/>
        <v>Champions</v>
      </c>
    </row>
    <row r="1028" spans="2:22" x14ac:dyDescent="0.25">
      <c r="B1028" t="s">
        <v>1066</v>
      </c>
      <c r="C1028" s="40">
        <v>45877</v>
      </c>
      <c r="D1028" s="2">
        <v>3</v>
      </c>
      <c r="E1028" s="4">
        <v>813.31</v>
      </c>
      <c r="F1028" s="4"/>
      <c r="G1028" s="4" t="str">
        <f t="shared" ref="G1028:G1091" si="178">B1028</f>
        <v>C01593</v>
      </c>
      <c r="H1028" s="40">
        <f t="shared" ref="H1028:H1091" si="179">C1028</f>
        <v>45877</v>
      </c>
      <c r="I1028" s="2">
        <f t="shared" ref="I1028:I1091" si="180">D1028</f>
        <v>3</v>
      </c>
      <c r="J1028" s="4">
        <f t="shared" ref="J1028:J1091" si="181">E1028</f>
        <v>813.31</v>
      </c>
      <c r="K1028">
        <f t="shared" ref="K1028:K1091" si="182">VLOOKUP(H1028,$P$5:$Q$9,2,TRUE)</f>
        <v>4</v>
      </c>
      <c r="L1028">
        <f t="shared" ref="L1028:L1091" si="183">VLOOKUP(I1028,$P$12:$Q$16,2,TRUE)</f>
        <v>4</v>
      </c>
      <c r="M1028">
        <f t="shared" ref="M1028:M1091" si="184">VLOOKUP(J1028,$P$19:$Q$23,2,TRUE)</f>
        <v>3</v>
      </c>
      <c r="N1028" s="53">
        <f t="shared" ref="N1028:N1091" si="185">(K1028+L1028+M1028)/3</f>
        <v>3.6666666666666665</v>
      </c>
      <c r="S1028" s="55" t="str">
        <f t="shared" ref="S1028:S1091" si="186">G1028</f>
        <v>C01593</v>
      </c>
      <c r="T1028" s="56">
        <f t="shared" ref="T1028:U1091" si="187">$N1028</f>
        <v>3.6666666666666665</v>
      </c>
      <c r="U1028" s="57">
        <f t="shared" si="187"/>
        <v>3.6666666666666665</v>
      </c>
      <c r="V1028" s="51" t="str">
        <f t="shared" ref="V1028:V1091" si="188">IF(U1028&gt;4,"Champions",IF(AND(U1028&gt;3,U1028&lt;=4),"Loyal or Potential Loyalists",IF(AND(U1028&gt;2,U1028&lt;=3),"At Risk Customers","Lost Customers")))</f>
        <v>Loyal or Potential Loyalists</v>
      </c>
    </row>
    <row r="1029" spans="2:22" x14ac:dyDescent="0.25">
      <c r="B1029" t="s">
        <v>1067</v>
      </c>
      <c r="C1029" s="40">
        <v>45338</v>
      </c>
      <c r="D1029" s="2">
        <v>1</v>
      </c>
      <c r="E1029" s="4">
        <v>268.24</v>
      </c>
      <c r="F1029" s="4"/>
      <c r="G1029" s="4" t="str">
        <f t="shared" si="178"/>
        <v>C01594</v>
      </c>
      <c r="H1029" s="40">
        <f t="shared" si="179"/>
        <v>45338</v>
      </c>
      <c r="I1029" s="2">
        <f t="shared" si="180"/>
        <v>1</v>
      </c>
      <c r="J1029" s="4">
        <f t="shared" si="181"/>
        <v>268.24</v>
      </c>
      <c r="K1029">
        <f t="shared" si="182"/>
        <v>2</v>
      </c>
      <c r="L1029">
        <f t="shared" si="183"/>
        <v>3</v>
      </c>
      <c r="M1029">
        <f t="shared" si="184"/>
        <v>2</v>
      </c>
      <c r="N1029" s="53">
        <f t="shared" si="185"/>
        <v>2.3333333333333335</v>
      </c>
      <c r="S1029" s="55" t="str">
        <f t="shared" si="186"/>
        <v>C01594</v>
      </c>
      <c r="T1029" s="56">
        <f t="shared" si="187"/>
        <v>2.3333333333333335</v>
      </c>
      <c r="U1029" s="57">
        <f t="shared" si="187"/>
        <v>2.3333333333333335</v>
      </c>
      <c r="V1029" s="51" t="str">
        <f t="shared" si="188"/>
        <v>At Risk Customers</v>
      </c>
    </row>
    <row r="1030" spans="2:22" x14ac:dyDescent="0.25">
      <c r="B1030" t="s">
        <v>1068</v>
      </c>
      <c r="C1030" s="40">
        <v>45834</v>
      </c>
      <c r="D1030" s="2">
        <v>3</v>
      </c>
      <c r="E1030" s="4">
        <v>752.1</v>
      </c>
      <c r="F1030" s="4"/>
      <c r="G1030" s="4" t="str">
        <f t="shared" si="178"/>
        <v>C01596</v>
      </c>
      <c r="H1030" s="40">
        <f t="shared" si="179"/>
        <v>45834</v>
      </c>
      <c r="I1030" s="2">
        <f t="shared" si="180"/>
        <v>3</v>
      </c>
      <c r="J1030" s="4">
        <f t="shared" si="181"/>
        <v>752.1</v>
      </c>
      <c r="K1030">
        <f t="shared" si="182"/>
        <v>4</v>
      </c>
      <c r="L1030">
        <f t="shared" si="183"/>
        <v>4</v>
      </c>
      <c r="M1030">
        <f t="shared" si="184"/>
        <v>3</v>
      </c>
      <c r="N1030" s="53">
        <f t="shared" si="185"/>
        <v>3.6666666666666665</v>
      </c>
      <c r="S1030" s="55" t="str">
        <f t="shared" si="186"/>
        <v>C01596</v>
      </c>
      <c r="T1030" s="56">
        <f t="shared" si="187"/>
        <v>3.6666666666666665</v>
      </c>
      <c r="U1030" s="57">
        <f t="shared" si="187"/>
        <v>3.6666666666666665</v>
      </c>
      <c r="V1030" s="51" t="str">
        <f t="shared" si="188"/>
        <v>Loyal or Potential Loyalists</v>
      </c>
    </row>
    <row r="1031" spans="2:22" x14ac:dyDescent="0.25">
      <c r="B1031" t="s">
        <v>1069</v>
      </c>
      <c r="C1031" s="40">
        <v>45041</v>
      </c>
      <c r="D1031" s="2">
        <v>1</v>
      </c>
      <c r="E1031" s="4">
        <v>108.74</v>
      </c>
      <c r="F1031" s="4"/>
      <c r="G1031" s="4" t="str">
        <f t="shared" si="178"/>
        <v>C01605</v>
      </c>
      <c r="H1031" s="40">
        <f t="shared" si="179"/>
        <v>45041</v>
      </c>
      <c r="I1031" s="2">
        <f t="shared" si="180"/>
        <v>1</v>
      </c>
      <c r="J1031" s="4">
        <f t="shared" si="181"/>
        <v>108.74</v>
      </c>
      <c r="K1031">
        <f t="shared" si="182"/>
        <v>1</v>
      </c>
      <c r="L1031">
        <f t="shared" si="183"/>
        <v>3</v>
      </c>
      <c r="M1031">
        <f t="shared" si="184"/>
        <v>1</v>
      </c>
      <c r="N1031" s="53">
        <f t="shared" si="185"/>
        <v>1.6666666666666667</v>
      </c>
      <c r="S1031" s="55" t="str">
        <f t="shared" si="186"/>
        <v>C01605</v>
      </c>
      <c r="T1031" s="56">
        <f t="shared" si="187"/>
        <v>1.6666666666666667</v>
      </c>
      <c r="U1031" s="57">
        <f t="shared" si="187"/>
        <v>1.6666666666666667</v>
      </c>
      <c r="V1031" s="51" t="str">
        <f t="shared" si="188"/>
        <v>Lost Customers</v>
      </c>
    </row>
    <row r="1032" spans="2:22" x14ac:dyDescent="0.25">
      <c r="B1032" t="s">
        <v>1070</v>
      </c>
      <c r="C1032" s="40">
        <v>46011</v>
      </c>
      <c r="D1032" s="2">
        <v>16</v>
      </c>
      <c r="E1032" s="4">
        <v>18575</v>
      </c>
      <c r="F1032" s="4"/>
      <c r="G1032" s="4" t="str">
        <f t="shared" si="178"/>
        <v>C01606</v>
      </c>
      <c r="H1032" s="40">
        <f t="shared" si="179"/>
        <v>46011</v>
      </c>
      <c r="I1032" s="2">
        <f t="shared" si="180"/>
        <v>16</v>
      </c>
      <c r="J1032" s="4">
        <f t="shared" si="181"/>
        <v>18575</v>
      </c>
      <c r="K1032">
        <f t="shared" si="182"/>
        <v>5</v>
      </c>
      <c r="L1032">
        <f t="shared" si="183"/>
        <v>5</v>
      </c>
      <c r="M1032">
        <f t="shared" si="184"/>
        <v>5</v>
      </c>
      <c r="N1032" s="53">
        <f t="shared" si="185"/>
        <v>5</v>
      </c>
      <c r="S1032" s="55" t="str">
        <f t="shared" si="186"/>
        <v>C01606</v>
      </c>
      <c r="T1032" s="56">
        <f t="shared" si="187"/>
        <v>5</v>
      </c>
      <c r="U1032" s="57">
        <f t="shared" si="187"/>
        <v>5</v>
      </c>
      <c r="V1032" s="51" t="str">
        <f t="shared" si="188"/>
        <v>Champions</v>
      </c>
    </row>
    <row r="1033" spans="2:22" x14ac:dyDescent="0.25">
      <c r="B1033" t="s">
        <v>1071</v>
      </c>
      <c r="C1033" s="40">
        <v>45746</v>
      </c>
      <c r="D1033" s="2">
        <v>2</v>
      </c>
      <c r="E1033" s="4">
        <v>373.19</v>
      </c>
      <c r="F1033" s="4"/>
      <c r="G1033" s="4" t="str">
        <f t="shared" si="178"/>
        <v>C01608</v>
      </c>
      <c r="H1033" s="40">
        <f t="shared" si="179"/>
        <v>45746</v>
      </c>
      <c r="I1033" s="2">
        <f t="shared" si="180"/>
        <v>2</v>
      </c>
      <c r="J1033" s="4">
        <f t="shared" si="181"/>
        <v>373.19</v>
      </c>
      <c r="K1033">
        <f t="shared" si="182"/>
        <v>3</v>
      </c>
      <c r="L1033">
        <f t="shared" si="183"/>
        <v>4</v>
      </c>
      <c r="M1033">
        <f t="shared" si="184"/>
        <v>2</v>
      </c>
      <c r="N1033" s="53">
        <f t="shared" si="185"/>
        <v>3</v>
      </c>
      <c r="S1033" s="55" t="str">
        <f t="shared" si="186"/>
        <v>C01608</v>
      </c>
      <c r="T1033" s="56">
        <f t="shared" si="187"/>
        <v>3</v>
      </c>
      <c r="U1033" s="57">
        <f t="shared" si="187"/>
        <v>3</v>
      </c>
      <c r="V1033" s="51" t="str">
        <f t="shared" si="188"/>
        <v>At Risk Customers</v>
      </c>
    </row>
    <row r="1034" spans="2:22" x14ac:dyDescent="0.25">
      <c r="B1034" t="s">
        <v>1072</v>
      </c>
      <c r="C1034" s="40">
        <v>45827</v>
      </c>
      <c r="D1034" s="2">
        <v>3</v>
      </c>
      <c r="E1034" s="4">
        <v>3031.63</v>
      </c>
      <c r="F1034" s="4"/>
      <c r="G1034" s="4" t="str">
        <f t="shared" si="178"/>
        <v>C01609</v>
      </c>
      <c r="H1034" s="40">
        <f t="shared" si="179"/>
        <v>45827</v>
      </c>
      <c r="I1034" s="2">
        <f t="shared" si="180"/>
        <v>3</v>
      </c>
      <c r="J1034" s="4">
        <f t="shared" si="181"/>
        <v>3031.63</v>
      </c>
      <c r="K1034">
        <f t="shared" si="182"/>
        <v>4</v>
      </c>
      <c r="L1034">
        <f t="shared" si="183"/>
        <v>4</v>
      </c>
      <c r="M1034">
        <f t="shared" si="184"/>
        <v>4</v>
      </c>
      <c r="N1034" s="53">
        <f t="shared" si="185"/>
        <v>4</v>
      </c>
      <c r="S1034" s="55" t="str">
        <f t="shared" si="186"/>
        <v>C01609</v>
      </c>
      <c r="T1034" s="56">
        <f t="shared" si="187"/>
        <v>4</v>
      </c>
      <c r="U1034" s="57">
        <f t="shared" si="187"/>
        <v>4</v>
      </c>
      <c r="V1034" s="51" t="str">
        <f t="shared" si="188"/>
        <v>Loyal or Potential Loyalists</v>
      </c>
    </row>
    <row r="1035" spans="2:22" x14ac:dyDescent="0.25">
      <c r="B1035" t="s">
        <v>1073</v>
      </c>
      <c r="C1035" s="40">
        <v>45943</v>
      </c>
      <c r="D1035" s="2">
        <v>1</v>
      </c>
      <c r="E1035" s="4">
        <v>118.93</v>
      </c>
      <c r="F1035" s="4"/>
      <c r="G1035" s="4" t="str">
        <f t="shared" si="178"/>
        <v>C01610</v>
      </c>
      <c r="H1035" s="40">
        <f t="shared" si="179"/>
        <v>45943</v>
      </c>
      <c r="I1035" s="2">
        <f t="shared" si="180"/>
        <v>1</v>
      </c>
      <c r="J1035" s="4">
        <f t="shared" si="181"/>
        <v>118.93</v>
      </c>
      <c r="K1035">
        <f t="shared" si="182"/>
        <v>5</v>
      </c>
      <c r="L1035">
        <f t="shared" si="183"/>
        <v>3</v>
      </c>
      <c r="M1035">
        <f t="shared" si="184"/>
        <v>1</v>
      </c>
      <c r="N1035" s="53">
        <f t="shared" si="185"/>
        <v>3</v>
      </c>
      <c r="S1035" s="55" t="str">
        <f t="shared" si="186"/>
        <v>C01610</v>
      </c>
      <c r="T1035" s="56">
        <f t="shared" si="187"/>
        <v>3</v>
      </c>
      <c r="U1035" s="57">
        <f t="shared" si="187"/>
        <v>3</v>
      </c>
      <c r="V1035" s="51" t="str">
        <f t="shared" si="188"/>
        <v>At Risk Customers</v>
      </c>
    </row>
    <row r="1036" spans="2:22" x14ac:dyDescent="0.25">
      <c r="B1036" t="s">
        <v>1074</v>
      </c>
      <c r="C1036" s="40">
        <v>45978</v>
      </c>
      <c r="D1036" s="2">
        <v>9</v>
      </c>
      <c r="E1036" s="4">
        <v>4537.8100000000004</v>
      </c>
      <c r="F1036" s="4"/>
      <c r="G1036" s="4" t="str">
        <f t="shared" si="178"/>
        <v>C01612</v>
      </c>
      <c r="H1036" s="40">
        <f t="shared" si="179"/>
        <v>45978</v>
      </c>
      <c r="I1036" s="2">
        <f t="shared" si="180"/>
        <v>9</v>
      </c>
      <c r="J1036" s="4">
        <f t="shared" si="181"/>
        <v>4537.8100000000004</v>
      </c>
      <c r="K1036">
        <f t="shared" si="182"/>
        <v>5</v>
      </c>
      <c r="L1036">
        <f t="shared" si="183"/>
        <v>5</v>
      </c>
      <c r="M1036">
        <f t="shared" si="184"/>
        <v>5</v>
      </c>
      <c r="N1036" s="53">
        <f t="shared" si="185"/>
        <v>5</v>
      </c>
      <c r="S1036" s="55" t="str">
        <f t="shared" si="186"/>
        <v>C01612</v>
      </c>
      <c r="T1036" s="56">
        <f t="shared" si="187"/>
        <v>5</v>
      </c>
      <c r="U1036" s="57">
        <f t="shared" si="187"/>
        <v>5</v>
      </c>
      <c r="V1036" s="51" t="str">
        <f t="shared" si="188"/>
        <v>Champions</v>
      </c>
    </row>
    <row r="1037" spans="2:22" x14ac:dyDescent="0.25">
      <c r="B1037" t="s">
        <v>1075</v>
      </c>
      <c r="C1037" s="40">
        <v>45818</v>
      </c>
      <c r="D1037" s="2">
        <v>4</v>
      </c>
      <c r="E1037" s="4">
        <v>4343.67</v>
      </c>
      <c r="F1037" s="4"/>
      <c r="G1037" s="4" t="str">
        <f t="shared" si="178"/>
        <v>C01613</v>
      </c>
      <c r="H1037" s="40">
        <f t="shared" si="179"/>
        <v>45818</v>
      </c>
      <c r="I1037" s="2">
        <f t="shared" si="180"/>
        <v>4</v>
      </c>
      <c r="J1037" s="4">
        <f t="shared" si="181"/>
        <v>4343.67</v>
      </c>
      <c r="K1037">
        <f t="shared" si="182"/>
        <v>4</v>
      </c>
      <c r="L1037">
        <f t="shared" si="183"/>
        <v>5</v>
      </c>
      <c r="M1037">
        <f t="shared" si="184"/>
        <v>5</v>
      </c>
      <c r="N1037" s="53">
        <f t="shared" si="185"/>
        <v>4.666666666666667</v>
      </c>
      <c r="S1037" s="55" t="str">
        <f t="shared" si="186"/>
        <v>C01613</v>
      </c>
      <c r="T1037" s="56">
        <f t="shared" si="187"/>
        <v>4.666666666666667</v>
      </c>
      <c r="U1037" s="57">
        <f t="shared" si="187"/>
        <v>4.666666666666667</v>
      </c>
      <c r="V1037" s="51" t="str">
        <f t="shared" si="188"/>
        <v>Champions</v>
      </c>
    </row>
    <row r="1038" spans="2:22" x14ac:dyDescent="0.25">
      <c r="B1038" t="s">
        <v>1076</v>
      </c>
      <c r="C1038" s="40">
        <v>45098</v>
      </c>
      <c r="D1038" s="2">
        <v>1</v>
      </c>
      <c r="E1038" s="4">
        <v>147.36000000000001</v>
      </c>
      <c r="F1038" s="4"/>
      <c r="G1038" s="4" t="str">
        <f t="shared" si="178"/>
        <v>C01614</v>
      </c>
      <c r="H1038" s="40">
        <f t="shared" si="179"/>
        <v>45098</v>
      </c>
      <c r="I1038" s="2">
        <f t="shared" si="180"/>
        <v>1</v>
      </c>
      <c r="J1038" s="4">
        <f t="shared" si="181"/>
        <v>147.36000000000001</v>
      </c>
      <c r="K1038">
        <f t="shared" si="182"/>
        <v>1</v>
      </c>
      <c r="L1038">
        <f t="shared" si="183"/>
        <v>3</v>
      </c>
      <c r="M1038">
        <f t="shared" si="184"/>
        <v>1</v>
      </c>
      <c r="N1038" s="53">
        <f t="shared" si="185"/>
        <v>1.6666666666666667</v>
      </c>
      <c r="S1038" s="55" t="str">
        <f t="shared" si="186"/>
        <v>C01614</v>
      </c>
      <c r="T1038" s="56">
        <f t="shared" si="187"/>
        <v>1.6666666666666667</v>
      </c>
      <c r="U1038" s="57">
        <f t="shared" si="187"/>
        <v>1.6666666666666667</v>
      </c>
      <c r="V1038" s="51" t="str">
        <f t="shared" si="188"/>
        <v>Lost Customers</v>
      </c>
    </row>
    <row r="1039" spans="2:22" x14ac:dyDescent="0.25">
      <c r="B1039" t="s">
        <v>1077</v>
      </c>
      <c r="C1039" s="40">
        <v>45917</v>
      </c>
      <c r="D1039" s="2">
        <v>15</v>
      </c>
      <c r="E1039" s="4">
        <v>9147.83</v>
      </c>
      <c r="F1039" s="4"/>
      <c r="G1039" s="4" t="str">
        <f t="shared" si="178"/>
        <v>C01618</v>
      </c>
      <c r="H1039" s="40">
        <f t="shared" si="179"/>
        <v>45917</v>
      </c>
      <c r="I1039" s="2">
        <f t="shared" si="180"/>
        <v>15</v>
      </c>
      <c r="J1039" s="4">
        <f t="shared" si="181"/>
        <v>9147.83</v>
      </c>
      <c r="K1039">
        <f t="shared" si="182"/>
        <v>4</v>
      </c>
      <c r="L1039">
        <f t="shared" si="183"/>
        <v>5</v>
      </c>
      <c r="M1039">
        <f t="shared" si="184"/>
        <v>5</v>
      </c>
      <c r="N1039" s="53">
        <f t="shared" si="185"/>
        <v>4.666666666666667</v>
      </c>
      <c r="S1039" s="55" t="str">
        <f t="shared" si="186"/>
        <v>C01618</v>
      </c>
      <c r="T1039" s="56">
        <f t="shared" si="187"/>
        <v>4.666666666666667</v>
      </c>
      <c r="U1039" s="57">
        <f t="shared" si="187"/>
        <v>4.666666666666667</v>
      </c>
      <c r="V1039" s="51" t="str">
        <f t="shared" si="188"/>
        <v>Champions</v>
      </c>
    </row>
    <row r="1040" spans="2:22" x14ac:dyDescent="0.25">
      <c r="B1040" t="s">
        <v>1078</v>
      </c>
      <c r="C1040" s="40">
        <v>45672</v>
      </c>
      <c r="D1040" s="2">
        <v>2</v>
      </c>
      <c r="E1040" s="4">
        <v>571.80999999999995</v>
      </c>
      <c r="F1040" s="4"/>
      <c r="G1040" s="4" t="str">
        <f t="shared" si="178"/>
        <v>C01619</v>
      </c>
      <c r="H1040" s="40">
        <f t="shared" si="179"/>
        <v>45672</v>
      </c>
      <c r="I1040" s="2">
        <f t="shared" si="180"/>
        <v>2</v>
      </c>
      <c r="J1040" s="4">
        <f t="shared" si="181"/>
        <v>571.80999999999995</v>
      </c>
      <c r="K1040">
        <f t="shared" si="182"/>
        <v>3</v>
      </c>
      <c r="L1040">
        <f t="shared" si="183"/>
        <v>4</v>
      </c>
      <c r="M1040">
        <f t="shared" si="184"/>
        <v>3</v>
      </c>
      <c r="N1040" s="53">
        <f t="shared" si="185"/>
        <v>3.3333333333333335</v>
      </c>
      <c r="S1040" s="55" t="str">
        <f t="shared" si="186"/>
        <v>C01619</v>
      </c>
      <c r="T1040" s="56">
        <f t="shared" si="187"/>
        <v>3.3333333333333335</v>
      </c>
      <c r="U1040" s="57">
        <f t="shared" si="187"/>
        <v>3.3333333333333335</v>
      </c>
      <c r="V1040" s="51" t="str">
        <f t="shared" si="188"/>
        <v>Loyal or Potential Loyalists</v>
      </c>
    </row>
    <row r="1041" spans="2:22" x14ac:dyDescent="0.25">
      <c r="B1041" t="s">
        <v>1079</v>
      </c>
      <c r="C1041" s="40">
        <v>45951</v>
      </c>
      <c r="D1041" s="2">
        <v>12</v>
      </c>
      <c r="E1041" s="4">
        <v>12147.99</v>
      </c>
      <c r="F1041" s="4"/>
      <c r="G1041" s="4" t="str">
        <f t="shared" si="178"/>
        <v>C01620</v>
      </c>
      <c r="H1041" s="40">
        <f t="shared" si="179"/>
        <v>45951</v>
      </c>
      <c r="I1041" s="2">
        <f t="shared" si="180"/>
        <v>12</v>
      </c>
      <c r="J1041" s="4">
        <f t="shared" si="181"/>
        <v>12147.99</v>
      </c>
      <c r="K1041">
        <f t="shared" si="182"/>
        <v>5</v>
      </c>
      <c r="L1041">
        <f t="shared" si="183"/>
        <v>5</v>
      </c>
      <c r="M1041">
        <f t="shared" si="184"/>
        <v>5</v>
      </c>
      <c r="N1041" s="53">
        <f t="shared" si="185"/>
        <v>5</v>
      </c>
      <c r="S1041" s="55" t="str">
        <f t="shared" si="186"/>
        <v>C01620</v>
      </c>
      <c r="T1041" s="56">
        <f t="shared" si="187"/>
        <v>5</v>
      </c>
      <c r="U1041" s="57">
        <f t="shared" si="187"/>
        <v>5</v>
      </c>
      <c r="V1041" s="51" t="str">
        <f t="shared" si="188"/>
        <v>Champions</v>
      </c>
    </row>
    <row r="1042" spans="2:22" x14ac:dyDescent="0.25">
      <c r="B1042" t="s">
        <v>1080</v>
      </c>
      <c r="C1042" s="40">
        <v>45958</v>
      </c>
      <c r="D1042" s="2">
        <v>78</v>
      </c>
      <c r="E1042" s="4">
        <v>36839.230000000003</v>
      </c>
      <c r="F1042" s="4"/>
      <c r="G1042" s="4" t="str">
        <f t="shared" si="178"/>
        <v>C01622</v>
      </c>
      <c r="H1042" s="40">
        <f t="shared" si="179"/>
        <v>45958</v>
      </c>
      <c r="I1042" s="2">
        <f t="shared" si="180"/>
        <v>78</v>
      </c>
      <c r="J1042" s="4">
        <f t="shared" si="181"/>
        <v>36839.230000000003</v>
      </c>
      <c r="K1042">
        <f t="shared" si="182"/>
        <v>5</v>
      </c>
      <c r="L1042">
        <f t="shared" si="183"/>
        <v>5</v>
      </c>
      <c r="M1042">
        <f t="shared" si="184"/>
        <v>5</v>
      </c>
      <c r="N1042" s="53">
        <f t="shared" si="185"/>
        <v>5</v>
      </c>
      <c r="S1042" s="55" t="str">
        <f t="shared" si="186"/>
        <v>C01622</v>
      </c>
      <c r="T1042" s="56">
        <f t="shared" si="187"/>
        <v>5</v>
      </c>
      <c r="U1042" s="57">
        <f t="shared" si="187"/>
        <v>5</v>
      </c>
      <c r="V1042" s="51" t="str">
        <f t="shared" si="188"/>
        <v>Champions</v>
      </c>
    </row>
    <row r="1043" spans="2:22" x14ac:dyDescent="0.25">
      <c r="B1043" t="s">
        <v>1081</v>
      </c>
      <c r="C1043" s="40">
        <v>45458</v>
      </c>
      <c r="D1043" s="2">
        <v>3</v>
      </c>
      <c r="E1043" s="4">
        <v>5249.04</v>
      </c>
      <c r="F1043" s="4"/>
      <c r="G1043" s="4" t="str">
        <f t="shared" si="178"/>
        <v>C01624</v>
      </c>
      <c r="H1043" s="40">
        <f t="shared" si="179"/>
        <v>45458</v>
      </c>
      <c r="I1043" s="2">
        <f t="shared" si="180"/>
        <v>3</v>
      </c>
      <c r="J1043" s="4">
        <f t="shared" si="181"/>
        <v>5249.04</v>
      </c>
      <c r="K1043">
        <f t="shared" si="182"/>
        <v>2</v>
      </c>
      <c r="L1043">
        <f t="shared" si="183"/>
        <v>4</v>
      </c>
      <c r="M1043">
        <f t="shared" si="184"/>
        <v>5</v>
      </c>
      <c r="N1043" s="53">
        <f t="shared" si="185"/>
        <v>3.6666666666666665</v>
      </c>
      <c r="S1043" s="55" t="str">
        <f t="shared" si="186"/>
        <v>C01624</v>
      </c>
      <c r="T1043" s="56">
        <f t="shared" si="187"/>
        <v>3.6666666666666665</v>
      </c>
      <c r="U1043" s="57">
        <f t="shared" si="187"/>
        <v>3.6666666666666665</v>
      </c>
      <c r="V1043" s="51" t="str">
        <f t="shared" si="188"/>
        <v>Loyal or Potential Loyalists</v>
      </c>
    </row>
    <row r="1044" spans="2:22" x14ac:dyDescent="0.25">
      <c r="B1044" t="s">
        <v>1082</v>
      </c>
      <c r="C1044" s="40">
        <v>45945</v>
      </c>
      <c r="D1044" s="2">
        <v>10</v>
      </c>
      <c r="E1044" s="4">
        <v>10607.52</v>
      </c>
      <c r="F1044" s="4"/>
      <c r="G1044" s="4" t="str">
        <f t="shared" si="178"/>
        <v>C01625</v>
      </c>
      <c r="H1044" s="40">
        <f t="shared" si="179"/>
        <v>45945</v>
      </c>
      <c r="I1044" s="2">
        <f t="shared" si="180"/>
        <v>10</v>
      </c>
      <c r="J1044" s="4">
        <f t="shared" si="181"/>
        <v>10607.52</v>
      </c>
      <c r="K1044">
        <f t="shared" si="182"/>
        <v>5</v>
      </c>
      <c r="L1044">
        <f t="shared" si="183"/>
        <v>5</v>
      </c>
      <c r="M1044">
        <f t="shared" si="184"/>
        <v>5</v>
      </c>
      <c r="N1044" s="53">
        <f t="shared" si="185"/>
        <v>5</v>
      </c>
      <c r="S1044" s="55" t="str">
        <f t="shared" si="186"/>
        <v>C01625</v>
      </c>
      <c r="T1044" s="56">
        <f t="shared" si="187"/>
        <v>5</v>
      </c>
      <c r="U1044" s="57">
        <f t="shared" si="187"/>
        <v>5</v>
      </c>
      <c r="V1044" s="51" t="str">
        <f t="shared" si="188"/>
        <v>Champions</v>
      </c>
    </row>
    <row r="1045" spans="2:22" x14ac:dyDescent="0.25">
      <c r="B1045" t="s">
        <v>1083</v>
      </c>
      <c r="C1045" s="40">
        <v>45201</v>
      </c>
      <c r="D1045" s="2">
        <v>1</v>
      </c>
      <c r="E1045" s="4">
        <v>329.3</v>
      </c>
      <c r="F1045" s="4"/>
      <c r="G1045" s="4" t="str">
        <f t="shared" si="178"/>
        <v>C01627</v>
      </c>
      <c r="H1045" s="40">
        <f t="shared" si="179"/>
        <v>45201</v>
      </c>
      <c r="I1045" s="2">
        <f t="shared" si="180"/>
        <v>1</v>
      </c>
      <c r="J1045" s="4">
        <f t="shared" si="181"/>
        <v>329.3</v>
      </c>
      <c r="K1045">
        <f t="shared" si="182"/>
        <v>1</v>
      </c>
      <c r="L1045">
        <f t="shared" si="183"/>
        <v>3</v>
      </c>
      <c r="M1045">
        <f t="shared" si="184"/>
        <v>2</v>
      </c>
      <c r="N1045" s="53">
        <f t="shared" si="185"/>
        <v>2</v>
      </c>
      <c r="S1045" s="55" t="str">
        <f t="shared" si="186"/>
        <v>C01627</v>
      </c>
      <c r="T1045" s="56">
        <f t="shared" si="187"/>
        <v>2</v>
      </c>
      <c r="U1045" s="57">
        <f t="shared" si="187"/>
        <v>2</v>
      </c>
      <c r="V1045" s="51" t="str">
        <f t="shared" si="188"/>
        <v>Lost Customers</v>
      </c>
    </row>
    <row r="1046" spans="2:22" x14ac:dyDescent="0.25">
      <c r="B1046" t="s">
        <v>1084</v>
      </c>
      <c r="C1046" s="40">
        <v>45891</v>
      </c>
      <c r="D1046" s="2">
        <v>2</v>
      </c>
      <c r="E1046" s="4">
        <v>607.75</v>
      </c>
      <c r="F1046" s="4"/>
      <c r="G1046" s="4" t="str">
        <f t="shared" si="178"/>
        <v>C01628</v>
      </c>
      <c r="H1046" s="40">
        <f t="shared" si="179"/>
        <v>45891</v>
      </c>
      <c r="I1046" s="2">
        <f t="shared" si="180"/>
        <v>2</v>
      </c>
      <c r="J1046" s="4">
        <f t="shared" si="181"/>
        <v>607.75</v>
      </c>
      <c r="K1046">
        <f t="shared" si="182"/>
        <v>4</v>
      </c>
      <c r="L1046">
        <f t="shared" si="183"/>
        <v>4</v>
      </c>
      <c r="M1046">
        <f t="shared" si="184"/>
        <v>3</v>
      </c>
      <c r="N1046" s="53">
        <f t="shared" si="185"/>
        <v>3.6666666666666665</v>
      </c>
      <c r="S1046" s="55" t="str">
        <f t="shared" si="186"/>
        <v>C01628</v>
      </c>
      <c r="T1046" s="56">
        <f t="shared" si="187"/>
        <v>3.6666666666666665</v>
      </c>
      <c r="U1046" s="57">
        <f t="shared" si="187"/>
        <v>3.6666666666666665</v>
      </c>
      <c r="V1046" s="51" t="str">
        <f t="shared" si="188"/>
        <v>Loyal or Potential Loyalists</v>
      </c>
    </row>
    <row r="1047" spans="2:22" x14ac:dyDescent="0.25">
      <c r="B1047" t="s">
        <v>1085</v>
      </c>
      <c r="C1047" s="40">
        <v>45600</v>
      </c>
      <c r="D1047" s="2">
        <v>1</v>
      </c>
      <c r="E1047" s="4">
        <v>708.69</v>
      </c>
      <c r="F1047" s="4"/>
      <c r="G1047" s="4" t="str">
        <f t="shared" si="178"/>
        <v>C01632</v>
      </c>
      <c r="H1047" s="40">
        <f t="shared" si="179"/>
        <v>45600</v>
      </c>
      <c r="I1047" s="2">
        <f t="shared" si="180"/>
        <v>1</v>
      </c>
      <c r="J1047" s="4">
        <f t="shared" si="181"/>
        <v>708.69</v>
      </c>
      <c r="K1047">
        <f t="shared" si="182"/>
        <v>3</v>
      </c>
      <c r="L1047">
        <f t="shared" si="183"/>
        <v>3</v>
      </c>
      <c r="M1047">
        <f t="shared" si="184"/>
        <v>3</v>
      </c>
      <c r="N1047" s="53">
        <f t="shared" si="185"/>
        <v>3</v>
      </c>
      <c r="S1047" s="55" t="str">
        <f t="shared" si="186"/>
        <v>C01632</v>
      </c>
      <c r="T1047" s="56">
        <f t="shared" si="187"/>
        <v>3</v>
      </c>
      <c r="U1047" s="57">
        <f t="shared" si="187"/>
        <v>3</v>
      </c>
      <c r="V1047" s="51" t="str">
        <f t="shared" si="188"/>
        <v>At Risk Customers</v>
      </c>
    </row>
    <row r="1048" spans="2:22" x14ac:dyDescent="0.25">
      <c r="B1048" t="s">
        <v>1086</v>
      </c>
      <c r="C1048" s="40">
        <v>45082</v>
      </c>
      <c r="D1048" s="2">
        <v>1</v>
      </c>
      <c r="E1048" s="4">
        <v>40.92</v>
      </c>
      <c r="F1048" s="4"/>
      <c r="G1048" s="4" t="str">
        <f t="shared" si="178"/>
        <v>C01634</v>
      </c>
      <c r="H1048" s="40">
        <f t="shared" si="179"/>
        <v>45082</v>
      </c>
      <c r="I1048" s="2">
        <f t="shared" si="180"/>
        <v>1</v>
      </c>
      <c r="J1048" s="4">
        <f t="shared" si="181"/>
        <v>40.92</v>
      </c>
      <c r="K1048">
        <f t="shared" si="182"/>
        <v>1</v>
      </c>
      <c r="L1048">
        <f t="shared" si="183"/>
        <v>3</v>
      </c>
      <c r="M1048">
        <f t="shared" si="184"/>
        <v>1</v>
      </c>
      <c r="N1048" s="53">
        <f t="shared" si="185"/>
        <v>1.6666666666666667</v>
      </c>
      <c r="S1048" s="55" t="str">
        <f t="shared" si="186"/>
        <v>C01634</v>
      </c>
      <c r="T1048" s="56">
        <f t="shared" si="187"/>
        <v>1.6666666666666667</v>
      </c>
      <c r="U1048" s="57">
        <f t="shared" si="187"/>
        <v>1.6666666666666667</v>
      </c>
      <c r="V1048" s="51" t="str">
        <f t="shared" si="188"/>
        <v>Lost Customers</v>
      </c>
    </row>
    <row r="1049" spans="2:22" x14ac:dyDescent="0.25">
      <c r="B1049" t="s">
        <v>1087</v>
      </c>
      <c r="C1049" s="40">
        <v>45953</v>
      </c>
      <c r="D1049" s="2">
        <v>23</v>
      </c>
      <c r="E1049" s="4">
        <v>17964.95</v>
      </c>
      <c r="F1049" s="4"/>
      <c r="G1049" s="4" t="str">
        <f t="shared" si="178"/>
        <v>C01635</v>
      </c>
      <c r="H1049" s="40">
        <f t="shared" si="179"/>
        <v>45953</v>
      </c>
      <c r="I1049" s="2">
        <f t="shared" si="180"/>
        <v>23</v>
      </c>
      <c r="J1049" s="4">
        <f t="shared" si="181"/>
        <v>17964.95</v>
      </c>
      <c r="K1049">
        <f t="shared" si="182"/>
        <v>5</v>
      </c>
      <c r="L1049">
        <f t="shared" si="183"/>
        <v>5</v>
      </c>
      <c r="M1049">
        <f t="shared" si="184"/>
        <v>5</v>
      </c>
      <c r="N1049" s="53">
        <f t="shared" si="185"/>
        <v>5</v>
      </c>
      <c r="S1049" s="55" t="str">
        <f t="shared" si="186"/>
        <v>C01635</v>
      </c>
      <c r="T1049" s="56">
        <f t="shared" si="187"/>
        <v>5</v>
      </c>
      <c r="U1049" s="57">
        <f t="shared" si="187"/>
        <v>5</v>
      </c>
      <c r="V1049" s="51" t="str">
        <f t="shared" si="188"/>
        <v>Champions</v>
      </c>
    </row>
    <row r="1050" spans="2:22" x14ac:dyDescent="0.25">
      <c r="B1050" t="s">
        <v>1088</v>
      </c>
      <c r="C1050" s="40">
        <v>45999</v>
      </c>
      <c r="D1050" s="2">
        <v>10</v>
      </c>
      <c r="E1050" s="4">
        <v>5012.03</v>
      </c>
      <c r="F1050" s="4"/>
      <c r="G1050" s="4" t="str">
        <f t="shared" si="178"/>
        <v>C01637</v>
      </c>
      <c r="H1050" s="40">
        <f t="shared" si="179"/>
        <v>45999</v>
      </c>
      <c r="I1050" s="2">
        <f t="shared" si="180"/>
        <v>10</v>
      </c>
      <c r="J1050" s="4">
        <f t="shared" si="181"/>
        <v>5012.03</v>
      </c>
      <c r="K1050">
        <f t="shared" si="182"/>
        <v>5</v>
      </c>
      <c r="L1050">
        <f t="shared" si="183"/>
        <v>5</v>
      </c>
      <c r="M1050">
        <f t="shared" si="184"/>
        <v>5</v>
      </c>
      <c r="N1050" s="53">
        <f t="shared" si="185"/>
        <v>5</v>
      </c>
      <c r="S1050" s="55" t="str">
        <f t="shared" si="186"/>
        <v>C01637</v>
      </c>
      <c r="T1050" s="56">
        <f t="shared" si="187"/>
        <v>5</v>
      </c>
      <c r="U1050" s="57">
        <f t="shared" si="187"/>
        <v>5</v>
      </c>
      <c r="V1050" s="51" t="str">
        <f t="shared" si="188"/>
        <v>Champions</v>
      </c>
    </row>
    <row r="1051" spans="2:22" x14ac:dyDescent="0.25">
      <c r="B1051" t="s">
        <v>1089</v>
      </c>
      <c r="C1051" s="40">
        <v>44974</v>
      </c>
      <c r="D1051" s="2">
        <v>1</v>
      </c>
      <c r="E1051" s="4">
        <v>325.04000000000002</v>
      </c>
      <c r="F1051" s="4"/>
      <c r="G1051" s="4" t="str">
        <f t="shared" si="178"/>
        <v>C01638</v>
      </c>
      <c r="H1051" s="40">
        <f t="shared" si="179"/>
        <v>44974</v>
      </c>
      <c r="I1051" s="2">
        <f t="shared" si="180"/>
        <v>1</v>
      </c>
      <c r="J1051" s="4">
        <f t="shared" si="181"/>
        <v>325.04000000000002</v>
      </c>
      <c r="K1051">
        <f t="shared" si="182"/>
        <v>1</v>
      </c>
      <c r="L1051">
        <f t="shared" si="183"/>
        <v>3</v>
      </c>
      <c r="M1051">
        <f t="shared" si="184"/>
        <v>2</v>
      </c>
      <c r="N1051" s="53">
        <f t="shared" si="185"/>
        <v>2</v>
      </c>
      <c r="S1051" s="55" t="str">
        <f t="shared" si="186"/>
        <v>C01638</v>
      </c>
      <c r="T1051" s="56">
        <f t="shared" si="187"/>
        <v>2</v>
      </c>
      <c r="U1051" s="57">
        <f t="shared" si="187"/>
        <v>2</v>
      </c>
      <c r="V1051" s="51" t="str">
        <f t="shared" si="188"/>
        <v>Lost Customers</v>
      </c>
    </row>
    <row r="1052" spans="2:22" x14ac:dyDescent="0.25">
      <c r="B1052" t="s">
        <v>1090</v>
      </c>
      <c r="C1052" s="40">
        <v>45398</v>
      </c>
      <c r="D1052" s="2">
        <v>1</v>
      </c>
      <c r="E1052" s="4">
        <v>70.650000000000006</v>
      </c>
      <c r="F1052" s="4"/>
      <c r="G1052" s="4" t="str">
        <f t="shared" si="178"/>
        <v>C01639</v>
      </c>
      <c r="H1052" s="40">
        <f t="shared" si="179"/>
        <v>45398</v>
      </c>
      <c r="I1052" s="2">
        <f t="shared" si="180"/>
        <v>1</v>
      </c>
      <c r="J1052" s="4">
        <f t="shared" si="181"/>
        <v>70.650000000000006</v>
      </c>
      <c r="K1052">
        <f t="shared" si="182"/>
        <v>2</v>
      </c>
      <c r="L1052">
        <f t="shared" si="183"/>
        <v>3</v>
      </c>
      <c r="M1052">
        <f t="shared" si="184"/>
        <v>1</v>
      </c>
      <c r="N1052" s="53">
        <f t="shared" si="185"/>
        <v>2</v>
      </c>
      <c r="S1052" s="55" t="str">
        <f t="shared" si="186"/>
        <v>C01639</v>
      </c>
      <c r="T1052" s="56">
        <f t="shared" si="187"/>
        <v>2</v>
      </c>
      <c r="U1052" s="57">
        <f t="shared" si="187"/>
        <v>2</v>
      </c>
      <c r="V1052" s="51" t="str">
        <f t="shared" si="188"/>
        <v>Lost Customers</v>
      </c>
    </row>
    <row r="1053" spans="2:22" x14ac:dyDescent="0.25">
      <c r="B1053" t="s">
        <v>1091</v>
      </c>
      <c r="C1053" s="40">
        <v>45092</v>
      </c>
      <c r="D1053" s="2">
        <v>1</v>
      </c>
      <c r="E1053" s="4">
        <v>2862.53</v>
      </c>
      <c r="F1053" s="4"/>
      <c r="G1053" s="4" t="str">
        <f t="shared" si="178"/>
        <v>C01640</v>
      </c>
      <c r="H1053" s="40">
        <f t="shared" si="179"/>
        <v>45092</v>
      </c>
      <c r="I1053" s="2">
        <f t="shared" si="180"/>
        <v>1</v>
      </c>
      <c r="J1053" s="4">
        <f t="shared" si="181"/>
        <v>2862.53</v>
      </c>
      <c r="K1053">
        <f t="shared" si="182"/>
        <v>1</v>
      </c>
      <c r="L1053">
        <f t="shared" si="183"/>
        <v>3</v>
      </c>
      <c r="M1053">
        <f t="shared" si="184"/>
        <v>4</v>
      </c>
      <c r="N1053" s="53">
        <f t="shared" si="185"/>
        <v>2.6666666666666665</v>
      </c>
      <c r="S1053" s="55" t="str">
        <f t="shared" si="186"/>
        <v>C01640</v>
      </c>
      <c r="T1053" s="56">
        <f t="shared" si="187"/>
        <v>2.6666666666666665</v>
      </c>
      <c r="U1053" s="57">
        <f t="shared" si="187"/>
        <v>2.6666666666666665</v>
      </c>
      <c r="V1053" s="51" t="str">
        <f t="shared" si="188"/>
        <v>At Risk Customers</v>
      </c>
    </row>
    <row r="1054" spans="2:22" x14ac:dyDescent="0.25">
      <c r="B1054" t="s">
        <v>1092</v>
      </c>
      <c r="C1054" s="40">
        <v>45968</v>
      </c>
      <c r="D1054" s="2">
        <v>2</v>
      </c>
      <c r="E1054" s="4">
        <v>2407.66</v>
      </c>
      <c r="F1054" s="4"/>
      <c r="G1054" s="4" t="str">
        <f t="shared" si="178"/>
        <v>C01641</v>
      </c>
      <c r="H1054" s="40">
        <f t="shared" si="179"/>
        <v>45968</v>
      </c>
      <c r="I1054" s="2">
        <f t="shared" si="180"/>
        <v>2</v>
      </c>
      <c r="J1054" s="4">
        <f t="shared" si="181"/>
        <v>2407.66</v>
      </c>
      <c r="K1054">
        <f t="shared" si="182"/>
        <v>5</v>
      </c>
      <c r="L1054">
        <f t="shared" si="183"/>
        <v>4</v>
      </c>
      <c r="M1054">
        <f t="shared" si="184"/>
        <v>4</v>
      </c>
      <c r="N1054" s="53">
        <f t="shared" si="185"/>
        <v>4.333333333333333</v>
      </c>
      <c r="S1054" s="55" t="str">
        <f t="shared" si="186"/>
        <v>C01641</v>
      </c>
      <c r="T1054" s="56">
        <f t="shared" si="187"/>
        <v>4.333333333333333</v>
      </c>
      <c r="U1054" s="57">
        <f t="shared" si="187"/>
        <v>4.333333333333333</v>
      </c>
      <c r="V1054" s="51" t="str">
        <f t="shared" si="188"/>
        <v>Champions</v>
      </c>
    </row>
    <row r="1055" spans="2:22" x14ac:dyDescent="0.25">
      <c r="B1055" t="s">
        <v>1093</v>
      </c>
      <c r="C1055" s="40">
        <v>46011</v>
      </c>
      <c r="D1055" s="2">
        <v>3</v>
      </c>
      <c r="E1055" s="4">
        <v>3664.65</v>
      </c>
      <c r="F1055" s="4"/>
      <c r="G1055" s="4" t="str">
        <f t="shared" si="178"/>
        <v>C01644</v>
      </c>
      <c r="H1055" s="40">
        <f t="shared" si="179"/>
        <v>46011</v>
      </c>
      <c r="I1055" s="2">
        <f t="shared" si="180"/>
        <v>3</v>
      </c>
      <c r="J1055" s="4">
        <f t="shared" si="181"/>
        <v>3664.65</v>
      </c>
      <c r="K1055">
        <f t="shared" si="182"/>
        <v>5</v>
      </c>
      <c r="L1055">
        <f t="shared" si="183"/>
        <v>4</v>
      </c>
      <c r="M1055">
        <f t="shared" si="184"/>
        <v>4</v>
      </c>
      <c r="N1055" s="53">
        <f t="shared" si="185"/>
        <v>4.333333333333333</v>
      </c>
      <c r="S1055" s="55" t="str">
        <f t="shared" si="186"/>
        <v>C01644</v>
      </c>
      <c r="T1055" s="56">
        <f t="shared" si="187"/>
        <v>4.333333333333333</v>
      </c>
      <c r="U1055" s="57">
        <f t="shared" si="187"/>
        <v>4.333333333333333</v>
      </c>
      <c r="V1055" s="51" t="str">
        <f t="shared" si="188"/>
        <v>Champions</v>
      </c>
    </row>
    <row r="1056" spans="2:22" x14ac:dyDescent="0.25">
      <c r="B1056" t="s">
        <v>1094</v>
      </c>
      <c r="C1056" s="40">
        <v>45369</v>
      </c>
      <c r="D1056" s="2">
        <v>1</v>
      </c>
      <c r="E1056" s="4">
        <v>199.06</v>
      </c>
      <c r="F1056" s="4"/>
      <c r="G1056" s="4" t="str">
        <f t="shared" si="178"/>
        <v>C01652</v>
      </c>
      <c r="H1056" s="40">
        <f t="shared" si="179"/>
        <v>45369</v>
      </c>
      <c r="I1056" s="2">
        <f t="shared" si="180"/>
        <v>1</v>
      </c>
      <c r="J1056" s="4">
        <f t="shared" si="181"/>
        <v>199.06</v>
      </c>
      <c r="K1056">
        <f t="shared" si="182"/>
        <v>2</v>
      </c>
      <c r="L1056">
        <f t="shared" si="183"/>
        <v>3</v>
      </c>
      <c r="M1056">
        <f t="shared" si="184"/>
        <v>2</v>
      </c>
      <c r="N1056" s="53">
        <f t="shared" si="185"/>
        <v>2.3333333333333335</v>
      </c>
      <c r="S1056" s="55" t="str">
        <f t="shared" si="186"/>
        <v>C01652</v>
      </c>
      <c r="T1056" s="56">
        <f t="shared" si="187"/>
        <v>2.3333333333333335</v>
      </c>
      <c r="U1056" s="57">
        <f t="shared" si="187"/>
        <v>2.3333333333333335</v>
      </c>
      <c r="V1056" s="51" t="str">
        <f t="shared" si="188"/>
        <v>At Risk Customers</v>
      </c>
    </row>
    <row r="1057" spans="2:22" x14ac:dyDescent="0.25">
      <c r="B1057" t="s">
        <v>1095</v>
      </c>
      <c r="C1057" s="40">
        <v>45704</v>
      </c>
      <c r="D1057" s="2">
        <v>2</v>
      </c>
      <c r="E1057" s="4">
        <v>328.24</v>
      </c>
      <c r="F1057" s="4"/>
      <c r="G1057" s="4" t="str">
        <f t="shared" si="178"/>
        <v>C01655</v>
      </c>
      <c r="H1057" s="40">
        <f t="shared" si="179"/>
        <v>45704</v>
      </c>
      <c r="I1057" s="2">
        <f t="shared" si="180"/>
        <v>2</v>
      </c>
      <c r="J1057" s="4">
        <f t="shared" si="181"/>
        <v>328.24</v>
      </c>
      <c r="K1057">
        <f t="shared" si="182"/>
        <v>3</v>
      </c>
      <c r="L1057">
        <f t="shared" si="183"/>
        <v>4</v>
      </c>
      <c r="M1057">
        <f t="shared" si="184"/>
        <v>2</v>
      </c>
      <c r="N1057" s="53">
        <f t="shared" si="185"/>
        <v>3</v>
      </c>
      <c r="S1057" s="55" t="str">
        <f t="shared" si="186"/>
        <v>C01655</v>
      </c>
      <c r="T1057" s="56">
        <f t="shared" si="187"/>
        <v>3</v>
      </c>
      <c r="U1057" s="57">
        <f t="shared" si="187"/>
        <v>3</v>
      </c>
      <c r="V1057" s="51" t="str">
        <f t="shared" si="188"/>
        <v>At Risk Customers</v>
      </c>
    </row>
    <row r="1058" spans="2:22" x14ac:dyDescent="0.25">
      <c r="B1058" t="s">
        <v>1096</v>
      </c>
      <c r="C1058" s="40">
        <v>45385</v>
      </c>
      <c r="D1058" s="2">
        <v>2</v>
      </c>
      <c r="E1058" s="4">
        <v>2149.0300000000002</v>
      </c>
      <c r="F1058" s="4"/>
      <c r="G1058" s="4" t="str">
        <f t="shared" si="178"/>
        <v>C01656</v>
      </c>
      <c r="H1058" s="40">
        <f t="shared" si="179"/>
        <v>45385</v>
      </c>
      <c r="I1058" s="2">
        <f t="shared" si="180"/>
        <v>2</v>
      </c>
      <c r="J1058" s="4">
        <f t="shared" si="181"/>
        <v>2149.0300000000002</v>
      </c>
      <c r="K1058">
        <f t="shared" si="182"/>
        <v>2</v>
      </c>
      <c r="L1058">
        <f t="shared" si="183"/>
        <v>4</v>
      </c>
      <c r="M1058">
        <f t="shared" si="184"/>
        <v>4</v>
      </c>
      <c r="N1058" s="53">
        <f t="shared" si="185"/>
        <v>3.3333333333333335</v>
      </c>
      <c r="S1058" s="55" t="str">
        <f t="shared" si="186"/>
        <v>C01656</v>
      </c>
      <c r="T1058" s="56">
        <f t="shared" si="187"/>
        <v>3.3333333333333335</v>
      </c>
      <c r="U1058" s="57">
        <f t="shared" si="187"/>
        <v>3.3333333333333335</v>
      </c>
      <c r="V1058" s="51" t="str">
        <f t="shared" si="188"/>
        <v>Loyal or Potential Loyalists</v>
      </c>
    </row>
    <row r="1059" spans="2:22" x14ac:dyDescent="0.25">
      <c r="B1059" t="s">
        <v>1097</v>
      </c>
      <c r="C1059" s="40">
        <v>45179</v>
      </c>
      <c r="D1059" s="2">
        <v>1</v>
      </c>
      <c r="E1059" s="4">
        <v>4341.2</v>
      </c>
      <c r="F1059" s="4"/>
      <c r="G1059" s="4" t="str">
        <f t="shared" si="178"/>
        <v>C01658</v>
      </c>
      <c r="H1059" s="40">
        <f t="shared" si="179"/>
        <v>45179</v>
      </c>
      <c r="I1059" s="2">
        <f t="shared" si="180"/>
        <v>1</v>
      </c>
      <c r="J1059" s="4">
        <f t="shared" si="181"/>
        <v>4341.2</v>
      </c>
      <c r="K1059">
        <f t="shared" si="182"/>
        <v>1</v>
      </c>
      <c r="L1059">
        <f t="shared" si="183"/>
        <v>3</v>
      </c>
      <c r="M1059">
        <f t="shared" si="184"/>
        <v>5</v>
      </c>
      <c r="N1059" s="53">
        <f t="shared" si="185"/>
        <v>3</v>
      </c>
      <c r="S1059" s="55" t="str">
        <f t="shared" si="186"/>
        <v>C01658</v>
      </c>
      <c r="T1059" s="56">
        <f t="shared" si="187"/>
        <v>3</v>
      </c>
      <c r="U1059" s="57">
        <f t="shared" si="187"/>
        <v>3</v>
      </c>
      <c r="V1059" s="51" t="str">
        <f t="shared" si="188"/>
        <v>At Risk Customers</v>
      </c>
    </row>
    <row r="1060" spans="2:22" x14ac:dyDescent="0.25">
      <c r="B1060" t="s">
        <v>1098</v>
      </c>
      <c r="C1060" s="40">
        <v>46000</v>
      </c>
      <c r="D1060" s="2">
        <v>4</v>
      </c>
      <c r="E1060" s="4">
        <v>4150.55</v>
      </c>
      <c r="F1060" s="4"/>
      <c r="G1060" s="4" t="str">
        <f t="shared" si="178"/>
        <v>C01659</v>
      </c>
      <c r="H1060" s="40">
        <f t="shared" si="179"/>
        <v>46000</v>
      </c>
      <c r="I1060" s="2">
        <f t="shared" si="180"/>
        <v>4</v>
      </c>
      <c r="J1060" s="4">
        <f t="shared" si="181"/>
        <v>4150.55</v>
      </c>
      <c r="K1060">
        <f t="shared" si="182"/>
        <v>5</v>
      </c>
      <c r="L1060">
        <f t="shared" si="183"/>
        <v>5</v>
      </c>
      <c r="M1060">
        <f t="shared" si="184"/>
        <v>5</v>
      </c>
      <c r="N1060" s="53">
        <f t="shared" si="185"/>
        <v>5</v>
      </c>
      <c r="S1060" s="55" t="str">
        <f t="shared" si="186"/>
        <v>C01659</v>
      </c>
      <c r="T1060" s="56">
        <f t="shared" si="187"/>
        <v>5</v>
      </c>
      <c r="U1060" s="57">
        <f t="shared" si="187"/>
        <v>5</v>
      </c>
      <c r="V1060" s="51" t="str">
        <f t="shared" si="188"/>
        <v>Champions</v>
      </c>
    </row>
    <row r="1061" spans="2:22" x14ac:dyDescent="0.25">
      <c r="B1061" t="s">
        <v>1099</v>
      </c>
      <c r="C1061" s="40">
        <v>44976</v>
      </c>
      <c r="D1061" s="2">
        <v>1</v>
      </c>
      <c r="E1061" s="4">
        <v>2736.25</v>
      </c>
      <c r="F1061" s="4"/>
      <c r="G1061" s="4" t="str">
        <f t="shared" si="178"/>
        <v>C01661</v>
      </c>
      <c r="H1061" s="40">
        <f t="shared" si="179"/>
        <v>44976</v>
      </c>
      <c r="I1061" s="2">
        <f t="shared" si="180"/>
        <v>1</v>
      </c>
      <c r="J1061" s="4">
        <f t="shared" si="181"/>
        <v>2736.25</v>
      </c>
      <c r="K1061">
        <f t="shared" si="182"/>
        <v>1</v>
      </c>
      <c r="L1061">
        <f t="shared" si="183"/>
        <v>3</v>
      </c>
      <c r="M1061">
        <f t="shared" si="184"/>
        <v>4</v>
      </c>
      <c r="N1061" s="53">
        <f t="shared" si="185"/>
        <v>2.6666666666666665</v>
      </c>
      <c r="S1061" s="55" t="str">
        <f t="shared" si="186"/>
        <v>C01661</v>
      </c>
      <c r="T1061" s="56">
        <f t="shared" si="187"/>
        <v>2.6666666666666665</v>
      </c>
      <c r="U1061" s="57">
        <f t="shared" si="187"/>
        <v>2.6666666666666665</v>
      </c>
      <c r="V1061" s="51" t="str">
        <f t="shared" si="188"/>
        <v>At Risk Customers</v>
      </c>
    </row>
    <row r="1062" spans="2:22" x14ac:dyDescent="0.25">
      <c r="B1062" t="s">
        <v>1100</v>
      </c>
      <c r="C1062" s="40">
        <v>45377</v>
      </c>
      <c r="D1062" s="2">
        <v>1</v>
      </c>
      <c r="E1062" s="4">
        <v>91.21</v>
      </c>
      <c r="F1062" s="4"/>
      <c r="G1062" s="4" t="str">
        <f t="shared" si="178"/>
        <v>C01662</v>
      </c>
      <c r="H1062" s="40">
        <f t="shared" si="179"/>
        <v>45377</v>
      </c>
      <c r="I1062" s="2">
        <f t="shared" si="180"/>
        <v>1</v>
      </c>
      <c r="J1062" s="4">
        <f t="shared" si="181"/>
        <v>91.21</v>
      </c>
      <c r="K1062">
        <f t="shared" si="182"/>
        <v>2</v>
      </c>
      <c r="L1062">
        <f t="shared" si="183"/>
        <v>3</v>
      </c>
      <c r="M1062">
        <f t="shared" si="184"/>
        <v>1</v>
      </c>
      <c r="N1062" s="53">
        <f t="shared" si="185"/>
        <v>2</v>
      </c>
      <c r="S1062" s="55" t="str">
        <f t="shared" si="186"/>
        <v>C01662</v>
      </c>
      <c r="T1062" s="56">
        <f t="shared" si="187"/>
        <v>2</v>
      </c>
      <c r="U1062" s="57">
        <f t="shared" si="187"/>
        <v>2</v>
      </c>
      <c r="V1062" s="51" t="str">
        <f t="shared" si="188"/>
        <v>Lost Customers</v>
      </c>
    </row>
    <row r="1063" spans="2:22" x14ac:dyDescent="0.25">
      <c r="B1063" t="s">
        <v>1101</v>
      </c>
      <c r="C1063" s="40">
        <v>45301</v>
      </c>
      <c r="D1063" s="2">
        <v>1</v>
      </c>
      <c r="E1063" s="4">
        <v>84.66</v>
      </c>
      <c r="F1063" s="4"/>
      <c r="G1063" s="4" t="str">
        <f t="shared" si="178"/>
        <v>C01665</v>
      </c>
      <c r="H1063" s="40">
        <f t="shared" si="179"/>
        <v>45301</v>
      </c>
      <c r="I1063" s="2">
        <f t="shared" si="180"/>
        <v>1</v>
      </c>
      <c r="J1063" s="4">
        <f t="shared" si="181"/>
        <v>84.66</v>
      </c>
      <c r="K1063">
        <f t="shared" si="182"/>
        <v>1</v>
      </c>
      <c r="L1063">
        <f t="shared" si="183"/>
        <v>3</v>
      </c>
      <c r="M1063">
        <f t="shared" si="184"/>
        <v>1</v>
      </c>
      <c r="N1063" s="53">
        <f t="shared" si="185"/>
        <v>1.6666666666666667</v>
      </c>
      <c r="S1063" s="55" t="str">
        <f t="shared" si="186"/>
        <v>C01665</v>
      </c>
      <c r="T1063" s="56">
        <f t="shared" si="187"/>
        <v>1.6666666666666667</v>
      </c>
      <c r="U1063" s="57">
        <f t="shared" si="187"/>
        <v>1.6666666666666667</v>
      </c>
      <c r="V1063" s="51" t="str">
        <f t="shared" si="188"/>
        <v>Lost Customers</v>
      </c>
    </row>
    <row r="1064" spans="2:22" x14ac:dyDescent="0.25">
      <c r="B1064" t="s">
        <v>1102</v>
      </c>
      <c r="C1064" s="40">
        <v>45754</v>
      </c>
      <c r="D1064" s="2">
        <v>5</v>
      </c>
      <c r="E1064" s="4">
        <v>3058.98</v>
      </c>
      <c r="F1064" s="4"/>
      <c r="G1064" s="4" t="str">
        <f t="shared" si="178"/>
        <v>C01666</v>
      </c>
      <c r="H1064" s="40">
        <f t="shared" si="179"/>
        <v>45754</v>
      </c>
      <c r="I1064" s="2">
        <f t="shared" si="180"/>
        <v>5</v>
      </c>
      <c r="J1064" s="4">
        <f t="shared" si="181"/>
        <v>3058.98</v>
      </c>
      <c r="K1064">
        <f t="shared" si="182"/>
        <v>3</v>
      </c>
      <c r="L1064">
        <f t="shared" si="183"/>
        <v>5</v>
      </c>
      <c r="M1064">
        <f t="shared" si="184"/>
        <v>4</v>
      </c>
      <c r="N1064" s="53">
        <f t="shared" si="185"/>
        <v>4</v>
      </c>
      <c r="S1064" s="55" t="str">
        <f t="shared" si="186"/>
        <v>C01666</v>
      </c>
      <c r="T1064" s="56">
        <f t="shared" si="187"/>
        <v>4</v>
      </c>
      <c r="U1064" s="57">
        <f t="shared" si="187"/>
        <v>4</v>
      </c>
      <c r="V1064" s="51" t="str">
        <f t="shared" si="188"/>
        <v>Loyal or Potential Loyalists</v>
      </c>
    </row>
    <row r="1065" spans="2:22" x14ac:dyDescent="0.25">
      <c r="B1065" t="s">
        <v>1103</v>
      </c>
      <c r="C1065" s="40">
        <v>44966</v>
      </c>
      <c r="D1065" s="2">
        <v>1</v>
      </c>
      <c r="E1065" s="4">
        <v>257.66000000000003</v>
      </c>
      <c r="F1065" s="4"/>
      <c r="G1065" s="4" t="str">
        <f t="shared" si="178"/>
        <v>C01667</v>
      </c>
      <c r="H1065" s="40">
        <f t="shared" si="179"/>
        <v>44966</v>
      </c>
      <c r="I1065" s="2">
        <f t="shared" si="180"/>
        <v>1</v>
      </c>
      <c r="J1065" s="4">
        <f t="shared" si="181"/>
        <v>257.66000000000003</v>
      </c>
      <c r="K1065">
        <f t="shared" si="182"/>
        <v>1</v>
      </c>
      <c r="L1065">
        <f t="shared" si="183"/>
        <v>3</v>
      </c>
      <c r="M1065">
        <f t="shared" si="184"/>
        <v>2</v>
      </c>
      <c r="N1065" s="53">
        <f t="shared" si="185"/>
        <v>2</v>
      </c>
      <c r="S1065" s="55" t="str">
        <f t="shared" si="186"/>
        <v>C01667</v>
      </c>
      <c r="T1065" s="56">
        <f t="shared" si="187"/>
        <v>2</v>
      </c>
      <c r="U1065" s="57">
        <f t="shared" si="187"/>
        <v>2</v>
      </c>
      <c r="V1065" s="51" t="str">
        <f t="shared" si="188"/>
        <v>Lost Customers</v>
      </c>
    </row>
    <row r="1066" spans="2:22" x14ac:dyDescent="0.25">
      <c r="B1066" t="s">
        <v>1104</v>
      </c>
      <c r="C1066" s="40">
        <v>45800</v>
      </c>
      <c r="D1066" s="2">
        <v>2</v>
      </c>
      <c r="E1066" s="4">
        <v>665</v>
      </c>
      <c r="F1066" s="4"/>
      <c r="G1066" s="4" t="str">
        <f t="shared" si="178"/>
        <v>C01668</v>
      </c>
      <c r="H1066" s="40">
        <f t="shared" si="179"/>
        <v>45800</v>
      </c>
      <c r="I1066" s="2">
        <f t="shared" si="180"/>
        <v>2</v>
      </c>
      <c r="J1066" s="4">
        <f t="shared" si="181"/>
        <v>665</v>
      </c>
      <c r="K1066">
        <f t="shared" si="182"/>
        <v>4</v>
      </c>
      <c r="L1066">
        <f t="shared" si="183"/>
        <v>4</v>
      </c>
      <c r="M1066">
        <f t="shared" si="184"/>
        <v>3</v>
      </c>
      <c r="N1066" s="53">
        <f t="shared" si="185"/>
        <v>3.6666666666666665</v>
      </c>
      <c r="S1066" s="55" t="str">
        <f t="shared" si="186"/>
        <v>C01668</v>
      </c>
      <c r="T1066" s="56">
        <f t="shared" si="187"/>
        <v>3.6666666666666665</v>
      </c>
      <c r="U1066" s="57">
        <f t="shared" si="187"/>
        <v>3.6666666666666665</v>
      </c>
      <c r="V1066" s="51" t="str">
        <f t="shared" si="188"/>
        <v>Loyal or Potential Loyalists</v>
      </c>
    </row>
    <row r="1067" spans="2:22" x14ac:dyDescent="0.25">
      <c r="B1067" t="s">
        <v>1105</v>
      </c>
      <c r="C1067" s="40">
        <v>45016</v>
      </c>
      <c r="D1067" s="2">
        <v>1</v>
      </c>
      <c r="E1067" s="4">
        <v>2958.81</v>
      </c>
      <c r="F1067" s="4"/>
      <c r="G1067" s="4" t="str">
        <f t="shared" si="178"/>
        <v>C01669</v>
      </c>
      <c r="H1067" s="40">
        <f t="shared" si="179"/>
        <v>45016</v>
      </c>
      <c r="I1067" s="2">
        <f t="shared" si="180"/>
        <v>1</v>
      </c>
      <c r="J1067" s="4">
        <f t="shared" si="181"/>
        <v>2958.81</v>
      </c>
      <c r="K1067">
        <f t="shared" si="182"/>
        <v>1</v>
      </c>
      <c r="L1067">
        <f t="shared" si="183"/>
        <v>3</v>
      </c>
      <c r="M1067">
        <f t="shared" si="184"/>
        <v>4</v>
      </c>
      <c r="N1067" s="53">
        <f t="shared" si="185"/>
        <v>2.6666666666666665</v>
      </c>
      <c r="S1067" s="55" t="str">
        <f t="shared" si="186"/>
        <v>C01669</v>
      </c>
      <c r="T1067" s="56">
        <f t="shared" si="187"/>
        <v>2.6666666666666665</v>
      </c>
      <c r="U1067" s="57">
        <f t="shared" si="187"/>
        <v>2.6666666666666665</v>
      </c>
      <c r="V1067" s="51" t="str">
        <f t="shared" si="188"/>
        <v>At Risk Customers</v>
      </c>
    </row>
    <row r="1068" spans="2:22" x14ac:dyDescent="0.25">
      <c r="B1068" t="s">
        <v>1106</v>
      </c>
      <c r="C1068" s="40">
        <v>45864</v>
      </c>
      <c r="D1068" s="2">
        <v>6</v>
      </c>
      <c r="E1068" s="4">
        <v>3519.83</v>
      </c>
      <c r="F1068" s="4"/>
      <c r="G1068" s="4" t="str">
        <f t="shared" si="178"/>
        <v>C01670</v>
      </c>
      <c r="H1068" s="40">
        <f t="shared" si="179"/>
        <v>45864</v>
      </c>
      <c r="I1068" s="2">
        <f t="shared" si="180"/>
        <v>6</v>
      </c>
      <c r="J1068" s="4">
        <f t="shared" si="181"/>
        <v>3519.83</v>
      </c>
      <c r="K1068">
        <f t="shared" si="182"/>
        <v>4</v>
      </c>
      <c r="L1068">
        <f t="shared" si="183"/>
        <v>5</v>
      </c>
      <c r="M1068">
        <f t="shared" si="184"/>
        <v>4</v>
      </c>
      <c r="N1068" s="53">
        <f t="shared" si="185"/>
        <v>4.333333333333333</v>
      </c>
      <c r="S1068" s="55" t="str">
        <f t="shared" si="186"/>
        <v>C01670</v>
      </c>
      <c r="T1068" s="56">
        <f t="shared" si="187"/>
        <v>4.333333333333333</v>
      </c>
      <c r="U1068" s="57">
        <f t="shared" si="187"/>
        <v>4.333333333333333</v>
      </c>
      <c r="V1068" s="51" t="str">
        <f t="shared" si="188"/>
        <v>Champions</v>
      </c>
    </row>
    <row r="1069" spans="2:22" x14ac:dyDescent="0.25">
      <c r="B1069" t="s">
        <v>1107</v>
      </c>
      <c r="C1069" s="40">
        <v>45820</v>
      </c>
      <c r="D1069" s="2">
        <v>6</v>
      </c>
      <c r="E1069" s="4">
        <v>5946.93</v>
      </c>
      <c r="F1069" s="4"/>
      <c r="G1069" s="4" t="str">
        <f t="shared" si="178"/>
        <v>C01671</v>
      </c>
      <c r="H1069" s="40">
        <f t="shared" si="179"/>
        <v>45820</v>
      </c>
      <c r="I1069" s="2">
        <f t="shared" si="180"/>
        <v>6</v>
      </c>
      <c r="J1069" s="4">
        <f t="shared" si="181"/>
        <v>5946.93</v>
      </c>
      <c r="K1069">
        <f t="shared" si="182"/>
        <v>4</v>
      </c>
      <c r="L1069">
        <f t="shared" si="183"/>
        <v>5</v>
      </c>
      <c r="M1069">
        <f t="shared" si="184"/>
        <v>5</v>
      </c>
      <c r="N1069" s="53">
        <f t="shared" si="185"/>
        <v>4.666666666666667</v>
      </c>
      <c r="S1069" s="55" t="str">
        <f t="shared" si="186"/>
        <v>C01671</v>
      </c>
      <c r="T1069" s="56">
        <f t="shared" si="187"/>
        <v>4.666666666666667</v>
      </c>
      <c r="U1069" s="57">
        <f t="shared" si="187"/>
        <v>4.666666666666667</v>
      </c>
      <c r="V1069" s="51" t="str">
        <f t="shared" si="188"/>
        <v>Champions</v>
      </c>
    </row>
    <row r="1070" spans="2:22" x14ac:dyDescent="0.25">
      <c r="B1070" t="s">
        <v>1108</v>
      </c>
      <c r="C1070" s="40">
        <v>45564</v>
      </c>
      <c r="D1070" s="2">
        <v>4</v>
      </c>
      <c r="E1070" s="4">
        <v>2746.75</v>
      </c>
      <c r="F1070" s="4"/>
      <c r="G1070" s="4" t="str">
        <f t="shared" si="178"/>
        <v>C01675</v>
      </c>
      <c r="H1070" s="40">
        <f t="shared" si="179"/>
        <v>45564</v>
      </c>
      <c r="I1070" s="2">
        <f t="shared" si="180"/>
        <v>4</v>
      </c>
      <c r="J1070" s="4">
        <f t="shared" si="181"/>
        <v>2746.75</v>
      </c>
      <c r="K1070">
        <f t="shared" si="182"/>
        <v>2</v>
      </c>
      <c r="L1070">
        <f t="shared" si="183"/>
        <v>5</v>
      </c>
      <c r="M1070">
        <f t="shared" si="184"/>
        <v>4</v>
      </c>
      <c r="N1070" s="53">
        <f t="shared" si="185"/>
        <v>3.6666666666666665</v>
      </c>
      <c r="S1070" s="55" t="str">
        <f t="shared" si="186"/>
        <v>C01675</v>
      </c>
      <c r="T1070" s="56">
        <f t="shared" si="187"/>
        <v>3.6666666666666665</v>
      </c>
      <c r="U1070" s="57">
        <f t="shared" si="187"/>
        <v>3.6666666666666665</v>
      </c>
      <c r="V1070" s="51" t="str">
        <f t="shared" si="188"/>
        <v>Loyal or Potential Loyalists</v>
      </c>
    </row>
    <row r="1071" spans="2:22" x14ac:dyDescent="0.25">
      <c r="B1071" t="s">
        <v>1109</v>
      </c>
      <c r="C1071" s="40">
        <v>45411</v>
      </c>
      <c r="D1071" s="2">
        <v>1</v>
      </c>
      <c r="E1071" s="4">
        <v>1399.79</v>
      </c>
      <c r="F1071" s="4"/>
      <c r="G1071" s="4" t="str">
        <f t="shared" si="178"/>
        <v>C01676</v>
      </c>
      <c r="H1071" s="40">
        <f t="shared" si="179"/>
        <v>45411</v>
      </c>
      <c r="I1071" s="2">
        <f t="shared" si="180"/>
        <v>1</v>
      </c>
      <c r="J1071" s="4">
        <f t="shared" si="181"/>
        <v>1399.79</v>
      </c>
      <c r="K1071">
        <f t="shared" si="182"/>
        <v>2</v>
      </c>
      <c r="L1071">
        <f t="shared" si="183"/>
        <v>3</v>
      </c>
      <c r="M1071">
        <f t="shared" si="184"/>
        <v>4</v>
      </c>
      <c r="N1071" s="53">
        <f t="shared" si="185"/>
        <v>3</v>
      </c>
      <c r="S1071" s="55" t="str">
        <f t="shared" si="186"/>
        <v>C01676</v>
      </c>
      <c r="T1071" s="56">
        <f t="shared" si="187"/>
        <v>3</v>
      </c>
      <c r="U1071" s="57">
        <f t="shared" si="187"/>
        <v>3</v>
      </c>
      <c r="V1071" s="51" t="str">
        <f t="shared" si="188"/>
        <v>At Risk Customers</v>
      </c>
    </row>
    <row r="1072" spans="2:22" x14ac:dyDescent="0.25">
      <c r="B1072" t="s">
        <v>1110</v>
      </c>
      <c r="C1072" s="40">
        <v>45998</v>
      </c>
      <c r="D1072" s="2">
        <v>3</v>
      </c>
      <c r="E1072" s="4">
        <v>1161.3499999999999</v>
      </c>
      <c r="F1072" s="4"/>
      <c r="G1072" s="4" t="str">
        <f t="shared" si="178"/>
        <v>C01677</v>
      </c>
      <c r="H1072" s="40">
        <f t="shared" si="179"/>
        <v>45998</v>
      </c>
      <c r="I1072" s="2">
        <f t="shared" si="180"/>
        <v>3</v>
      </c>
      <c r="J1072" s="4">
        <f t="shared" si="181"/>
        <v>1161.3499999999999</v>
      </c>
      <c r="K1072">
        <f t="shared" si="182"/>
        <v>5</v>
      </c>
      <c r="L1072">
        <f t="shared" si="183"/>
        <v>4</v>
      </c>
      <c r="M1072">
        <f t="shared" si="184"/>
        <v>3</v>
      </c>
      <c r="N1072" s="53">
        <f t="shared" si="185"/>
        <v>4</v>
      </c>
      <c r="S1072" s="55" t="str">
        <f t="shared" si="186"/>
        <v>C01677</v>
      </c>
      <c r="T1072" s="56">
        <f t="shared" si="187"/>
        <v>4</v>
      </c>
      <c r="U1072" s="57">
        <f t="shared" si="187"/>
        <v>4</v>
      </c>
      <c r="V1072" s="51" t="str">
        <f t="shared" si="188"/>
        <v>Loyal or Potential Loyalists</v>
      </c>
    </row>
    <row r="1073" spans="2:22" x14ac:dyDescent="0.25">
      <c r="B1073" t="s">
        <v>1111</v>
      </c>
      <c r="C1073" s="40">
        <v>45991</v>
      </c>
      <c r="D1073" s="2">
        <v>4</v>
      </c>
      <c r="E1073" s="4">
        <v>6421.03</v>
      </c>
      <c r="F1073" s="4"/>
      <c r="G1073" s="4" t="str">
        <f t="shared" si="178"/>
        <v>C01678</v>
      </c>
      <c r="H1073" s="40">
        <f t="shared" si="179"/>
        <v>45991</v>
      </c>
      <c r="I1073" s="2">
        <f t="shared" si="180"/>
        <v>4</v>
      </c>
      <c r="J1073" s="4">
        <f t="shared" si="181"/>
        <v>6421.03</v>
      </c>
      <c r="K1073">
        <f t="shared" si="182"/>
        <v>5</v>
      </c>
      <c r="L1073">
        <f t="shared" si="183"/>
        <v>5</v>
      </c>
      <c r="M1073">
        <f t="shared" si="184"/>
        <v>5</v>
      </c>
      <c r="N1073" s="53">
        <f t="shared" si="185"/>
        <v>5</v>
      </c>
      <c r="S1073" s="55" t="str">
        <f t="shared" si="186"/>
        <v>C01678</v>
      </c>
      <c r="T1073" s="56">
        <f t="shared" si="187"/>
        <v>5</v>
      </c>
      <c r="U1073" s="57">
        <f t="shared" si="187"/>
        <v>5</v>
      </c>
      <c r="V1073" s="51" t="str">
        <f t="shared" si="188"/>
        <v>Champions</v>
      </c>
    </row>
    <row r="1074" spans="2:22" x14ac:dyDescent="0.25">
      <c r="B1074" t="s">
        <v>1112</v>
      </c>
      <c r="C1074" s="40">
        <v>45230</v>
      </c>
      <c r="D1074" s="2">
        <v>1</v>
      </c>
      <c r="E1074" s="4">
        <v>261.68</v>
      </c>
      <c r="F1074" s="4"/>
      <c r="G1074" s="4" t="str">
        <f t="shared" si="178"/>
        <v>C01679</v>
      </c>
      <c r="H1074" s="40">
        <f t="shared" si="179"/>
        <v>45230</v>
      </c>
      <c r="I1074" s="2">
        <f t="shared" si="180"/>
        <v>1</v>
      </c>
      <c r="J1074" s="4">
        <f t="shared" si="181"/>
        <v>261.68</v>
      </c>
      <c r="K1074">
        <f t="shared" si="182"/>
        <v>1</v>
      </c>
      <c r="L1074">
        <f t="shared" si="183"/>
        <v>3</v>
      </c>
      <c r="M1074">
        <f t="shared" si="184"/>
        <v>2</v>
      </c>
      <c r="N1074" s="53">
        <f t="shared" si="185"/>
        <v>2</v>
      </c>
      <c r="S1074" s="55" t="str">
        <f t="shared" si="186"/>
        <v>C01679</v>
      </c>
      <c r="T1074" s="56">
        <f t="shared" si="187"/>
        <v>2</v>
      </c>
      <c r="U1074" s="57">
        <f t="shared" si="187"/>
        <v>2</v>
      </c>
      <c r="V1074" s="51" t="str">
        <f t="shared" si="188"/>
        <v>Lost Customers</v>
      </c>
    </row>
    <row r="1075" spans="2:22" x14ac:dyDescent="0.25">
      <c r="B1075" t="s">
        <v>1113</v>
      </c>
      <c r="C1075" s="40">
        <v>45895</v>
      </c>
      <c r="D1075" s="2">
        <v>1</v>
      </c>
      <c r="E1075" s="4">
        <v>170.54</v>
      </c>
      <c r="F1075" s="4"/>
      <c r="G1075" s="4" t="str">
        <f t="shared" si="178"/>
        <v>C01680</v>
      </c>
      <c r="H1075" s="40">
        <f t="shared" si="179"/>
        <v>45895</v>
      </c>
      <c r="I1075" s="2">
        <f t="shared" si="180"/>
        <v>1</v>
      </c>
      <c r="J1075" s="4">
        <f t="shared" si="181"/>
        <v>170.54</v>
      </c>
      <c r="K1075">
        <f t="shared" si="182"/>
        <v>4</v>
      </c>
      <c r="L1075">
        <f t="shared" si="183"/>
        <v>3</v>
      </c>
      <c r="M1075">
        <f t="shared" si="184"/>
        <v>1</v>
      </c>
      <c r="N1075" s="53">
        <f t="shared" si="185"/>
        <v>2.6666666666666665</v>
      </c>
      <c r="S1075" s="55" t="str">
        <f t="shared" si="186"/>
        <v>C01680</v>
      </c>
      <c r="T1075" s="56">
        <f t="shared" si="187"/>
        <v>2.6666666666666665</v>
      </c>
      <c r="U1075" s="57">
        <f t="shared" si="187"/>
        <v>2.6666666666666665</v>
      </c>
      <c r="V1075" s="51" t="str">
        <f t="shared" si="188"/>
        <v>At Risk Customers</v>
      </c>
    </row>
    <row r="1076" spans="2:22" x14ac:dyDescent="0.25">
      <c r="B1076" t="s">
        <v>1114</v>
      </c>
      <c r="C1076" s="40">
        <v>45960</v>
      </c>
      <c r="D1076" s="2">
        <v>3</v>
      </c>
      <c r="E1076" s="4">
        <v>1221.8699999999999</v>
      </c>
      <c r="F1076" s="4"/>
      <c r="G1076" s="4" t="str">
        <f t="shared" si="178"/>
        <v>C01681</v>
      </c>
      <c r="H1076" s="40">
        <f t="shared" si="179"/>
        <v>45960</v>
      </c>
      <c r="I1076" s="2">
        <f t="shared" si="180"/>
        <v>3</v>
      </c>
      <c r="J1076" s="4">
        <f t="shared" si="181"/>
        <v>1221.8699999999999</v>
      </c>
      <c r="K1076">
        <f t="shared" si="182"/>
        <v>5</v>
      </c>
      <c r="L1076">
        <f t="shared" si="183"/>
        <v>4</v>
      </c>
      <c r="M1076">
        <f t="shared" si="184"/>
        <v>4</v>
      </c>
      <c r="N1076" s="53">
        <f t="shared" si="185"/>
        <v>4.333333333333333</v>
      </c>
      <c r="S1076" s="55" t="str">
        <f t="shared" si="186"/>
        <v>C01681</v>
      </c>
      <c r="T1076" s="56">
        <f t="shared" si="187"/>
        <v>4.333333333333333</v>
      </c>
      <c r="U1076" s="57">
        <f t="shared" si="187"/>
        <v>4.333333333333333</v>
      </c>
      <c r="V1076" s="51" t="str">
        <f t="shared" si="188"/>
        <v>Champions</v>
      </c>
    </row>
    <row r="1077" spans="2:22" x14ac:dyDescent="0.25">
      <c r="B1077" t="s">
        <v>1115</v>
      </c>
      <c r="C1077" s="40">
        <v>45247</v>
      </c>
      <c r="D1077" s="2">
        <v>2</v>
      </c>
      <c r="E1077" s="4">
        <v>254.69</v>
      </c>
      <c r="F1077" s="4"/>
      <c r="G1077" s="4" t="str">
        <f t="shared" si="178"/>
        <v>C01682</v>
      </c>
      <c r="H1077" s="40">
        <f t="shared" si="179"/>
        <v>45247</v>
      </c>
      <c r="I1077" s="2">
        <f t="shared" si="180"/>
        <v>2</v>
      </c>
      <c r="J1077" s="4">
        <f t="shared" si="181"/>
        <v>254.69</v>
      </c>
      <c r="K1077">
        <f t="shared" si="182"/>
        <v>1</v>
      </c>
      <c r="L1077">
        <f t="shared" si="183"/>
        <v>4</v>
      </c>
      <c r="M1077">
        <f t="shared" si="184"/>
        <v>2</v>
      </c>
      <c r="N1077" s="53">
        <f t="shared" si="185"/>
        <v>2.3333333333333335</v>
      </c>
      <c r="S1077" s="55" t="str">
        <f t="shared" si="186"/>
        <v>C01682</v>
      </c>
      <c r="T1077" s="56">
        <f t="shared" si="187"/>
        <v>2.3333333333333335</v>
      </c>
      <c r="U1077" s="57">
        <f t="shared" si="187"/>
        <v>2.3333333333333335</v>
      </c>
      <c r="V1077" s="51" t="str">
        <f t="shared" si="188"/>
        <v>At Risk Customers</v>
      </c>
    </row>
    <row r="1078" spans="2:22" x14ac:dyDescent="0.25">
      <c r="B1078" t="s">
        <v>1116</v>
      </c>
      <c r="C1078" s="40">
        <v>44980</v>
      </c>
      <c r="D1078" s="2">
        <v>1</v>
      </c>
      <c r="E1078" s="4">
        <v>1333.44</v>
      </c>
      <c r="F1078" s="4"/>
      <c r="G1078" s="4" t="str">
        <f t="shared" si="178"/>
        <v>C01684</v>
      </c>
      <c r="H1078" s="40">
        <f t="shared" si="179"/>
        <v>44980</v>
      </c>
      <c r="I1078" s="2">
        <f t="shared" si="180"/>
        <v>1</v>
      </c>
      <c r="J1078" s="4">
        <f t="shared" si="181"/>
        <v>1333.44</v>
      </c>
      <c r="K1078">
        <f t="shared" si="182"/>
        <v>1</v>
      </c>
      <c r="L1078">
        <f t="shared" si="183"/>
        <v>3</v>
      </c>
      <c r="M1078">
        <f t="shared" si="184"/>
        <v>4</v>
      </c>
      <c r="N1078" s="53">
        <f t="shared" si="185"/>
        <v>2.6666666666666665</v>
      </c>
      <c r="S1078" s="55" t="str">
        <f t="shared" si="186"/>
        <v>C01684</v>
      </c>
      <c r="T1078" s="56">
        <f t="shared" si="187"/>
        <v>2.6666666666666665</v>
      </c>
      <c r="U1078" s="57">
        <f t="shared" si="187"/>
        <v>2.6666666666666665</v>
      </c>
      <c r="V1078" s="51" t="str">
        <f t="shared" si="188"/>
        <v>At Risk Customers</v>
      </c>
    </row>
    <row r="1079" spans="2:22" x14ac:dyDescent="0.25">
      <c r="B1079" t="s">
        <v>1117</v>
      </c>
      <c r="C1079" s="40">
        <v>45923</v>
      </c>
      <c r="D1079" s="2">
        <v>4</v>
      </c>
      <c r="E1079" s="4">
        <v>2854.1</v>
      </c>
      <c r="F1079" s="4"/>
      <c r="G1079" s="4" t="str">
        <f t="shared" si="178"/>
        <v>C01685</v>
      </c>
      <c r="H1079" s="40">
        <f t="shared" si="179"/>
        <v>45923</v>
      </c>
      <c r="I1079" s="2">
        <f t="shared" si="180"/>
        <v>4</v>
      </c>
      <c r="J1079" s="4">
        <f t="shared" si="181"/>
        <v>2854.1</v>
      </c>
      <c r="K1079">
        <f t="shared" si="182"/>
        <v>4</v>
      </c>
      <c r="L1079">
        <f t="shared" si="183"/>
        <v>5</v>
      </c>
      <c r="M1079">
        <f t="shared" si="184"/>
        <v>4</v>
      </c>
      <c r="N1079" s="53">
        <f t="shared" si="185"/>
        <v>4.333333333333333</v>
      </c>
      <c r="S1079" s="55" t="str">
        <f t="shared" si="186"/>
        <v>C01685</v>
      </c>
      <c r="T1079" s="56">
        <f t="shared" si="187"/>
        <v>4.333333333333333</v>
      </c>
      <c r="U1079" s="57">
        <f t="shared" si="187"/>
        <v>4.333333333333333</v>
      </c>
      <c r="V1079" s="51" t="str">
        <f t="shared" si="188"/>
        <v>Champions</v>
      </c>
    </row>
    <row r="1080" spans="2:22" x14ac:dyDescent="0.25">
      <c r="B1080" t="s">
        <v>1118</v>
      </c>
      <c r="C1080" s="40">
        <v>45840</v>
      </c>
      <c r="D1080" s="2">
        <v>1</v>
      </c>
      <c r="E1080" s="4">
        <v>112.78</v>
      </c>
      <c r="F1080" s="4"/>
      <c r="G1080" s="4" t="str">
        <f t="shared" si="178"/>
        <v>C01687</v>
      </c>
      <c r="H1080" s="40">
        <f t="shared" si="179"/>
        <v>45840</v>
      </c>
      <c r="I1080" s="2">
        <f t="shared" si="180"/>
        <v>1</v>
      </c>
      <c r="J1080" s="4">
        <f t="shared" si="181"/>
        <v>112.78</v>
      </c>
      <c r="K1080">
        <f t="shared" si="182"/>
        <v>4</v>
      </c>
      <c r="L1080">
        <f t="shared" si="183"/>
        <v>3</v>
      </c>
      <c r="M1080">
        <f t="shared" si="184"/>
        <v>1</v>
      </c>
      <c r="N1080" s="53">
        <f t="shared" si="185"/>
        <v>2.6666666666666665</v>
      </c>
      <c r="S1080" s="55" t="str">
        <f t="shared" si="186"/>
        <v>C01687</v>
      </c>
      <c r="T1080" s="56">
        <f t="shared" si="187"/>
        <v>2.6666666666666665</v>
      </c>
      <c r="U1080" s="57">
        <f t="shared" si="187"/>
        <v>2.6666666666666665</v>
      </c>
      <c r="V1080" s="51" t="str">
        <f t="shared" si="188"/>
        <v>At Risk Customers</v>
      </c>
    </row>
    <row r="1081" spans="2:22" x14ac:dyDescent="0.25">
      <c r="B1081" t="s">
        <v>1119</v>
      </c>
      <c r="C1081" s="40">
        <v>45925</v>
      </c>
      <c r="D1081" s="2">
        <v>2</v>
      </c>
      <c r="E1081" s="4">
        <v>539.97</v>
      </c>
      <c r="F1081" s="4"/>
      <c r="G1081" s="4" t="str">
        <f t="shared" si="178"/>
        <v>C01688</v>
      </c>
      <c r="H1081" s="40">
        <f t="shared" si="179"/>
        <v>45925</v>
      </c>
      <c r="I1081" s="2">
        <f t="shared" si="180"/>
        <v>2</v>
      </c>
      <c r="J1081" s="4">
        <f t="shared" si="181"/>
        <v>539.97</v>
      </c>
      <c r="K1081">
        <f t="shared" si="182"/>
        <v>4</v>
      </c>
      <c r="L1081">
        <f t="shared" si="183"/>
        <v>4</v>
      </c>
      <c r="M1081">
        <f t="shared" si="184"/>
        <v>3</v>
      </c>
      <c r="N1081" s="53">
        <f t="shared" si="185"/>
        <v>3.6666666666666665</v>
      </c>
      <c r="S1081" s="55" t="str">
        <f t="shared" si="186"/>
        <v>C01688</v>
      </c>
      <c r="T1081" s="56">
        <f t="shared" si="187"/>
        <v>3.6666666666666665</v>
      </c>
      <c r="U1081" s="57">
        <f t="shared" si="187"/>
        <v>3.6666666666666665</v>
      </c>
      <c r="V1081" s="51" t="str">
        <f t="shared" si="188"/>
        <v>Loyal or Potential Loyalists</v>
      </c>
    </row>
    <row r="1082" spans="2:22" x14ac:dyDescent="0.25">
      <c r="B1082" t="s">
        <v>1120</v>
      </c>
      <c r="C1082" s="40">
        <v>46015</v>
      </c>
      <c r="D1082" s="2">
        <v>7</v>
      </c>
      <c r="E1082" s="4">
        <v>1370.68</v>
      </c>
      <c r="F1082" s="4"/>
      <c r="G1082" s="4" t="str">
        <f t="shared" si="178"/>
        <v>C01692</v>
      </c>
      <c r="H1082" s="40">
        <f t="shared" si="179"/>
        <v>46015</v>
      </c>
      <c r="I1082" s="2">
        <f t="shared" si="180"/>
        <v>7</v>
      </c>
      <c r="J1082" s="4">
        <f t="shared" si="181"/>
        <v>1370.68</v>
      </c>
      <c r="K1082">
        <f t="shared" si="182"/>
        <v>5</v>
      </c>
      <c r="L1082">
        <f t="shared" si="183"/>
        <v>5</v>
      </c>
      <c r="M1082">
        <f t="shared" si="184"/>
        <v>4</v>
      </c>
      <c r="N1082" s="53">
        <f t="shared" si="185"/>
        <v>4.666666666666667</v>
      </c>
      <c r="S1082" s="55" t="str">
        <f t="shared" si="186"/>
        <v>C01692</v>
      </c>
      <c r="T1082" s="56">
        <f t="shared" si="187"/>
        <v>4.666666666666667</v>
      </c>
      <c r="U1082" s="57">
        <f t="shared" si="187"/>
        <v>4.666666666666667</v>
      </c>
      <c r="V1082" s="51" t="str">
        <f t="shared" si="188"/>
        <v>Champions</v>
      </c>
    </row>
    <row r="1083" spans="2:22" x14ac:dyDescent="0.25">
      <c r="B1083" t="s">
        <v>1121</v>
      </c>
      <c r="C1083" s="40">
        <v>45783</v>
      </c>
      <c r="D1083" s="2">
        <v>8</v>
      </c>
      <c r="E1083" s="4">
        <v>6528.73</v>
      </c>
      <c r="F1083" s="4"/>
      <c r="G1083" s="4" t="str">
        <f t="shared" si="178"/>
        <v>C01693</v>
      </c>
      <c r="H1083" s="40">
        <f t="shared" si="179"/>
        <v>45783</v>
      </c>
      <c r="I1083" s="2">
        <f t="shared" si="180"/>
        <v>8</v>
      </c>
      <c r="J1083" s="4">
        <f t="shared" si="181"/>
        <v>6528.73</v>
      </c>
      <c r="K1083">
        <f t="shared" si="182"/>
        <v>3</v>
      </c>
      <c r="L1083">
        <f t="shared" si="183"/>
        <v>5</v>
      </c>
      <c r="M1083">
        <f t="shared" si="184"/>
        <v>5</v>
      </c>
      <c r="N1083" s="53">
        <f t="shared" si="185"/>
        <v>4.333333333333333</v>
      </c>
      <c r="S1083" s="55" t="str">
        <f t="shared" si="186"/>
        <v>C01693</v>
      </c>
      <c r="T1083" s="56">
        <f t="shared" si="187"/>
        <v>4.333333333333333</v>
      </c>
      <c r="U1083" s="57">
        <f t="shared" si="187"/>
        <v>4.333333333333333</v>
      </c>
      <c r="V1083" s="51" t="str">
        <f t="shared" si="188"/>
        <v>Champions</v>
      </c>
    </row>
    <row r="1084" spans="2:22" x14ac:dyDescent="0.25">
      <c r="B1084" t="s">
        <v>1122</v>
      </c>
      <c r="C1084" s="40">
        <v>45933</v>
      </c>
      <c r="D1084" s="2">
        <v>1</v>
      </c>
      <c r="E1084" s="4">
        <v>249.4</v>
      </c>
      <c r="F1084" s="4"/>
      <c r="G1084" s="4" t="str">
        <f t="shared" si="178"/>
        <v>C01694</v>
      </c>
      <c r="H1084" s="40">
        <f t="shared" si="179"/>
        <v>45933</v>
      </c>
      <c r="I1084" s="2">
        <f t="shared" si="180"/>
        <v>1</v>
      </c>
      <c r="J1084" s="4">
        <f t="shared" si="181"/>
        <v>249.4</v>
      </c>
      <c r="K1084">
        <f t="shared" si="182"/>
        <v>4</v>
      </c>
      <c r="L1084">
        <f t="shared" si="183"/>
        <v>3</v>
      </c>
      <c r="M1084">
        <f t="shared" si="184"/>
        <v>2</v>
      </c>
      <c r="N1084" s="53">
        <f t="shared" si="185"/>
        <v>3</v>
      </c>
      <c r="S1084" s="55" t="str">
        <f t="shared" si="186"/>
        <v>C01694</v>
      </c>
      <c r="T1084" s="56">
        <f t="shared" si="187"/>
        <v>3</v>
      </c>
      <c r="U1084" s="57">
        <f t="shared" si="187"/>
        <v>3</v>
      </c>
      <c r="V1084" s="51" t="str">
        <f t="shared" si="188"/>
        <v>At Risk Customers</v>
      </c>
    </row>
    <row r="1085" spans="2:22" x14ac:dyDescent="0.25">
      <c r="B1085" t="s">
        <v>1123</v>
      </c>
      <c r="C1085" s="40">
        <v>45823</v>
      </c>
      <c r="D1085" s="2">
        <v>1</v>
      </c>
      <c r="E1085" s="4">
        <v>523.80999999999995</v>
      </c>
      <c r="F1085" s="4"/>
      <c r="G1085" s="4" t="str">
        <f t="shared" si="178"/>
        <v>C01695</v>
      </c>
      <c r="H1085" s="40">
        <f t="shared" si="179"/>
        <v>45823</v>
      </c>
      <c r="I1085" s="2">
        <f t="shared" si="180"/>
        <v>1</v>
      </c>
      <c r="J1085" s="4">
        <f t="shared" si="181"/>
        <v>523.80999999999995</v>
      </c>
      <c r="K1085">
        <f t="shared" si="182"/>
        <v>4</v>
      </c>
      <c r="L1085">
        <f t="shared" si="183"/>
        <v>3</v>
      </c>
      <c r="M1085">
        <f t="shared" si="184"/>
        <v>3</v>
      </c>
      <c r="N1085" s="53">
        <f t="shared" si="185"/>
        <v>3.3333333333333335</v>
      </c>
      <c r="S1085" s="55" t="str">
        <f t="shared" si="186"/>
        <v>C01695</v>
      </c>
      <c r="T1085" s="56">
        <f t="shared" si="187"/>
        <v>3.3333333333333335</v>
      </c>
      <c r="U1085" s="57">
        <f t="shared" si="187"/>
        <v>3.3333333333333335</v>
      </c>
      <c r="V1085" s="51" t="str">
        <f t="shared" si="188"/>
        <v>Loyal or Potential Loyalists</v>
      </c>
    </row>
    <row r="1086" spans="2:22" x14ac:dyDescent="0.25">
      <c r="B1086" t="s">
        <v>1124</v>
      </c>
      <c r="C1086" s="40">
        <v>45308</v>
      </c>
      <c r="D1086" s="2">
        <v>1</v>
      </c>
      <c r="E1086" s="4">
        <v>181.83</v>
      </c>
      <c r="F1086" s="4"/>
      <c r="G1086" s="4" t="str">
        <f t="shared" si="178"/>
        <v>C01696</v>
      </c>
      <c r="H1086" s="40">
        <f t="shared" si="179"/>
        <v>45308</v>
      </c>
      <c r="I1086" s="2">
        <f t="shared" si="180"/>
        <v>1</v>
      </c>
      <c r="J1086" s="4">
        <f t="shared" si="181"/>
        <v>181.83</v>
      </c>
      <c r="K1086">
        <f t="shared" si="182"/>
        <v>1</v>
      </c>
      <c r="L1086">
        <f t="shared" si="183"/>
        <v>3</v>
      </c>
      <c r="M1086">
        <f t="shared" si="184"/>
        <v>1</v>
      </c>
      <c r="N1086" s="53">
        <f t="shared" si="185"/>
        <v>1.6666666666666667</v>
      </c>
      <c r="S1086" s="55" t="str">
        <f t="shared" si="186"/>
        <v>C01696</v>
      </c>
      <c r="T1086" s="56">
        <f t="shared" si="187"/>
        <v>1.6666666666666667</v>
      </c>
      <c r="U1086" s="57">
        <f t="shared" si="187"/>
        <v>1.6666666666666667</v>
      </c>
      <c r="V1086" s="51" t="str">
        <f t="shared" si="188"/>
        <v>Lost Customers</v>
      </c>
    </row>
    <row r="1087" spans="2:22" x14ac:dyDescent="0.25">
      <c r="B1087" t="s">
        <v>1125</v>
      </c>
      <c r="C1087" s="40">
        <v>45261</v>
      </c>
      <c r="D1087" s="2">
        <v>1</v>
      </c>
      <c r="E1087" s="4">
        <v>2149.15</v>
      </c>
      <c r="F1087" s="4"/>
      <c r="G1087" s="4" t="str">
        <f t="shared" si="178"/>
        <v>C01698</v>
      </c>
      <c r="H1087" s="40">
        <f t="shared" si="179"/>
        <v>45261</v>
      </c>
      <c r="I1087" s="2">
        <f t="shared" si="180"/>
        <v>1</v>
      </c>
      <c r="J1087" s="4">
        <f t="shared" si="181"/>
        <v>2149.15</v>
      </c>
      <c r="K1087">
        <f t="shared" si="182"/>
        <v>1</v>
      </c>
      <c r="L1087">
        <f t="shared" si="183"/>
        <v>3</v>
      </c>
      <c r="M1087">
        <f t="shared" si="184"/>
        <v>4</v>
      </c>
      <c r="N1087" s="53">
        <f t="shared" si="185"/>
        <v>2.6666666666666665</v>
      </c>
      <c r="S1087" s="55" t="str">
        <f t="shared" si="186"/>
        <v>C01698</v>
      </c>
      <c r="T1087" s="56">
        <f t="shared" si="187"/>
        <v>2.6666666666666665</v>
      </c>
      <c r="U1087" s="57">
        <f t="shared" si="187"/>
        <v>2.6666666666666665</v>
      </c>
      <c r="V1087" s="51" t="str">
        <f t="shared" si="188"/>
        <v>At Risk Customers</v>
      </c>
    </row>
    <row r="1088" spans="2:22" x14ac:dyDescent="0.25">
      <c r="B1088" t="s">
        <v>1126</v>
      </c>
      <c r="C1088" s="40">
        <v>45984</v>
      </c>
      <c r="D1088" s="2">
        <v>16</v>
      </c>
      <c r="E1088" s="4">
        <v>19321.86</v>
      </c>
      <c r="F1088" s="4"/>
      <c r="G1088" s="4" t="str">
        <f t="shared" si="178"/>
        <v>C01701</v>
      </c>
      <c r="H1088" s="40">
        <f t="shared" si="179"/>
        <v>45984</v>
      </c>
      <c r="I1088" s="2">
        <f t="shared" si="180"/>
        <v>16</v>
      </c>
      <c r="J1088" s="4">
        <f t="shared" si="181"/>
        <v>19321.86</v>
      </c>
      <c r="K1088">
        <f t="shared" si="182"/>
        <v>5</v>
      </c>
      <c r="L1088">
        <f t="shared" si="183"/>
        <v>5</v>
      </c>
      <c r="M1088">
        <f t="shared" si="184"/>
        <v>5</v>
      </c>
      <c r="N1088" s="53">
        <f t="shared" si="185"/>
        <v>5</v>
      </c>
      <c r="S1088" s="55" t="str">
        <f t="shared" si="186"/>
        <v>C01701</v>
      </c>
      <c r="T1088" s="56">
        <f t="shared" si="187"/>
        <v>5</v>
      </c>
      <c r="U1088" s="57">
        <f t="shared" si="187"/>
        <v>5</v>
      </c>
      <c r="V1088" s="51" t="str">
        <f t="shared" si="188"/>
        <v>Champions</v>
      </c>
    </row>
    <row r="1089" spans="2:22" x14ac:dyDescent="0.25">
      <c r="B1089" t="s">
        <v>1127</v>
      </c>
      <c r="C1089" s="40">
        <v>45983</v>
      </c>
      <c r="D1089" s="2">
        <v>3</v>
      </c>
      <c r="E1089" s="4">
        <v>479.56</v>
      </c>
      <c r="F1089" s="4"/>
      <c r="G1089" s="4" t="str">
        <f t="shared" si="178"/>
        <v>C01702</v>
      </c>
      <c r="H1089" s="40">
        <f t="shared" si="179"/>
        <v>45983</v>
      </c>
      <c r="I1089" s="2">
        <f t="shared" si="180"/>
        <v>3</v>
      </c>
      <c r="J1089" s="4">
        <f t="shared" si="181"/>
        <v>479.56</v>
      </c>
      <c r="K1089">
        <f t="shared" si="182"/>
        <v>5</v>
      </c>
      <c r="L1089">
        <f t="shared" si="183"/>
        <v>4</v>
      </c>
      <c r="M1089">
        <f t="shared" si="184"/>
        <v>3</v>
      </c>
      <c r="N1089" s="53">
        <f t="shared" si="185"/>
        <v>4</v>
      </c>
      <c r="S1089" s="55" t="str">
        <f t="shared" si="186"/>
        <v>C01702</v>
      </c>
      <c r="T1089" s="56">
        <f t="shared" si="187"/>
        <v>4</v>
      </c>
      <c r="U1089" s="57">
        <f t="shared" si="187"/>
        <v>4</v>
      </c>
      <c r="V1089" s="51" t="str">
        <f t="shared" si="188"/>
        <v>Loyal or Potential Loyalists</v>
      </c>
    </row>
    <row r="1090" spans="2:22" x14ac:dyDescent="0.25">
      <c r="B1090" t="s">
        <v>1128</v>
      </c>
      <c r="C1090" s="40">
        <v>45077</v>
      </c>
      <c r="D1090" s="2">
        <v>2</v>
      </c>
      <c r="E1090" s="4">
        <v>391.35</v>
      </c>
      <c r="F1090" s="4"/>
      <c r="G1090" s="4" t="str">
        <f t="shared" si="178"/>
        <v>C01704</v>
      </c>
      <c r="H1090" s="40">
        <f t="shared" si="179"/>
        <v>45077</v>
      </c>
      <c r="I1090" s="2">
        <f t="shared" si="180"/>
        <v>2</v>
      </c>
      <c r="J1090" s="4">
        <f t="shared" si="181"/>
        <v>391.35</v>
      </c>
      <c r="K1090">
        <f t="shared" si="182"/>
        <v>1</v>
      </c>
      <c r="L1090">
        <f t="shared" si="183"/>
        <v>4</v>
      </c>
      <c r="M1090">
        <f t="shared" si="184"/>
        <v>2</v>
      </c>
      <c r="N1090" s="53">
        <f t="shared" si="185"/>
        <v>2.3333333333333335</v>
      </c>
      <c r="S1090" s="55" t="str">
        <f t="shared" si="186"/>
        <v>C01704</v>
      </c>
      <c r="T1090" s="56">
        <f t="shared" si="187"/>
        <v>2.3333333333333335</v>
      </c>
      <c r="U1090" s="57">
        <f t="shared" si="187"/>
        <v>2.3333333333333335</v>
      </c>
      <c r="V1090" s="51" t="str">
        <f t="shared" si="188"/>
        <v>At Risk Customers</v>
      </c>
    </row>
    <row r="1091" spans="2:22" x14ac:dyDescent="0.25">
      <c r="B1091" t="s">
        <v>1129</v>
      </c>
      <c r="C1091" s="40">
        <v>45970</v>
      </c>
      <c r="D1091" s="2">
        <v>6</v>
      </c>
      <c r="E1091" s="4">
        <v>4014.02</v>
      </c>
      <c r="F1091" s="4"/>
      <c r="G1091" s="4" t="str">
        <f t="shared" si="178"/>
        <v>C01705</v>
      </c>
      <c r="H1091" s="40">
        <f t="shared" si="179"/>
        <v>45970</v>
      </c>
      <c r="I1091" s="2">
        <f t="shared" si="180"/>
        <v>6</v>
      </c>
      <c r="J1091" s="4">
        <f t="shared" si="181"/>
        <v>4014.02</v>
      </c>
      <c r="K1091">
        <f t="shared" si="182"/>
        <v>5</v>
      </c>
      <c r="L1091">
        <f t="shared" si="183"/>
        <v>5</v>
      </c>
      <c r="M1091">
        <f t="shared" si="184"/>
        <v>5</v>
      </c>
      <c r="N1091" s="53">
        <f t="shared" si="185"/>
        <v>5</v>
      </c>
      <c r="S1091" s="55" t="str">
        <f t="shared" si="186"/>
        <v>C01705</v>
      </c>
      <c r="T1091" s="56">
        <f t="shared" si="187"/>
        <v>5</v>
      </c>
      <c r="U1091" s="57">
        <f t="shared" si="187"/>
        <v>5</v>
      </c>
      <c r="V1091" s="51" t="str">
        <f t="shared" si="188"/>
        <v>Champions</v>
      </c>
    </row>
    <row r="1092" spans="2:22" x14ac:dyDescent="0.25">
      <c r="B1092" t="s">
        <v>1130</v>
      </c>
      <c r="C1092" s="40">
        <v>44959</v>
      </c>
      <c r="D1092" s="2">
        <v>1</v>
      </c>
      <c r="E1092" s="4">
        <v>774.25</v>
      </c>
      <c r="F1092" s="4"/>
      <c r="G1092" s="4" t="str">
        <f t="shared" ref="G1092:G1155" si="189">B1092</f>
        <v>C01708</v>
      </c>
      <c r="H1092" s="40">
        <f t="shared" ref="H1092:H1155" si="190">C1092</f>
        <v>44959</v>
      </c>
      <c r="I1092" s="2">
        <f t="shared" ref="I1092:I1155" si="191">D1092</f>
        <v>1</v>
      </c>
      <c r="J1092" s="4">
        <f t="shared" ref="J1092:J1155" si="192">E1092</f>
        <v>774.25</v>
      </c>
      <c r="K1092">
        <f t="shared" ref="K1092:K1155" si="193">VLOOKUP(H1092,$P$5:$Q$9,2,TRUE)</f>
        <v>1</v>
      </c>
      <c r="L1092">
        <f t="shared" ref="L1092:L1155" si="194">VLOOKUP(I1092,$P$12:$Q$16,2,TRUE)</f>
        <v>3</v>
      </c>
      <c r="M1092">
        <f t="shared" ref="M1092:M1155" si="195">VLOOKUP(J1092,$P$19:$Q$23,2,TRUE)</f>
        <v>3</v>
      </c>
      <c r="N1092" s="53">
        <f t="shared" ref="N1092:N1155" si="196">(K1092+L1092+M1092)/3</f>
        <v>2.3333333333333335</v>
      </c>
      <c r="S1092" s="55" t="str">
        <f t="shared" ref="S1092:S1155" si="197">G1092</f>
        <v>C01708</v>
      </c>
      <c r="T1092" s="56">
        <f t="shared" ref="T1092:U1155" si="198">$N1092</f>
        <v>2.3333333333333335</v>
      </c>
      <c r="U1092" s="57">
        <f t="shared" si="198"/>
        <v>2.3333333333333335</v>
      </c>
      <c r="V1092" s="51" t="str">
        <f t="shared" ref="V1092:V1155" si="199">IF(U1092&gt;4,"Champions",IF(AND(U1092&gt;3,U1092&lt;=4),"Loyal or Potential Loyalists",IF(AND(U1092&gt;2,U1092&lt;=3),"At Risk Customers","Lost Customers")))</f>
        <v>At Risk Customers</v>
      </c>
    </row>
    <row r="1093" spans="2:22" x14ac:dyDescent="0.25">
      <c r="B1093" t="s">
        <v>1131</v>
      </c>
      <c r="C1093" s="40">
        <v>45940</v>
      </c>
      <c r="D1093" s="2">
        <v>1</v>
      </c>
      <c r="E1093" s="4">
        <v>2461.5100000000002</v>
      </c>
      <c r="F1093" s="4"/>
      <c r="G1093" s="4" t="str">
        <f t="shared" si="189"/>
        <v>C01711</v>
      </c>
      <c r="H1093" s="40">
        <f t="shared" si="190"/>
        <v>45940</v>
      </c>
      <c r="I1093" s="2">
        <f t="shared" si="191"/>
        <v>1</v>
      </c>
      <c r="J1093" s="4">
        <f t="shared" si="192"/>
        <v>2461.5100000000002</v>
      </c>
      <c r="K1093">
        <f t="shared" si="193"/>
        <v>5</v>
      </c>
      <c r="L1093">
        <f t="shared" si="194"/>
        <v>3</v>
      </c>
      <c r="M1093">
        <f t="shared" si="195"/>
        <v>4</v>
      </c>
      <c r="N1093" s="53">
        <f t="shared" si="196"/>
        <v>4</v>
      </c>
      <c r="S1093" s="55" t="str">
        <f t="shared" si="197"/>
        <v>C01711</v>
      </c>
      <c r="T1093" s="56">
        <f t="shared" si="198"/>
        <v>4</v>
      </c>
      <c r="U1093" s="57">
        <f t="shared" si="198"/>
        <v>4</v>
      </c>
      <c r="V1093" s="51" t="str">
        <f t="shared" si="199"/>
        <v>Loyal or Potential Loyalists</v>
      </c>
    </row>
    <row r="1094" spans="2:22" x14ac:dyDescent="0.25">
      <c r="B1094" t="s">
        <v>1132</v>
      </c>
      <c r="C1094" s="40">
        <v>45982</v>
      </c>
      <c r="D1094" s="2">
        <v>5</v>
      </c>
      <c r="E1094" s="4">
        <v>1829.43</v>
      </c>
      <c r="F1094" s="4"/>
      <c r="G1094" s="4" t="str">
        <f t="shared" si="189"/>
        <v>C01712</v>
      </c>
      <c r="H1094" s="40">
        <f t="shared" si="190"/>
        <v>45982</v>
      </c>
      <c r="I1094" s="2">
        <f t="shared" si="191"/>
        <v>5</v>
      </c>
      <c r="J1094" s="4">
        <f t="shared" si="192"/>
        <v>1829.43</v>
      </c>
      <c r="K1094">
        <f t="shared" si="193"/>
        <v>5</v>
      </c>
      <c r="L1094">
        <f t="shared" si="194"/>
        <v>5</v>
      </c>
      <c r="M1094">
        <f t="shared" si="195"/>
        <v>4</v>
      </c>
      <c r="N1094" s="53">
        <f t="shared" si="196"/>
        <v>4.666666666666667</v>
      </c>
      <c r="S1094" s="55" t="str">
        <f t="shared" si="197"/>
        <v>C01712</v>
      </c>
      <c r="T1094" s="56">
        <f t="shared" si="198"/>
        <v>4.666666666666667</v>
      </c>
      <c r="U1094" s="57">
        <f t="shared" si="198"/>
        <v>4.666666666666667</v>
      </c>
      <c r="V1094" s="51" t="str">
        <f t="shared" si="199"/>
        <v>Champions</v>
      </c>
    </row>
    <row r="1095" spans="2:22" x14ac:dyDescent="0.25">
      <c r="B1095" t="s">
        <v>1133</v>
      </c>
      <c r="C1095" s="40">
        <v>45716</v>
      </c>
      <c r="D1095" s="2">
        <v>1</v>
      </c>
      <c r="E1095" s="4">
        <v>921.7</v>
      </c>
      <c r="F1095" s="4"/>
      <c r="G1095" s="4" t="str">
        <f t="shared" si="189"/>
        <v>C01713</v>
      </c>
      <c r="H1095" s="40">
        <f t="shared" si="190"/>
        <v>45716</v>
      </c>
      <c r="I1095" s="2">
        <f t="shared" si="191"/>
        <v>1</v>
      </c>
      <c r="J1095" s="4">
        <f t="shared" si="192"/>
        <v>921.7</v>
      </c>
      <c r="K1095">
        <f t="shared" si="193"/>
        <v>3</v>
      </c>
      <c r="L1095">
        <f t="shared" si="194"/>
        <v>3</v>
      </c>
      <c r="M1095">
        <f t="shared" si="195"/>
        <v>3</v>
      </c>
      <c r="N1095" s="53">
        <f t="shared" si="196"/>
        <v>3</v>
      </c>
      <c r="S1095" s="55" t="str">
        <f t="shared" si="197"/>
        <v>C01713</v>
      </c>
      <c r="T1095" s="56">
        <f t="shared" si="198"/>
        <v>3</v>
      </c>
      <c r="U1095" s="57">
        <f t="shared" si="198"/>
        <v>3</v>
      </c>
      <c r="V1095" s="51" t="str">
        <f t="shared" si="199"/>
        <v>At Risk Customers</v>
      </c>
    </row>
    <row r="1096" spans="2:22" x14ac:dyDescent="0.25">
      <c r="B1096" t="s">
        <v>1134</v>
      </c>
      <c r="C1096" s="40">
        <v>45501</v>
      </c>
      <c r="D1096" s="2">
        <v>2</v>
      </c>
      <c r="E1096" s="4">
        <v>2520.4499999999998</v>
      </c>
      <c r="F1096" s="4"/>
      <c r="G1096" s="4" t="str">
        <f t="shared" si="189"/>
        <v>C01717</v>
      </c>
      <c r="H1096" s="40">
        <f t="shared" si="190"/>
        <v>45501</v>
      </c>
      <c r="I1096" s="2">
        <f t="shared" si="191"/>
        <v>2</v>
      </c>
      <c r="J1096" s="4">
        <f t="shared" si="192"/>
        <v>2520.4499999999998</v>
      </c>
      <c r="K1096">
        <f t="shared" si="193"/>
        <v>2</v>
      </c>
      <c r="L1096">
        <f t="shared" si="194"/>
        <v>4</v>
      </c>
      <c r="M1096">
        <f t="shared" si="195"/>
        <v>4</v>
      </c>
      <c r="N1096" s="53">
        <f t="shared" si="196"/>
        <v>3.3333333333333335</v>
      </c>
      <c r="S1096" s="55" t="str">
        <f t="shared" si="197"/>
        <v>C01717</v>
      </c>
      <c r="T1096" s="56">
        <f t="shared" si="198"/>
        <v>3.3333333333333335</v>
      </c>
      <c r="U1096" s="57">
        <f t="shared" si="198"/>
        <v>3.3333333333333335</v>
      </c>
      <c r="V1096" s="51" t="str">
        <f t="shared" si="199"/>
        <v>Loyal or Potential Loyalists</v>
      </c>
    </row>
    <row r="1097" spans="2:22" x14ac:dyDescent="0.25">
      <c r="B1097" t="s">
        <v>1135</v>
      </c>
      <c r="C1097" s="40">
        <v>45845</v>
      </c>
      <c r="D1097" s="2">
        <v>5</v>
      </c>
      <c r="E1097" s="4">
        <v>2533.6799999999998</v>
      </c>
      <c r="F1097" s="4"/>
      <c r="G1097" s="4" t="str">
        <f t="shared" si="189"/>
        <v>C01718</v>
      </c>
      <c r="H1097" s="40">
        <f t="shared" si="190"/>
        <v>45845</v>
      </c>
      <c r="I1097" s="2">
        <f t="shared" si="191"/>
        <v>5</v>
      </c>
      <c r="J1097" s="4">
        <f t="shared" si="192"/>
        <v>2533.6799999999998</v>
      </c>
      <c r="K1097">
        <f t="shared" si="193"/>
        <v>4</v>
      </c>
      <c r="L1097">
        <f t="shared" si="194"/>
        <v>5</v>
      </c>
      <c r="M1097">
        <f t="shared" si="195"/>
        <v>4</v>
      </c>
      <c r="N1097" s="53">
        <f t="shared" si="196"/>
        <v>4.333333333333333</v>
      </c>
      <c r="S1097" s="55" t="str">
        <f t="shared" si="197"/>
        <v>C01718</v>
      </c>
      <c r="T1097" s="56">
        <f t="shared" si="198"/>
        <v>4.333333333333333</v>
      </c>
      <c r="U1097" s="57">
        <f t="shared" si="198"/>
        <v>4.333333333333333</v>
      </c>
      <c r="V1097" s="51" t="str">
        <f t="shared" si="199"/>
        <v>Champions</v>
      </c>
    </row>
    <row r="1098" spans="2:22" x14ac:dyDescent="0.25">
      <c r="B1098" t="s">
        <v>1136</v>
      </c>
      <c r="C1098" s="40">
        <v>45747</v>
      </c>
      <c r="D1098" s="2">
        <v>2</v>
      </c>
      <c r="E1098" s="4">
        <v>1374.48</v>
      </c>
      <c r="F1098" s="4"/>
      <c r="G1098" s="4" t="str">
        <f t="shared" si="189"/>
        <v>C01719</v>
      </c>
      <c r="H1098" s="40">
        <f t="shared" si="190"/>
        <v>45747</v>
      </c>
      <c r="I1098" s="2">
        <f t="shared" si="191"/>
        <v>2</v>
      </c>
      <c r="J1098" s="4">
        <f t="shared" si="192"/>
        <v>1374.48</v>
      </c>
      <c r="K1098">
        <f t="shared" si="193"/>
        <v>3</v>
      </c>
      <c r="L1098">
        <f t="shared" si="194"/>
        <v>4</v>
      </c>
      <c r="M1098">
        <f t="shared" si="195"/>
        <v>4</v>
      </c>
      <c r="N1098" s="53">
        <f t="shared" si="196"/>
        <v>3.6666666666666665</v>
      </c>
      <c r="S1098" s="55" t="str">
        <f t="shared" si="197"/>
        <v>C01719</v>
      </c>
      <c r="T1098" s="56">
        <f t="shared" si="198"/>
        <v>3.6666666666666665</v>
      </c>
      <c r="U1098" s="57">
        <f t="shared" si="198"/>
        <v>3.6666666666666665</v>
      </c>
      <c r="V1098" s="51" t="str">
        <f t="shared" si="199"/>
        <v>Loyal or Potential Loyalists</v>
      </c>
    </row>
    <row r="1099" spans="2:22" x14ac:dyDescent="0.25">
      <c r="B1099" t="s">
        <v>1137</v>
      </c>
      <c r="C1099" s="40">
        <v>45676</v>
      </c>
      <c r="D1099" s="2">
        <v>1</v>
      </c>
      <c r="E1099" s="4">
        <v>117.02</v>
      </c>
      <c r="F1099" s="4"/>
      <c r="G1099" s="4" t="str">
        <f t="shared" si="189"/>
        <v>C01720</v>
      </c>
      <c r="H1099" s="40">
        <f t="shared" si="190"/>
        <v>45676</v>
      </c>
      <c r="I1099" s="2">
        <f t="shared" si="191"/>
        <v>1</v>
      </c>
      <c r="J1099" s="4">
        <f t="shared" si="192"/>
        <v>117.02</v>
      </c>
      <c r="K1099">
        <f t="shared" si="193"/>
        <v>3</v>
      </c>
      <c r="L1099">
        <f t="shared" si="194"/>
        <v>3</v>
      </c>
      <c r="M1099">
        <f t="shared" si="195"/>
        <v>1</v>
      </c>
      <c r="N1099" s="53">
        <f t="shared" si="196"/>
        <v>2.3333333333333335</v>
      </c>
      <c r="S1099" s="55" t="str">
        <f t="shared" si="197"/>
        <v>C01720</v>
      </c>
      <c r="T1099" s="56">
        <f t="shared" si="198"/>
        <v>2.3333333333333335</v>
      </c>
      <c r="U1099" s="57">
        <f t="shared" si="198"/>
        <v>2.3333333333333335</v>
      </c>
      <c r="V1099" s="51" t="str">
        <f t="shared" si="199"/>
        <v>At Risk Customers</v>
      </c>
    </row>
    <row r="1100" spans="2:22" x14ac:dyDescent="0.25">
      <c r="B1100" t="s">
        <v>1138</v>
      </c>
      <c r="C1100" s="40">
        <v>45163</v>
      </c>
      <c r="D1100" s="2">
        <v>1</v>
      </c>
      <c r="E1100" s="4">
        <v>74.180000000000007</v>
      </c>
      <c r="F1100" s="4"/>
      <c r="G1100" s="4" t="str">
        <f t="shared" si="189"/>
        <v>C01721</v>
      </c>
      <c r="H1100" s="40">
        <f t="shared" si="190"/>
        <v>45163</v>
      </c>
      <c r="I1100" s="2">
        <f t="shared" si="191"/>
        <v>1</v>
      </c>
      <c r="J1100" s="4">
        <f t="shared" si="192"/>
        <v>74.180000000000007</v>
      </c>
      <c r="K1100">
        <f t="shared" si="193"/>
        <v>1</v>
      </c>
      <c r="L1100">
        <f t="shared" si="194"/>
        <v>3</v>
      </c>
      <c r="M1100">
        <f t="shared" si="195"/>
        <v>1</v>
      </c>
      <c r="N1100" s="53">
        <f t="shared" si="196"/>
        <v>1.6666666666666667</v>
      </c>
      <c r="S1100" s="55" t="str">
        <f t="shared" si="197"/>
        <v>C01721</v>
      </c>
      <c r="T1100" s="56">
        <f t="shared" si="198"/>
        <v>1.6666666666666667</v>
      </c>
      <c r="U1100" s="57">
        <f t="shared" si="198"/>
        <v>1.6666666666666667</v>
      </c>
      <c r="V1100" s="51" t="str">
        <f t="shared" si="199"/>
        <v>Lost Customers</v>
      </c>
    </row>
    <row r="1101" spans="2:22" x14ac:dyDescent="0.25">
      <c r="B1101" t="s">
        <v>1139</v>
      </c>
      <c r="C1101" s="40">
        <v>46016</v>
      </c>
      <c r="D1101" s="2">
        <v>2</v>
      </c>
      <c r="E1101" s="4">
        <v>313.87</v>
      </c>
      <c r="F1101" s="4"/>
      <c r="G1101" s="4" t="str">
        <f t="shared" si="189"/>
        <v>C01722</v>
      </c>
      <c r="H1101" s="40">
        <f t="shared" si="190"/>
        <v>46016</v>
      </c>
      <c r="I1101" s="2">
        <f t="shared" si="191"/>
        <v>2</v>
      </c>
      <c r="J1101" s="4">
        <f t="shared" si="192"/>
        <v>313.87</v>
      </c>
      <c r="K1101">
        <f t="shared" si="193"/>
        <v>5</v>
      </c>
      <c r="L1101">
        <f t="shared" si="194"/>
        <v>4</v>
      </c>
      <c r="M1101">
        <f t="shared" si="195"/>
        <v>2</v>
      </c>
      <c r="N1101" s="53">
        <f t="shared" si="196"/>
        <v>3.6666666666666665</v>
      </c>
      <c r="S1101" s="55" t="str">
        <f t="shared" si="197"/>
        <v>C01722</v>
      </c>
      <c r="T1101" s="56">
        <f t="shared" si="198"/>
        <v>3.6666666666666665</v>
      </c>
      <c r="U1101" s="57">
        <f t="shared" si="198"/>
        <v>3.6666666666666665</v>
      </c>
      <c r="V1101" s="51" t="str">
        <f t="shared" si="199"/>
        <v>Loyal or Potential Loyalists</v>
      </c>
    </row>
    <row r="1102" spans="2:22" x14ac:dyDescent="0.25">
      <c r="B1102" t="s">
        <v>1140</v>
      </c>
      <c r="C1102" s="40">
        <v>45792</v>
      </c>
      <c r="D1102" s="2">
        <v>1</v>
      </c>
      <c r="E1102" s="4">
        <v>160.63</v>
      </c>
      <c r="F1102" s="4"/>
      <c r="G1102" s="4" t="str">
        <f t="shared" si="189"/>
        <v>C01723</v>
      </c>
      <c r="H1102" s="40">
        <f t="shared" si="190"/>
        <v>45792</v>
      </c>
      <c r="I1102" s="2">
        <f t="shared" si="191"/>
        <v>1</v>
      </c>
      <c r="J1102" s="4">
        <f t="shared" si="192"/>
        <v>160.63</v>
      </c>
      <c r="K1102">
        <f t="shared" si="193"/>
        <v>3</v>
      </c>
      <c r="L1102">
        <f t="shared" si="194"/>
        <v>3</v>
      </c>
      <c r="M1102">
        <f t="shared" si="195"/>
        <v>1</v>
      </c>
      <c r="N1102" s="53">
        <f t="shared" si="196"/>
        <v>2.3333333333333335</v>
      </c>
      <c r="S1102" s="55" t="str">
        <f t="shared" si="197"/>
        <v>C01723</v>
      </c>
      <c r="T1102" s="56">
        <f t="shared" si="198"/>
        <v>2.3333333333333335</v>
      </c>
      <c r="U1102" s="57">
        <f t="shared" si="198"/>
        <v>2.3333333333333335</v>
      </c>
      <c r="V1102" s="51" t="str">
        <f t="shared" si="199"/>
        <v>At Risk Customers</v>
      </c>
    </row>
    <row r="1103" spans="2:22" x14ac:dyDescent="0.25">
      <c r="B1103" t="s">
        <v>1141</v>
      </c>
      <c r="C1103" s="40">
        <v>45061</v>
      </c>
      <c r="D1103" s="2">
        <v>1</v>
      </c>
      <c r="E1103" s="4">
        <v>2275.44</v>
      </c>
      <c r="F1103" s="4"/>
      <c r="G1103" s="4" t="str">
        <f t="shared" si="189"/>
        <v>C01724</v>
      </c>
      <c r="H1103" s="40">
        <f t="shared" si="190"/>
        <v>45061</v>
      </c>
      <c r="I1103" s="2">
        <f t="shared" si="191"/>
        <v>1</v>
      </c>
      <c r="J1103" s="4">
        <f t="shared" si="192"/>
        <v>2275.44</v>
      </c>
      <c r="K1103">
        <f t="shared" si="193"/>
        <v>1</v>
      </c>
      <c r="L1103">
        <f t="shared" si="194"/>
        <v>3</v>
      </c>
      <c r="M1103">
        <f t="shared" si="195"/>
        <v>4</v>
      </c>
      <c r="N1103" s="53">
        <f t="shared" si="196"/>
        <v>2.6666666666666665</v>
      </c>
      <c r="S1103" s="55" t="str">
        <f t="shared" si="197"/>
        <v>C01724</v>
      </c>
      <c r="T1103" s="56">
        <f t="shared" si="198"/>
        <v>2.6666666666666665</v>
      </c>
      <c r="U1103" s="57">
        <f t="shared" si="198"/>
        <v>2.6666666666666665</v>
      </c>
      <c r="V1103" s="51" t="str">
        <f t="shared" si="199"/>
        <v>At Risk Customers</v>
      </c>
    </row>
    <row r="1104" spans="2:22" x14ac:dyDescent="0.25">
      <c r="B1104" t="s">
        <v>1142</v>
      </c>
      <c r="C1104" s="40">
        <v>45075</v>
      </c>
      <c r="D1104" s="2">
        <v>1</v>
      </c>
      <c r="E1104" s="4">
        <v>65.13</v>
      </c>
      <c r="F1104" s="4"/>
      <c r="G1104" s="4" t="str">
        <f t="shared" si="189"/>
        <v>C01726</v>
      </c>
      <c r="H1104" s="40">
        <f t="shared" si="190"/>
        <v>45075</v>
      </c>
      <c r="I1104" s="2">
        <f t="shared" si="191"/>
        <v>1</v>
      </c>
      <c r="J1104" s="4">
        <f t="shared" si="192"/>
        <v>65.13</v>
      </c>
      <c r="K1104">
        <f t="shared" si="193"/>
        <v>1</v>
      </c>
      <c r="L1104">
        <f t="shared" si="194"/>
        <v>3</v>
      </c>
      <c r="M1104">
        <f t="shared" si="195"/>
        <v>1</v>
      </c>
      <c r="N1104" s="53">
        <f t="shared" si="196"/>
        <v>1.6666666666666667</v>
      </c>
      <c r="S1104" s="55" t="str">
        <f t="shared" si="197"/>
        <v>C01726</v>
      </c>
      <c r="T1104" s="56">
        <f t="shared" si="198"/>
        <v>1.6666666666666667</v>
      </c>
      <c r="U1104" s="57">
        <f t="shared" si="198"/>
        <v>1.6666666666666667</v>
      </c>
      <c r="V1104" s="51" t="str">
        <f t="shared" si="199"/>
        <v>Lost Customers</v>
      </c>
    </row>
    <row r="1105" spans="2:22" x14ac:dyDescent="0.25">
      <c r="B1105" t="s">
        <v>1143</v>
      </c>
      <c r="C1105" s="40">
        <v>45685</v>
      </c>
      <c r="D1105" s="2">
        <v>2</v>
      </c>
      <c r="E1105" s="4">
        <v>2961.27</v>
      </c>
      <c r="F1105" s="4"/>
      <c r="G1105" s="4" t="str">
        <f t="shared" si="189"/>
        <v>C01727</v>
      </c>
      <c r="H1105" s="40">
        <f t="shared" si="190"/>
        <v>45685</v>
      </c>
      <c r="I1105" s="2">
        <f t="shared" si="191"/>
        <v>2</v>
      </c>
      <c r="J1105" s="4">
        <f t="shared" si="192"/>
        <v>2961.27</v>
      </c>
      <c r="K1105">
        <f t="shared" si="193"/>
        <v>3</v>
      </c>
      <c r="L1105">
        <f t="shared" si="194"/>
        <v>4</v>
      </c>
      <c r="M1105">
        <f t="shared" si="195"/>
        <v>4</v>
      </c>
      <c r="N1105" s="53">
        <f t="shared" si="196"/>
        <v>3.6666666666666665</v>
      </c>
      <c r="S1105" s="55" t="str">
        <f t="shared" si="197"/>
        <v>C01727</v>
      </c>
      <c r="T1105" s="56">
        <f t="shared" si="198"/>
        <v>3.6666666666666665</v>
      </c>
      <c r="U1105" s="57">
        <f t="shared" si="198"/>
        <v>3.6666666666666665</v>
      </c>
      <c r="V1105" s="51" t="str">
        <f t="shared" si="199"/>
        <v>Loyal or Potential Loyalists</v>
      </c>
    </row>
    <row r="1106" spans="2:22" x14ac:dyDescent="0.25">
      <c r="B1106" t="s">
        <v>1144</v>
      </c>
      <c r="C1106" s="40">
        <v>45610</v>
      </c>
      <c r="D1106" s="2">
        <v>1</v>
      </c>
      <c r="E1106" s="4">
        <v>3261.56</v>
      </c>
      <c r="F1106" s="4"/>
      <c r="G1106" s="4" t="str">
        <f t="shared" si="189"/>
        <v>C01733</v>
      </c>
      <c r="H1106" s="40">
        <f t="shared" si="190"/>
        <v>45610</v>
      </c>
      <c r="I1106" s="2">
        <f t="shared" si="191"/>
        <v>1</v>
      </c>
      <c r="J1106" s="4">
        <f t="shared" si="192"/>
        <v>3261.56</v>
      </c>
      <c r="K1106">
        <f t="shared" si="193"/>
        <v>3</v>
      </c>
      <c r="L1106">
        <f t="shared" si="194"/>
        <v>3</v>
      </c>
      <c r="M1106">
        <f t="shared" si="195"/>
        <v>4</v>
      </c>
      <c r="N1106" s="53">
        <f t="shared" si="196"/>
        <v>3.3333333333333335</v>
      </c>
      <c r="S1106" s="55" t="str">
        <f t="shared" si="197"/>
        <v>C01733</v>
      </c>
      <c r="T1106" s="56">
        <f t="shared" si="198"/>
        <v>3.3333333333333335</v>
      </c>
      <c r="U1106" s="57">
        <f t="shared" si="198"/>
        <v>3.3333333333333335</v>
      </c>
      <c r="V1106" s="51" t="str">
        <f t="shared" si="199"/>
        <v>Loyal or Potential Loyalists</v>
      </c>
    </row>
    <row r="1107" spans="2:22" x14ac:dyDescent="0.25">
      <c r="B1107" t="s">
        <v>1145</v>
      </c>
      <c r="C1107" s="40">
        <v>45465</v>
      </c>
      <c r="D1107" s="2">
        <v>1</v>
      </c>
      <c r="E1107" s="4">
        <v>1073.67</v>
      </c>
      <c r="F1107" s="4"/>
      <c r="G1107" s="4" t="str">
        <f t="shared" si="189"/>
        <v>C01735</v>
      </c>
      <c r="H1107" s="40">
        <f t="shared" si="190"/>
        <v>45465</v>
      </c>
      <c r="I1107" s="2">
        <f t="shared" si="191"/>
        <v>1</v>
      </c>
      <c r="J1107" s="4">
        <f t="shared" si="192"/>
        <v>1073.67</v>
      </c>
      <c r="K1107">
        <f t="shared" si="193"/>
        <v>2</v>
      </c>
      <c r="L1107">
        <f t="shared" si="194"/>
        <v>3</v>
      </c>
      <c r="M1107">
        <f t="shared" si="195"/>
        <v>3</v>
      </c>
      <c r="N1107" s="53">
        <f t="shared" si="196"/>
        <v>2.6666666666666665</v>
      </c>
      <c r="S1107" s="55" t="str">
        <f t="shared" si="197"/>
        <v>C01735</v>
      </c>
      <c r="T1107" s="56">
        <f t="shared" si="198"/>
        <v>2.6666666666666665</v>
      </c>
      <c r="U1107" s="57">
        <f t="shared" si="198"/>
        <v>2.6666666666666665</v>
      </c>
      <c r="V1107" s="51" t="str">
        <f t="shared" si="199"/>
        <v>At Risk Customers</v>
      </c>
    </row>
    <row r="1108" spans="2:22" x14ac:dyDescent="0.25">
      <c r="B1108" t="s">
        <v>1146</v>
      </c>
      <c r="C1108" s="40">
        <v>45481</v>
      </c>
      <c r="D1108" s="2">
        <v>1</v>
      </c>
      <c r="E1108" s="4">
        <v>432.84</v>
      </c>
      <c r="F1108" s="4"/>
      <c r="G1108" s="4" t="str">
        <f t="shared" si="189"/>
        <v>C01736</v>
      </c>
      <c r="H1108" s="40">
        <f t="shared" si="190"/>
        <v>45481</v>
      </c>
      <c r="I1108" s="2">
        <f t="shared" si="191"/>
        <v>1</v>
      </c>
      <c r="J1108" s="4">
        <f t="shared" si="192"/>
        <v>432.84</v>
      </c>
      <c r="K1108">
        <f t="shared" si="193"/>
        <v>2</v>
      </c>
      <c r="L1108">
        <f t="shared" si="194"/>
        <v>3</v>
      </c>
      <c r="M1108">
        <f t="shared" si="195"/>
        <v>2</v>
      </c>
      <c r="N1108" s="53">
        <f t="shared" si="196"/>
        <v>2.3333333333333335</v>
      </c>
      <c r="S1108" s="55" t="str">
        <f t="shared" si="197"/>
        <v>C01736</v>
      </c>
      <c r="T1108" s="56">
        <f t="shared" si="198"/>
        <v>2.3333333333333335</v>
      </c>
      <c r="U1108" s="57">
        <f t="shared" si="198"/>
        <v>2.3333333333333335</v>
      </c>
      <c r="V1108" s="51" t="str">
        <f t="shared" si="199"/>
        <v>At Risk Customers</v>
      </c>
    </row>
    <row r="1109" spans="2:22" x14ac:dyDescent="0.25">
      <c r="B1109" t="s">
        <v>1147</v>
      </c>
      <c r="C1109" s="40">
        <v>45239</v>
      </c>
      <c r="D1109" s="2">
        <v>1</v>
      </c>
      <c r="E1109" s="4">
        <v>4159.16</v>
      </c>
      <c r="F1109" s="4"/>
      <c r="G1109" s="4" t="str">
        <f t="shared" si="189"/>
        <v>C01738</v>
      </c>
      <c r="H1109" s="40">
        <f t="shared" si="190"/>
        <v>45239</v>
      </c>
      <c r="I1109" s="2">
        <f t="shared" si="191"/>
        <v>1</v>
      </c>
      <c r="J1109" s="4">
        <f t="shared" si="192"/>
        <v>4159.16</v>
      </c>
      <c r="K1109">
        <f t="shared" si="193"/>
        <v>1</v>
      </c>
      <c r="L1109">
        <f t="shared" si="194"/>
        <v>3</v>
      </c>
      <c r="M1109">
        <f t="shared" si="195"/>
        <v>5</v>
      </c>
      <c r="N1109" s="53">
        <f t="shared" si="196"/>
        <v>3</v>
      </c>
      <c r="S1109" s="55" t="str">
        <f t="shared" si="197"/>
        <v>C01738</v>
      </c>
      <c r="T1109" s="56">
        <f t="shared" si="198"/>
        <v>3</v>
      </c>
      <c r="U1109" s="57">
        <f t="shared" si="198"/>
        <v>3</v>
      </c>
      <c r="V1109" s="51" t="str">
        <f t="shared" si="199"/>
        <v>At Risk Customers</v>
      </c>
    </row>
    <row r="1110" spans="2:22" x14ac:dyDescent="0.25">
      <c r="B1110" t="s">
        <v>1148</v>
      </c>
      <c r="C1110" s="40">
        <v>45988</v>
      </c>
      <c r="D1110" s="2">
        <v>2</v>
      </c>
      <c r="E1110" s="4">
        <v>3339</v>
      </c>
      <c r="F1110" s="4"/>
      <c r="G1110" s="4" t="str">
        <f t="shared" si="189"/>
        <v>C01743</v>
      </c>
      <c r="H1110" s="40">
        <f t="shared" si="190"/>
        <v>45988</v>
      </c>
      <c r="I1110" s="2">
        <f t="shared" si="191"/>
        <v>2</v>
      </c>
      <c r="J1110" s="4">
        <f t="shared" si="192"/>
        <v>3339</v>
      </c>
      <c r="K1110">
        <f t="shared" si="193"/>
        <v>5</v>
      </c>
      <c r="L1110">
        <f t="shared" si="194"/>
        <v>4</v>
      </c>
      <c r="M1110">
        <f t="shared" si="195"/>
        <v>4</v>
      </c>
      <c r="N1110" s="53">
        <f t="shared" si="196"/>
        <v>4.333333333333333</v>
      </c>
      <c r="S1110" s="55" t="str">
        <f t="shared" si="197"/>
        <v>C01743</v>
      </c>
      <c r="T1110" s="56">
        <f t="shared" si="198"/>
        <v>4.333333333333333</v>
      </c>
      <c r="U1110" s="57">
        <f t="shared" si="198"/>
        <v>4.333333333333333</v>
      </c>
      <c r="V1110" s="51" t="str">
        <f t="shared" si="199"/>
        <v>Champions</v>
      </c>
    </row>
    <row r="1111" spans="2:22" x14ac:dyDescent="0.25">
      <c r="B1111" t="s">
        <v>1149</v>
      </c>
      <c r="C1111" s="40">
        <v>45895</v>
      </c>
      <c r="D1111" s="2">
        <v>3</v>
      </c>
      <c r="E1111" s="4">
        <v>2935.64</v>
      </c>
      <c r="F1111" s="4"/>
      <c r="G1111" s="4" t="str">
        <f t="shared" si="189"/>
        <v>C01744</v>
      </c>
      <c r="H1111" s="40">
        <f t="shared" si="190"/>
        <v>45895</v>
      </c>
      <c r="I1111" s="2">
        <f t="shared" si="191"/>
        <v>3</v>
      </c>
      <c r="J1111" s="4">
        <f t="shared" si="192"/>
        <v>2935.64</v>
      </c>
      <c r="K1111">
        <f t="shared" si="193"/>
        <v>4</v>
      </c>
      <c r="L1111">
        <f t="shared" si="194"/>
        <v>4</v>
      </c>
      <c r="M1111">
        <f t="shared" si="195"/>
        <v>4</v>
      </c>
      <c r="N1111" s="53">
        <f t="shared" si="196"/>
        <v>4</v>
      </c>
      <c r="S1111" s="55" t="str">
        <f t="shared" si="197"/>
        <v>C01744</v>
      </c>
      <c r="T1111" s="56">
        <f t="shared" si="198"/>
        <v>4</v>
      </c>
      <c r="U1111" s="57">
        <f t="shared" si="198"/>
        <v>4</v>
      </c>
      <c r="V1111" s="51" t="str">
        <f t="shared" si="199"/>
        <v>Loyal or Potential Loyalists</v>
      </c>
    </row>
    <row r="1112" spans="2:22" x14ac:dyDescent="0.25">
      <c r="B1112" t="s">
        <v>1150</v>
      </c>
      <c r="C1112" s="40">
        <v>45621</v>
      </c>
      <c r="D1112" s="2">
        <v>1</v>
      </c>
      <c r="E1112" s="4">
        <v>42.77</v>
      </c>
      <c r="F1112" s="4"/>
      <c r="G1112" s="4" t="str">
        <f t="shared" si="189"/>
        <v>C01746</v>
      </c>
      <c r="H1112" s="40">
        <f t="shared" si="190"/>
        <v>45621</v>
      </c>
      <c r="I1112" s="2">
        <f t="shared" si="191"/>
        <v>1</v>
      </c>
      <c r="J1112" s="4">
        <f t="shared" si="192"/>
        <v>42.77</v>
      </c>
      <c r="K1112">
        <f t="shared" si="193"/>
        <v>3</v>
      </c>
      <c r="L1112">
        <f t="shared" si="194"/>
        <v>3</v>
      </c>
      <c r="M1112">
        <f t="shared" si="195"/>
        <v>1</v>
      </c>
      <c r="N1112" s="53">
        <f t="shared" si="196"/>
        <v>2.3333333333333335</v>
      </c>
      <c r="S1112" s="55" t="str">
        <f t="shared" si="197"/>
        <v>C01746</v>
      </c>
      <c r="T1112" s="56">
        <f t="shared" si="198"/>
        <v>2.3333333333333335</v>
      </c>
      <c r="U1112" s="57">
        <f t="shared" si="198"/>
        <v>2.3333333333333335</v>
      </c>
      <c r="V1112" s="51" t="str">
        <f t="shared" si="199"/>
        <v>At Risk Customers</v>
      </c>
    </row>
    <row r="1113" spans="2:22" x14ac:dyDescent="0.25">
      <c r="B1113" t="s">
        <v>1151</v>
      </c>
      <c r="C1113" s="40">
        <v>45943</v>
      </c>
      <c r="D1113" s="2">
        <v>1</v>
      </c>
      <c r="E1113" s="4">
        <v>308.57</v>
      </c>
      <c r="F1113" s="4"/>
      <c r="G1113" s="4" t="str">
        <f t="shared" si="189"/>
        <v>C01747</v>
      </c>
      <c r="H1113" s="40">
        <f t="shared" si="190"/>
        <v>45943</v>
      </c>
      <c r="I1113" s="2">
        <f t="shared" si="191"/>
        <v>1</v>
      </c>
      <c r="J1113" s="4">
        <f t="shared" si="192"/>
        <v>308.57</v>
      </c>
      <c r="K1113">
        <f t="shared" si="193"/>
        <v>5</v>
      </c>
      <c r="L1113">
        <f t="shared" si="194"/>
        <v>3</v>
      </c>
      <c r="M1113">
        <f t="shared" si="195"/>
        <v>2</v>
      </c>
      <c r="N1113" s="53">
        <f t="shared" si="196"/>
        <v>3.3333333333333335</v>
      </c>
      <c r="S1113" s="55" t="str">
        <f t="shared" si="197"/>
        <v>C01747</v>
      </c>
      <c r="T1113" s="56">
        <f t="shared" si="198"/>
        <v>3.3333333333333335</v>
      </c>
      <c r="U1113" s="57">
        <f t="shared" si="198"/>
        <v>3.3333333333333335</v>
      </c>
      <c r="V1113" s="51" t="str">
        <f t="shared" si="199"/>
        <v>Loyal or Potential Loyalists</v>
      </c>
    </row>
    <row r="1114" spans="2:22" x14ac:dyDescent="0.25">
      <c r="B1114" t="s">
        <v>1152</v>
      </c>
      <c r="C1114" s="40">
        <v>45923</v>
      </c>
      <c r="D1114" s="2">
        <v>3</v>
      </c>
      <c r="E1114" s="4">
        <v>796.28</v>
      </c>
      <c r="F1114" s="4"/>
      <c r="G1114" s="4" t="str">
        <f t="shared" si="189"/>
        <v>C01748</v>
      </c>
      <c r="H1114" s="40">
        <f t="shared" si="190"/>
        <v>45923</v>
      </c>
      <c r="I1114" s="2">
        <f t="shared" si="191"/>
        <v>3</v>
      </c>
      <c r="J1114" s="4">
        <f t="shared" si="192"/>
        <v>796.28</v>
      </c>
      <c r="K1114">
        <f t="shared" si="193"/>
        <v>4</v>
      </c>
      <c r="L1114">
        <f t="shared" si="194"/>
        <v>4</v>
      </c>
      <c r="M1114">
        <f t="shared" si="195"/>
        <v>3</v>
      </c>
      <c r="N1114" s="53">
        <f t="shared" si="196"/>
        <v>3.6666666666666665</v>
      </c>
      <c r="S1114" s="55" t="str">
        <f t="shared" si="197"/>
        <v>C01748</v>
      </c>
      <c r="T1114" s="56">
        <f t="shared" si="198"/>
        <v>3.6666666666666665</v>
      </c>
      <c r="U1114" s="57">
        <f t="shared" si="198"/>
        <v>3.6666666666666665</v>
      </c>
      <c r="V1114" s="51" t="str">
        <f t="shared" si="199"/>
        <v>Loyal or Potential Loyalists</v>
      </c>
    </row>
    <row r="1115" spans="2:22" x14ac:dyDescent="0.25">
      <c r="B1115" t="s">
        <v>1153</v>
      </c>
      <c r="C1115" s="40">
        <v>45787</v>
      </c>
      <c r="D1115" s="2">
        <v>1</v>
      </c>
      <c r="E1115" s="4">
        <v>306.69</v>
      </c>
      <c r="F1115" s="4"/>
      <c r="G1115" s="4" t="str">
        <f t="shared" si="189"/>
        <v>C01749</v>
      </c>
      <c r="H1115" s="40">
        <f t="shared" si="190"/>
        <v>45787</v>
      </c>
      <c r="I1115" s="2">
        <f t="shared" si="191"/>
        <v>1</v>
      </c>
      <c r="J1115" s="4">
        <f t="shared" si="192"/>
        <v>306.69</v>
      </c>
      <c r="K1115">
        <f t="shared" si="193"/>
        <v>3</v>
      </c>
      <c r="L1115">
        <f t="shared" si="194"/>
        <v>3</v>
      </c>
      <c r="M1115">
        <f t="shared" si="195"/>
        <v>2</v>
      </c>
      <c r="N1115" s="53">
        <f t="shared" si="196"/>
        <v>2.6666666666666665</v>
      </c>
      <c r="S1115" s="55" t="str">
        <f t="shared" si="197"/>
        <v>C01749</v>
      </c>
      <c r="T1115" s="56">
        <f t="shared" si="198"/>
        <v>2.6666666666666665</v>
      </c>
      <c r="U1115" s="57">
        <f t="shared" si="198"/>
        <v>2.6666666666666665</v>
      </c>
      <c r="V1115" s="51" t="str">
        <f t="shared" si="199"/>
        <v>At Risk Customers</v>
      </c>
    </row>
    <row r="1116" spans="2:22" x14ac:dyDescent="0.25">
      <c r="B1116" t="s">
        <v>1154</v>
      </c>
      <c r="C1116" s="40">
        <v>45362</v>
      </c>
      <c r="D1116" s="2">
        <v>3</v>
      </c>
      <c r="E1116" s="4">
        <v>1461.41</v>
      </c>
      <c r="F1116" s="4"/>
      <c r="G1116" s="4" t="str">
        <f t="shared" si="189"/>
        <v>C01750</v>
      </c>
      <c r="H1116" s="40">
        <f t="shared" si="190"/>
        <v>45362</v>
      </c>
      <c r="I1116" s="2">
        <f t="shared" si="191"/>
        <v>3</v>
      </c>
      <c r="J1116" s="4">
        <f t="shared" si="192"/>
        <v>1461.41</v>
      </c>
      <c r="K1116">
        <f t="shared" si="193"/>
        <v>2</v>
      </c>
      <c r="L1116">
        <f t="shared" si="194"/>
        <v>4</v>
      </c>
      <c r="M1116">
        <f t="shared" si="195"/>
        <v>4</v>
      </c>
      <c r="N1116" s="53">
        <f t="shared" si="196"/>
        <v>3.3333333333333335</v>
      </c>
      <c r="S1116" s="55" t="str">
        <f t="shared" si="197"/>
        <v>C01750</v>
      </c>
      <c r="T1116" s="56">
        <f t="shared" si="198"/>
        <v>3.3333333333333335</v>
      </c>
      <c r="U1116" s="57">
        <f t="shared" si="198"/>
        <v>3.3333333333333335</v>
      </c>
      <c r="V1116" s="51" t="str">
        <f t="shared" si="199"/>
        <v>Loyal or Potential Loyalists</v>
      </c>
    </row>
    <row r="1117" spans="2:22" x14ac:dyDescent="0.25">
      <c r="B1117" t="s">
        <v>1155</v>
      </c>
      <c r="C1117" s="40">
        <v>45842</v>
      </c>
      <c r="D1117" s="2">
        <v>3</v>
      </c>
      <c r="E1117" s="4">
        <v>598.75</v>
      </c>
      <c r="F1117" s="4"/>
      <c r="G1117" s="4" t="str">
        <f t="shared" si="189"/>
        <v>C01753</v>
      </c>
      <c r="H1117" s="40">
        <f t="shared" si="190"/>
        <v>45842</v>
      </c>
      <c r="I1117" s="2">
        <f t="shared" si="191"/>
        <v>3</v>
      </c>
      <c r="J1117" s="4">
        <f t="shared" si="192"/>
        <v>598.75</v>
      </c>
      <c r="K1117">
        <f t="shared" si="193"/>
        <v>4</v>
      </c>
      <c r="L1117">
        <f t="shared" si="194"/>
        <v>4</v>
      </c>
      <c r="M1117">
        <f t="shared" si="195"/>
        <v>3</v>
      </c>
      <c r="N1117" s="53">
        <f t="shared" si="196"/>
        <v>3.6666666666666665</v>
      </c>
      <c r="S1117" s="55" t="str">
        <f t="shared" si="197"/>
        <v>C01753</v>
      </c>
      <c r="T1117" s="56">
        <f t="shared" si="198"/>
        <v>3.6666666666666665</v>
      </c>
      <c r="U1117" s="57">
        <f t="shared" si="198"/>
        <v>3.6666666666666665</v>
      </c>
      <c r="V1117" s="51" t="str">
        <f t="shared" si="199"/>
        <v>Loyal or Potential Loyalists</v>
      </c>
    </row>
    <row r="1118" spans="2:22" x14ac:dyDescent="0.25">
      <c r="B1118" t="s">
        <v>1156</v>
      </c>
      <c r="C1118" s="40">
        <v>45844</v>
      </c>
      <c r="D1118" s="2">
        <v>2</v>
      </c>
      <c r="E1118" s="4">
        <v>2316.62</v>
      </c>
      <c r="F1118" s="4"/>
      <c r="G1118" s="4" t="str">
        <f t="shared" si="189"/>
        <v>C01754</v>
      </c>
      <c r="H1118" s="40">
        <f t="shared" si="190"/>
        <v>45844</v>
      </c>
      <c r="I1118" s="2">
        <f t="shared" si="191"/>
        <v>2</v>
      </c>
      <c r="J1118" s="4">
        <f t="shared" si="192"/>
        <v>2316.62</v>
      </c>
      <c r="K1118">
        <f t="shared" si="193"/>
        <v>4</v>
      </c>
      <c r="L1118">
        <f t="shared" si="194"/>
        <v>4</v>
      </c>
      <c r="M1118">
        <f t="shared" si="195"/>
        <v>4</v>
      </c>
      <c r="N1118" s="53">
        <f t="shared" si="196"/>
        <v>4</v>
      </c>
      <c r="S1118" s="55" t="str">
        <f t="shared" si="197"/>
        <v>C01754</v>
      </c>
      <c r="T1118" s="56">
        <f t="shared" si="198"/>
        <v>4</v>
      </c>
      <c r="U1118" s="57">
        <f t="shared" si="198"/>
        <v>4</v>
      </c>
      <c r="V1118" s="51" t="str">
        <f t="shared" si="199"/>
        <v>Loyal or Potential Loyalists</v>
      </c>
    </row>
    <row r="1119" spans="2:22" x14ac:dyDescent="0.25">
      <c r="B1119" t="s">
        <v>1157</v>
      </c>
      <c r="C1119" s="40">
        <v>45549</v>
      </c>
      <c r="D1119" s="2">
        <v>1</v>
      </c>
      <c r="E1119" s="4">
        <v>3625.4</v>
      </c>
      <c r="F1119" s="4"/>
      <c r="G1119" s="4" t="str">
        <f t="shared" si="189"/>
        <v>C01755</v>
      </c>
      <c r="H1119" s="40">
        <f t="shared" si="190"/>
        <v>45549</v>
      </c>
      <c r="I1119" s="2">
        <f t="shared" si="191"/>
        <v>1</v>
      </c>
      <c r="J1119" s="4">
        <f t="shared" si="192"/>
        <v>3625.4</v>
      </c>
      <c r="K1119">
        <f t="shared" si="193"/>
        <v>2</v>
      </c>
      <c r="L1119">
        <f t="shared" si="194"/>
        <v>3</v>
      </c>
      <c r="M1119">
        <f t="shared" si="195"/>
        <v>4</v>
      </c>
      <c r="N1119" s="53">
        <f t="shared" si="196"/>
        <v>3</v>
      </c>
      <c r="S1119" s="55" t="str">
        <f t="shared" si="197"/>
        <v>C01755</v>
      </c>
      <c r="T1119" s="56">
        <f t="shared" si="198"/>
        <v>3</v>
      </c>
      <c r="U1119" s="57">
        <f t="shared" si="198"/>
        <v>3</v>
      </c>
      <c r="V1119" s="51" t="str">
        <f t="shared" si="199"/>
        <v>At Risk Customers</v>
      </c>
    </row>
    <row r="1120" spans="2:22" x14ac:dyDescent="0.25">
      <c r="B1120" t="s">
        <v>1158</v>
      </c>
      <c r="C1120" s="40">
        <v>45085</v>
      </c>
      <c r="D1120" s="2">
        <v>1</v>
      </c>
      <c r="E1120" s="4">
        <v>3030.12</v>
      </c>
      <c r="F1120" s="4"/>
      <c r="G1120" s="4" t="str">
        <f t="shared" si="189"/>
        <v>C01756</v>
      </c>
      <c r="H1120" s="40">
        <f t="shared" si="190"/>
        <v>45085</v>
      </c>
      <c r="I1120" s="2">
        <f t="shared" si="191"/>
        <v>1</v>
      </c>
      <c r="J1120" s="4">
        <f t="shared" si="192"/>
        <v>3030.12</v>
      </c>
      <c r="K1120">
        <f t="shared" si="193"/>
        <v>1</v>
      </c>
      <c r="L1120">
        <f t="shared" si="194"/>
        <v>3</v>
      </c>
      <c r="M1120">
        <f t="shared" si="195"/>
        <v>4</v>
      </c>
      <c r="N1120" s="53">
        <f t="shared" si="196"/>
        <v>2.6666666666666665</v>
      </c>
      <c r="S1120" s="55" t="str">
        <f t="shared" si="197"/>
        <v>C01756</v>
      </c>
      <c r="T1120" s="56">
        <f t="shared" si="198"/>
        <v>2.6666666666666665</v>
      </c>
      <c r="U1120" s="57">
        <f t="shared" si="198"/>
        <v>2.6666666666666665</v>
      </c>
      <c r="V1120" s="51" t="str">
        <f t="shared" si="199"/>
        <v>At Risk Customers</v>
      </c>
    </row>
    <row r="1121" spans="2:22" x14ac:dyDescent="0.25">
      <c r="B1121" t="s">
        <v>1159</v>
      </c>
      <c r="C1121" s="40">
        <v>45830</v>
      </c>
      <c r="D1121" s="2">
        <v>1</v>
      </c>
      <c r="E1121" s="4">
        <v>1475.75</v>
      </c>
      <c r="F1121" s="4"/>
      <c r="G1121" s="4" t="str">
        <f t="shared" si="189"/>
        <v>C01758</v>
      </c>
      <c r="H1121" s="40">
        <f t="shared" si="190"/>
        <v>45830</v>
      </c>
      <c r="I1121" s="2">
        <f t="shared" si="191"/>
        <v>1</v>
      </c>
      <c r="J1121" s="4">
        <f t="shared" si="192"/>
        <v>1475.75</v>
      </c>
      <c r="K1121">
        <f t="shared" si="193"/>
        <v>4</v>
      </c>
      <c r="L1121">
        <f t="shared" si="194"/>
        <v>3</v>
      </c>
      <c r="M1121">
        <f t="shared" si="195"/>
        <v>4</v>
      </c>
      <c r="N1121" s="53">
        <f t="shared" si="196"/>
        <v>3.6666666666666665</v>
      </c>
      <c r="S1121" s="55" t="str">
        <f t="shared" si="197"/>
        <v>C01758</v>
      </c>
      <c r="T1121" s="56">
        <f t="shared" si="198"/>
        <v>3.6666666666666665</v>
      </c>
      <c r="U1121" s="57">
        <f t="shared" si="198"/>
        <v>3.6666666666666665</v>
      </c>
      <c r="V1121" s="51" t="str">
        <f t="shared" si="199"/>
        <v>Loyal or Potential Loyalists</v>
      </c>
    </row>
    <row r="1122" spans="2:22" x14ac:dyDescent="0.25">
      <c r="B1122" t="s">
        <v>1160</v>
      </c>
      <c r="C1122" s="40">
        <v>45028</v>
      </c>
      <c r="D1122" s="2">
        <v>1</v>
      </c>
      <c r="E1122" s="4">
        <v>46.01</v>
      </c>
      <c r="F1122" s="4"/>
      <c r="G1122" s="4" t="str">
        <f t="shared" si="189"/>
        <v>C01759</v>
      </c>
      <c r="H1122" s="40">
        <f t="shared" si="190"/>
        <v>45028</v>
      </c>
      <c r="I1122" s="2">
        <f t="shared" si="191"/>
        <v>1</v>
      </c>
      <c r="J1122" s="4">
        <f t="shared" si="192"/>
        <v>46.01</v>
      </c>
      <c r="K1122">
        <f t="shared" si="193"/>
        <v>1</v>
      </c>
      <c r="L1122">
        <f t="shared" si="194"/>
        <v>3</v>
      </c>
      <c r="M1122">
        <f t="shared" si="195"/>
        <v>1</v>
      </c>
      <c r="N1122" s="53">
        <f t="shared" si="196"/>
        <v>1.6666666666666667</v>
      </c>
      <c r="S1122" s="55" t="str">
        <f t="shared" si="197"/>
        <v>C01759</v>
      </c>
      <c r="T1122" s="56">
        <f t="shared" si="198"/>
        <v>1.6666666666666667</v>
      </c>
      <c r="U1122" s="57">
        <f t="shared" si="198"/>
        <v>1.6666666666666667</v>
      </c>
      <c r="V1122" s="51" t="str">
        <f t="shared" si="199"/>
        <v>Lost Customers</v>
      </c>
    </row>
    <row r="1123" spans="2:22" x14ac:dyDescent="0.25">
      <c r="B1123" t="s">
        <v>1161</v>
      </c>
      <c r="C1123" s="40">
        <v>46027</v>
      </c>
      <c r="D1123" s="2">
        <v>238</v>
      </c>
      <c r="E1123" s="4">
        <v>161763.72</v>
      </c>
      <c r="F1123" s="4"/>
      <c r="G1123" s="4" t="str">
        <f t="shared" si="189"/>
        <v>C01761</v>
      </c>
      <c r="H1123" s="40">
        <f t="shared" si="190"/>
        <v>46027</v>
      </c>
      <c r="I1123" s="2">
        <f t="shared" si="191"/>
        <v>238</v>
      </c>
      <c r="J1123" s="4">
        <f t="shared" si="192"/>
        <v>161763.72</v>
      </c>
      <c r="K1123">
        <f t="shared" si="193"/>
        <v>5</v>
      </c>
      <c r="L1123">
        <f t="shared" si="194"/>
        <v>5</v>
      </c>
      <c r="M1123">
        <f t="shared" si="195"/>
        <v>5</v>
      </c>
      <c r="N1123" s="53">
        <f t="shared" si="196"/>
        <v>5</v>
      </c>
      <c r="S1123" s="55" t="str">
        <f t="shared" si="197"/>
        <v>C01761</v>
      </c>
      <c r="T1123" s="56">
        <f t="shared" si="198"/>
        <v>5</v>
      </c>
      <c r="U1123" s="57">
        <f t="shared" si="198"/>
        <v>5</v>
      </c>
      <c r="V1123" s="51" t="str">
        <f t="shared" si="199"/>
        <v>Champions</v>
      </c>
    </row>
    <row r="1124" spans="2:22" x14ac:dyDescent="0.25">
      <c r="B1124" t="s">
        <v>1162</v>
      </c>
      <c r="C1124" s="40">
        <v>45444</v>
      </c>
      <c r="D1124" s="2">
        <v>1</v>
      </c>
      <c r="E1124" s="4">
        <v>768.16</v>
      </c>
      <c r="F1124" s="4"/>
      <c r="G1124" s="4" t="str">
        <f t="shared" si="189"/>
        <v>C01762</v>
      </c>
      <c r="H1124" s="40">
        <f t="shared" si="190"/>
        <v>45444</v>
      </c>
      <c r="I1124" s="2">
        <f t="shared" si="191"/>
        <v>1</v>
      </c>
      <c r="J1124" s="4">
        <f t="shared" si="192"/>
        <v>768.16</v>
      </c>
      <c r="K1124">
        <f t="shared" si="193"/>
        <v>2</v>
      </c>
      <c r="L1124">
        <f t="shared" si="194"/>
        <v>3</v>
      </c>
      <c r="M1124">
        <f t="shared" si="195"/>
        <v>3</v>
      </c>
      <c r="N1124" s="53">
        <f t="shared" si="196"/>
        <v>2.6666666666666665</v>
      </c>
      <c r="S1124" s="55" t="str">
        <f t="shared" si="197"/>
        <v>C01762</v>
      </c>
      <c r="T1124" s="56">
        <f t="shared" si="198"/>
        <v>2.6666666666666665</v>
      </c>
      <c r="U1124" s="57">
        <f t="shared" si="198"/>
        <v>2.6666666666666665</v>
      </c>
      <c r="V1124" s="51" t="str">
        <f t="shared" si="199"/>
        <v>At Risk Customers</v>
      </c>
    </row>
    <row r="1125" spans="2:22" x14ac:dyDescent="0.25">
      <c r="B1125" t="s">
        <v>1163</v>
      </c>
      <c r="C1125" s="40">
        <v>45636</v>
      </c>
      <c r="D1125" s="2">
        <v>2</v>
      </c>
      <c r="E1125" s="4">
        <v>1248.29</v>
      </c>
      <c r="F1125" s="4"/>
      <c r="G1125" s="4" t="str">
        <f t="shared" si="189"/>
        <v>C01765</v>
      </c>
      <c r="H1125" s="40">
        <f t="shared" si="190"/>
        <v>45636</v>
      </c>
      <c r="I1125" s="2">
        <f t="shared" si="191"/>
        <v>2</v>
      </c>
      <c r="J1125" s="4">
        <f t="shared" si="192"/>
        <v>1248.29</v>
      </c>
      <c r="K1125">
        <f t="shared" si="193"/>
        <v>3</v>
      </c>
      <c r="L1125">
        <f t="shared" si="194"/>
        <v>4</v>
      </c>
      <c r="M1125">
        <f t="shared" si="195"/>
        <v>4</v>
      </c>
      <c r="N1125" s="53">
        <f t="shared" si="196"/>
        <v>3.6666666666666665</v>
      </c>
      <c r="S1125" s="55" t="str">
        <f t="shared" si="197"/>
        <v>C01765</v>
      </c>
      <c r="T1125" s="56">
        <f t="shared" si="198"/>
        <v>3.6666666666666665</v>
      </c>
      <c r="U1125" s="57">
        <f t="shared" si="198"/>
        <v>3.6666666666666665</v>
      </c>
      <c r="V1125" s="51" t="str">
        <f t="shared" si="199"/>
        <v>Loyal or Potential Loyalists</v>
      </c>
    </row>
    <row r="1126" spans="2:22" x14ac:dyDescent="0.25">
      <c r="B1126" t="s">
        <v>1164</v>
      </c>
      <c r="C1126" s="40">
        <v>45097</v>
      </c>
      <c r="D1126" s="2">
        <v>1</v>
      </c>
      <c r="E1126" s="4">
        <v>107.12</v>
      </c>
      <c r="F1126" s="4"/>
      <c r="G1126" s="4" t="str">
        <f t="shared" si="189"/>
        <v>C01766</v>
      </c>
      <c r="H1126" s="40">
        <f t="shared" si="190"/>
        <v>45097</v>
      </c>
      <c r="I1126" s="2">
        <f t="shared" si="191"/>
        <v>1</v>
      </c>
      <c r="J1126" s="4">
        <f t="shared" si="192"/>
        <v>107.12</v>
      </c>
      <c r="K1126">
        <f t="shared" si="193"/>
        <v>1</v>
      </c>
      <c r="L1126">
        <f t="shared" si="194"/>
        <v>3</v>
      </c>
      <c r="M1126">
        <f t="shared" si="195"/>
        <v>1</v>
      </c>
      <c r="N1126" s="53">
        <f t="shared" si="196"/>
        <v>1.6666666666666667</v>
      </c>
      <c r="S1126" s="55" t="str">
        <f t="shared" si="197"/>
        <v>C01766</v>
      </c>
      <c r="T1126" s="56">
        <f t="shared" si="198"/>
        <v>1.6666666666666667</v>
      </c>
      <c r="U1126" s="57">
        <f t="shared" si="198"/>
        <v>1.6666666666666667</v>
      </c>
      <c r="V1126" s="51" t="str">
        <f t="shared" si="199"/>
        <v>Lost Customers</v>
      </c>
    </row>
    <row r="1127" spans="2:22" x14ac:dyDescent="0.25">
      <c r="B1127" t="s">
        <v>1165</v>
      </c>
      <c r="C1127" s="40">
        <v>45724</v>
      </c>
      <c r="D1127" s="2">
        <v>1</v>
      </c>
      <c r="E1127" s="4">
        <v>155.68</v>
      </c>
      <c r="F1127" s="4"/>
      <c r="G1127" s="4" t="str">
        <f t="shared" si="189"/>
        <v>C01767</v>
      </c>
      <c r="H1127" s="40">
        <f t="shared" si="190"/>
        <v>45724</v>
      </c>
      <c r="I1127" s="2">
        <f t="shared" si="191"/>
        <v>1</v>
      </c>
      <c r="J1127" s="4">
        <f t="shared" si="192"/>
        <v>155.68</v>
      </c>
      <c r="K1127">
        <f t="shared" si="193"/>
        <v>3</v>
      </c>
      <c r="L1127">
        <f t="shared" si="194"/>
        <v>3</v>
      </c>
      <c r="M1127">
        <f t="shared" si="195"/>
        <v>1</v>
      </c>
      <c r="N1127" s="53">
        <f t="shared" si="196"/>
        <v>2.3333333333333335</v>
      </c>
      <c r="S1127" s="55" t="str">
        <f t="shared" si="197"/>
        <v>C01767</v>
      </c>
      <c r="T1127" s="56">
        <f t="shared" si="198"/>
        <v>2.3333333333333335</v>
      </c>
      <c r="U1127" s="57">
        <f t="shared" si="198"/>
        <v>2.3333333333333335</v>
      </c>
      <c r="V1127" s="51" t="str">
        <f t="shared" si="199"/>
        <v>At Risk Customers</v>
      </c>
    </row>
    <row r="1128" spans="2:22" x14ac:dyDescent="0.25">
      <c r="B1128" t="s">
        <v>1166</v>
      </c>
      <c r="C1128" s="40">
        <v>45564</v>
      </c>
      <c r="D1128" s="2">
        <v>2</v>
      </c>
      <c r="E1128" s="4">
        <v>387.5</v>
      </c>
      <c r="F1128" s="4"/>
      <c r="G1128" s="4" t="str">
        <f t="shared" si="189"/>
        <v>C01768</v>
      </c>
      <c r="H1128" s="40">
        <f t="shared" si="190"/>
        <v>45564</v>
      </c>
      <c r="I1128" s="2">
        <f t="shared" si="191"/>
        <v>2</v>
      </c>
      <c r="J1128" s="4">
        <f t="shared" si="192"/>
        <v>387.5</v>
      </c>
      <c r="K1128">
        <f t="shared" si="193"/>
        <v>2</v>
      </c>
      <c r="L1128">
        <f t="shared" si="194"/>
        <v>4</v>
      </c>
      <c r="M1128">
        <f t="shared" si="195"/>
        <v>2</v>
      </c>
      <c r="N1128" s="53">
        <f t="shared" si="196"/>
        <v>2.6666666666666665</v>
      </c>
      <c r="S1128" s="55" t="str">
        <f t="shared" si="197"/>
        <v>C01768</v>
      </c>
      <c r="T1128" s="56">
        <f t="shared" si="198"/>
        <v>2.6666666666666665</v>
      </c>
      <c r="U1128" s="57">
        <f t="shared" si="198"/>
        <v>2.6666666666666665</v>
      </c>
      <c r="V1128" s="51" t="str">
        <f t="shared" si="199"/>
        <v>At Risk Customers</v>
      </c>
    </row>
    <row r="1129" spans="2:22" x14ac:dyDescent="0.25">
      <c r="B1129" t="s">
        <v>1167</v>
      </c>
      <c r="C1129" s="40">
        <v>45832</v>
      </c>
      <c r="D1129" s="2">
        <v>2</v>
      </c>
      <c r="E1129" s="4">
        <v>4559.17</v>
      </c>
      <c r="F1129" s="4"/>
      <c r="G1129" s="4" t="str">
        <f t="shared" si="189"/>
        <v>C01769</v>
      </c>
      <c r="H1129" s="40">
        <f t="shared" si="190"/>
        <v>45832</v>
      </c>
      <c r="I1129" s="2">
        <f t="shared" si="191"/>
        <v>2</v>
      </c>
      <c r="J1129" s="4">
        <f t="shared" si="192"/>
        <v>4559.17</v>
      </c>
      <c r="K1129">
        <f t="shared" si="193"/>
        <v>4</v>
      </c>
      <c r="L1129">
        <f t="shared" si="194"/>
        <v>4</v>
      </c>
      <c r="M1129">
        <f t="shared" si="195"/>
        <v>5</v>
      </c>
      <c r="N1129" s="53">
        <f t="shared" si="196"/>
        <v>4.333333333333333</v>
      </c>
      <c r="S1129" s="55" t="str">
        <f t="shared" si="197"/>
        <v>C01769</v>
      </c>
      <c r="T1129" s="56">
        <f t="shared" si="198"/>
        <v>4.333333333333333</v>
      </c>
      <c r="U1129" s="57">
        <f t="shared" si="198"/>
        <v>4.333333333333333</v>
      </c>
      <c r="V1129" s="51" t="str">
        <f t="shared" si="199"/>
        <v>Champions</v>
      </c>
    </row>
    <row r="1130" spans="2:22" x14ac:dyDescent="0.25">
      <c r="B1130" t="s">
        <v>1168</v>
      </c>
      <c r="C1130" s="40">
        <v>45668</v>
      </c>
      <c r="D1130" s="2">
        <v>1</v>
      </c>
      <c r="E1130" s="4">
        <v>730.35</v>
      </c>
      <c r="F1130" s="4"/>
      <c r="G1130" s="4" t="str">
        <f t="shared" si="189"/>
        <v>C01770</v>
      </c>
      <c r="H1130" s="40">
        <f t="shared" si="190"/>
        <v>45668</v>
      </c>
      <c r="I1130" s="2">
        <f t="shared" si="191"/>
        <v>1</v>
      </c>
      <c r="J1130" s="4">
        <f t="shared" si="192"/>
        <v>730.35</v>
      </c>
      <c r="K1130">
        <f t="shared" si="193"/>
        <v>3</v>
      </c>
      <c r="L1130">
        <f t="shared" si="194"/>
        <v>3</v>
      </c>
      <c r="M1130">
        <f t="shared" si="195"/>
        <v>3</v>
      </c>
      <c r="N1130" s="53">
        <f t="shared" si="196"/>
        <v>3</v>
      </c>
      <c r="S1130" s="55" t="str">
        <f t="shared" si="197"/>
        <v>C01770</v>
      </c>
      <c r="T1130" s="56">
        <f t="shared" si="198"/>
        <v>3</v>
      </c>
      <c r="U1130" s="57">
        <f t="shared" si="198"/>
        <v>3</v>
      </c>
      <c r="V1130" s="51" t="str">
        <f t="shared" si="199"/>
        <v>At Risk Customers</v>
      </c>
    </row>
    <row r="1131" spans="2:22" x14ac:dyDescent="0.25">
      <c r="B1131" t="s">
        <v>1169</v>
      </c>
      <c r="C1131" s="40">
        <v>45270</v>
      </c>
      <c r="D1131" s="2">
        <v>2</v>
      </c>
      <c r="E1131" s="4">
        <v>721.62</v>
      </c>
      <c r="F1131" s="4"/>
      <c r="G1131" s="4" t="str">
        <f t="shared" si="189"/>
        <v>C01771</v>
      </c>
      <c r="H1131" s="40">
        <f t="shared" si="190"/>
        <v>45270</v>
      </c>
      <c r="I1131" s="2">
        <f t="shared" si="191"/>
        <v>2</v>
      </c>
      <c r="J1131" s="4">
        <f t="shared" si="192"/>
        <v>721.62</v>
      </c>
      <c r="K1131">
        <f t="shared" si="193"/>
        <v>1</v>
      </c>
      <c r="L1131">
        <f t="shared" si="194"/>
        <v>4</v>
      </c>
      <c r="M1131">
        <f t="shared" si="195"/>
        <v>3</v>
      </c>
      <c r="N1131" s="53">
        <f t="shared" si="196"/>
        <v>2.6666666666666665</v>
      </c>
      <c r="S1131" s="55" t="str">
        <f t="shared" si="197"/>
        <v>C01771</v>
      </c>
      <c r="T1131" s="56">
        <f t="shared" si="198"/>
        <v>2.6666666666666665</v>
      </c>
      <c r="U1131" s="57">
        <f t="shared" si="198"/>
        <v>2.6666666666666665</v>
      </c>
      <c r="V1131" s="51" t="str">
        <f t="shared" si="199"/>
        <v>At Risk Customers</v>
      </c>
    </row>
    <row r="1132" spans="2:22" x14ac:dyDescent="0.25">
      <c r="B1132" t="s">
        <v>1170</v>
      </c>
      <c r="C1132" s="40">
        <v>46028</v>
      </c>
      <c r="D1132" s="2">
        <v>2</v>
      </c>
      <c r="E1132" s="4">
        <v>238.54</v>
      </c>
      <c r="F1132" s="4"/>
      <c r="G1132" s="4" t="str">
        <f t="shared" si="189"/>
        <v>C01773</v>
      </c>
      <c r="H1132" s="40">
        <f t="shared" si="190"/>
        <v>46028</v>
      </c>
      <c r="I1132" s="2">
        <f t="shared" si="191"/>
        <v>2</v>
      </c>
      <c r="J1132" s="4">
        <f t="shared" si="192"/>
        <v>238.54</v>
      </c>
      <c r="K1132">
        <f t="shared" si="193"/>
        <v>5</v>
      </c>
      <c r="L1132">
        <f t="shared" si="194"/>
        <v>4</v>
      </c>
      <c r="M1132">
        <f t="shared" si="195"/>
        <v>2</v>
      </c>
      <c r="N1132" s="53">
        <f t="shared" si="196"/>
        <v>3.6666666666666665</v>
      </c>
      <c r="S1132" s="55" t="str">
        <f t="shared" si="197"/>
        <v>C01773</v>
      </c>
      <c r="T1132" s="56">
        <f t="shared" si="198"/>
        <v>3.6666666666666665</v>
      </c>
      <c r="U1132" s="57">
        <f t="shared" si="198"/>
        <v>3.6666666666666665</v>
      </c>
      <c r="V1132" s="51" t="str">
        <f t="shared" si="199"/>
        <v>Loyal or Potential Loyalists</v>
      </c>
    </row>
    <row r="1133" spans="2:22" x14ac:dyDescent="0.25">
      <c r="B1133" t="s">
        <v>1171</v>
      </c>
      <c r="C1133" s="40">
        <v>45832</v>
      </c>
      <c r="D1133" s="2">
        <v>1</v>
      </c>
      <c r="E1133" s="4">
        <v>770.68</v>
      </c>
      <c r="F1133" s="4"/>
      <c r="G1133" s="4" t="str">
        <f t="shared" si="189"/>
        <v>C01775</v>
      </c>
      <c r="H1133" s="40">
        <f t="shared" si="190"/>
        <v>45832</v>
      </c>
      <c r="I1133" s="2">
        <f t="shared" si="191"/>
        <v>1</v>
      </c>
      <c r="J1133" s="4">
        <f t="shared" si="192"/>
        <v>770.68</v>
      </c>
      <c r="K1133">
        <f t="shared" si="193"/>
        <v>4</v>
      </c>
      <c r="L1133">
        <f t="shared" si="194"/>
        <v>3</v>
      </c>
      <c r="M1133">
        <f t="shared" si="195"/>
        <v>3</v>
      </c>
      <c r="N1133" s="53">
        <f t="shared" si="196"/>
        <v>3.3333333333333335</v>
      </c>
      <c r="S1133" s="55" t="str">
        <f t="shared" si="197"/>
        <v>C01775</v>
      </c>
      <c r="T1133" s="56">
        <f t="shared" si="198"/>
        <v>3.3333333333333335</v>
      </c>
      <c r="U1133" s="57">
        <f t="shared" si="198"/>
        <v>3.3333333333333335</v>
      </c>
      <c r="V1133" s="51" t="str">
        <f t="shared" si="199"/>
        <v>Loyal or Potential Loyalists</v>
      </c>
    </row>
    <row r="1134" spans="2:22" x14ac:dyDescent="0.25">
      <c r="B1134" t="s">
        <v>1172</v>
      </c>
      <c r="C1134" s="40">
        <v>45943</v>
      </c>
      <c r="D1134" s="2">
        <v>1</v>
      </c>
      <c r="E1134" s="4">
        <v>75.430000000000007</v>
      </c>
      <c r="F1134" s="4"/>
      <c r="G1134" s="4" t="str">
        <f t="shared" si="189"/>
        <v>C01776</v>
      </c>
      <c r="H1134" s="40">
        <f t="shared" si="190"/>
        <v>45943</v>
      </c>
      <c r="I1134" s="2">
        <f t="shared" si="191"/>
        <v>1</v>
      </c>
      <c r="J1134" s="4">
        <f t="shared" si="192"/>
        <v>75.430000000000007</v>
      </c>
      <c r="K1134">
        <f t="shared" si="193"/>
        <v>5</v>
      </c>
      <c r="L1134">
        <f t="shared" si="194"/>
        <v>3</v>
      </c>
      <c r="M1134">
        <f t="shared" si="195"/>
        <v>1</v>
      </c>
      <c r="N1134" s="53">
        <f t="shared" si="196"/>
        <v>3</v>
      </c>
      <c r="S1134" s="55" t="str">
        <f t="shared" si="197"/>
        <v>C01776</v>
      </c>
      <c r="T1134" s="56">
        <f t="shared" si="198"/>
        <v>3</v>
      </c>
      <c r="U1134" s="57">
        <f t="shared" si="198"/>
        <v>3</v>
      </c>
      <c r="V1134" s="51" t="str">
        <f t="shared" si="199"/>
        <v>At Risk Customers</v>
      </c>
    </row>
    <row r="1135" spans="2:22" x14ac:dyDescent="0.25">
      <c r="B1135" t="s">
        <v>1173</v>
      </c>
      <c r="C1135" s="40">
        <v>45263</v>
      </c>
      <c r="D1135" s="2">
        <v>1</v>
      </c>
      <c r="E1135" s="4">
        <v>138.12</v>
      </c>
      <c r="F1135" s="4"/>
      <c r="G1135" s="4" t="str">
        <f t="shared" si="189"/>
        <v>C01777</v>
      </c>
      <c r="H1135" s="40">
        <f t="shared" si="190"/>
        <v>45263</v>
      </c>
      <c r="I1135" s="2">
        <f t="shared" si="191"/>
        <v>1</v>
      </c>
      <c r="J1135" s="4">
        <f t="shared" si="192"/>
        <v>138.12</v>
      </c>
      <c r="K1135">
        <f t="shared" si="193"/>
        <v>1</v>
      </c>
      <c r="L1135">
        <f t="shared" si="194"/>
        <v>3</v>
      </c>
      <c r="M1135">
        <f t="shared" si="195"/>
        <v>1</v>
      </c>
      <c r="N1135" s="53">
        <f t="shared" si="196"/>
        <v>1.6666666666666667</v>
      </c>
      <c r="S1135" s="55" t="str">
        <f t="shared" si="197"/>
        <v>C01777</v>
      </c>
      <c r="T1135" s="56">
        <f t="shared" si="198"/>
        <v>1.6666666666666667</v>
      </c>
      <c r="U1135" s="57">
        <f t="shared" si="198"/>
        <v>1.6666666666666667</v>
      </c>
      <c r="V1135" s="51" t="str">
        <f t="shared" si="199"/>
        <v>Lost Customers</v>
      </c>
    </row>
    <row r="1136" spans="2:22" x14ac:dyDescent="0.25">
      <c r="B1136" t="s">
        <v>1174</v>
      </c>
      <c r="C1136" s="40">
        <v>45926</v>
      </c>
      <c r="D1136" s="2">
        <v>4</v>
      </c>
      <c r="E1136" s="4">
        <v>4516.4799999999996</v>
      </c>
      <c r="F1136" s="4"/>
      <c r="G1136" s="4" t="str">
        <f t="shared" si="189"/>
        <v>C01780</v>
      </c>
      <c r="H1136" s="40">
        <f t="shared" si="190"/>
        <v>45926</v>
      </c>
      <c r="I1136" s="2">
        <f t="shared" si="191"/>
        <v>4</v>
      </c>
      <c r="J1136" s="4">
        <f t="shared" si="192"/>
        <v>4516.4799999999996</v>
      </c>
      <c r="K1136">
        <f t="shared" si="193"/>
        <v>4</v>
      </c>
      <c r="L1136">
        <f t="shared" si="194"/>
        <v>5</v>
      </c>
      <c r="M1136">
        <f t="shared" si="195"/>
        <v>5</v>
      </c>
      <c r="N1136" s="53">
        <f t="shared" si="196"/>
        <v>4.666666666666667</v>
      </c>
      <c r="S1136" s="55" t="str">
        <f t="shared" si="197"/>
        <v>C01780</v>
      </c>
      <c r="T1136" s="56">
        <f t="shared" si="198"/>
        <v>4.666666666666667</v>
      </c>
      <c r="U1136" s="57">
        <f t="shared" si="198"/>
        <v>4.666666666666667</v>
      </c>
      <c r="V1136" s="51" t="str">
        <f t="shared" si="199"/>
        <v>Champions</v>
      </c>
    </row>
    <row r="1137" spans="2:22" x14ac:dyDescent="0.25">
      <c r="B1137" t="s">
        <v>1175</v>
      </c>
      <c r="C1137" s="40">
        <v>45195</v>
      </c>
      <c r="D1137" s="2">
        <v>1</v>
      </c>
      <c r="E1137" s="4">
        <v>2799.57</v>
      </c>
      <c r="F1137" s="4"/>
      <c r="G1137" s="4" t="str">
        <f t="shared" si="189"/>
        <v>C01781</v>
      </c>
      <c r="H1137" s="40">
        <f t="shared" si="190"/>
        <v>45195</v>
      </c>
      <c r="I1137" s="2">
        <f t="shared" si="191"/>
        <v>1</v>
      </c>
      <c r="J1137" s="4">
        <f t="shared" si="192"/>
        <v>2799.57</v>
      </c>
      <c r="K1137">
        <f t="shared" si="193"/>
        <v>1</v>
      </c>
      <c r="L1137">
        <f t="shared" si="194"/>
        <v>3</v>
      </c>
      <c r="M1137">
        <f t="shared" si="195"/>
        <v>4</v>
      </c>
      <c r="N1137" s="53">
        <f t="shared" si="196"/>
        <v>2.6666666666666665</v>
      </c>
      <c r="S1137" s="55" t="str">
        <f t="shared" si="197"/>
        <v>C01781</v>
      </c>
      <c r="T1137" s="56">
        <f t="shared" si="198"/>
        <v>2.6666666666666665</v>
      </c>
      <c r="U1137" s="57">
        <f t="shared" si="198"/>
        <v>2.6666666666666665</v>
      </c>
      <c r="V1137" s="51" t="str">
        <f t="shared" si="199"/>
        <v>At Risk Customers</v>
      </c>
    </row>
    <row r="1138" spans="2:22" x14ac:dyDescent="0.25">
      <c r="B1138" t="s">
        <v>1176</v>
      </c>
      <c r="C1138" s="40">
        <v>45718</v>
      </c>
      <c r="D1138" s="2">
        <v>1</v>
      </c>
      <c r="E1138" s="4">
        <v>80.98</v>
      </c>
      <c r="F1138" s="4"/>
      <c r="G1138" s="4" t="str">
        <f t="shared" si="189"/>
        <v>C01782</v>
      </c>
      <c r="H1138" s="40">
        <f t="shared" si="190"/>
        <v>45718</v>
      </c>
      <c r="I1138" s="2">
        <f t="shared" si="191"/>
        <v>1</v>
      </c>
      <c r="J1138" s="4">
        <f t="shared" si="192"/>
        <v>80.98</v>
      </c>
      <c r="K1138">
        <f t="shared" si="193"/>
        <v>3</v>
      </c>
      <c r="L1138">
        <f t="shared" si="194"/>
        <v>3</v>
      </c>
      <c r="M1138">
        <f t="shared" si="195"/>
        <v>1</v>
      </c>
      <c r="N1138" s="53">
        <f t="shared" si="196"/>
        <v>2.3333333333333335</v>
      </c>
      <c r="S1138" s="55" t="str">
        <f t="shared" si="197"/>
        <v>C01782</v>
      </c>
      <c r="T1138" s="56">
        <f t="shared" si="198"/>
        <v>2.3333333333333335</v>
      </c>
      <c r="U1138" s="57">
        <f t="shared" si="198"/>
        <v>2.3333333333333335</v>
      </c>
      <c r="V1138" s="51" t="str">
        <f t="shared" si="199"/>
        <v>At Risk Customers</v>
      </c>
    </row>
    <row r="1139" spans="2:22" x14ac:dyDescent="0.25">
      <c r="B1139" t="s">
        <v>1177</v>
      </c>
      <c r="C1139" s="40">
        <v>46023</v>
      </c>
      <c r="D1139" s="2">
        <v>1</v>
      </c>
      <c r="E1139" s="4">
        <v>267.11</v>
      </c>
      <c r="F1139" s="4"/>
      <c r="G1139" s="4" t="str">
        <f t="shared" si="189"/>
        <v>C01783</v>
      </c>
      <c r="H1139" s="40">
        <f t="shared" si="190"/>
        <v>46023</v>
      </c>
      <c r="I1139" s="2">
        <f t="shared" si="191"/>
        <v>1</v>
      </c>
      <c r="J1139" s="4">
        <f t="shared" si="192"/>
        <v>267.11</v>
      </c>
      <c r="K1139">
        <f t="shared" si="193"/>
        <v>5</v>
      </c>
      <c r="L1139">
        <f t="shared" si="194"/>
        <v>3</v>
      </c>
      <c r="M1139">
        <f t="shared" si="195"/>
        <v>2</v>
      </c>
      <c r="N1139" s="53">
        <f t="shared" si="196"/>
        <v>3.3333333333333335</v>
      </c>
      <c r="S1139" s="55" t="str">
        <f t="shared" si="197"/>
        <v>C01783</v>
      </c>
      <c r="T1139" s="56">
        <f t="shared" si="198"/>
        <v>3.3333333333333335</v>
      </c>
      <c r="U1139" s="57">
        <f t="shared" si="198"/>
        <v>3.3333333333333335</v>
      </c>
      <c r="V1139" s="51" t="str">
        <f t="shared" si="199"/>
        <v>Loyal or Potential Loyalists</v>
      </c>
    </row>
    <row r="1140" spans="2:22" x14ac:dyDescent="0.25">
      <c r="B1140" t="s">
        <v>1178</v>
      </c>
      <c r="C1140" s="40">
        <v>44975</v>
      </c>
      <c r="D1140" s="2">
        <v>1</v>
      </c>
      <c r="E1140" s="4">
        <v>99.39</v>
      </c>
      <c r="F1140" s="4"/>
      <c r="G1140" s="4" t="str">
        <f t="shared" si="189"/>
        <v>C01784</v>
      </c>
      <c r="H1140" s="40">
        <f t="shared" si="190"/>
        <v>44975</v>
      </c>
      <c r="I1140" s="2">
        <f t="shared" si="191"/>
        <v>1</v>
      </c>
      <c r="J1140" s="4">
        <f t="shared" si="192"/>
        <v>99.39</v>
      </c>
      <c r="K1140">
        <f t="shared" si="193"/>
        <v>1</v>
      </c>
      <c r="L1140">
        <f t="shared" si="194"/>
        <v>3</v>
      </c>
      <c r="M1140">
        <f t="shared" si="195"/>
        <v>1</v>
      </c>
      <c r="N1140" s="53">
        <f t="shared" si="196"/>
        <v>1.6666666666666667</v>
      </c>
      <c r="S1140" s="55" t="str">
        <f t="shared" si="197"/>
        <v>C01784</v>
      </c>
      <c r="T1140" s="56">
        <f t="shared" si="198"/>
        <v>1.6666666666666667</v>
      </c>
      <c r="U1140" s="57">
        <f t="shared" si="198"/>
        <v>1.6666666666666667</v>
      </c>
      <c r="V1140" s="51" t="str">
        <f t="shared" si="199"/>
        <v>Lost Customers</v>
      </c>
    </row>
    <row r="1141" spans="2:22" x14ac:dyDescent="0.25">
      <c r="B1141" t="s">
        <v>1179</v>
      </c>
      <c r="C1141" s="40">
        <v>46013</v>
      </c>
      <c r="D1141" s="2">
        <v>17</v>
      </c>
      <c r="E1141" s="4">
        <v>15089.34</v>
      </c>
      <c r="F1141" s="4"/>
      <c r="G1141" s="4" t="str">
        <f t="shared" si="189"/>
        <v>C01785</v>
      </c>
      <c r="H1141" s="40">
        <f t="shared" si="190"/>
        <v>46013</v>
      </c>
      <c r="I1141" s="2">
        <f t="shared" si="191"/>
        <v>17</v>
      </c>
      <c r="J1141" s="4">
        <f t="shared" si="192"/>
        <v>15089.34</v>
      </c>
      <c r="K1141">
        <f t="shared" si="193"/>
        <v>5</v>
      </c>
      <c r="L1141">
        <f t="shared" si="194"/>
        <v>5</v>
      </c>
      <c r="M1141">
        <f t="shared" si="195"/>
        <v>5</v>
      </c>
      <c r="N1141" s="53">
        <f t="shared" si="196"/>
        <v>5</v>
      </c>
      <c r="S1141" s="55" t="str">
        <f t="shared" si="197"/>
        <v>C01785</v>
      </c>
      <c r="T1141" s="56">
        <f t="shared" si="198"/>
        <v>5</v>
      </c>
      <c r="U1141" s="57">
        <f t="shared" si="198"/>
        <v>5</v>
      </c>
      <c r="V1141" s="51" t="str">
        <f t="shared" si="199"/>
        <v>Champions</v>
      </c>
    </row>
    <row r="1142" spans="2:22" x14ac:dyDescent="0.25">
      <c r="B1142" t="s">
        <v>1180</v>
      </c>
      <c r="C1142" s="40">
        <v>45545</v>
      </c>
      <c r="D1142" s="2">
        <v>1</v>
      </c>
      <c r="E1142" s="4">
        <v>496.74</v>
      </c>
      <c r="F1142" s="4"/>
      <c r="G1142" s="4" t="str">
        <f t="shared" si="189"/>
        <v>C01787</v>
      </c>
      <c r="H1142" s="40">
        <f t="shared" si="190"/>
        <v>45545</v>
      </c>
      <c r="I1142" s="2">
        <f t="shared" si="191"/>
        <v>1</v>
      </c>
      <c r="J1142" s="4">
        <f t="shared" si="192"/>
        <v>496.74</v>
      </c>
      <c r="K1142">
        <f t="shared" si="193"/>
        <v>2</v>
      </c>
      <c r="L1142">
        <f t="shared" si="194"/>
        <v>3</v>
      </c>
      <c r="M1142">
        <f t="shared" si="195"/>
        <v>3</v>
      </c>
      <c r="N1142" s="53">
        <f t="shared" si="196"/>
        <v>2.6666666666666665</v>
      </c>
      <c r="S1142" s="55" t="str">
        <f t="shared" si="197"/>
        <v>C01787</v>
      </c>
      <c r="T1142" s="56">
        <f t="shared" si="198"/>
        <v>2.6666666666666665</v>
      </c>
      <c r="U1142" s="57">
        <f t="shared" si="198"/>
        <v>2.6666666666666665</v>
      </c>
      <c r="V1142" s="51" t="str">
        <f t="shared" si="199"/>
        <v>At Risk Customers</v>
      </c>
    </row>
    <row r="1143" spans="2:22" x14ac:dyDescent="0.25">
      <c r="B1143" t="s">
        <v>1181</v>
      </c>
      <c r="C1143" s="40">
        <v>45991</v>
      </c>
      <c r="D1143" s="2">
        <v>1</v>
      </c>
      <c r="E1143" s="4">
        <v>495.36</v>
      </c>
      <c r="F1143" s="4"/>
      <c r="G1143" s="4" t="str">
        <f t="shared" si="189"/>
        <v>C01788</v>
      </c>
      <c r="H1143" s="40">
        <f t="shared" si="190"/>
        <v>45991</v>
      </c>
      <c r="I1143" s="2">
        <f t="shared" si="191"/>
        <v>1</v>
      </c>
      <c r="J1143" s="4">
        <f t="shared" si="192"/>
        <v>495.36</v>
      </c>
      <c r="K1143">
        <f t="shared" si="193"/>
        <v>5</v>
      </c>
      <c r="L1143">
        <f t="shared" si="194"/>
        <v>3</v>
      </c>
      <c r="M1143">
        <f t="shared" si="195"/>
        <v>3</v>
      </c>
      <c r="N1143" s="53">
        <f t="shared" si="196"/>
        <v>3.6666666666666665</v>
      </c>
      <c r="S1143" s="55" t="str">
        <f t="shared" si="197"/>
        <v>C01788</v>
      </c>
      <c r="T1143" s="56">
        <f t="shared" si="198"/>
        <v>3.6666666666666665</v>
      </c>
      <c r="U1143" s="57">
        <f t="shared" si="198"/>
        <v>3.6666666666666665</v>
      </c>
      <c r="V1143" s="51" t="str">
        <f t="shared" si="199"/>
        <v>Loyal or Potential Loyalists</v>
      </c>
    </row>
    <row r="1144" spans="2:22" x14ac:dyDescent="0.25">
      <c r="B1144" t="s">
        <v>1182</v>
      </c>
      <c r="C1144" s="40">
        <v>45887</v>
      </c>
      <c r="D1144" s="2">
        <v>1</v>
      </c>
      <c r="E1144" s="4">
        <v>84.77</v>
      </c>
      <c r="F1144" s="4"/>
      <c r="G1144" s="4" t="str">
        <f t="shared" si="189"/>
        <v>C01794</v>
      </c>
      <c r="H1144" s="40">
        <f t="shared" si="190"/>
        <v>45887</v>
      </c>
      <c r="I1144" s="2">
        <f t="shared" si="191"/>
        <v>1</v>
      </c>
      <c r="J1144" s="4">
        <f t="shared" si="192"/>
        <v>84.77</v>
      </c>
      <c r="K1144">
        <f t="shared" si="193"/>
        <v>4</v>
      </c>
      <c r="L1144">
        <f t="shared" si="194"/>
        <v>3</v>
      </c>
      <c r="M1144">
        <f t="shared" si="195"/>
        <v>1</v>
      </c>
      <c r="N1144" s="53">
        <f t="shared" si="196"/>
        <v>2.6666666666666665</v>
      </c>
      <c r="S1144" s="55" t="str">
        <f t="shared" si="197"/>
        <v>C01794</v>
      </c>
      <c r="T1144" s="56">
        <f t="shared" si="198"/>
        <v>2.6666666666666665</v>
      </c>
      <c r="U1144" s="57">
        <f t="shared" si="198"/>
        <v>2.6666666666666665</v>
      </c>
      <c r="V1144" s="51" t="str">
        <f t="shared" si="199"/>
        <v>At Risk Customers</v>
      </c>
    </row>
    <row r="1145" spans="2:22" x14ac:dyDescent="0.25">
      <c r="B1145" t="s">
        <v>1183</v>
      </c>
      <c r="C1145" s="40">
        <v>45838</v>
      </c>
      <c r="D1145" s="2">
        <v>2</v>
      </c>
      <c r="E1145" s="4">
        <v>3888.92</v>
      </c>
      <c r="F1145" s="4"/>
      <c r="G1145" s="4" t="str">
        <f t="shared" si="189"/>
        <v>C01795</v>
      </c>
      <c r="H1145" s="40">
        <f t="shared" si="190"/>
        <v>45838</v>
      </c>
      <c r="I1145" s="2">
        <f t="shared" si="191"/>
        <v>2</v>
      </c>
      <c r="J1145" s="4">
        <f t="shared" si="192"/>
        <v>3888.92</v>
      </c>
      <c r="K1145">
        <f t="shared" si="193"/>
        <v>4</v>
      </c>
      <c r="L1145">
        <f t="shared" si="194"/>
        <v>4</v>
      </c>
      <c r="M1145">
        <f t="shared" si="195"/>
        <v>5</v>
      </c>
      <c r="N1145" s="53">
        <f t="shared" si="196"/>
        <v>4.333333333333333</v>
      </c>
      <c r="S1145" s="55" t="str">
        <f t="shared" si="197"/>
        <v>C01795</v>
      </c>
      <c r="T1145" s="56">
        <f t="shared" si="198"/>
        <v>4.333333333333333</v>
      </c>
      <c r="U1145" s="57">
        <f t="shared" si="198"/>
        <v>4.333333333333333</v>
      </c>
      <c r="V1145" s="51" t="str">
        <f t="shared" si="199"/>
        <v>Champions</v>
      </c>
    </row>
    <row r="1146" spans="2:22" x14ac:dyDescent="0.25">
      <c r="B1146" t="s">
        <v>1184</v>
      </c>
      <c r="C1146" s="40">
        <v>45878</v>
      </c>
      <c r="D1146" s="2">
        <v>3</v>
      </c>
      <c r="E1146" s="4">
        <v>391.05</v>
      </c>
      <c r="F1146" s="4"/>
      <c r="G1146" s="4" t="str">
        <f t="shared" si="189"/>
        <v>C01797</v>
      </c>
      <c r="H1146" s="40">
        <f t="shared" si="190"/>
        <v>45878</v>
      </c>
      <c r="I1146" s="2">
        <f t="shared" si="191"/>
        <v>3</v>
      </c>
      <c r="J1146" s="4">
        <f t="shared" si="192"/>
        <v>391.05</v>
      </c>
      <c r="K1146">
        <f t="shared" si="193"/>
        <v>4</v>
      </c>
      <c r="L1146">
        <f t="shared" si="194"/>
        <v>4</v>
      </c>
      <c r="M1146">
        <f t="shared" si="195"/>
        <v>2</v>
      </c>
      <c r="N1146" s="53">
        <f t="shared" si="196"/>
        <v>3.3333333333333335</v>
      </c>
      <c r="S1146" s="55" t="str">
        <f t="shared" si="197"/>
        <v>C01797</v>
      </c>
      <c r="T1146" s="56">
        <f t="shared" si="198"/>
        <v>3.3333333333333335</v>
      </c>
      <c r="U1146" s="57">
        <f t="shared" si="198"/>
        <v>3.3333333333333335</v>
      </c>
      <c r="V1146" s="51" t="str">
        <f t="shared" si="199"/>
        <v>Loyal or Potential Loyalists</v>
      </c>
    </row>
    <row r="1147" spans="2:22" x14ac:dyDescent="0.25">
      <c r="B1147" t="s">
        <v>1185</v>
      </c>
      <c r="C1147" s="40">
        <v>45590</v>
      </c>
      <c r="D1147" s="2">
        <v>3</v>
      </c>
      <c r="E1147" s="4">
        <v>489.87</v>
      </c>
      <c r="F1147" s="4"/>
      <c r="G1147" s="4" t="str">
        <f t="shared" si="189"/>
        <v>C01798</v>
      </c>
      <c r="H1147" s="40">
        <f t="shared" si="190"/>
        <v>45590</v>
      </c>
      <c r="I1147" s="2">
        <f t="shared" si="191"/>
        <v>3</v>
      </c>
      <c r="J1147" s="4">
        <f t="shared" si="192"/>
        <v>489.87</v>
      </c>
      <c r="K1147">
        <f t="shared" si="193"/>
        <v>2</v>
      </c>
      <c r="L1147">
        <f t="shared" si="194"/>
        <v>4</v>
      </c>
      <c r="M1147">
        <f t="shared" si="195"/>
        <v>3</v>
      </c>
      <c r="N1147" s="53">
        <f t="shared" si="196"/>
        <v>3</v>
      </c>
      <c r="S1147" s="55" t="str">
        <f t="shared" si="197"/>
        <v>C01798</v>
      </c>
      <c r="T1147" s="56">
        <f t="shared" si="198"/>
        <v>3</v>
      </c>
      <c r="U1147" s="57">
        <f t="shared" si="198"/>
        <v>3</v>
      </c>
      <c r="V1147" s="51" t="str">
        <f t="shared" si="199"/>
        <v>At Risk Customers</v>
      </c>
    </row>
    <row r="1148" spans="2:22" x14ac:dyDescent="0.25">
      <c r="B1148" t="s">
        <v>1186</v>
      </c>
      <c r="C1148" s="40">
        <v>45946</v>
      </c>
      <c r="D1148" s="2">
        <v>1</v>
      </c>
      <c r="E1148" s="4">
        <v>487.39</v>
      </c>
      <c r="F1148" s="4"/>
      <c r="G1148" s="4" t="str">
        <f t="shared" si="189"/>
        <v>C01800</v>
      </c>
      <c r="H1148" s="40">
        <f t="shared" si="190"/>
        <v>45946</v>
      </c>
      <c r="I1148" s="2">
        <f t="shared" si="191"/>
        <v>1</v>
      </c>
      <c r="J1148" s="4">
        <f t="shared" si="192"/>
        <v>487.39</v>
      </c>
      <c r="K1148">
        <f t="shared" si="193"/>
        <v>5</v>
      </c>
      <c r="L1148">
        <f t="shared" si="194"/>
        <v>3</v>
      </c>
      <c r="M1148">
        <f t="shared" si="195"/>
        <v>3</v>
      </c>
      <c r="N1148" s="53">
        <f t="shared" si="196"/>
        <v>3.6666666666666665</v>
      </c>
      <c r="S1148" s="55" t="str">
        <f t="shared" si="197"/>
        <v>C01800</v>
      </c>
      <c r="T1148" s="56">
        <f t="shared" si="198"/>
        <v>3.6666666666666665</v>
      </c>
      <c r="U1148" s="57">
        <f t="shared" si="198"/>
        <v>3.6666666666666665</v>
      </c>
      <c r="V1148" s="51" t="str">
        <f t="shared" si="199"/>
        <v>Loyal or Potential Loyalists</v>
      </c>
    </row>
    <row r="1149" spans="2:22" x14ac:dyDescent="0.25">
      <c r="B1149" t="s">
        <v>1187</v>
      </c>
      <c r="C1149" s="40">
        <v>45122</v>
      </c>
      <c r="D1149" s="2">
        <v>1</v>
      </c>
      <c r="E1149" s="4">
        <v>770.91</v>
      </c>
      <c r="F1149" s="4"/>
      <c r="G1149" s="4" t="str">
        <f t="shared" si="189"/>
        <v>C01803</v>
      </c>
      <c r="H1149" s="40">
        <f t="shared" si="190"/>
        <v>45122</v>
      </c>
      <c r="I1149" s="2">
        <f t="shared" si="191"/>
        <v>1</v>
      </c>
      <c r="J1149" s="4">
        <f t="shared" si="192"/>
        <v>770.91</v>
      </c>
      <c r="K1149">
        <f t="shared" si="193"/>
        <v>1</v>
      </c>
      <c r="L1149">
        <f t="shared" si="194"/>
        <v>3</v>
      </c>
      <c r="M1149">
        <f t="shared" si="195"/>
        <v>3</v>
      </c>
      <c r="N1149" s="53">
        <f t="shared" si="196"/>
        <v>2.3333333333333335</v>
      </c>
      <c r="S1149" s="55" t="str">
        <f t="shared" si="197"/>
        <v>C01803</v>
      </c>
      <c r="T1149" s="56">
        <f t="shared" si="198"/>
        <v>2.3333333333333335</v>
      </c>
      <c r="U1149" s="57">
        <f t="shared" si="198"/>
        <v>2.3333333333333335</v>
      </c>
      <c r="V1149" s="51" t="str">
        <f t="shared" si="199"/>
        <v>At Risk Customers</v>
      </c>
    </row>
    <row r="1150" spans="2:22" x14ac:dyDescent="0.25">
      <c r="B1150" t="s">
        <v>1188</v>
      </c>
      <c r="C1150" s="40">
        <v>45404</v>
      </c>
      <c r="D1150" s="2">
        <v>3</v>
      </c>
      <c r="E1150" s="4">
        <v>792.36</v>
      </c>
      <c r="F1150" s="4"/>
      <c r="G1150" s="4" t="str">
        <f t="shared" si="189"/>
        <v>C01804</v>
      </c>
      <c r="H1150" s="40">
        <f t="shared" si="190"/>
        <v>45404</v>
      </c>
      <c r="I1150" s="2">
        <f t="shared" si="191"/>
        <v>3</v>
      </c>
      <c r="J1150" s="4">
        <f t="shared" si="192"/>
        <v>792.36</v>
      </c>
      <c r="K1150">
        <f t="shared" si="193"/>
        <v>2</v>
      </c>
      <c r="L1150">
        <f t="shared" si="194"/>
        <v>4</v>
      </c>
      <c r="M1150">
        <f t="shared" si="195"/>
        <v>3</v>
      </c>
      <c r="N1150" s="53">
        <f t="shared" si="196"/>
        <v>3</v>
      </c>
      <c r="S1150" s="55" t="str">
        <f t="shared" si="197"/>
        <v>C01804</v>
      </c>
      <c r="T1150" s="56">
        <f t="shared" si="198"/>
        <v>3</v>
      </c>
      <c r="U1150" s="57">
        <f t="shared" si="198"/>
        <v>3</v>
      </c>
      <c r="V1150" s="51" t="str">
        <f t="shared" si="199"/>
        <v>At Risk Customers</v>
      </c>
    </row>
    <row r="1151" spans="2:22" x14ac:dyDescent="0.25">
      <c r="B1151" t="s">
        <v>1189</v>
      </c>
      <c r="C1151" s="40">
        <v>46007</v>
      </c>
      <c r="D1151" s="2">
        <v>2</v>
      </c>
      <c r="E1151" s="4">
        <v>5782.11</v>
      </c>
      <c r="F1151" s="4"/>
      <c r="G1151" s="4" t="str">
        <f t="shared" si="189"/>
        <v>C01805</v>
      </c>
      <c r="H1151" s="40">
        <f t="shared" si="190"/>
        <v>46007</v>
      </c>
      <c r="I1151" s="2">
        <f t="shared" si="191"/>
        <v>2</v>
      </c>
      <c r="J1151" s="4">
        <f t="shared" si="192"/>
        <v>5782.11</v>
      </c>
      <c r="K1151">
        <f t="shared" si="193"/>
        <v>5</v>
      </c>
      <c r="L1151">
        <f t="shared" si="194"/>
        <v>4</v>
      </c>
      <c r="M1151">
        <f t="shared" si="195"/>
        <v>5</v>
      </c>
      <c r="N1151" s="53">
        <f t="shared" si="196"/>
        <v>4.666666666666667</v>
      </c>
      <c r="S1151" s="55" t="str">
        <f t="shared" si="197"/>
        <v>C01805</v>
      </c>
      <c r="T1151" s="56">
        <f t="shared" si="198"/>
        <v>4.666666666666667</v>
      </c>
      <c r="U1151" s="57">
        <f t="shared" si="198"/>
        <v>4.666666666666667</v>
      </c>
      <c r="V1151" s="51" t="str">
        <f t="shared" si="199"/>
        <v>Champions</v>
      </c>
    </row>
    <row r="1152" spans="2:22" x14ac:dyDescent="0.25">
      <c r="B1152" t="s">
        <v>1190</v>
      </c>
      <c r="C1152" s="40">
        <v>45660</v>
      </c>
      <c r="D1152" s="2">
        <v>2</v>
      </c>
      <c r="E1152" s="4">
        <v>3944.47</v>
      </c>
      <c r="F1152" s="4"/>
      <c r="G1152" s="4" t="str">
        <f t="shared" si="189"/>
        <v>C01807</v>
      </c>
      <c r="H1152" s="40">
        <f t="shared" si="190"/>
        <v>45660</v>
      </c>
      <c r="I1152" s="2">
        <f t="shared" si="191"/>
        <v>2</v>
      </c>
      <c r="J1152" s="4">
        <f t="shared" si="192"/>
        <v>3944.47</v>
      </c>
      <c r="K1152">
        <f t="shared" si="193"/>
        <v>3</v>
      </c>
      <c r="L1152">
        <f t="shared" si="194"/>
        <v>4</v>
      </c>
      <c r="M1152">
        <f t="shared" si="195"/>
        <v>5</v>
      </c>
      <c r="N1152" s="53">
        <f t="shared" si="196"/>
        <v>4</v>
      </c>
      <c r="S1152" s="55" t="str">
        <f t="shared" si="197"/>
        <v>C01807</v>
      </c>
      <c r="T1152" s="56">
        <f t="shared" si="198"/>
        <v>4</v>
      </c>
      <c r="U1152" s="57">
        <f t="shared" si="198"/>
        <v>4</v>
      </c>
      <c r="V1152" s="51" t="str">
        <f t="shared" si="199"/>
        <v>Loyal or Potential Loyalists</v>
      </c>
    </row>
    <row r="1153" spans="2:22" x14ac:dyDescent="0.25">
      <c r="B1153" t="s">
        <v>1191</v>
      </c>
      <c r="C1153" s="40">
        <v>45393</v>
      </c>
      <c r="D1153" s="2">
        <v>2</v>
      </c>
      <c r="E1153" s="4">
        <v>3138.83</v>
      </c>
      <c r="F1153" s="4"/>
      <c r="G1153" s="4" t="str">
        <f t="shared" si="189"/>
        <v>C01809</v>
      </c>
      <c r="H1153" s="40">
        <f t="shared" si="190"/>
        <v>45393</v>
      </c>
      <c r="I1153" s="2">
        <f t="shared" si="191"/>
        <v>2</v>
      </c>
      <c r="J1153" s="4">
        <f t="shared" si="192"/>
        <v>3138.83</v>
      </c>
      <c r="K1153">
        <f t="shared" si="193"/>
        <v>2</v>
      </c>
      <c r="L1153">
        <f t="shared" si="194"/>
        <v>4</v>
      </c>
      <c r="M1153">
        <f t="shared" si="195"/>
        <v>4</v>
      </c>
      <c r="N1153" s="53">
        <f t="shared" si="196"/>
        <v>3.3333333333333335</v>
      </c>
      <c r="S1153" s="55" t="str">
        <f t="shared" si="197"/>
        <v>C01809</v>
      </c>
      <c r="T1153" s="56">
        <f t="shared" si="198"/>
        <v>3.3333333333333335</v>
      </c>
      <c r="U1153" s="57">
        <f t="shared" si="198"/>
        <v>3.3333333333333335</v>
      </c>
      <c r="V1153" s="51" t="str">
        <f t="shared" si="199"/>
        <v>Loyal or Potential Loyalists</v>
      </c>
    </row>
    <row r="1154" spans="2:22" x14ac:dyDescent="0.25">
      <c r="B1154" t="s">
        <v>1192</v>
      </c>
      <c r="C1154" s="40">
        <v>45889</v>
      </c>
      <c r="D1154" s="2">
        <v>2</v>
      </c>
      <c r="E1154" s="4">
        <v>323.31</v>
      </c>
      <c r="F1154" s="4"/>
      <c r="G1154" s="4" t="str">
        <f t="shared" si="189"/>
        <v>C01810</v>
      </c>
      <c r="H1154" s="40">
        <f t="shared" si="190"/>
        <v>45889</v>
      </c>
      <c r="I1154" s="2">
        <f t="shared" si="191"/>
        <v>2</v>
      </c>
      <c r="J1154" s="4">
        <f t="shared" si="192"/>
        <v>323.31</v>
      </c>
      <c r="K1154">
        <f t="shared" si="193"/>
        <v>4</v>
      </c>
      <c r="L1154">
        <f t="shared" si="194"/>
        <v>4</v>
      </c>
      <c r="M1154">
        <f t="shared" si="195"/>
        <v>2</v>
      </c>
      <c r="N1154" s="53">
        <f t="shared" si="196"/>
        <v>3.3333333333333335</v>
      </c>
      <c r="S1154" s="55" t="str">
        <f t="shared" si="197"/>
        <v>C01810</v>
      </c>
      <c r="T1154" s="56">
        <f t="shared" si="198"/>
        <v>3.3333333333333335</v>
      </c>
      <c r="U1154" s="57">
        <f t="shared" si="198"/>
        <v>3.3333333333333335</v>
      </c>
      <c r="V1154" s="51" t="str">
        <f t="shared" si="199"/>
        <v>Loyal or Potential Loyalists</v>
      </c>
    </row>
    <row r="1155" spans="2:22" x14ac:dyDescent="0.25">
      <c r="B1155" t="s">
        <v>1193</v>
      </c>
      <c r="C1155" s="40">
        <v>45679</v>
      </c>
      <c r="D1155" s="2">
        <v>2</v>
      </c>
      <c r="E1155" s="4">
        <v>2801.67</v>
      </c>
      <c r="F1155" s="4"/>
      <c r="G1155" s="4" t="str">
        <f t="shared" si="189"/>
        <v>C01811</v>
      </c>
      <c r="H1155" s="40">
        <f t="shared" si="190"/>
        <v>45679</v>
      </c>
      <c r="I1155" s="2">
        <f t="shared" si="191"/>
        <v>2</v>
      </c>
      <c r="J1155" s="4">
        <f t="shared" si="192"/>
        <v>2801.67</v>
      </c>
      <c r="K1155">
        <f t="shared" si="193"/>
        <v>3</v>
      </c>
      <c r="L1155">
        <f t="shared" si="194"/>
        <v>4</v>
      </c>
      <c r="M1155">
        <f t="shared" si="195"/>
        <v>4</v>
      </c>
      <c r="N1155" s="53">
        <f t="shared" si="196"/>
        <v>3.6666666666666665</v>
      </c>
      <c r="S1155" s="55" t="str">
        <f t="shared" si="197"/>
        <v>C01811</v>
      </c>
      <c r="T1155" s="56">
        <f t="shared" si="198"/>
        <v>3.6666666666666665</v>
      </c>
      <c r="U1155" s="57">
        <f t="shared" si="198"/>
        <v>3.6666666666666665</v>
      </c>
      <c r="V1155" s="51" t="str">
        <f t="shared" si="199"/>
        <v>Loyal or Potential Loyalists</v>
      </c>
    </row>
    <row r="1156" spans="2:22" x14ac:dyDescent="0.25">
      <c r="B1156" t="s">
        <v>1194</v>
      </c>
      <c r="C1156" s="40">
        <v>45993</v>
      </c>
      <c r="D1156" s="2">
        <v>2</v>
      </c>
      <c r="E1156" s="4">
        <v>2068.38</v>
      </c>
      <c r="F1156" s="4"/>
      <c r="G1156" s="4" t="str">
        <f t="shared" ref="G1156:G1219" si="200">B1156</f>
        <v>C01812</v>
      </c>
      <c r="H1156" s="40">
        <f t="shared" ref="H1156:H1219" si="201">C1156</f>
        <v>45993</v>
      </c>
      <c r="I1156" s="2">
        <f t="shared" ref="I1156:I1219" si="202">D1156</f>
        <v>2</v>
      </c>
      <c r="J1156" s="4">
        <f t="shared" ref="J1156:J1219" si="203">E1156</f>
        <v>2068.38</v>
      </c>
      <c r="K1156">
        <f t="shared" ref="K1156:K1219" si="204">VLOOKUP(H1156,$P$5:$Q$9,2,TRUE)</f>
        <v>5</v>
      </c>
      <c r="L1156">
        <f t="shared" ref="L1156:L1219" si="205">VLOOKUP(I1156,$P$12:$Q$16,2,TRUE)</f>
        <v>4</v>
      </c>
      <c r="M1156">
        <f t="shared" ref="M1156:M1219" si="206">VLOOKUP(J1156,$P$19:$Q$23,2,TRUE)</f>
        <v>4</v>
      </c>
      <c r="N1156" s="53">
        <f t="shared" ref="N1156:N1219" si="207">(K1156+L1156+M1156)/3</f>
        <v>4.333333333333333</v>
      </c>
      <c r="S1156" s="55" t="str">
        <f t="shared" ref="S1156:S1219" si="208">G1156</f>
        <v>C01812</v>
      </c>
      <c r="T1156" s="56">
        <f t="shared" ref="T1156:U1219" si="209">$N1156</f>
        <v>4.333333333333333</v>
      </c>
      <c r="U1156" s="57">
        <f t="shared" si="209"/>
        <v>4.333333333333333</v>
      </c>
      <c r="V1156" s="51" t="str">
        <f t="shared" ref="V1156:V1219" si="210">IF(U1156&gt;4,"Champions",IF(AND(U1156&gt;3,U1156&lt;=4),"Loyal or Potential Loyalists",IF(AND(U1156&gt;2,U1156&lt;=3),"At Risk Customers","Lost Customers")))</f>
        <v>Champions</v>
      </c>
    </row>
    <row r="1157" spans="2:22" x14ac:dyDescent="0.25">
      <c r="B1157" t="s">
        <v>1195</v>
      </c>
      <c r="C1157" s="40">
        <v>45511</v>
      </c>
      <c r="D1157" s="2">
        <v>1</v>
      </c>
      <c r="E1157" s="4">
        <v>249.26</v>
      </c>
      <c r="F1157" s="4"/>
      <c r="G1157" s="4" t="str">
        <f t="shared" si="200"/>
        <v>C01813</v>
      </c>
      <c r="H1157" s="40">
        <f t="shared" si="201"/>
        <v>45511</v>
      </c>
      <c r="I1157" s="2">
        <f t="shared" si="202"/>
        <v>1</v>
      </c>
      <c r="J1157" s="4">
        <f t="shared" si="203"/>
        <v>249.26</v>
      </c>
      <c r="K1157">
        <f t="shared" si="204"/>
        <v>2</v>
      </c>
      <c r="L1157">
        <f t="shared" si="205"/>
        <v>3</v>
      </c>
      <c r="M1157">
        <f t="shared" si="206"/>
        <v>2</v>
      </c>
      <c r="N1157" s="53">
        <f t="shared" si="207"/>
        <v>2.3333333333333335</v>
      </c>
      <c r="S1157" s="55" t="str">
        <f t="shared" si="208"/>
        <v>C01813</v>
      </c>
      <c r="T1157" s="56">
        <f t="shared" si="209"/>
        <v>2.3333333333333335</v>
      </c>
      <c r="U1157" s="57">
        <f t="shared" si="209"/>
        <v>2.3333333333333335</v>
      </c>
      <c r="V1157" s="51" t="str">
        <f t="shared" si="210"/>
        <v>At Risk Customers</v>
      </c>
    </row>
    <row r="1158" spans="2:22" x14ac:dyDescent="0.25">
      <c r="B1158" t="s">
        <v>1196</v>
      </c>
      <c r="C1158" s="40">
        <v>45821</v>
      </c>
      <c r="D1158" s="2">
        <v>5</v>
      </c>
      <c r="E1158" s="4">
        <v>6423.81</v>
      </c>
      <c r="F1158" s="4"/>
      <c r="G1158" s="4" t="str">
        <f t="shared" si="200"/>
        <v>C01815</v>
      </c>
      <c r="H1158" s="40">
        <f t="shared" si="201"/>
        <v>45821</v>
      </c>
      <c r="I1158" s="2">
        <f t="shared" si="202"/>
        <v>5</v>
      </c>
      <c r="J1158" s="4">
        <f t="shared" si="203"/>
        <v>6423.81</v>
      </c>
      <c r="K1158">
        <f t="shared" si="204"/>
        <v>4</v>
      </c>
      <c r="L1158">
        <f t="shared" si="205"/>
        <v>5</v>
      </c>
      <c r="M1158">
        <f t="shared" si="206"/>
        <v>5</v>
      </c>
      <c r="N1158" s="53">
        <f t="shared" si="207"/>
        <v>4.666666666666667</v>
      </c>
      <c r="S1158" s="55" t="str">
        <f t="shared" si="208"/>
        <v>C01815</v>
      </c>
      <c r="T1158" s="56">
        <f t="shared" si="209"/>
        <v>4.666666666666667</v>
      </c>
      <c r="U1158" s="57">
        <f t="shared" si="209"/>
        <v>4.666666666666667</v>
      </c>
      <c r="V1158" s="51" t="str">
        <f t="shared" si="210"/>
        <v>Champions</v>
      </c>
    </row>
    <row r="1159" spans="2:22" x14ac:dyDescent="0.25">
      <c r="B1159" t="s">
        <v>1197</v>
      </c>
      <c r="C1159" s="40">
        <v>45964</v>
      </c>
      <c r="D1159" s="2">
        <v>22</v>
      </c>
      <c r="E1159" s="4">
        <v>12729.71</v>
      </c>
      <c r="F1159" s="4"/>
      <c r="G1159" s="4" t="str">
        <f t="shared" si="200"/>
        <v>C01816</v>
      </c>
      <c r="H1159" s="40">
        <f t="shared" si="201"/>
        <v>45964</v>
      </c>
      <c r="I1159" s="2">
        <f t="shared" si="202"/>
        <v>22</v>
      </c>
      <c r="J1159" s="4">
        <f t="shared" si="203"/>
        <v>12729.71</v>
      </c>
      <c r="K1159">
        <f t="shared" si="204"/>
        <v>5</v>
      </c>
      <c r="L1159">
        <f t="shared" si="205"/>
        <v>5</v>
      </c>
      <c r="M1159">
        <f t="shared" si="206"/>
        <v>5</v>
      </c>
      <c r="N1159" s="53">
        <f t="shared" si="207"/>
        <v>5</v>
      </c>
      <c r="S1159" s="55" t="str">
        <f t="shared" si="208"/>
        <v>C01816</v>
      </c>
      <c r="T1159" s="56">
        <f t="shared" si="209"/>
        <v>5</v>
      </c>
      <c r="U1159" s="57">
        <f t="shared" si="209"/>
        <v>5</v>
      </c>
      <c r="V1159" s="51" t="str">
        <f t="shared" si="210"/>
        <v>Champions</v>
      </c>
    </row>
    <row r="1160" spans="2:22" x14ac:dyDescent="0.25">
      <c r="B1160" t="s">
        <v>1198</v>
      </c>
      <c r="C1160" s="40">
        <v>45600</v>
      </c>
      <c r="D1160" s="2">
        <v>2</v>
      </c>
      <c r="E1160" s="4">
        <v>202.08</v>
      </c>
      <c r="F1160" s="4"/>
      <c r="G1160" s="4" t="str">
        <f t="shared" si="200"/>
        <v>C01817</v>
      </c>
      <c r="H1160" s="40">
        <f t="shared" si="201"/>
        <v>45600</v>
      </c>
      <c r="I1160" s="2">
        <f t="shared" si="202"/>
        <v>2</v>
      </c>
      <c r="J1160" s="4">
        <f t="shared" si="203"/>
        <v>202.08</v>
      </c>
      <c r="K1160">
        <f t="shared" si="204"/>
        <v>3</v>
      </c>
      <c r="L1160">
        <f t="shared" si="205"/>
        <v>4</v>
      </c>
      <c r="M1160">
        <f t="shared" si="206"/>
        <v>2</v>
      </c>
      <c r="N1160" s="53">
        <f t="shared" si="207"/>
        <v>3</v>
      </c>
      <c r="S1160" s="55" t="str">
        <f t="shared" si="208"/>
        <v>C01817</v>
      </c>
      <c r="T1160" s="56">
        <f t="shared" si="209"/>
        <v>3</v>
      </c>
      <c r="U1160" s="57">
        <f t="shared" si="209"/>
        <v>3</v>
      </c>
      <c r="V1160" s="51" t="str">
        <f t="shared" si="210"/>
        <v>At Risk Customers</v>
      </c>
    </row>
    <row r="1161" spans="2:22" x14ac:dyDescent="0.25">
      <c r="B1161" t="s">
        <v>1199</v>
      </c>
      <c r="C1161" s="40">
        <v>44974</v>
      </c>
      <c r="D1161" s="2">
        <v>1</v>
      </c>
      <c r="E1161" s="4">
        <v>130.66999999999999</v>
      </c>
      <c r="F1161" s="4"/>
      <c r="G1161" s="4" t="str">
        <f t="shared" si="200"/>
        <v>C01819</v>
      </c>
      <c r="H1161" s="40">
        <f t="shared" si="201"/>
        <v>44974</v>
      </c>
      <c r="I1161" s="2">
        <f t="shared" si="202"/>
        <v>1</v>
      </c>
      <c r="J1161" s="4">
        <f t="shared" si="203"/>
        <v>130.66999999999999</v>
      </c>
      <c r="K1161">
        <f t="shared" si="204"/>
        <v>1</v>
      </c>
      <c r="L1161">
        <f t="shared" si="205"/>
        <v>3</v>
      </c>
      <c r="M1161">
        <f t="shared" si="206"/>
        <v>1</v>
      </c>
      <c r="N1161" s="53">
        <f t="shared" si="207"/>
        <v>1.6666666666666667</v>
      </c>
      <c r="S1161" s="55" t="str">
        <f t="shared" si="208"/>
        <v>C01819</v>
      </c>
      <c r="T1161" s="56">
        <f t="shared" si="209"/>
        <v>1.6666666666666667</v>
      </c>
      <c r="U1161" s="57">
        <f t="shared" si="209"/>
        <v>1.6666666666666667</v>
      </c>
      <c r="V1161" s="51" t="str">
        <f t="shared" si="210"/>
        <v>Lost Customers</v>
      </c>
    </row>
    <row r="1162" spans="2:22" x14ac:dyDescent="0.25">
      <c r="B1162" t="s">
        <v>1200</v>
      </c>
      <c r="C1162" s="40">
        <v>46015</v>
      </c>
      <c r="D1162" s="2">
        <v>1</v>
      </c>
      <c r="E1162" s="4">
        <v>94.33</v>
      </c>
      <c r="F1162" s="4"/>
      <c r="G1162" s="4" t="str">
        <f t="shared" si="200"/>
        <v>C01823</v>
      </c>
      <c r="H1162" s="40">
        <f t="shared" si="201"/>
        <v>46015</v>
      </c>
      <c r="I1162" s="2">
        <f t="shared" si="202"/>
        <v>1</v>
      </c>
      <c r="J1162" s="4">
        <f t="shared" si="203"/>
        <v>94.33</v>
      </c>
      <c r="K1162">
        <f t="shared" si="204"/>
        <v>5</v>
      </c>
      <c r="L1162">
        <f t="shared" si="205"/>
        <v>3</v>
      </c>
      <c r="M1162">
        <f t="shared" si="206"/>
        <v>1</v>
      </c>
      <c r="N1162" s="53">
        <f t="shared" si="207"/>
        <v>3</v>
      </c>
      <c r="S1162" s="55" t="str">
        <f t="shared" si="208"/>
        <v>C01823</v>
      </c>
      <c r="T1162" s="56">
        <f t="shared" si="209"/>
        <v>3</v>
      </c>
      <c r="U1162" s="57">
        <f t="shared" si="209"/>
        <v>3</v>
      </c>
      <c r="V1162" s="51" t="str">
        <f t="shared" si="210"/>
        <v>At Risk Customers</v>
      </c>
    </row>
    <row r="1163" spans="2:22" x14ac:dyDescent="0.25">
      <c r="B1163" t="s">
        <v>1201</v>
      </c>
      <c r="C1163" s="40">
        <v>45946</v>
      </c>
      <c r="D1163" s="2">
        <v>6</v>
      </c>
      <c r="E1163" s="4">
        <v>691.94</v>
      </c>
      <c r="F1163" s="4"/>
      <c r="G1163" s="4" t="str">
        <f t="shared" si="200"/>
        <v>C01824</v>
      </c>
      <c r="H1163" s="40">
        <f t="shared" si="201"/>
        <v>45946</v>
      </c>
      <c r="I1163" s="2">
        <f t="shared" si="202"/>
        <v>6</v>
      </c>
      <c r="J1163" s="4">
        <f t="shared" si="203"/>
        <v>691.94</v>
      </c>
      <c r="K1163">
        <f t="shared" si="204"/>
        <v>5</v>
      </c>
      <c r="L1163">
        <f t="shared" si="205"/>
        <v>5</v>
      </c>
      <c r="M1163">
        <f t="shared" si="206"/>
        <v>3</v>
      </c>
      <c r="N1163" s="53">
        <f t="shared" si="207"/>
        <v>4.333333333333333</v>
      </c>
      <c r="S1163" s="55" t="str">
        <f t="shared" si="208"/>
        <v>C01824</v>
      </c>
      <c r="T1163" s="56">
        <f t="shared" si="209"/>
        <v>4.333333333333333</v>
      </c>
      <c r="U1163" s="57">
        <f t="shared" si="209"/>
        <v>4.333333333333333</v>
      </c>
      <c r="V1163" s="51" t="str">
        <f t="shared" si="210"/>
        <v>Champions</v>
      </c>
    </row>
    <row r="1164" spans="2:22" x14ac:dyDescent="0.25">
      <c r="B1164" t="s">
        <v>1202</v>
      </c>
      <c r="C1164" s="40">
        <v>45754</v>
      </c>
      <c r="D1164" s="2">
        <v>2</v>
      </c>
      <c r="E1164" s="4">
        <v>644.99</v>
      </c>
      <c r="F1164" s="4"/>
      <c r="G1164" s="4" t="str">
        <f t="shared" si="200"/>
        <v>C01827</v>
      </c>
      <c r="H1164" s="40">
        <f t="shared" si="201"/>
        <v>45754</v>
      </c>
      <c r="I1164" s="2">
        <f t="shared" si="202"/>
        <v>2</v>
      </c>
      <c r="J1164" s="4">
        <f t="shared" si="203"/>
        <v>644.99</v>
      </c>
      <c r="K1164">
        <f t="shared" si="204"/>
        <v>3</v>
      </c>
      <c r="L1164">
        <f t="shared" si="205"/>
        <v>4</v>
      </c>
      <c r="M1164">
        <f t="shared" si="206"/>
        <v>3</v>
      </c>
      <c r="N1164" s="53">
        <f t="shared" si="207"/>
        <v>3.3333333333333335</v>
      </c>
      <c r="S1164" s="55" t="str">
        <f t="shared" si="208"/>
        <v>C01827</v>
      </c>
      <c r="T1164" s="56">
        <f t="shared" si="209"/>
        <v>3.3333333333333335</v>
      </c>
      <c r="U1164" s="57">
        <f t="shared" si="209"/>
        <v>3.3333333333333335</v>
      </c>
      <c r="V1164" s="51" t="str">
        <f t="shared" si="210"/>
        <v>Loyal or Potential Loyalists</v>
      </c>
    </row>
    <row r="1165" spans="2:22" x14ac:dyDescent="0.25">
      <c r="B1165" t="s">
        <v>1203</v>
      </c>
      <c r="C1165" s="40">
        <v>45231</v>
      </c>
      <c r="D1165" s="2">
        <v>1</v>
      </c>
      <c r="E1165" s="4">
        <v>92.05</v>
      </c>
      <c r="F1165" s="4"/>
      <c r="G1165" s="4" t="str">
        <f t="shared" si="200"/>
        <v>C01831</v>
      </c>
      <c r="H1165" s="40">
        <f t="shared" si="201"/>
        <v>45231</v>
      </c>
      <c r="I1165" s="2">
        <f t="shared" si="202"/>
        <v>1</v>
      </c>
      <c r="J1165" s="4">
        <f t="shared" si="203"/>
        <v>92.05</v>
      </c>
      <c r="K1165">
        <f t="shared" si="204"/>
        <v>1</v>
      </c>
      <c r="L1165">
        <f t="shared" si="205"/>
        <v>3</v>
      </c>
      <c r="M1165">
        <f t="shared" si="206"/>
        <v>1</v>
      </c>
      <c r="N1165" s="53">
        <f t="shared" si="207"/>
        <v>1.6666666666666667</v>
      </c>
      <c r="S1165" s="55" t="str">
        <f t="shared" si="208"/>
        <v>C01831</v>
      </c>
      <c r="T1165" s="56">
        <f t="shared" si="209"/>
        <v>1.6666666666666667</v>
      </c>
      <c r="U1165" s="57">
        <f t="shared" si="209"/>
        <v>1.6666666666666667</v>
      </c>
      <c r="V1165" s="51" t="str">
        <f t="shared" si="210"/>
        <v>Lost Customers</v>
      </c>
    </row>
    <row r="1166" spans="2:22" x14ac:dyDescent="0.25">
      <c r="B1166" t="s">
        <v>1204</v>
      </c>
      <c r="C1166" s="40">
        <v>44993</v>
      </c>
      <c r="D1166" s="2">
        <v>1</v>
      </c>
      <c r="E1166" s="4">
        <v>205.22</v>
      </c>
      <c r="F1166" s="4"/>
      <c r="G1166" s="4" t="str">
        <f t="shared" si="200"/>
        <v>C01832</v>
      </c>
      <c r="H1166" s="40">
        <f t="shared" si="201"/>
        <v>44993</v>
      </c>
      <c r="I1166" s="2">
        <f t="shared" si="202"/>
        <v>1</v>
      </c>
      <c r="J1166" s="4">
        <f t="shared" si="203"/>
        <v>205.22</v>
      </c>
      <c r="K1166">
        <f t="shared" si="204"/>
        <v>1</v>
      </c>
      <c r="L1166">
        <f t="shared" si="205"/>
        <v>3</v>
      </c>
      <c r="M1166">
        <f t="shared" si="206"/>
        <v>2</v>
      </c>
      <c r="N1166" s="53">
        <f t="shared" si="207"/>
        <v>2</v>
      </c>
      <c r="S1166" s="55" t="str">
        <f t="shared" si="208"/>
        <v>C01832</v>
      </c>
      <c r="T1166" s="56">
        <f t="shared" si="209"/>
        <v>2</v>
      </c>
      <c r="U1166" s="57">
        <f t="shared" si="209"/>
        <v>2</v>
      </c>
      <c r="V1166" s="51" t="str">
        <f t="shared" si="210"/>
        <v>Lost Customers</v>
      </c>
    </row>
    <row r="1167" spans="2:22" x14ac:dyDescent="0.25">
      <c r="B1167" t="s">
        <v>1205</v>
      </c>
      <c r="C1167" s="40">
        <v>45227</v>
      </c>
      <c r="D1167" s="2">
        <v>2</v>
      </c>
      <c r="E1167" s="4">
        <v>206.16</v>
      </c>
      <c r="F1167" s="4"/>
      <c r="G1167" s="4" t="str">
        <f t="shared" si="200"/>
        <v>C01833</v>
      </c>
      <c r="H1167" s="40">
        <f t="shared" si="201"/>
        <v>45227</v>
      </c>
      <c r="I1167" s="2">
        <f t="shared" si="202"/>
        <v>2</v>
      </c>
      <c r="J1167" s="4">
        <f t="shared" si="203"/>
        <v>206.16</v>
      </c>
      <c r="K1167">
        <f t="shared" si="204"/>
        <v>1</v>
      </c>
      <c r="L1167">
        <f t="shared" si="205"/>
        <v>4</v>
      </c>
      <c r="M1167">
        <f t="shared" si="206"/>
        <v>2</v>
      </c>
      <c r="N1167" s="53">
        <f t="shared" si="207"/>
        <v>2.3333333333333335</v>
      </c>
      <c r="S1167" s="55" t="str">
        <f t="shared" si="208"/>
        <v>C01833</v>
      </c>
      <c r="T1167" s="56">
        <f t="shared" si="209"/>
        <v>2.3333333333333335</v>
      </c>
      <c r="U1167" s="57">
        <f t="shared" si="209"/>
        <v>2.3333333333333335</v>
      </c>
      <c r="V1167" s="51" t="str">
        <f t="shared" si="210"/>
        <v>At Risk Customers</v>
      </c>
    </row>
    <row r="1168" spans="2:22" x14ac:dyDescent="0.25">
      <c r="B1168" t="s">
        <v>1206</v>
      </c>
      <c r="C1168" s="40">
        <v>45607</v>
      </c>
      <c r="D1168" s="2">
        <v>1</v>
      </c>
      <c r="E1168" s="4">
        <v>137.04</v>
      </c>
      <c r="F1168" s="4"/>
      <c r="G1168" s="4" t="str">
        <f t="shared" si="200"/>
        <v>C01835</v>
      </c>
      <c r="H1168" s="40">
        <f t="shared" si="201"/>
        <v>45607</v>
      </c>
      <c r="I1168" s="2">
        <f t="shared" si="202"/>
        <v>1</v>
      </c>
      <c r="J1168" s="4">
        <f t="shared" si="203"/>
        <v>137.04</v>
      </c>
      <c r="K1168">
        <f t="shared" si="204"/>
        <v>3</v>
      </c>
      <c r="L1168">
        <f t="shared" si="205"/>
        <v>3</v>
      </c>
      <c r="M1168">
        <f t="shared" si="206"/>
        <v>1</v>
      </c>
      <c r="N1168" s="53">
        <f t="shared" si="207"/>
        <v>2.3333333333333335</v>
      </c>
      <c r="S1168" s="55" t="str">
        <f t="shared" si="208"/>
        <v>C01835</v>
      </c>
      <c r="T1168" s="56">
        <f t="shared" si="209"/>
        <v>2.3333333333333335</v>
      </c>
      <c r="U1168" s="57">
        <f t="shared" si="209"/>
        <v>2.3333333333333335</v>
      </c>
      <c r="V1168" s="51" t="str">
        <f t="shared" si="210"/>
        <v>At Risk Customers</v>
      </c>
    </row>
    <row r="1169" spans="2:22" x14ac:dyDescent="0.25">
      <c r="B1169" t="s">
        <v>1207</v>
      </c>
      <c r="C1169" s="40">
        <v>45742</v>
      </c>
      <c r="D1169" s="2">
        <v>1</v>
      </c>
      <c r="E1169" s="4">
        <v>622.5</v>
      </c>
      <c r="F1169" s="4"/>
      <c r="G1169" s="4" t="str">
        <f t="shared" si="200"/>
        <v>C01836</v>
      </c>
      <c r="H1169" s="40">
        <f t="shared" si="201"/>
        <v>45742</v>
      </c>
      <c r="I1169" s="2">
        <f t="shared" si="202"/>
        <v>1</v>
      </c>
      <c r="J1169" s="4">
        <f t="shared" si="203"/>
        <v>622.5</v>
      </c>
      <c r="K1169">
        <f t="shared" si="204"/>
        <v>3</v>
      </c>
      <c r="L1169">
        <f t="shared" si="205"/>
        <v>3</v>
      </c>
      <c r="M1169">
        <f t="shared" si="206"/>
        <v>3</v>
      </c>
      <c r="N1169" s="53">
        <f t="shared" si="207"/>
        <v>3</v>
      </c>
      <c r="S1169" s="55" t="str">
        <f t="shared" si="208"/>
        <v>C01836</v>
      </c>
      <c r="T1169" s="56">
        <f t="shared" si="209"/>
        <v>3</v>
      </c>
      <c r="U1169" s="57">
        <f t="shared" si="209"/>
        <v>3</v>
      </c>
      <c r="V1169" s="51" t="str">
        <f t="shared" si="210"/>
        <v>At Risk Customers</v>
      </c>
    </row>
    <row r="1170" spans="2:22" x14ac:dyDescent="0.25">
      <c r="B1170" t="s">
        <v>1208</v>
      </c>
      <c r="C1170" s="40">
        <v>45873</v>
      </c>
      <c r="D1170" s="2">
        <v>1</v>
      </c>
      <c r="E1170" s="4">
        <v>680.27</v>
      </c>
      <c r="F1170" s="4"/>
      <c r="G1170" s="4" t="str">
        <f t="shared" si="200"/>
        <v>C01837</v>
      </c>
      <c r="H1170" s="40">
        <f t="shared" si="201"/>
        <v>45873</v>
      </c>
      <c r="I1170" s="2">
        <f t="shared" si="202"/>
        <v>1</v>
      </c>
      <c r="J1170" s="4">
        <f t="shared" si="203"/>
        <v>680.27</v>
      </c>
      <c r="K1170">
        <f t="shared" si="204"/>
        <v>4</v>
      </c>
      <c r="L1170">
        <f t="shared" si="205"/>
        <v>3</v>
      </c>
      <c r="M1170">
        <f t="shared" si="206"/>
        <v>3</v>
      </c>
      <c r="N1170" s="53">
        <f t="shared" si="207"/>
        <v>3.3333333333333335</v>
      </c>
      <c r="S1170" s="55" t="str">
        <f t="shared" si="208"/>
        <v>C01837</v>
      </c>
      <c r="T1170" s="56">
        <f t="shared" si="209"/>
        <v>3.3333333333333335</v>
      </c>
      <c r="U1170" s="57">
        <f t="shared" si="209"/>
        <v>3.3333333333333335</v>
      </c>
      <c r="V1170" s="51" t="str">
        <f t="shared" si="210"/>
        <v>Loyal or Potential Loyalists</v>
      </c>
    </row>
    <row r="1171" spans="2:22" x14ac:dyDescent="0.25">
      <c r="B1171" t="s">
        <v>1209</v>
      </c>
      <c r="C1171" s="40">
        <v>46025</v>
      </c>
      <c r="D1171" s="2">
        <v>95</v>
      </c>
      <c r="E1171" s="4">
        <v>55962.92</v>
      </c>
      <c r="F1171" s="4"/>
      <c r="G1171" s="4" t="str">
        <f t="shared" si="200"/>
        <v>C01840</v>
      </c>
      <c r="H1171" s="40">
        <f t="shared" si="201"/>
        <v>46025</v>
      </c>
      <c r="I1171" s="2">
        <f t="shared" si="202"/>
        <v>95</v>
      </c>
      <c r="J1171" s="4">
        <f t="shared" si="203"/>
        <v>55962.92</v>
      </c>
      <c r="K1171">
        <f t="shared" si="204"/>
        <v>5</v>
      </c>
      <c r="L1171">
        <f t="shared" si="205"/>
        <v>5</v>
      </c>
      <c r="M1171">
        <f t="shared" si="206"/>
        <v>5</v>
      </c>
      <c r="N1171" s="53">
        <f t="shared" si="207"/>
        <v>5</v>
      </c>
      <c r="S1171" s="55" t="str">
        <f t="shared" si="208"/>
        <v>C01840</v>
      </c>
      <c r="T1171" s="56">
        <f t="shared" si="209"/>
        <v>5</v>
      </c>
      <c r="U1171" s="57">
        <f t="shared" si="209"/>
        <v>5</v>
      </c>
      <c r="V1171" s="51" t="str">
        <f t="shared" si="210"/>
        <v>Champions</v>
      </c>
    </row>
    <row r="1172" spans="2:22" x14ac:dyDescent="0.25">
      <c r="B1172" t="s">
        <v>1210</v>
      </c>
      <c r="C1172" s="40">
        <v>45463</v>
      </c>
      <c r="D1172" s="2">
        <v>1</v>
      </c>
      <c r="E1172" s="4">
        <v>124.8</v>
      </c>
      <c r="F1172" s="4"/>
      <c r="G1172" s="4" t="str">
        <f t="shared" si="200"/>
        <v>C01842</v>
      </c>
      <c r="H1172" s="40">
        <f t="shared" si="201"/>
        <v>45463</v>
      </c>
      <c r="I1172" s="2">
        <f t="shared" si="202"/>
        <v>1</v>
      </c>
      <c r="J1172" s="4">
        <f t="shared" si="203"/>
        <v>124.8</v>
      </c>
      <c r="K1172">
        <f t="shared" si="204"/>
        <v>2</v>
      </c>
      <c r="L1172">
        <f t="shared" si="205"/>
        <v>3</v>
      </c>
      <c r="M1172">
        <f t="shared" si="206"/>
        <v>1</v>
      </c>
      <c r="N1172" s="53">
        <f t="shared" si="207"/>
        <v>2</v>
      </c>
      <c r="S1172" s="55" t="str">
        <f t="shared" si="208"/>
        <v>C01842</v>
      </c>
      <c r="T1172" s="56">
        <f t="shared" si="209"/>
        <v>2</v>
      </c>
      <c r="U1172" s="57">
        <f t="shared" si="209"/>
        <v>2</v>
      </c>
      <c r="V1172" s="51" t="str">
        <f t="shared" si="210"/>
        <v>Lost Customers</v>
      </c>
    </row>
    <row r="1173" spans="2:22" x14ac:dyDescent="0.25">
      <c r="B1173" t="s">
        <v>1211</v>
      </c>
      <c r="C1173" s="40">
        <v>45597</v>
      </c>
      <c r="D1173" s="2">
        <v>1</v>
      </c>
      <c r="E1173" s="4">
        <v>27</v>
      </c>
      <c r="F1173" s="4"/>
      <c r="G1173" s="4" t="str">
        <f t="shared" si="200"/>
        <v>C01843</v>
      </c>
      <c r="H1173" s="40">
        <f t="shared" si="201"/>
        <v>45597</v>
      </c>
      <c r="I1173" s="2">
        <f t="shared" si="202"/>
        <v>1</v>
      </c>
      <c r="J1173" s="4">
        <f t="shared" si="203"/>
        <v>27</v>
      </c>
      <c r="K1173">
        <f t="shared" si="204"/>
        <v>3</v>
      </c>
      <c r="L1173">
        <f t="shared" si="205"/>
        <v>3</v>
      </c>
      <c r="M1173">
        <f t="shared" si="206"/>
        <v>1</v>
      </c>
      <c r="N1173" s="53">
        <f t="shared" si="207"/>
        <v>2.3333333333333335</v>
      </c>
      <c r="S1173" s="55" t="str">
        <f t="shared" si="208"/>
        <v>C01843</v>
      </c>
      <c r="T1173" s="56">
        <f t="shared" si="209"/>
        <v>2.3333333333333335</v>
      </c>
      <c r="U1173" s="57">
        <f t="shared" si="209"/>
        <v>2.3333333333333335</v>
      </c>
      <c r="V1173" s="51" t="str">
        <f t="shared" si="210"/>
        <v>At Risk Customers</v>
      </c>
    </row>
    <row r="1174" spans="2:22" x14ac:dyDescent="0.25">
      <c r="B1174" t="s">
        <v>1212</v>
      </c>
      <c r="C1174" s="40">
        <v>46016</v>
      </c>
      <c r="D1174" s="2">
        <v>4</v>
      </c>
      <c r="E1174" s="4">
        <v>3545.38</v>
      </c>
      <c r="F1174" s="4"/>
      <c r="G1174" s="4" t="str">
        <f t="shared" si="200"/>
        <v>C01846</v>
      </c>
      <c r="H1174" s="40">
        <f t="shared" si="201"/>
        <v>46016</v>
      </c>
      <c r="I1174" s="2">
        <f t="shared" si="202"/>
        <v>4</v>
      </c>
      <c r="J1174" s="4">
        <f t="shared" si="203"/>
        <v>3545.38</v>
      </c>
      <c r="K1174">
        <f t="shared" si="204"/>
        <v>5</v>
      </c>
      <c r="L1174">
        <f t="shared" si="205"/>
        <v>5</v>
      </c>
      <c r="M1174">
        <f t="shared" si="206"/>
        <v>4</v>
      </c>
      <c r="N1174" s="53">
        <f t="shared" si="207"/>
        <v>4.666666666666667</v>
      </c>
      <c r="S1174" s="55" t="str">
        <f t="shared" si="208"/>
        <v>C01846</v>
      </c>
      <c r="T1174" s="56">
        <f t="shared" si="209"/>
        <v>4.666666666666667</v>
      </c>
      <c r="U1174" s="57">
        <f t="shared" si="209"/>
        <v>4.666666666666667</v>
      </c>
      <c r="V1174" s="51" t="str">
        <f t="shared" si="210"/>
        <v>Champions</v>
      </c>
    </row>
    <row r="1175" spans="2:22" x14ac:dyDescent="0.25">
      <c r="B1175" t="s">
        <v>1213</v>
      </c>
      <c r="C1175" s="40">
        <v>45950</v>
      </c>
      <c r="D1175" s="2">
        <v>4</v>
      </c>
      <c r="E1175" s="4">
        <v>1231.8399999999999</v>
      </c>
      <c r="F1175" s="4"/>
      <c r="G1175" s="4" t="str">
        <f t="shared" si="200"/>
        <v>C01847</v>
      </c>
      <c r="H1175" s="40">
        <f t="shared" si="201"/>
        <v>45950</v>
      </c>
      <c r="I1175" s="2">
        <f t="shared" si="202"/>
        <v>4</v>
      </c>
      <c r="J1175" s="4">
        <f t="shared" si="203"/>
        <v>1231.8399999999999</v>
      </c>
      <c r="K1175">
        <f t="shared" si="204"/>
        <v>5</v>
      </c>
      <c r="L1175">
        <f t="shared" si="205"/>
        <v>5</v>
      </c>
      <c r="M1175">
        <f t="shared" si="206"/>
        <v>4</v>
      </c>
      <c r="N1175" s="53">
        <f t="shared" si="207"/>
        <v>4.666666666666667</v>
      </c>
      <c r="S1175" s="55" t="str">
        <f t="shared" si="208"/>
        <v>C01847</v>
      </c>
      <c r="T1175" s="56">
        <f t="shared" si="209"/>
        <v>4.666666666666667</v>
      </c>
      <c r="U1175" s="57">
        <f t="shared" si="209"/>
        <v>4.666666666666667</v>
      </c>
      <c r="V1175" s="51" t="str">
        <f t="shared" si="210"/>
        <v>Champions</v>
      </c>
    </row>
    <row r="1176" spans="2:22" x14ac:dyDescent="0.25">
      <c r="B1176" t="s">
        <v>1214</v>
      </c>
      <c r="C1176" s="40">
        <v>45118</v>
      </c>
      <c r="D1176" s="2">
        <v>1</v>
      </c>
      <c r="E1176" s="4">
        <v>750.08</v>
      </c>
      <c r="F1176" s="4"/>
      <c r="G1176" s="4" t="str">
        <f t="shared" si="200"/>
        <v>C01848</v>
      </c>
      <c r="H1176" s="40">
        <f t="shared" si="201"/>
        <v>45118</v>
      </c>
      <c r="I1176" s="2">
        <f t="shared" si="202"/>
        <v>1</v>
      </c>
      <c r="J1176" s="4">
        <f t="shared" si="203"/>
        <v>750.08</v>
      </c>
      <c r="K1176">
        <f t="shared" si="204"/>
        <v>1</v>
      </c>
      <c r="L1176">
        <f t="shared" si="205"/>
        <v>3</v>
      </c>
      <c r="M1176">
        <f t="shared" si="206"/>
        <v>3</v>
      </c>
      <c r="N1176" s="53">
        <f t="shared" si="207"/>
        <v>2.3333333333333335</v>
      </c>
      <c r="S1176" s="55" t="str">
        <f t="shared" si="208"/>
        <v>C01848</v>
      </c>
      <c r="T1176" s="56">
        <f t="shared" si="209"/>
        <v>2.3333333333333335</v>
      </c>
      <c r="U1176" s="57">
        <f t="shared" si="209"/>
        <v>2.3333333333333335</v>
      </c>
      <c r="V1176" s="51" t="str">
        <f t="shared" si="210"/>
        <v>At Risk Customers</v>
      </c>
    </row>
    <row r="1177" spans="2:22" x14ac:dyDescent="0.25">
      <c r="B1177" t="s">
        <v>1215</v>
      </c>
      <c r="C1177" s="40">
        <v>46020</v>
      </c>
      <c r="D1177" s="2">
        <v>207</v>
      </c>
      <c r="E1177" s="4">
        <v>144521.34</v>
      </c>
      <c r="F1177" s="4"/>
      <c r="G1177" s="4" t="str">
        <f t="shared" si="200"/>
        <v>C01850</v>
      </c>
      <c r="H1177" s="40">
        <f t="shared" si="201"/>
        <v>46020</v>
      </c>
      <c r="I1177" s="2">
        <f t="shared" si="202"/>
        <v>207</v>
      </c>
      <c r="J1177" s="4">
        <f t="shared" si="203"/>
        <v>144521.34</v>
      </c>
      <c r="K1177">
        <f t="shared" si="204"/>
        <v>5</v>
      </c>
      <c r="L1177">
        <f t="shared" si="205"/>
        <v>5</v>
      </c>
      <c r="M1177">
        <f t="shared" si="206"/>
        <v>5</v>
      </c>
      <c r="N1177" s="53">
        <f t="shared" si="207"/>
        <v>5</v>
      </c>
      <c r="S1177" s="55" t="str">
        <f t="shared" si="208"/>
        <v>C01850</v>
      </c>
      <c r="T1177" s="56">
        <f t="shared" si="209"/>
        <v>5</v>
      </c>
      <c r="U1177" s="57">
        <f t="shared" si="209"/>
        <v>5</v>
      </c>
      <c r="V1177" s="51" t="str">
        <f t="shared" si="210"/>
        <v>Champions</v>
      </c>
    </row>
    <row r="1178" spans="2:22" x14ac:dyDescent="0.25">
      <c r="B1178" t="s">
        <v>1216</v>
      </c>
      <c r="C1178" s="40">
        <v>45916</v>
      </c>
      <c r="D1178" s="2">
        <v>2</v>
      </c>
      <c r="E1178" s="4">
        <v>401.65</v>
      </c>
      <c r="F1178" s="4"/>
      <c r="G1178" s="4" t="str">
        <f t="shared" si="200"/>
        <v>C01851</v>
      </c>
      <c r="H1178" s="40">
        <f t="shared" si="201"/>
        <v>45916</v>
      </c>
      <c r="I1178" s="2">
        <f t="shared" si="202"/>
        <v>2</v>
      </c>
      <c r="J1178" s="4">
        <f t="shared" si="203"/>
        <v>401.65</v>
      </c>
      <c r="K1178">
        <f t="shared" si="204"/>
        <v>4</v>
      </c>
      <c r="L1178">
        <f t="shared" si="205"/>
        <v>4</v>
      </c>
      <c r="M1178">
        <f t="shared" si="206"/>
        <v>2</v>
      </c>
      <c r="N1178" s="53">
        <f t="shared" si="207"/>
        <v>3.3333333333333335</v>
      </c>
      <c r="S1178" s="55" t="str">
        <f t="shared" si="208"/>
        <v>C01851</v>
      </c>
      <c r="T1178" s="56">
        <f t="shared" si="209"/>
        <v>3.3333333333333335</v>
      </c>
      <c r="U1178" s="57">
        <f t="shared" si="209"/>
        <v>3.3333333333333335</v>
      </c>
      <c r="V1178" s="51" t="str">
        <f t="shared" si="210"/>
        <v>Loyal or Potential Loyalists</v>
      </c>
    </row>
    <row r="1179" spans="2:22" x14ac:dyDescent="0.25">
      <c r="B1179" t="s">
        <v>1217</v>
      </c>
      <c r="C1179" s="40">
        <v>45768</v>
      </c>
      <c r="D1179" s="2">
        <v>1</v>
      </c>
      <c r="E1179" s="4">
        <v>402.48</v>
      </c>
      <c r="F1179" s="4"/>
      <c r="G1179" s="4" t="str">
        <f t="shared" si="200"/>
        <v>C01854</v>
      </c>
      <c r="H1179" s="40">
        <f t="shared" si="201"/>
        <v>45768</v>
      </c>
      <c r="I1179" s="2">
        <f t="shared" si="202"/>
        <v>1</v>
      </c>
      <c r="J1179" s="4">
        <f t="shared" si="203"/>
        <v>402.48</v>
      </c>
      <c r="K1179">
        <f t="shared" si="204"/>
        <v>3</v>
      </c>
      <c r="L1179">
        <f t="shared" si="205"/>
        <v>3</v>
      </c>
      <c r="M1179">
        <f t="shared" si="206"/>
        <v>2</v>
      </c>
      <c r="N1179" s="53">
        <f t="shared" si="207"/>
        <v>2.6666666666666665</v>
      </c>
      <c r="S1179" s="55" t="str">
        <f t="shared" si="208"/>
        <v>C01854</v>
      </c>
      <c r="T1179" s="56">
        <f t="shared" si="209"/>
        <v>2.6666666666666665</v>
      </c>
      <c r="U1179" s="57">
        <f t="shared" si="209"/>
        <v>2.6666666666666665</v>
      </c>
      <c r="V1179" s="51" t="str">
        <f t="shared" si="210"/>
        <v>At Risk Customers</v>
      </c>
    </row>
    <row r="1180" spans="2:22" x14ac:dyDescent="0.25">
      <c r="B1180" t="s">
        <v>1218</v>
      </c>
      <c r="C1180" s="40">
        <v>45489</v>
      </c>
      <c r="D1180" s="2">
        <v>1</v>
      </c>
      <c r="E1180" s="4">
        <v>391.07</v>
      </c>
      <c r="F1180" s="4"/>
      <c r="G1180" s="4" t="str">
        <f t="shared" si="200"/>
        <v>C01857</v>
      </c>
      <c r="H1180" s="40">
        <f t="shared" si="201"/>
        <v>45489</v>
      </c>
      <c r="I1180" s="2">
        <f t="shared" si="202"/>
        <v>1</v>
      </c>
      <c r="J1180" s="4">
        <f t="shared" si="203"/>
        <v>391.07</v>
      </c>
      <c r="K1180">
        <f t="shared" si="204"/>
        <v>2</v>
      </c>
      <c r="L1180">
        <f t="shared" si="205"/>
        <v>3</v>
      </c>
      <c r="M1180">
        <f t="shared" si="206"/>
        <v>2</v>
      </c>
      <c r="N1180" s="53">
        <f t="shared" si="207"/>
        <v>2.3333333333333335</v>
      </c>
      <c r="S1180" s="55" t="str">
        <f t="shared" si="208"/>
        <v>C01857</v>
      </c>
      <c r="T1180" s="56">
        <f t="shared" si="209"/>
        <v>2.3333333333333335</v>
      </c>
      <c r="U1180" s="57">
        <f t="shared" si="209"/>
        <v>2.3333333333333335</v>
      </c>
      <c r="V1180" s="51" t="str">
        <f t="shared" si="210"/>
        <v>At Risk Customers</v>
      </c>
    </row>
    <row r="1181" spans="2:22" x14ac:dyDescent="0.25">
      <c r="B1181" t="s">
        <v>1219</v>
      </c>
      <c r="C1181" s="40">
        <v>45747</v>
      </c>
      <c r="D1181" s="2">
        <v>2</v>
      </c>
      <c r="E1181" s="4">
        <v>272.81</v>
      </c>
      <c r="F1181" s="4"/>
      <c r="G1181" s="4" t="str">
        <f t="shared" si="200"/>
        <v>C01858</v>
      </c>
      <c r="H1181" s="40">
        <f t="shared" si="201"/>
        <v>45747</v>
      </c>
      <c r="I1181" s="2">
        <f t="shared" si="202"/>
        <v>2</v>
      </c>
      <c r="J1181" s="4">
        <f t="shared" si="203"/>
        <v>272.81</v>
      </c>
      <c r="K1181">
        <f t="shared" si="204"/>
        <v>3</v>
      </c>
      <c r="L1181">
        <f t="shared" si="205"/>
        <v>4</v>
      </c>
      <c r="M1181">
        <f t="shared" si="206"/>
        <v>2</v>
      </c>
      <c r="N1181" s="53">
        <f t="shared" si="207"/>
        <v>3</v>
      </c>
      <c r="S1181" s="55" t="str">
        <f t="shared" si="208"/>
        <v>C01858</v>
      </c>
      <c r="T1181" s="56">
        <f t="shared" si="209"/>
        <v>3</v>
      </c>
      <c r="U1181" s="57">
        <f t="shared" si="209"/>
        <v>3</v>
      </c>
      <c r="V1181" s="51" t="str">
        <f t="shared" si="210"/>
        <v>At Risk Customers</v>
      </c>
    </row>
    <row r="1182" spans="2:22" x14ac:dyDescent="0.25">
      <c r="B1182" t="s">
        <v>1220</v>
      </c>
      <c r="C1182" s="40">
        <v>45595</v>
      </c>
      <c r="D1182" s="2">
        <v>2</v>
      </c>
      <c r="E1182" s="4">
        <v>344.18</v>
      </c>
      <c r="F1182" s="4"/>
      <c r="G1182" s="4" t="str">
        <f t="shared" si="200"/>
        <v>C01860</v>
      </c>
      <c r="H1182" s="40">
        <f t="shared" si="201"/>
        <v>45595</v>
      </c>
      <c r="I1182" s="2">
        <f t="shared" si="202"/>
        <v>2</v>
      </c>
      <c r="J1182" s="4">
        <f t="shared" si="203"/>
        <v>344.18</v>
      </c>
      <c r="K1182">
        <f t="shared" si="204"/>
        <v>3</v>
      </c>
      <c r="L1182">
        <f t="shared" si="205"/>
        <v>4</v>
      </c>
      <c r="M1182">
        <f t="shared" si="206"/>
        <v>2</v>
      </c>
      <c r="N1182" s="53">
        <f t="shared" si="207"/>
        <v>3</v>
      </c>
      <c r="S1182" s="55" t="str">
        <f t="shared" si="208"/>
        <v>C01860</v>
      </c>
      <c r="T1182" s="56">
        <f t="shared" si="209"/>
        <v>3</v>
      </c>
      <c r="U1182" s="57">
        <f t="shared" si="209"/>
        <v>3</v>
      </c>
      <c r="V1182" s="51" t="str">
        <f t="shared" si="210"/>
        <v>At Risk Customers</v>
      </c>
    </row>
    <row r="1183" spans="2:22" x14ac:dyDescent="0.25">
      <c r="B1183" t="s">
        <v>1221</v>
      </c>
      <c r="C1183" s="40">
        <v>45702</v>
      </c>
      <c r="D1183" s="2">
        <v>2</v>
      </c>
      <c r="E1183" s="4">
        <v>5292.4</v>
      </c>
      <c r="F1183" s="4"/>
      <c r="G1183" s="4" t="str">
        <f t="shared" si="200"/>
        <v>C01861</v>
      </c>
      <c r="H1183" s="40">
        <f t="shared" si="201"/>
        <v>45702</v>
      </c>
      <c r="I1183" s="2">
        <f t="shared" si="202"/>
        <v>2</v>
      </c>
      <c r="J1183" s="4">
        <f t="shared" si="203"/>
        <v>5292.4</v>
      </c>
      <c r="K1183">
        <f t="shared" si="204"/>
        <v>3</v>
      </c>
      <c r="L1183">
        <f t="shared" si="205"/>
        <v>4</v>
      </c>
      <c r="M1183">
        <f t="shared" si="206"/>
        <v>5</v>
      </c>
      <c r="N1183" s="53">
        <f t="shared" si="207"/>
        <v>4</v>
      </c>
      <c r="S1183" s="55" t="str">
        <f t="shared" si="208"/>
        <v>C01861</v>
      </c>
      <c r="T1183" s="56">
        <f t="shared" si="209"/>
        <v>4</v>
      </c>
      <c r="U1183" s="57">
        <f t="shared" si="209"/>
        <v>4</v>
      </c>
      <c r="V1183" s="51" t="str">
        <f t="shared" si="210"/>
        <v>Loyal or Potential Loyalists</v>
      </c>
    </row>
    <row r="1184" spans="2:22" x14ac:dyDescent="0.25">
      <c r="B1184" t="s">
        <v>1222</v>
      </c>
      <c r="C1184" s="40">
        <v>45112</v>
      </c>
      <c r="D1184" s="2">
        <v>1</v>
      </c>
      <c r="E1184" s="4">
        <v>139.15</v>
      </c>
      <c r="F1184" s="4"/>
      <c r="G1184" s="4" t="str">
        <f t="shared" si="200"/>
        <v>C01862</v>
      </c>
      <c r="H1184" s="40">
        <f t="shared" si="201"/>
        <v>45112</v>
      </c>
      <c r="I1184" s="2">
        <f t="shared" si="202"/>
        <v>1</v>
      </c>
      <c r="J1184" s="4">
        <f t="shared" si="203"/>
        <v>139.15</v>
      </c>
      <c r="K1184">
        <f t="shared" si="204"/>
        <v>1</v>
      </c>
      <c r="L1184">
        <f t="shared" si="205"/>
        <v>3</v>
      </c>
      <c r="M1184">
        <f t="shared" si="206"/>
        <v>1</v>
      </c>
      <c r="N1184" s="53">
        <f t="shared" si="207"/>
        <v>1.6666666666666667</v>
      </c>
      <c r="S1184" s="55" t="str">
        <f t="shared" si="208"/>
        <v>C01862</v>
      </c>
      <c r="T1184" s="56">
        <f t="shared" si="209"/>
        <v>1.6666666666666667</v>
      </c>
      <c r="U1184" s="57">
        <f t="shared" si="209"/>
        <v>1.6666666666666667</v>
      </c>
      <c r="V1184" s="51" t="str">
        <f t="shared" si="210"/>
        <v>Lost Customers</v>
      </c>
    </row>
    <row r="1185" spans="2:22" x14ac:dyDescent="0.25">
      <c r="B1185" t="s">
        <v>1223</v>
      </c>
      <c r="C1185" s="40">
        <v>45818</v>
      </c>
      <c r="D1185" s="2">
        <v>2</v>
      </c>
      <c r="E1185" s="4">
        <v>894.37</v>
      </c>
      <c r="F1185" s="4"/>
      <c r="G1185" s="4" t="str">
        <f t="shared" si="200"/>
        <v>C01863</v>
      </c>
      <c r="H1185" s="40">
        <f t="shared" si="201"/>
        <v>45818</v>
      </c>
      <c r="I1185" s="2">
        <f t="shared" si="202"/>
        <v>2</v>
      </c>
      <c r="J1185" s="4">
        <f t="shared" si="203"/>
        <v>894.37</v>
      </c>
      <c r="K1185">
        <f t="shared" si="204"/>
        <v>4</v>
      </c>
      <c r="L1185">
        <f t="shared" si="205"/>
        <v>4</v>
      </c>
      <c r="M1185">
        <f t="shared" si="206"/>
        <v>3</v>
      </c>
      <c r="N1185" s="53">
        <f t="shared" si="207"/>
        <v>3.6666666666666665</v>
      </c>
      <c r="S1185" s="55" t="str">
        <f t="shared" si="208"/>
        <v>C01863</v>
      </c>
      <c r="T1185" s="56">
        <f t="shared" si="209"/>
        <v>3.6666666666666665</v>
      </c>
      <c r="U1185" s="57">
        <f t="shared" si="209"/>
        <v>3.6666666666666665</v>
      </c>
      <c r="V1185" s="51" t="str">
        <f t="shared" si="210"/>
        <v>Loyal or Potential Loyalists</v>
      </c>
    </row>
    <row r="1186" spans="2:22" x14ac:dyDescent="0.25">
      <c r="B1186" t="s">
        <v>1224</v>
      </c>
      <c r="C1186" s="40">
        <v>45785</v>
      </c>
      <c r="D1186" s="2">
        <v>2</v>
      </c>
      <c r="E1186" s="4">
        <v>2817.3</v>
      </c>
      <c r="F1186" s="4"/>
      <c r="G1186" s="4" t="str">
        <f t="shared" si="200"/>
        <v>C01866</v>
      </c>
      <c r="H1186" s="40">
        <f t="shared" si="201"/>
        <v>45785</v>
      </c>
      <c r="I1186" s="2">
        <f t="shared" si="202"/>
        <v>2</v>
      </c>
      <c r="J1186" s="4">
        <f t="shared" si="203"/>
        <v>2817.3</v>
      </c>
      <c r="K1186">
        <f t="shared" si="204"/>
        <v>3</v>
      </c>
      <c r="L1186">
        <f t="shared" si="205"/>
        <v>4</v>
      </c>
      <c r="M1186">
        <f t="shared" si="206"/>
        <v>4</v>
      </c>
      <c r="N1186" s="53">
        <f t="shared" si="207"/>
        <v>3.6666666666666665</v>
      </c>
      <c r="S1186" s="55" t="str">
        <f t="shared" si="208"/>
        <v>C01866</v>
      </c>
      <c r="T1186" s="56">
        <f t="shared" si="209"/>
        <v>3.6666666666666665</v>
      </c>
      <c r="U1186" s="57">
        <f t="shared" si="209"/>
        <v>3.6666666666666665</v>
      </c>
      <c r="V1186" s="51" t="str">
        <f t="shared" si="210"/>
        <v>Loyal or Potential Loyalists</v>
      </c>
    </row>
    <row r="1187" spans="2:22" x14ac:dyDescent="0.25">
      <c r="B1187" t="s">
        <v>1225</v>
      </c>
      <c r="C1187" s="40">
        <v>45717</v>
      </c>
      <c r="D1187" s="2">
        <v>1</v>
      </c>
      <c r="E1187" s="4">
        <v>289.45</v>
      </c>
      <c r="F1187" s="4"/>
      <c r="G1187" s="4" t="str">
        <f t="shared" si="200"/>
        <v>C01867</v>
      </c>
      <c r="H1187" s="40">
        <f t="shared" si="201"/>
        <v>45717</v>
      </c>
      <c r="I1187" s="2">
        <f t="shared" si="202"/>
        <v>1</v>
      </c>
      <c r="J1187" s="4">
        <f t="shared" si="203"/>
        <v>289.45</v>
      </c>
      <c r="K1187">
        <f t="shared" si="204"/>
        <v>3</v>
      </c>
      <c r="L1187">
        <f t="shared" si="205"/>
        <v>3</v>
      </c>
      <c r="M1187">
        <f t="shared" si="206"/>
        <v>2</v>
      </c>
      <c r="N1187" s="53">
        <f t="shared" si="207"/>
        <v>2.6666666666666665</v>
      </c>
      <c r="S1187" s="55" t="str">
        <f t="shared" si="208"/>
        <v>C01867</v>
      </c>
      <c r="T1187" s="56">
        <f t="shared" si="209"/>
        <v>2.6666666666666665</v>
      </c>
      <c r="U1187" s="57">
        <f t="shared" si="209"/>
        <v>2.6666666666666665</v>
      </c>
      <c r="V1187" s="51" t="str">
        <f t="shared" si="210"/>
        <v>At Risk Customers</v>
      </c>
    </row>
    <row r="1188" spans="2:22" x14ac:dyDescent="0.25">
      <c r="B1188" t="s">
        <v>1226</v>
      </c>
      <c r="C1188" s="40">
        <v>44997</v>
      </c>
      <c r="D1188" s="2">
        <v>1</v>
      </c>
      <c r="E1188" s="4">
        <v>153.68</v>
      </c>
      <c r="F1188" s="4"/>
      <c r="G1188" s="4" t="str">
        <f t="shared" si="200"/>
        <v>C01868</v>
      </c>
      <c r="H1188" s="40">
        <f t="shared" si="201"/>
        <v>44997</v>
      </c>
      <c r="I1188" s="2">
        <f t="shared" si="202"/>
        <v>1</v>
      </c>
      <c r="J1188" s="4">
        <f t="shared" si="203"/>
        <v>153.68</v>
      </c>
      <c r="K1188">
        <f t="shared" si="204"/>
        <v>1</v>
      </c>
      <c r="L1188">
        <f t="shared" si="205"/>
        <v>3</v>
      </c>
      <c r="M1188">
        <f t="shared" si="206"/>
        <v>1</v>
      </c>
      <c r="N1188" s="53">
        <f t="shared" si="207"/>
        <v>1.6666666666666667</v>
      </c>
      <c r="S1188" s="55" t="str">
        <f t="shared" si="208"/>
        <v>C01868</v>
      </c>
      <c r="T1188" s="56">
        <f t="shared" si="209"/>
        <v>1.6666666666666667</v>
      </c>
      <c r="U1188" s="57">
        <f t="shared" si="209"/>
        <v>1.6666666666666667</v>
      </c>
      <c r="V1188" s="51" t="str">
        <f t="shared" si="210"/>
        <v>Lost Customers</v>
      </c>
    </row>
    <row r="1189" spans="2:22" x14ac:dyDescent="0.25">
      <c r="B1189" t="s">
        <v>1227</v>
      </c>
      <c r="C1189" s="40">
        <v>45177</v>
      </c>
      <c r="D1189" s="2">
        <v>1</v>
      </c>
      <c r="E1189" s="4">
        <v>2974.48</v>
      </c>
      <c r="F1189" s="4"/>
      <c r="G1189" s="4" t="str">
        <f t="shared" si="200"/>
        <v>C01869</v>
      </c>
      <c r="H1189" s="40">
        <f t="shared" si="201"/>
        <v>45177</v>
      </c>
      <c r="I1189" s="2">
        <f t="shared" si="202"/>
        <v>1</v>
      </c>
      <c r="J1189" s="4">
        <f t="shared" si="203"/>
        <v>2974.48</v>
      </c>
      <c r="K1189">
        <f t="shared" si="204"/>
        <v>1</v>
      </c>
      <c r="L1189">
        <f t="shared" si="205"/>
        <v>3</v>
      </c>
      <c r="M1189">
        <f t="shared" si="206"/>
        <v>4</v>
      </c>
      <c r="N1189" s="53">
        <f t="shared" si="207"/>
        <v>2.6666666666666665</v>
      </c>
      <c r="S1189" s="55" t="str">
        <f t="shared" si="208"/>
        <v>C01869</v>
      </c>
      <c r="T1189" s="56">
        <f t="shared" si="209"/>
        <v>2.6666666666666665</v>
      </c>
      <c r="U1189" s="57">
        <f t="shared" si="209"/>
        <v>2.6666666666666665</v>
      </c>
      <c r="V1189" s="51" t="str">
        <f t="shared" si="210"/>
        <v>At Risk Customers</v>
      </c>
    </row>
    <row r="1190" spans="2:22" x14ac:dyDescent="0.25">
      <c r="B1190" t="s">
        <v>1228</v>
      </c>
      <c r="C1190" s="40">
        <v>45709</v>
      </c>
      <c r="D1190" s="2">
        <v>2</v>
      </c>
      <c r="E1190" s="4">
        <v>523.16</v>
      </c>
      <c r="F1190" s="4"/>
      <c r="G1190" s="4" t="str">
        <f t="shared" si="200"/>
        <v>C01871</v>
      </c>
      <c r="H1190" s="40">
        <f t="shared" si="201"/>
        <v>45709</v>
      </c>
      <c r="I1190" s="2">
        <f t="shared" si="202"/>
        <v>2</v>
      </c>
      <c r="J1190" s="4">
        <f t="shared" si="203"/>
        <v>523.16</v>
      </c>
      <c r="K1190">
        <f t="shared" si="204"/>
        <v>3</v>
      </c>
      <c r="L1190">
        <f t="shared" si="205"/>
        <v>4</v>
      </c>
      <c r="M1190">
        <f t="shared" si="206"/>
        <v>3</v>
      </c>
      <c r="N1190" s="53">
        <f t="shared" si="207"/>
        <v>3.3333333333333335</v>
      </c>
      <c r="S1190" s="55" t="str">
        <f t="shared" si="208"/>
        <v>C01871</v>
      </c>
      <c r="T1190" s="56">
        <f t="shared" si="209"/>
        <v>3.3333333333333335</v>
      </c>
      <c r="U1190" s="57">
        <f t="shared" si="209"/>
        <v>3.3333333333333335</v>
      </c>
      <c r="V1190" s="51" t="str">
        <f t="shared" si="210"/>
        <v>Loyal or Potential Loyalists</v>
      </c>
    </row>
    <row r="1191" spans="2:22" x14ac:dyDescent="0.25">
      <c r="B1191" t="s">
        <v>1229</v>
      </c>
      <c r="C1191" s="40">
        <v>45882</v>
      </c>
      <c r="D1191" s="2">
        <v>5</v>
      </c>
      <c r="E1191" s="4">
        <v>11416.73</v>
      </c>
      <c r="F1191" s="4"/>
      <c r="G1191" s="4" t="str">
        <f t="shared" si="200"/>
        <v>C01874</v>
      </c>
      <c r="H1191" s="40">
        <f t="shared" si="201"/>
        <v>45882</v>
      </c>
      <c r="I1191" s="2">
        <f t="shared" si="202"/>
        <v>5</v>
      </c>
      <c r="J1191" s="4">
        <f t="shared" si="203"/>
        <v>11416.73</v>
      </c>
      <c r="K1191">
        <f t="shared" si="204"/>
        <v>4</v>
      </c>
      <c r="L1191">
        <f t="shared" si="205"/>
        <v>5</v>
      </c>
      <c r="M1191">
        <f t="shared" si="206"/>
        <v>5</v>
      </c>
      <c r="N1191" s="53">
        <f t="shared" si="207"/>
        <v>4.666666666666667</v>
      </c>
      <c r="S1191" s="55" t="str">
        <f t="shared" si="208"/>
        <v>C01874</v>
      </c>
      <c r="T1191" s="56">
        <f t="shared" si="209"/>
        <v>4.666666666666667</v>
      </c>
      <c r="U1191" s="57">
        <f t="shared" si="209"/>
        <v>4.666666666666667</v>
      </c>
      <c r="V1191" s="51" t="str">
        <f t="shared" si="210"/>
        <v>Champions</v>
      </c>
    </row>
    <row r="1192" spans="2:22" x14ac:dyDescent="0.25">
      <c r="B1192" t="s">
        <v>1230</v>
      </c>
      <c r="C1192" s="40">
        <v>45590</v>
      </c>
      <c r="D1192" s="2">
        <v>1</v>
      </c>
      <c r="E1192" s="4">
        <v>936.37</v>
      </c>
      <c r="F1192" s="4"/>
      <c r="G1192" s="4" t="str">
        <f t="shared" si="200"/>
        <v>C01875</v>
      </c>
      <c r="H1192" s="40">
        <f t="shared" si="201"/>
        <v>45590</v>
      </c>
      <c r="I1192" s="2">
        <f t="shared" si="202"/>
        <v>1</v>
      </c>
      <c r="J1192" s="4">
        <f t="shared" si="203"/>
        <v>936.37</v>
      </c>
      <c r="K1192">
        <f t="shared" si="204"/>
        <v>2</v>
      </c>
      <c r="L1192">
        <f t="shared" si="205"/>
        <v>3</v>
      </c>
      <c r="M1192">
        <f t="shared" si="206"/>
        <v>3</v>
      </c>
      <c r="N1192" s="53">
        <f t="shared" si="207"/>
        <v>2.6666666666666665</v>
      </c>
      <c r="S1192" s="55" t="str">
        <f t="shared" si="208"/>
        <v>C01875</v>
      </c>
      <c r="T1192" s="56">
        <f t="shared" si="209"/>
        <v>2.6666666666666665</v>
      </c>
      <c r="U1192" s="57">
        <f t="shared" si="209"/>
        <v>2.6666666666666665</v>
      </c>
      <c r="V1192" s="51" t="str">
        <f t="shared" si="210"/>
        <v>At Risk Customers</v>
      </c>
    </row>
    <row r="1193" spans="2:22" x14ac:dyDescent="0.25">
      <c r="B1193" t="s">
        <v>1231</v>
      </c>
      <c r="C1193" s="40">
        <v>45650</v>
      </c>
      <c r="D1193" s="2">
        <v>3</v>
      </c>
      <c r="E1193" s="4">
        <v>232.53</v>
      </c>
      <c r="F1193" s="4"/>
      <c r="G1193" s="4" t="str">
        <f t="shared" si="200"/>
        <v>C01878</v>
      </c>
      <c r="H1193" s="40">
        <f t="shared" si="201"/>
        <v>45650</v>
      </c>
      <c r="I1193" s="2">
        <f t="shared" si="202"/>
        <v>3</v>
      </c>
      <c r="J1193" s="4">
        <f t="shared" si="203"/>
        <v>232.53</v>
      </c>
      <c r="K1193">
        <f t="shared" si="204"/>
        <v>3</v>
      </c>
      <c r="L1193">
        <f t="shared" si="205"/>
        <v>4</v>
      </c>
      <c r="M1193">
        <f t="shared" si="206"/>
        <v>2</v>
      </c>
      <c r="N1193" s="53">
        <f t="shared" si="207"/>
        <v>3</v>
      </c>
      <c r="S1193" s="55" t="str">
        <f t="shared" si="208"/>
        <v>C01878</v>
      </c>
      <c r="T1193" s="56">
        <f t="shared" si="209"/>
        <v>3</v>
      </c>
      <c r="U1193" s="57">
        <f t="shared" si="209"/>
        <v>3</v>
      </c>
      <c r="V1193" s="51" t="str">
        <f t="shared" si="210"/>
        <v>At Risk Customers</v>
      </c>
    </row>
    <row r="1194" spans="2:22" x14ac:dyDescent="0.25">
      <c r="B1194" t="s">
        <v>1232</v>
      </c>
      <c r="C1194" s="40">
        <v>45321</v>
      </c>
      <c r="D1194" s="2">
        <v>1</v>
      </c>
      <c r="E1194" s="4">
        <v>76</v>
      </c>
      <c r="F1194" s="4"/>
      <c r="G1194" s="4" t="str">
        <f t="shared" si="200"/>
        <v>C01880</v>
      </c>
      <c r="H1194" s="40">
        <f t="shared" si="201"/>
        <v>45321</v>
      </c>
      <c r="I1194" s="2">
        <f t="shared" si="202"/>
        <v>1</v>
      </c>
      <c r="J1194" s="4">
        <f t="shared" si="203"/>
        <v>76</v>
      </c>
      <c r="K1194">
        <f t="shared" si="204"/>
        <v>2</v>
      </c>
      <c r="L1194">
        <f t="shared" si="205"/>
        <v>3</v>
      </c>
      <c r="M1194">
        <f t="shared" si="206"/>
        <v>1</v>
      </c>
      <c r="N1194" s="53">
        <f t="shared" si="207"/>
        <v>2</v>
      </c>
      <c r="S1194" s="55" t="str">
        <f t="shared" si="208"/>
        <v>C01880</v>
      </c>
      <c r="T1194" s="56">
        <f t="shared" si="209"/>
        <v>2</v>
      </c>
      <c r="U1194" s="57">
        <f t="shared" si="209"/>
        <v>2</v>
      </c>
      <c r="V1194" s="51" t="str">
        <f t="shared" si="210"/>
        <v>Lost Customers</v>
      </c>
    </row>
    <row r="1195" spans="2:22" x14ac:dyDescent="0.25">
      <c r="B1195" t="s">
        <v>1233</v>
      </c>
      <c r="C1195" s="40">
        <v>45722</v>
      </c>
      <c r="D1195" s="2">
        <v>2</v>
      </c>
      <c r="E1195" s="4">
        <v>4055.82</v>
      </c>
      <c r="F1195" s="4"/>
      <c r="G1195" s="4" t="str">
        <f t="shared" si="200"/>
        <v>C01881</v>
      </c>
      <c r="H1195" s="40">
        <f t="shared" si="201"/>
        <v>45722</v>
      </c>
      <c r="I1195" s="2">
        <f t="shared" si="202"/>
        <v>2</v>
      </c>
      <c r="J1195" s="4">
        <f t="shared" si="203"/>
        <v>4055.82</v>
      </c>
      <c r="K1195">
        <f t="shared" si="204"/>
        <v>3</v>
      </c>
      <c r="L1195">
        <f t="shared" si="205"/>
        <v>4</v>
      </c>
      <c r="M1195">
        <f t="shared" si="206"/>
        <v>5</v>
      </c>
      <c r="N1195" s="53">
        <f t="shared" si="207"/>
        <v>4</v>
      </c>
      <c r="S1195" s="55" t="str">
        <f t="shared" si="208"/>
        <v>C01881</v>
      </c>
      <c r="T1195" s="56">
        <f t="shared" si="209"/>
        <v>4</v>
      </c>
      <c r="U1195" s="57">
        <f t="shared" si="209"/>
        <v>4</v>
      </c>
      <c r="V1195" s="51" t="str">
        <f t="shared" si="210"/>
        <v>Loyal or Potential Loyalists</v>
      </c>
    </row>
    <row r="1196" spans="2:22" x14ac:dyDescent="0.25">
      <c r="B1196" t="s">
        <v>1234</v>
      </c>
      <c r="C1196" s="40">
        <v>45507</v>
      </c>
      <c r="D1196" s="2">
        <v>2</v>
      </c>
      <c r="E1196" s="4">
        <v>492.78</v>
      </c>
      <c r="F1196" s="4"/>
      <c r="G1196" s="4" t="str">
        <f t="shared" si="200"/>
        <v>C01884</v>
      </c>
      <c r="H1196" s="40">
        <f t="shared" si="201"/>
        <v>45507</v>
      </c>
      <c r="I1196" s="2">
        <f t="shared" si="202"/>
        <v>2</v>
      </c>
      <c r="J1196" s="4">
        <f t="shared" si="203"/>
        <v>492.78</v>
      </c>
      <c r="K1196">
        <f t="shared" si="204"/>
        <v>2</v>
      </c>
      <c r="L1196">
        <f t="shared" si="205"/>
        <v>4</v>
      </c>
      <c r="M1196">
        <f t="shared" si="206"/>
        <v>3</v>
      </c>
      <c r="N1196" s="53">
        <f t="shared" si="207"/>
        <v>3</v>
      </c>
      <c r="S1196" s="55" t="str">
        <f t="shared" si="208"/>
        <v>C01884</v>
      </c>
      <c r="T1196" s="56">
        <f t="shared" si="209"/>
        <v>3</v>
      </c>
      <c r="U1196" s="57">
        <f t="shared" si="209"/>
        <v>3</v>
      </c>
      <c r="V1196" s="51" t="str">
        <f t="shared" si="210"/>
        <v>At Risk Customers</v>
      </c>
    </row>
    <row r="1197" spans="2:22" x14ac:dyDescent="0.25">
      <c r="B1197" t="s">
        <v>1235</v>
      </c>
      <c r="C1197" s="40">
        <v>45935</v>
      </c>
      <c r="D1197" s="2">
        <v>11</v>
      </c>
      <c r="E1197" s="4">
        <v>12638.06</v>
      </c>
      <c r="F1197" s="4"/>
      <c r="G1197" s="4" t="str">
        <f t="shared" si="200"/>
        <v>C01885</v>
      </c>
      <c r="H1197" s="40">
        <f t="shared" si="201"/>
        <v>45935</v>
      </c>
      <c r="I1197" s="2">
        <f t="shared" si="202"/>
        <v>11</v>
      </c>
      <c r="J1197" s="4">
        <f t="shared" si="203"/>
        <v>12638.06</v>
      </c>
      <c r="K1197">
        <f t="shared" si="204"/>
        <v>4</v>
      </c>
      <c r="L1197">
        <f t="shared" si="205"/>
        <v>5</v>
      </c>
      <c r="M1197">
        <f t="shared" si="206"/>
        <v>5</v>
      </c>
      <c r="N1197" s="53">
        <f t="shared" si="207"/>
        <v>4.666666666666667</v>
      </c>
      <c r="S1197" s="55" t="str">
        <f t="shared" si="208"/>
        <v>C01885</v>
      </c>
      <c r="T1197" s="56">
        <f t="shared" si="209"/>
        <v>4.666666666666667</v>
      </c>
      <c r="U1197" s="57">
        <f t="shared" si="209"/>
        <v>4.666666666666667</v>
      </c>
      <c r="V1197" s="51" t="str">
        <f t="shared" si="210"/>
        <v>Champions</v>
      </c>
    </row>
    <row r="1198" spans="2:22" x14ac:dyDescent="0.25">
      <c r="B1198" t="s">
        <v>1236</v>
      </c>
      <c r="C1198" s="40">
        <v>45467</v>
      </c>
      <c r="D1198" s="2">
        <v>1</v>
      </c>
      <c r="E1198" s="4">
        <v>77.02</v>
      </c>
      <c r="F1198" s="4"/>
      <c r="G1198" s="4" t="str">
        <f t="shared" si="200"/>
        <v>C01886</v>
      </c>
      <c r="H1198" s="40">
        <f t="shared" si="201"/>
        <v>45467</v>
      </c>
      <c r="I1198" s="2">
        <f t="shared" si="202"/>
        <v>1</v>
      </c>
      <c r="J1198" s="4">
        <f t="shared" si="203"/>
        <v>77.02</v>
      </c>
      <c r="K1198">
        <f t="shared" si="204"/>
        <v>2</v>
      </c>
      <c r="L1198">
        <f t="shared" si="205"/>
        <v>3</v>
      </c>
      <c r="M1198">
        <f t="shared" si="206"/>
        <v>1</v>
      </c>
      <c r="N1198" s="53">
        <f t="shared" si="207"/>
        <v>2</v>
      </c>
      <c r="S1198" s="55" t="str">
        <f t="shared" si="208"/>
        <v>C01886</v>
      </c>
      <c r="T1198" s="56">
        <f t="shared" si="209"/>
        <v>2</v>
      </c>
      <c r="U1198" s="57">
        <f t="shared" si="209"/>
        <v>2</v>
      </c>
      <c r="V1198" s="51" t="str">
        <f t="shared" si="210"/>
        <v>Lost Customers</v>
      </c>
    </row>
    <row r="1199" spans="2:22" x14ac:dyDescent="0.25">
      <c r="B1199" t="s">
        <v>1237</v>
      </c>
      <c r="C1199" s="40">
        <v>45198</v>
      </c>
      <c r="D1199" s="2">
        <v>1</v>
      </c>
      <c r="E1199" s="4">
        <v>293.66000000000003</v>
      </c>
      <c r="F1199" s="4"/>
      <c r="G1199" s="4" t="str">
        <f t="shared" si="200"/>
        <v>C01887</v>
      </c>
      <c r="H1199" s="40">
        <f t="shared" si="201"/>
        <v>45198</v>
      </c>
      <c r="I1199" s="2">
        <f t="shared" si="202"/>
        <v>1</v>
      </c>
      <c r="J1199" s="4">
        <f t="shared" si="203"/>
        <v>293.66000000000003</v>
      </c>
      <c r="K1199">
        <f t="shared" si="204"/>
        <v>1</v>
      </c>
      <c r="L1199">
        <f t="shared" si="205"/>
        <v>3</v>
      </c>
      <c r="M1199">
        <f t="shared" si="206"/>
        <v>2</v>
      </c>
      <c r="N1199" s="53">
        <f t="shared" si="207"/>
        <v>2</v>
      </c>
      <c r="S1199" s="55" t="str">
        <f t="shared" si="208"/>
        <v>C01887</v>
      </c>
      <c r="T1199" s="56">
        <f t="shared" si="209"/>
        <v>2</v>
      </c>
      <c r="U1199" s="57">
        <f t="shared" si="209"/>
        <v>2</v>
      </c>
      <c r="V1199" s="51" t="str">
        <f t="shared" si="210"/>
        <v>Lost Customers</v>
      </c>
    </row>
    <row r="1200" spans="2:22" x14ac:dyDescent="0.25">
      <c r="B1200" t="s">
        <v>1238</v>
      </c>
      <c r="C1200" s="40">
        <v>45578</v>
      </c>
      <c r="D1200" s="2">
        <v>2</v>
      </c>
      <c r="E1200" s="4">
        <v>2897.29</v>
      </c>
      <c r="F1200" s="4"/>
      <c r="G1200" s="4" t="str">
        <f t="shared" si="200"/>
        <v>C01889</v>
      </c>
      <c r="H1200" s="40">
        <f t="shared" si="201"/>
        <v>45578</v>
      </c>
      <c r="I1200" s="2">
        <f t="shared" si="202"/>
        <v>2</v>
      </c>
      <c r="J1200" s="4">
        <f t="shared" si="203"/>
        <v>2897.29</v>
      </c>
      <c r="K1200">
        <f t="shared" si="204"/>
        <v>2</v>
      </c>
      <c r="L1200">
        <f t="shared" si="205"/>
        <v>4</v>
      </c>
      <c r="M1200">
        <f t="shared" si="206"/>
        <v>4</v>
      </c>
      <c r="N1200" s="53">
        <f t="shared" si="207"/>
        <v>3.3333333333333335</v>
      </c>
      <c r="S1200" s="55" t="str">
        <f t="shared" si="208"/>
        <v>C01889</v>
      </c>
      <c r="T1200" s="56">
        <f t="shared" si="209"/>
        <v>3.3333333333333335</v>
      </c>
      <c r="U1200" s="57">
        <f t="shared" si="209"/>
        <v>3.3333333333333335</v>
      </c>
      <c r="V1200" s="51" t="str">
        <f t="shared" si="210"/>
        <v>Loyal or Potential Loyalists</v>
      </c>
    </row>
    <row r="1201" spans="2:22" x14ac:dyDescent="0.25">
      <c r="B1201" t="s">
        <v>1239</v>
      </c>
      <c r="C1201" s="40">
        <v>45641</v>
      </c>
      <c r="D1201" s="2">
        <v>5</v>
      </c>
      <c r="E1201" s="4">
        <v>2352.63</v>
      </c>
      <c r="F1201" s="4"/>
      <c r="G1201" s="4" t="str">
        <f t="shared" si="200"/>
        <v>C01890</v>
      </c>
      <c r="H1201" s="40">
        <f t="shared" si="201"/>
        <v>45641</v>
      </c>
      <c r="I1201" s="2">
        <f t="shared" si="202"/>
        <v>5</v>
      </c>
      <c r="J1201" s="4">
        <f t="shared" si="203"/>
        <v>2352.63</v>
      </c>
      <c r="K1201">
        <f t="shared" si="204"/>
        <v>3</v>
      </c>
      <c r="L1201">
        <f t="shared" si="205"/>
        <v>5</v>
      </c>
      <c r="M1201">
        <f t="shared" si="206"/>
        <v>4</v>
      </c>
      <c r="N1201" s="53">
        <f t="shared" si="207"/>
        <v>4</v>
      </c>
      <c r="S1201" s="55" t="str">
        <f t="shared" si="208"/>
        <v>C01890</v>
      </c>
      <c r="T1201" s="56">
        <f t="shared" si="209"/>
        <v>4</v>
      </c>
      <c r="U1201" s="57">
        <f t="shared" si="209"/>
        <v>4</v>
      </c>
      <c r="V1201" s="51" t="str">
        <f t="shared" si="210"/>
        <v>Loyal or Potential Loyalists</v>
      </c>
    </row>
    <row r="1202" spans="2:22" x14ac:dyDescent="0.25">
      <c r="B1202" t="s">
        <v>1240</v>
      </c>
      <c r="C1202" s="40">
        <v>45684</v>
      </c>
      <c r="D1202" s="2">
        <v>2</v>
      </c>
      <c r="E1202" s="4">
        <v>2982.08</v>
      </c>
      <c r="F1202" s="4"/>
      <c r="G1202" s="4" t="str">
        <f t="shared" si="200"/>
        <v>C01891</v>
      </c>
      <c r="H1202" s="40">
        <f t="shared" si="201"/>
        <v>45684</v>
      </c>
      <c r="I1202" s="2">
        <f t="shared" si="202"/>
        <v>2</v>
      </c>
      <c r="J1202" s="4">
        <f t="shared" si="203"/>
        <v>2982.08</v>
      </c>
      <c r="K1202">
        <f t="shared" si="204"/>
        <v>3</v>
      </c>
      <c r="L1202">
        <f t="shared" si="205"/>
        <v>4</v>
      </c>
      <c r="M1202">
        <f t="shared" si="206"/>
        <v>4</v>
      </c>
      <c r="N1202" s="53">
        <f t="shared" si="207"/>
        <v>3.6666666666666665</v>
      </c>
      <c r="S1202" s="55" t="str">
        <f t="shared" si="208"/>
        <v>C01891</v>
      </c>
      <c r="T1202" s="56">
        <f t="shared" si="209"/>
        <v>3.6666666666666665</v>
      </c>
      <c r="U1202" s="57">
        <f t="shared" si="209"/>
        <v>3.6666666666666665</v>
      </c>
      <c r="V1202" s="51" t="str">
        <f t="shared" si="210"/>
        <v>Loyal or Potential Loyalists</v>
      </c>
    </row>
    <row r="1203" spans="2:22" x14ac:dyDescent="0.25">
      <c r="B1203" t="s">
        <v>1241</v>
      </c>
      <c r="C1203" s="40">
        <v>45702</v>
      </c>
      <c r="D1203" s="2">
        <v>2</v>
      </c>
      <c r="E1203" s="4">
        <v>970.63</v>
      </c>
      <c r="F1203" s="4"/>
      <c r="G1203" s="4" t="str">
        <f t="shared" si="200"/>
        <v>C01893</v>
      </c>
      <c r="H1203" s="40">
        <f t="shared" si="201"/>
        <v>45702</v>
      </c>
      <c r="I1203" s="2">
        <f t="shared" si="202"/>
        <v>2</v>
      </c>
      <c r="J1203" s="4">
        <f t="shared" si="203"/>
        <v>970.63</v>
      </c>
      <c r="K1203">
        <f t="shared" si="204"/>
        <v>3</v>
      </c>
      <c r="L1203">
        <f t="shared" si="205"/>
        <v>4</v>
      </c>
      <c r="M1203">
        <f t="shared" si="206"/>
        <v>3</v>
      </c>
      <c r="N1203" s="53">
        <f t="shared" si="207"/>
        <v>3.3333333333333335</v>
      </c>
      <c r="S1203" s="55" t="str">
        <f t="shared" si="208"/>
        <v>C01893</v>
      </c>
      <c r="T1203" s="56">
        <f t="shared" si="209"/>
        <v>3.3333333333333335</v>
      </c>
      <c r="U1203" s="57">
        <f t="shared" si="209"/>
        <v>3.3333333333333335</v>
      </c>
      <c r="V1203" s="51" t="str">
        <f t="shared" si="210"/>
        <v>Loyal or Potential Loyalists</v>
      </c>
    </row>
    <row r="1204" spans="2:22" x14ac:dyDescent="0.25">
      <c r="B1204" t="s">
        <v>1242</v>
      </c>
      <c r="C1204" s="40">
        <v>45976</v>
      </c>
      <c r="D1204" s="2">
        <v>2</v>
      </c>
      <c r="E1204" s="4">
        <v>4270.4399999999996</v>
      </c>
      <c r="F1204" s="4"/>
      <c r="G1204" s="4" t="str">
        <f t="shared" si="200"/>
        <v>C01894</v>
      </c>
      <c r="H1204" s="40">
        <f t="shared" si="201"/>
        <v>45976</v>
      </c>
      <c r="I1204" s="2">
        <f t="shared" si="202"/>
        <v>2</v>
      </c>
      <c r="J1204" s="4">
        <f t="shared" si="203"/>
        <v>4270.4399999999996</v>
      </c>
      <c r="K1204">
        <f t="shared" si="204"/>
        <v>5</v>
      </c>
      <c r="L1204">
        <f t="shared" si="205"/>
        <v>4</v>
      </c>
      <c r="M1204">
        <f t="shared" si="206"/>
        <v>5</v>
      </c>
      <c r="N1204" s="53">
        <f t="shared" si="207"/>
        <v>4.666666666666667</v>
      </c>
      <c r="S1204" s="55" t="str">
        <f t="shared" si="208"/>
        <v>C01894</v>
      </c>
      <c r="T1204" s="56">
        <f t="shared" si="209"/>
        <v>4.666666666666667</v>
      </c>
      <c r="U1204" s="57">
        <f t="shared" si="209"/>
        <v>4.666666666666667</v>
      </c>
      <c r="V1204" s="51" t="str">
        <f t="shared" si="210"/>
        <v>Champions</v>
      </c>
    </row>
    <row r="1205" spans="2:22" x14ac:dyDescent="0.25">
      <c r="B1205" t="s">
        <v>1243</v>
      </c>
      <c r="C1205" s="40">
        <v>45878</v>
      </c>
      <c r="D1205" s="2">
        <v>5</v>
      </c>
      <c r="E1205" s="4">
        <v>632.38</v>
      </c>
      <c r="F1205" s="4"/>
      <c r="G1205" s="4" t="str">
        <f t="shared" si="200"/>
        <v>C01896</v>
      </c>
      <c r="H1205" s="40">
        <f t="shared" si="201"/>
        <v>45878</v>
      </c>
      <c r="I1205" s="2">
        <f t="shared" si="202"/>
        <v>5</v>
      </c>
      <c r="J1205" s="4">
        <f t="shared" si="203"/>
        <v>632.38</v>
      </c>
      <c r="K1205">
        <f t="shared" si="204"/>
        <v>4</v>
      </c>
      <c r="L1205">
        <f t="shared" si="205"/>
        <v>5</v>
      </c>
      <c r="M1205">
        <f t="shared" si="206"/>
        <v>3</v>
      </c>
      <c r="N1205" s="53">
        <f t="shared" si="207"/>
        <v>4</v>
      </c>
      <c r="S1205" s="55" t="str">
        <f t="shared" si="208"/>
        <v>C01896</v>
      </c>
      <c r="T1205" s="56">
        <f t="shared" si="209"/>
        <v>4</v>
      </c>
      <c r="U1205" s="57">
        <f t="shared" si="209"/>
        <v>4</v>
      </c>
      <c r="V1205" s="51" t="str">
        <f t="shared" si="210"/>
        <v>Loyal or Potential Loyalists</v>
      </c>
    </row>
    <row r="1206" spans="2:22" x14ac:dyDescent="0.25">
      <c r="B1206" t="s">
        <v>1244</v>
      </c>
      <c r="C1206" s="40">
        <v>46026</v>
      </c>
      <c r="D1206" s="2">
        <v>13</v>
      </c>
      <c r="E1206" s="4">
        <v>6611.69</v>
      </c>
      <c r="F1206" s="4"/>
      <c r="G1206" s="4" t="str">
        <f t="shared" si="200"/>
        <v>C01898</v>
      </c>
      <c r="H1206" s="40">
        <f t="shared" si="201"/>
        <v>46026</v>
      </c>
      <c r="I1206" s="2">
        <f t="shared" si="202"/>
        <v>13</v>
      </c>
      <c r="J1206" s="4">
        <f t="shared" si="203"/>
        <v>6611.69</v>
      </c>
      <c r="K1206">
        <f t="shared" si="204"/>
        <v>5</v>
      </c>
      <c r="L1206">
        <f t="shared" si="205"/>
        <v>5</v>
      </c>
      <c r="M1206">
        <f t="shared" si="206"/>
        <v>5</v>
      </c>
      <c r="N1206" s="53">
        <f t="shared" si="207"/>
        <v>5</v>
      </c>
      <c r="S1206" s="55" t="str">
        <f t="shared" si="208"/>
        <v>C01898</v>
      </c>
      <c r="T1206" s="56">
        <f t="shared" si="209"/>
        <v>5</v>
      </c>
      <c r="U1206" s="57">
        <f t="shared" si="209"/>
        <v>5</v>
      </c>
      <c r="V1206" s="51" t="str">
        <f t="shared" si="210"/>
        <v>Champions</v>
      </c>
    </row>
    <row r="1207" spans="2:22" x14ac:dyDescent="0.25">
      <c r="B1207" t="s">
        <v>1245</v>
      </c>
      <c r="C1207" s="40">
        <v>45150</v>
      </c>
      <c r="D1207" s="2">
        <v>2</v>
      </c>
      <c r="E1207" s="4">
        <v>151.94</v>
      </c>
      <c r="F1207" s="4"/>
      <c r="G1207" s="4" t="str">
        <f t="shared" si="200"/>
        <v>C01900</v>
      </c>
      <c r="H1207" s="40">
        <f t="shared" si="201"/>
        <v>45150</v>
      </c>
      <c r="I1207" s="2">
        <f t="shared" si="202"/>
        <v>2</v>
      </c>
      <c r="J1207" s="4">
        <f t="shared" si="203"/>
        <v>151.94</v>
      </c>
      <c r="K1207">
        <f t="shared" si="204"/>
        <v>1</v>
      </c>
      <c r="L1207">
        <f t="shared" si="205"/>
        <v>4</v>
      </c>
      <c r="M1207">
        <f t="shared" si="206"/>
        <v>1</v>
      </c>
      <c r="N1207" s="53">
        <f t="shared" si="207"/>
        <v>2</v>
      </c>
      <c r="S1207" s="55" t="str">
        <f t="shared" si="208"/>
        <v>C01900</v>
      </c>
      <c r="T1207" s="56">
        <f t="shared" si="209"/>
        <v>2</v>
      </c>
      <c r="U1207" s="57">
        <f t="shared" si="209"/>
        <v>2</v>
      </c>
      <c r="V1207" s="51" t="str">
        <f t="shared" si="210"/>
        <v>Lost Customers</v>
      </c>
    </row>
    <row r="1208" spans="2:22" x14ac:dyDescent="0.25">
      <c r="B1208" t="s">
        <v>1246</v>
      </c>
      <c r="C1208" s="40">
        <v>45974</v>
      </c>
      <c r="D1208" s="2">
        <v>2</v>
      </c>
      <c r="E1208" s="4">
        <v>2107.0700000000002</v>
      </c>
      <c r="F1208" s="4"/>
      <c r="G1208" s="4" t="str">
        <f t="shared" si="200"/>
        <v>C01903</v>
      </c>
      <c r="H1208" s="40">
        <f t="shared" si="201"/>
        <v>45974</v>
      </c>
      <c r="I1208" s="2">
        <f t="shared" si="202"/>
        <v>2</v>
      </c>
      <c r="J1208" s="4">
        <f t="shared" si="203"/>
        <v>2107.0700000000002</v>
      </c>
      <c r="K1208">
        <f t="shared" si="204"/>
        <v>5</v>
      </c>
      <c r="L1208">
        <f t="shared" si="205"/>
        <v>4</v>
      </c>
      <c r="M1208">
        <f t="shared" si="206"/>
        <v>4</v>
      </c>
      <c r="N1208" s="53">
        <f t="shared" si="207"/>
        <v>4.333333333333333</v>
      </c>
      <c r="S1208" s="55" t="str">
        <f t="shared" si="208"/>
        <v>C01903</v>
      </c>
      <c r="T1208" s="56">
        <f t="shared" si="209"/>
        <v>4.333333333333333</v>
      </c>
      <c r="U1208" s="57">
        <f t="shared" si="209"/>
        <v>4.333333333333333</v>
      </c>
      <c r="V1208" s="51" t="str">
        <f t="shared" si="210"/>
        <v>Champions</v>
      </c>
    </row>
    <row r="1209" spans="2:22" x14ac:dyDescent="0.25">
      <c r="B1209" t="s">
        <v>1247</v>
      </c>
      <c r="C1209" s="40">
        <v>45539</v>
      </c>
      <c r="D1209" s="2">
        <v>1</v>
      </c>
      <c r="E1209" s="4">
        <v>129.22999999999999</v>
      </c>
      <c r="F1209" s="4"/>
      <c r="G1209" s="4" t="str">
        <f t="shared" si="200"/>
        <v>C01904</v>
      </c>
      <c r="H1209" s="40">
        <f t="shared" si="201"/>
        <v>45539</v>
      </c>
      <c r="I1209" s="2">
        <f t="shared" si="202"/>
        <v>1</v>
      </c>
      <c r="J1209" s="4">
        <f t="shared" si="203"/>
        <v>129.22999999999999</v>
      </c>
      <c r="K1209">
        <f t="shared" si="204"/>
        <v>2</v>
      </c>
      <c r="L1209">
        <f t="shared" si="205"/>
        <v>3</v>
      </c>
      <c r="M1209">
        <f t="shared" si="206"/>
        <v>1</v>
      </c>
      <c r="N1209" s="53">
        <f t="shared" si="207"/>
        <v>2</v>
      </c>
      <c r="S1209" s="55" t="str">
        <f t="shared" si="208"/>
        <v>C01904</v>
      </c>
      <c r="T1209" s="56">
        <f t="shared" si="209"/>
        <v>2</v>
      </c>
      <c r="U1209" s="57">
        <f t="shared" si="209"/>
        <v>2</v>
      </c>
      <c r="V1209" s="51" t="str">
        <f t="shared" si="210"/>
        <v>Lost Customers</v>
      </c>
    </row>
    <row r="1210" spans="2:22" x14ac:dyDescent="0.25">
      <c r="B1210" t="s">
        <v>1248</v>
      </c>
      <c r="C1210" s="40">
        <v>45265</v>
      </c>
      <c r="D1210" s="2">
        <v>1</v>
      </c>
      <c r="E1210" s="4">
        <v>245.09</v>
      </c>
      <c r="F1210" s="4"/>
      <c r="G1210" s="4" t="str">
        <f t="shared" si="200"/>
        <v>C01905</v>
      </c>
      <c r="H1210" s="40">
        <f t="shared" si="201"/>
        <v>45265</v>
      </c>
      <c r="I1210" s="2">
        <f t="shared" si="202"/>
        <v>1</v>
      </c>
      <c r="J1210" s="4">
        <f t="shared" si="203"/>
        <v>245.09</v>
      </c>
      <c r="K1210">
        <f t="shared" si="204"/>
        <v>1</v>
      </c>
      <c r="L1210">
        <f t="shared" si="205"/>
        <v>3</v>
      </c>
      <c r="M1210">
        <f t="shared" si="206"/>
        <v>2</v>
      </c>
      <c r="N1210" s="53">
        <f t="shared" si="207"/>
        <v>2</v>
      </c>
      <c r="S1210" s="55" t="str">
        <f t="shared" si="208"/>
        <v>C01905</v>
      </c>
      <c r="T1210" s="56">
        <f t="shared" si="209"/>
        <v>2</v>
      </c>
      <c r="U1210" s="57">
        <f t="shared" si="209"/>
        <v>2</v>
      </c>
      <c r="V1210" s="51" t="str">
        <f t="shared" si="210"/>
        <v>Lost Customers</v>
      </c>
    </row>
    <row r="1211" spans="2:22" x14ac:dyDescent="0.25">
      <c r="B1211" t="s">
        <v>1249</v>
      </c>
      <c r="C1211" s="40">
        <v>46010</v>
      </c>
      <c r="D1211" s="2">
        <v>7</v>
      </c>
      <c r="E1211" s="4">
        <v>4659.63</v>
      </c>
      <c r="F1211" s="4"/>
      <c r="G1211" s="4" t="str">
        <f t="shared" si="200"/>
        <v>C01906</v>
      </c>
      <c r="H1211" s="40">
        <f t="shared" si="201"/>
        <v>46010</v>
      </c>
      <c r="I1211" s="2">
        <f t="shared" si="202"/>
        <v>7</v>
      </c>
      <c r="J1211" s="4">
        <f t="shared" si="203"/>
        <v>4659.63</v>
      </c>
      <c r="K1211">
        <f t="shared" si="204"/>
        <v>5</v>
      </c>
      <c r="L1211">
        <f t="shared" si="205"/>
        <v>5</v>
      </c>
      <c r="M1211">
        <f t="shared" si="206"/>
        <v>5</v>
      </c>
      <c r="N1211" s="53">
        <f t="shared" si="207"/>
        <v>5</v>
      </c>
      <c r="S1211" s="55" t="str">
        <f t="shared" si="208"/>
        <v>C01906</v>
      </c>
      <c r="T1211" s="56">
        <f t="shared" si="209"/>
        <v>5</v>
      </c>
      <c r="U1211" s="57">
        <f t="shared" si="209"/>
        <v>5</v>
      </c>
      <c r="V1211" s="51" t="str">
        <f t="shared" si="210"/>
        <v>Champions</v>
      </c>
    </row>
    <row r="1212" spans="2:22" x14ac:dyDescent="0.25">
      <c r="B1212" t="s">
        <v>1250</v>
      </c>
      <c r="C1212" s="40">
        <v>45953</v>
      </c>
      <c r="D1212" s="2">
        <v>4</v>
      </c>
      <c r="E1212" s="4">
        <v>3333.02</v>
      </c>
      <c r="F1212" s="4"/>
      <c r="G1212" s="4" t="str">
        <f t="shared" si="200"/>
        <v>C01907</v>
      </c>
      <c r="H1212" s="40">
        <f t="shared" si="201"/>
        <v>45953</v>
      </c>
      <c r="I1212" s="2">
        <f t="shared" si="202"/>
        <v>4</v>
      </c>
      <c r="J1212" s="4">
        <f t="shared" si="203"/>
        <v>3333.02</v>
      </c>
      <c r="K1212">
        <f t="shared" si="204"/>
        <v>5</v>
      </c>
      <c r="L1212">
        <f t="shared" si="205"/>
        <v>5</v>
      </c>
      <c r="M1212">
        <f t="shared" si="206"/>
        <v>4</v>
      </c>
      <c r="N1212" s="53">
        <f t="shared" si="207"/>
        <v>4.666666666666667</v>
      </c>
      <c r="S1212" s="55" t="str">
        <f t="shared" si="208"/>
        <v>C01907</v>
      </c>
      <c r="T1212" s="56">
        <f t="shared" si="209"/>
        <v>4.666666666666667</v>
      </c>
      <c r="U1212" s="57">
        <f t="shared" si="209"/>
        <v>4.666666666666667</v>
      </c>
      <c r="V1212" s="51" t="str">
        <f t="shared" si="210"/>
        <v>Champions</v>
      </c>
    </row>
    <row r="1213" spans="2:22" x14ac:dyDescent="0.25">
      <c r="B1213" t="s">
        <v>1251</v>
      </c>
      <c r="C1213" s="40">
        <v>46020</v>
      </c>
      <c r="D1213" s="2">
        <v>11</v>
      </c>
      <c r="E1213" s="4">
        <v>10535.16</v>
      </c>
      <c r="F1213" s="4"/>
      <c r="G1213" s="4" t="str">
        <f t="shared" si="200"/>
        <v>C01908</v>
      </c>
      <c r="H1213" s="40">
        <f t="shared" si="201"/>
        <v>46020</v>
      </c>
      <c r="I1213" s="2">
        <f t="shared" si="202"/>
        <v>11</v>
      </c>
      <c r="J1213" s="4">
        <f t="shared" si="203"/>
        <v>10535.16</v>
      </c>
      <c r="K1213">
        <f t="shared" si="204"/>
        <v>5</v>
      </c>
      <c r="L1213">
        <f t="shared" si="205"/>
        <v>5</v>
      </c>
      <c r="M1213">
        <f t="shared" si="206"/>
        <v>5</v>
      </c>
      <c r="N1213" s="53">
        <f t="shared" si="207"/>
        <v>5</v>
      </c>
      <c r="S1213" s="55" t="str">
        <f t="shared" si="208"/>
        <v>C01908</v>
      </c>
      <c r="T1213" s="56">
        <f t="shared" si="209"/>
        <v>5</v>
      </c>
      <c r="U1213" s="57">
        <f t="shared" si="209"/>
        <v>5</v>
      </c>
      <c r="V1213" s="51" t="str">
        <f t="shared" si="210"/>
        <v>Champions</v>
      </c>
    </row>
    <row r="1214" spans="2:22" x14ac:dyDescent="0.25">
      <c r="B1214" t="s">
        <v>1252</v>
      </c>
      <c r="C1214" s="40">
        <v>45599</v>
      </c>
      <c r="D1214" s="2">
        <v>2</v>
      </c>
      <c r="E1214" s="4">
        <v>3174.09</v>
      </c>
      <c r="F1214" s="4"/>
      <c r="G1214" s="4" t="str">
        <f t="shared" si="200"/>
        <v>C01911</v>
      </c>
      <c r="H1214" s="40">
        <f t="shared" si="201"/>
        <v>45599</v>
      </c>
      <c r="I1214" s="2">
        <f t="shared" si="202"/>
        <v>2</v>
      </c>
      <c r="J1214" s="4">
        <f t="shared" si="203"/>
        <v>3174.09</v>
      </c>
      <c r="K1214">
        <f t="shared" si="204"/>
        <v>3</v>
      </c>
      <c r="L1214">
        <f t="shared" si="205"/>
        <v>4</v>
      </c>
      <c r="M1214">
        <f t="shared" si="206"/>
        <v>4</v>
      </c>
      <c r="N1214" s="53">
        <f t="shared" si="207"/>
        <v>3.6666666666666665</v>
      </c>
      <c r="S1214" s="55" t="str">
        <f t="shared" si="208"/>
        <v>C01911</v>
      </c>
      <c r="T1214" s="56">
        <f t="shared" si="209"/>
        <v>3.6666666666666665</v>
      </c>
      <c r="U1214" s="57">
        <f t="shared" si="209"/>
        <v>3.6666666666666665</v>
      </c>
      <c r="V1214" s="51" t="str">
        <f t="shared" si="210"/>
        <v>Loyal or Potential Loyalists</v>
      </c>
    </row>
    <row r="1215" spans="2:22" x14ac:dyDescent="0.25">
      <c r="B1215" t="s">
        <v>1253</v>
      </c>
      <c r="C1215" s="40">
        <v>45993</v>
      </c>
      <c r="D1215" s="2">
        <v>2</v>
      </c>
      <c r="E1215" s="4">
        <v>680.69</v>
      </c>
      <c r="F1215" s="4"/>
      <c r="G1215" s="4" t="str">
        <f t="shared" si="200"/>
        <v>C01913</v>
      </c>
      <c r="H1215" s="40">
        <f t="shared" si="201"/>
        <v>45993</v>
      </c>
      <c r="I1215" s="2">
        <f t="shared" si="202"/>
        <v>2</v>
      </c>
      <c r="J1215" s="4">
        <f t="shared" si="203"/>
        <v>680.69</v>
      </c>
      <c r="K1215">
        <f t="shared" si="204"/>
        <v>5</v>
      </c>
      <c r="L1215">
        <f t="shared" si="205"/>
        <v>4</v>
      </c>
      <c r="M1215">
        <f t="shared" si="206"/>
        <v>3</v>
      </c>
      <c r="N1215" s="53">
        <f t="shared" si="207"/>
        <v>4</v>
      </c>
      <c r="S1215" s="55" t="str">
        <f t="shared" si="208"/>
        <v>C01913</v>
      </c>
      <c r="T1215" s="56">
        <f t="shared" si="209"/>
        <v>4</v>
      </c>
      <c r="U1215" s="57">
        <f t="shared" si="209"/>
        <v>4</v>
      </c>
      <c r="V1215" s="51" t="str">
        <f t="shared" si="210"/>
        <v>Loyal or Potential Loyalists</v>
      </c>
    </row>
    <row r="1216" spans="2:22" x14ac:dyDescent="0.25">
      <c r="B1216" t="s">
        <v>1254</v>
      </c>
      <c r="C1216" s="40">
        <v>45885</v>
      </c>
      <c r="D1216" s="2">
        <v>2</v>
      </c>
      <c r="E1216" s="4">
        <v>1230.43</v>
      </c>
      <c r="F1216" s="4"/>
      <c r="G1216" s="4" t="str">
        <f t="shared" si="200"/>
        <v>C01915</v>
      </c>
      <c r="H1216" s="40">
        <f t="shared" si="201"/>
        <v>45885</v>
      </c>
      <c r="I1216" s="2">
        <f t="shared" si="202"/>
        <v>2</v>
      </c>
      <c r="J1216" s="4">
        <f t="shared" si="203"/>
        <v>1230.43</v>
      </c>
      <c r="K1216">
        <f t="shared" si="204"/>
        <v>4</v>
      </c>
      <c r="L1216">
        <f t="shared" si="205"/>
        <v>4</v>
      </c>
      <c r="M1216">
        <f t="shared" si="206"/>
        <v>4</v>
      </c>
      <c r="N1216" s="53">
        <f t="shared" si="207"/>
        <v>4</v>
      </c>
      <c r="S1216" s="55" t="str">
        <f t="shared" si="208"/>
        <v>C01915</v>
      </c>
      <c r="T1216" s="56">
        <f t="shared" si="209"/>
        <v>4</v>
      </c>
      <c r="U1216" s="57">
        <f t="shared" si="209"/>
        <v>4</v>
      </c>
      <c r="V1216" s="51" t="str">
        <f t="shared" si="210"/>
        <v>Loyal or Potential Loyalists</v>
      </c>
    </row>
    <row r="1217" spans="2:22" x14ac:dyDescent="0.25">
      <c r="B1217" t="s">
        <v>1255</v>
      </c>
      <c r="C1217" s="40">
        <v>46019</v>
      </c>
      <c r="D1217" s="2">
        <v>1</v>
      </c>
      <c r="E1217" s="4">
        <v>950.81</v>
      </c>
      <c r="F1217" s="4"/>
      <c r="G1217" s="4" t="str">
        <f t="shared" si="200"/>
        <v>C01916</v>
      </c>
      <c r="H1217" s="40">
        <f t="shared" si="201"/>
        <v>46019</v>
      </c>
      <c r="I1217" s="2">
        <f t="shared" si="202"/>
        <v>1</v>
      </c>
      <c r="J1217" s="4">
        <f t="shared" si="203"/>
        <v>950.81</v>
      </c>
      <c r="K1217">
        <f t="shared" si="204"/>
        <v>5</v>
      </c>
      <c r="L1217">
        <f t="shared" si="205"/>
        <v>3</v>
      </c>
      <c r="M1217">
        <f t="shared" si="206"/>
        <v>3</v>
      </c>
      <c r="N1217" s="53">
        <f t="shared" si="207"/>
        <v>3.6666666666666665</v>
      </c>
      <c r="S1217" s="55" t="str">
        <f t="shared" si="208"/>
        <v>C01916</v>
      </c>
      <c r="T1217" s="56">
        <f t="shared" si="209"/>
        <v>3.6666666666666665</v>
      </c>
      <c r="U1217" s="57">
        <f t="shared" si="209"/>
        <v>3.6666666666666665</v>
      </c>
      <c r="V1217" s="51" t="str">
        <f t="shared" si="210"/>
        <v>Loyal or Potential Loyalists</v>
      </c>
    </row>
    <row r="1218" spans="2:22" x14ac:dyDescent="0.25">
      <c r="B1218" t="s">
        <v>1256</v>
      </c>
      <c r="C1218" s="40">
        <v>45005</v>
      </c>
      <c r="D1218" s="2">
        <v>2</v>
      </c>
      <c r="E1218" s="4">
        <v>165.74</v>
      </c>
      <c r="F1218" s="4"/>
      <c r="G1218" s="4" t="str">
        <f t="shared" si="200"/>
        <v>C01917</v>
      </c>
      <c r="H1218" s="40">
        <f t="shared" si="201"/>
        <v>45005</v>
      </c>
      <c r="I1218" s="2">
        <f t="shared" si="202"/>
        <v>2</v>
      </c>
      <c r="J1218" s="4">
        <f t="shared" si="203"/>
        <v>165.74</v>
      </c>
      <c r="K1218">
        <f t="shared" si="204"/>
        <v>1</v>
      </c>
      <c r="L1218">
        <f t="shared" si="205"/>
        <v>4</v>
      </c>
      <c r="M1218">
        <f t="shared" si="206"/>
        <v>1</v>
      </c>
      <c r="N1218" s="53">
        <f t="shared" si="207"/>
        <v>2</v>
      </c>
      <c r="S1218" s="55" t="str">
        <f t="shared" si="208"/>
        <v>C01917</v>
      </c>
      <c r="T1218" s="56">
        <f t="shared" si="209"/>
        <v>2</v>
      </c>
      <c r="U1218" s="57">
        <f t="shared" si="209"/>
        <v>2</v>
      </c>
      <c r="V1218" s="51" t="str">
        <f t="shared" si="210"/>
        <v>Lost Customers</v>
      </c>
    </row>
    <row r="1219" spans="2:22" x14ac:dyDescent="0.25">
      <c r="B1219" t="s">
        <v>1257</v>
      </c>
      <c r="C1219" s="40">
        <v>45964</v>
      </c>
      <c r="D1219" s="2">
        <v>12</v>
      </c>
      <c r="E1219" s="4">
        <v>9835.25</v>
      </c>
      <c r="F1219" s="4"/>
      <c r="G1219" s="4" t="str">
        <f t="shared" si="200"/>
        <v>C01919</v>
      </c>
      <c r="H1219" s="40">
        <f t="shared" si="201"/>
        <v>45964</v>
      </c>
      <c r="I1219" s="2">
        <f t="shared" si="202"/>
        <v>12</v>
      </c>
      <c r="J1219" s="4">
        <f t="shared" si="203"/>
        <v>9835.25</v>
      </c>
      <c r="K1219">
        <f t="shared" si="204"/>
        <v>5</v>
      </c>
      <c r="L1219">
        <f t="shared" si="205"/>
        <v>5</v>
      </c>
      <c r="M1219">
        <f t="shared" si="206"/>
        <v>5</v>
      </c>
      <c r="N1219" s="53">
        <f t="shared" si="207"/>
        <v>5</v>
      </c>
      <c r="S1219" s="55" t="str">
        <f t="shared" si="208"/>
        <v>C01919</v>
      </c>
      <c r="T1219" s="56">
        <f t="shared" si="209"/>
        <v>5</v>
      </c>
      <c r="U1219" s="57">
        <f t="shared" si="209"/>
        <v>5</v>
      </c>
      <c r="V1219" s="51" t="str">
        <f t="shared" si="210"/>
        <v>Champions</v>
      </c>
    </row>
    <row r="1220" spans="2:22" x14ac:dyDescent="0.25">
      <c r="B1220" t="s">
        <v>1258</v>
      </c>
      <c r="C1220" s="40">
        <v>45890</v>
      </c>
      <c r="D1220" s="2">
        <v>8</v>
      </c>
      <c r="E1220" s="4">
        <v>7006.43</v>
      </c>
      <c r="F1220" s="4"/>
      <c r="G1220" s="4" t="str">
        <f t="shared" ref="G1220:G1283" si="211">B1220</f>
        <v>C01920</v>
      </c>
      <c r="H1220" s="40">
        <f t="shared" ref="H1220:H1283" si="212">C1220</f>
        <v>45890</v>
      </c>
      <c r="I1220" s="2">
        <f t="shared" ref="I1220:I1283" si="213">D1220</f>
        <v>8</v>
      </c>
      <c r="J1220" s="4">
        <f t="shared" ref="J1220:J1283" si="214">E1220</f>
        <v>7006.43</v>
      </c>
      <c r="K1220">
        <f t="shared" ref="K1220:K1283" si="215">VLOOKUP(H1220,$P$5:$Q$9,2,TRUE)</f>
        <v>4</v>
      </c>
      <c r="L1220">
        <f t="shared" ref="L1220:L1283" si="216">VLOOKUP(I1220,$P$12:$Q$16,2,TRUE)</f>
        <v>5</v>
      </c>
      <c r="M1220">
        <f t="shared" ref="M1220:M1283" si="217">VLOOKUP(J1220,$P$19:$Q$23,2,TRUE)</f>
        <v>5</v>
      </c>
      <c r="N1220" s="53">
        <f t="shared" ref="N1220:N1283" si="218">(K1220+L1220+M1220)/3</f>
        <v>4.666666666666667</v>
      </c>
      <c r="S1220" s="55" t="str">
        <f t="shared" ref="S1220:S1283" si="219">G1220</f>
        <v>C01920</v>
      </c>
      <c r="T1220" s="56">
        <f t="shared" ref="T1220:U1283" si="220">$N1220</f>
        <v>4.666666666666667</v>
      </c>
      <c r="U1220" s="57">
        <f t="shared" si="220"/>
        <v>4.666666666666667</v>
      </c>
      <c r="V1220" s="51" t="str">
        <f t="shared" ref="V1220:V1283" si="221">IF(U1220&gt;4,"Champions",IF(AND(U1220&gt;3,U1220&lt;=4),"Loyal or Potential Loyalists",IF(AND(U1220&gt;2,U1220&lt;=3),"At Risk Customers","Lost Customers")))</f>
        <v>Champions</v>
      </c>
    </row>
    <row r="1221" spans="2:22" x14ac:dyDescent="0.25">
      <c r="B1221" t="s">
        <v>1259</v>
      </c>
      <c r="C1221" s="40">
        <v>45534</v>
      </c>
      <c r="D1221" s="2">
        <v>3</v>
      </c>
      <c r="E1221" s="4">
        <v>3251.72</v>
      </c>
      <c r="F1221" s="4"/>
      <c r="G1221" s="4" t="str">
        <f t="shared" si="211"/>
        <v>C01921</v>
      </c>
      <c r="H1221" s="40">
        <f t="shared" si="212"/>
        <v>45534</v>
      </c>
      <c r="I1221" s="2">
        <f t="shared" si="213"/>
        <v>3</v>
      </c>
      <c r="J1221" s="4">
        <f t="shared" si="214"/>
        <v>3251.72</v>
      </c>
      <c r="K1221">
        <f t="shared" si="215"/>
        <v>2</v>
      </c>
      <c r="L1221">
        <f t="shared" si="216"/>
        <v>4</v>
      </c>
      <c r="M1221">
        <f t="shared" si="217"/>
        <v>4</v>
      </c>
      <c r="N1221" s="53">
        <f t="shared" si="218"/>
        <v>3.3333333333333335</v>
      </c>
      <c r="S1221" s="55" t="str">
        <f t="shared" si="219"/>
        <v>C01921</v>
      </c>
      <c r="T1221" s="56">
        <f t="shared" si="220"/>
        <v>3.3333333333333335</v>
      </c>
      <c r="U1221" s="57">
        <f t="shared" si="220"/>
        <v>3.3333333333333335</v>
      </c>
      <c r="V1221" s="51" t="str">
        <f t="shared" si="221"/>
        <v>Loyal or Potential Loyalists</v>
      </c>
    </row>
    <row r="1222" spans="2:22" x14ac:dyDescent="0.25">
      <c r="B1222" t="s">
        <v>1260</v>
      </c>
      <c r="C1222" s="40">
        <v>45797</v>
      </c>
      <c r="D1222" s="2">
        <v>3</v>
      </c>
      <c r="E1222" s="4">
        <v>373.79</v>
      </c>
      <c r="F1222" s="4"/>
      <c r="G1222" s="4" t="str">
        <f t="shared" si="211"/>
        <v>C01922</v>
      </c>
      <c r="H1222" s="40">
        <f t="shared" si="212"/>
        <v>45797</v>
      </c>
      <c r="I1222" s="2">
        <f t="shared" si="213"/>
        <v>3</v>
      </c>
      <c r="J1222" s="4">
        <f t="shared" si="214"/>
        <v>373.79</v>
      </c>
      <c r="K1222">
        <f t="shared" si="215"/>
        <v>3</v>
      </c>
      <c r="L1222">
        <f t="shared" si="216"/>
        <v>4</v>
      </c>
      <c r="M1222">
        <f t="shared" si="217"/>
        <v>2</v>
      </c>
      <c r="N1222" s="53">
        <f t="shared" si="218"/>
        <v>3</v>
      </c>
      <c r="S1222" s="55" t="str">
        <f t="shared" si="219"/>
        <v>C01922</v>
      </c>
      <c r="T1222" s="56">
        <f t="shared" si="220"/>
        <v>3</v>
      </c>
      <c r="U1222" s="57">
        <f t="shared" si="220"/>
        <v>3</v>
      </c>
      <c r="V1222" s="51" t="str">
        <f t="shared" si="221"/>
        <v>At Risk Customers</v>
      </c>
    </row>
    <row r="1223" spans="2:22" x14ac:dyDescent="0.25">
      <c r="B1223" t="s">
        <v>1261</v>
      </c>
      <c r="C1223" s="40">
        <v>45173</v>
      </c>
      <c r="D1223" s="2">
        <v>1</v>
      </c>
      <c r="E1223" s="4">
        <v>607.65</v>
      </c>
      <c r="F1223" s="4"/>
      <c r="G1223" s="4" t="str">
        <f t="shared" si="211"/>
        <v>C01923</v>
      </c>
      <c r="H1223" s="40">
        <f t="shared" si="212"/>
        <v>45173</v>
      </c>
      <c r="I1223" s="2">
        <f t="shared" si="213"/>
        <v>1</v>
      </c>
      <c r="J1223" s="4">
        <f t="shared" si="214"/>
        <v>607.65</v>
      </c>
      <c r="K1223">
        <f t="shared" si="215"/>
        <v>1</v>
      </c>
      <c r="L1223">
        <f t="shared" si="216"/>
        <v>3</v>
      </c>
      <c r="M1223">
        <f t="shared" si="217"/>
        <v>3</v>
      </c>
      <c r="N1223" s="53">
        <f t="shared" si="218"/>
        <v>2.3333333333333335</v>
      </c>
      <c r="S1223" s="55" t="str">
        <f t="shared" si="219"/>
        <v>C01923</v>
      </c>
      <c r="T1223" s="56">
        <f t="shared" si="220"/>
        <v>2.3333333333333335</v>
      </c>
      <c r="U1223" s="57">
        <f t="shared" si="220"/>
        <v>2.3333333333333335</v>
      </c>
      <c r="V1223" s="51" t="str">
        <f t="shared" si="221"/>
        <v>At Risk Customers</v>
      </c>
    </row>
    <row r="1224" spans="2:22" x14ac:dyDescent="0.25">
      <c r="B1224" t="s">
        <v>1262</v>
      </c>
      <c r="C1224" s="40">
        <v>45538</v>
      </c>
      <c r="D1224" s="2">
        <v>3</v>
      </c>
      <c r="E1224" s="4">
        <v>611.78</v>
      </c>
      <c r="F1224" s="4"/>
      <c r="G1224" s="4" t="str">
        <f t="shared" si="211"/>
        <v>C01924</v>
      </c>
      <c r="H1224" s="40">
        <f t="shared" si="212"/>
        <v>45538</v>
      </c>
      <c r="I1224" s="2">
        <f t="shared" si="213"/>
        <v>3</v>
      </c>
      <c r="J1224" s="4">
        <f t="shared" si="214"/>
        <v>611.78</v>
      </c>
      <c r="K1224">
        <f t="shared" si="215"/>
        <v>2</v>
      </c>
      <c r="L1224">
        <f t="shared" si="216"/>
        <v>4</v>
      </c>
      <c r="M1224">
        <f t="shared" si="217"/>
        <v>3</v>
      </c>
      <c r="N1224" s="53">
        <f t="shared" si="218"/>
        <v>3</v>
      </c>
      <c r="S1224" s="55" t="str">
        <f t="shared" si="219"/>
        <v>C01924</v>
      </c>
      <c r="T1224" s="56">
        <f t="shared" si="220"/>
        <v>3</v>
      </c>
      <c r="U1224" s="57">
        <f t="shared" si="220"/>
        <v>3</v>
      </c>
      <c r="V1224" s="51" t="str">
        <f t="shared" si="221"/>
        <v>At Risk Customers</v>
      </c>
    </row>
    <row r="1225" spans="2:22" x14ac:dyDescent="0.25">
      <c r="B1225" t="s">
        <v>1263</v>
      </c>
      <c r="C1225" s="40">
        <v>45897</v>
      </c>
      <c r="D1225" s="2">
        <v>2</v>
      </c>
      <c r="E1225" s="4">
        <v>356.35</v>
      </c>
      <c r="F1225" s="4"/>
      <c r="G1225" s="4" t="str">
        <f t="shared" si="211"/>
        <v>C01926</v>
      </c>
      <c r="H1225" s="40">
        <f t="shared" si="212"/>
        <v>45897</v>
      </c>
      <c r="I1225" s="2">
        <f t="shared" si="213"/>
        <v>2</v>
      </c>
      <c r="J1225" s="4">
        <f t="shared" si="214"/>
        <v>356.35</v>
      </c>
      <c r="K1225">
        <f t="shared" si="215"/>
        <v>4</v>
      </c>
      <c r="L1225">
        <f t="shared" si="216"/>
        <v>4</v>
      </c>
      <c r="M1225">
        <f t="shared" si="217"/>
        <v>2</v>
      </c>
      <c r="N1225" s="53">
        <f t="shared" si="218"/>
        <v>3.3333333333333335</v>
      </c>
      <c r="S1225" s="55" t="str">
        <f t="shared" si="219"/>
        <v>C01926</v>
      </c>
      <c r="T1225" s="56">
        <f t="shared" si="220"/>
        <v>3.3333333333333335</v>
      </c>
      <c r="U1225" s="57">
        <f t="shared" si="220"/>
        <v>3.3333333333333335</v>
      </c>
      <c r="V1225" s="51" t="str">
        <f t="shared" si="221"/>
        <v>Loyal or Potential Loyalists</v>
      </c>
    </row>
    <row r="1226" spans="2:22" x14ac:dyDescent="0.25">
      <c r="B1226" t="s">
        <v>1264</v>
      </c>
      <c r="C1226" s="40">
        <v>45182</v>
      </c>
      <c r="D1226" s="2">
        <v>1</v>
      </c>
      <c r="E1226" s="4">
        <v>71.06</v>
      </c>
      <c r="F1226" s="4"/>
      <c r="G1226" s="4" t="str">
        <f t="shared" si="211"/>
        <v>C01928</v>
      </c>
      <c r="H1226" s="40">
        <f t="shared" si="212"/>
        <v>45182</v>
      </c>
      <c r="I1226" s="2">
        <f t="shared" si="213"/>
        <v>1</v>
      </c>
      <c r="J1226" s="4">
        <f t="shared" si="214"/>
        <v>71.06</v>
      </c>
      <c r="K1226">
        <f t="shared" si="215"/>
        <v>1</v>
      </c>
      <c r="L1226">
        <f t="shared" si="216"/>
        <v>3</v>
      </c>
      <c r="M1226">
        <f t="shared" si="217"/>
        <v>1</v>
      </c>
      <c r="N1226" s="53">
        <f t="shared" si="218"/>
        <v>1.6666666666666667</v>
      </c>
      <c r="S1226" s="55" t="str">
        <f t="shared" si="219"/>
        <v>C01928</v>
      </c>
      <c r="T1226" s="56">
        <f t="shared" si="220"/>
        <v>1.6666666666666667</v>
      </c>
      <c r="U1226" s="57">
        <f t="shared" si="220"/>
        <v>1.6666666666666667</v>
      </c>
      <c r="V1226" s="51" t="str">
        <f t="shared" si="221"/>
        <v>Lost Customers</v>
      </c>
    </row>
    <row r="1227" spans="2:22" x14ac:dyDescent="0.25">
      <c r="B1227" t="s">
        <v>1265</v>
      </c>
      <c r="C1227" s="40">
        <v>45323</v>
      </c>
      <c r="D1227" s="2">
        <v>1</v>
      </c>
      <c r="E1227" s="4">
        <v>192.29</v>
      </c>
      <c r="F1227" s="4"/>
      <c r="G1227" s="4" t="str">
        <f t="shared" si="211"/>
        <v>C01930</v>
      </c>
      <c r="H1227" s="40">
        <f t="shared" si="212"/>
        <v>45323</v>
      </c>
      <c r="I1227" s="2">
        <f t="shared" si="213"/>
        <v>1</v>
      </c>
      <c r="J1227" s="4">
        <f t="shared" si="214"/>
        <v>192.29</v>
      </c>
      <c r="K1227">
        <f t="shared" si="215"/>
        <v>2</v>
      </c>
      <c r="L1227">
        <f t="shared" si="216"/>
        <v>3</v>
      </c>
      <c r="M1227">
        <f t="shared" si="217"/>
        <v>2</v>
      </c>
      <c r="N1227" s="53">
        <f t="shared" si="218"/>
        <v>2.3333333333333335</v>
      </c>
      <c r="S1227" s="55" t="str">
        <f t="shared" si="219"/>
        <v>C01930</v>
      </c>
      <c r="T1227" s="56">
        <f t="shared" si="220"/>
        <v>2.3333333333333335</v>
      </c>
      <c r="U1227" s="57">
        <f t="shared" si="220"/>
        <v>2.3333333333333335</v>
      </c>
      <c r="V1227" s="51" t="str">
        <f t="shared" si="221"/>
        <v>At Risk Customers</v>
      </c>
    </row>
    <row r="1228" spans="2:22" x14ac:dyDescent="0.25">
      <c r="B1228" t="s">
        <v>1266</v>
      </c>
      <c r="C1228" s="40">
        <v>44938</v>
      </c>
      <c r="D1228" s="2">
        <v>1</v>
      </c>
      <c r="E1228" s="4">
        <v>332.05</v>
      </c>
      <c r="F1228" s="4"/>
      <c r="G1228" s="4" t="str">
        <f t="shared" si="211"/>
        <v>C01932</v>
      </c>
      <c r="H1228" s="40">
        <f t="shared" si="212"/>
        <v>44938</v>
      </c>
      <c r="I1228" s="2">
        <f t="shared" si="213"/>
        <v>1</v>
      </c>
      <c r="J1228" s="4">
        <f t="shared" si="214"/>
        <v>332.05</v>
      </c>
      <c r="K1228">
        <f t="shared" si="215"/>
        <v>1</v>
      </c>
      <c r="L1228">
        <f t="shared" si="216"/>
        <v>3</v>
      </c>
      <c r="M1228">
        <f t="shared" si="217"/>
        <v>2</v>
      </c>
      <c r="N1228" s="53">
        <f t="shared" si="218"/>
        <v>2</v>
      </c>
      <c r="S1228" s="55" t="str">
        <f t="shared" si="219"/>
        <v>C01932</v>
      </c>
      <c r="T1228" s="56">
        <f t="shared" si="220"/>
        <v>2</v>
      </c>
      <c r="U1228" s="57">
        <f t="shared" si="220"/>
        <v>2</v>
      </c>
      <c r="V1228" s="51" t="str">
        <f t="shared" si="221"/>
        <v>Lost Customers</v>
      </c>
    </row>
    <row r="1229" spans="2:22" x14ac:dyDescent="0.25">
      <c r="B1229" t="s">
        <v>1267</v>
      </c>
      <c r="C1229" s="40">
        <v>45056</v>
      </c>
      <c r="D1229" s="2">
        <v>1</v>
      </c>
      <c r="E1229" s="4">
        <v>66.510000000000005</v>
      </c>
      <c r="F1229" s="4"/>
      <c r="G1229" s="4" t="str">
        <f t="shared" si="211"/>
        <v>C01933</v>
      </c>
      <c r="H1229" s="40">
        <f t="shared" si="212"/>
        <v>45056</v>
      </c>
      <c r="I1229" s="2">
        <f t="shared" si="213"/>
        <v>1</v>
      </c>
      <c r="J1229" s="4">
        <f t="shared" si="214"/>
        <v>66.510000000000005</v>
      </c>
      <c r="K1229">
        <f t="shared" si="215"/>
        <v>1</v>
      </c>
      <c r="L1229">
        <f t="shared" si="216"/>
        <v>3</v>
      </c>
      <c r="M1229">
        <f t="shared" si="217"/>
        <v>1</v>
      </c>
      <c r="N1229" s="53">
        <f t="shared" si="218"/>
        <v>1.6666666666666667</v>
      </c>
      <c r="S1229" s="55" t="str">
        <f t="shared" si="219"/>
        <v>C01933</v>
      </c>
      <c r="T1229" s="56">
        <f t="shared" si="220"/>
        <v>1.6666666666666667</v>
      </c>
      <c r="U1229" s="57">
        <f t="shared" si="220"/>
        <v>1.6666666666666667</v>
      </c>
      <c r="V1229" s="51" t="str">
        <f t="shared" si="221"/>
        <v>Lost Customers</v>
      </c>
    </row>
    <row r="1230" spans="2:22" x14ac:dyDescent="0.25">
      <c r="B1230" t="s">
        <v>1268</v>
      </c>
      <c r="C1230" s="40">
        <v>45051</v>
      </c>
      <c r="D1230" s="2">
        <v>1</v>
      </c>
      <c r="E1230" s="4">
        <v>528.92999999999995</v>
      </c>
      <c r="F1230" s="4"/>
      <c r="G1230" s="4" t="str">
        <f t="shared" si="211"/>
        <v>C01934</v>
      </c>
      <c r="H1230" s="40">
        <f t="shared" si="212"/>
        <v>45051</v>
      </c>
      <c r="I1230" s="2">
        <f t="shared" si="213"/>
        <v>1</v>
      </c>
      <c r="J1230" s="4">
        <f t="shared" si="214"/>
        <v>528.92999999999995</v>
      </c>
      <c r="K1230">
        <f t="shared" si="215"/>
        <v>1</v>
      </c>
      <c r="L1230">
        <f t="shared" si="216"/>
        <v>3</v>
      </c>
      <c r="M1230">
        <f t="shared" si="217"/>
        <v>3</v>
      </c>
      <c r="N1230" s="53">
        <f t="shared" si="218"/>
        <v>2.3333333333333335</v>
      </c>
      <c r="S1230" s="55" t="str">
        <f t="shared" si="219"/>
        <v>C01934</v>
      </c>
      <c r="T1230" s="56">
        <f t="shared" si="220"/>
        <v>2.3333333333333335</v>
      </c>
      <c r="U1230" s="57">
        <f t="shared" si="220"/>
        <v>2.3333333333333335</v>
      </c>
      <c r="V1230" s="51" t="str">
        <f t="shared" si="221"/>
        <v>At Risk Customers</v>
      </c>
    </row>
    <row r="1231" spans="2:22" x14ac:dyDescent="0.25">
      <c r="B1231" t="s">
        <v>1269</v>
      </c>
      <c r="C1231" s="40">
        <v>45435</v>
      </c>
      <c r="D1231" s="2">
        <v>1</v>
      </c>
      <c r="E1231" s="4">
        <v>42.32</v>
      </c>
      <c r="F1231" s="4"/>
      <c r="G1231" s="4" t="str">
        <f t="shared" si="211"/>
        <v>C01935</v>
      </c>
      <c r="H1231" s="40">
        <f t="shared" si="212"/>
        <v>45435</v>
      </c>
      <c r="I1231" s="2">
        <f t="shared" si="213"/>
        <v>1</v>
      </c>
      <c r="J1231" s="4">
        <f t="shared" si="214"/>
        <v>42.32</v>
      </c>
      <c r="K1231">
        <f t="shared" si="215"/>
        <v>2</v>
      </c>
      <c r="L1231">
        <f t="shared" si="216"/>
        <v>3</v>
      </c>
      <c r="M1231">
        <f t="shared" si="217"/>
        <v>1</v>
      </c>
      <c r="N1231" s="53">
        <f t="shared" si="218"/>
        <v>2</v>
      </c>
      <c r="S1231" s="55" t="str">
        <f t="shared" si="219"/>
        <v>C01935</v>
      </c>
      <c r="T1231" s="56">
        <f t="shared" si="220"/>
        <v>2</v>
      </c>
      <c r="U1231" s="57">
        <f t="shared" si="220"/>
        <v>2</v>
      </c>
      <c r="V1231" s="51" t="str">
        <f t="shared" si="221"/>
        <v>Lost Customers</v>
      </c>
    </row>
    <row r="1232" spans="2:22" x14ac:dyDescent="0.25">
      <c r="B1232" t="s">
        <v>1270</v>
      </c>
      <c r="C1232" s="40">
        <v>46027</v>
      </c>
      <c r="D1232" s="2">
        <v>6</v>
      </c>
      <c r="E1232" s="4">
        <v>8131.9</v>
      </c>
      <c r="F1232" s="4"/>
      <c r="G1232" s="4" t="str">
        <f t="shared" si="211"/>
        <v>C01937</v>
      </c>
      <c r="H1232" s="40">
        <f t="shared" si="212"/>
        <v>46027</v>
      </c>
      <c r="I1232" s="2">
        <f t="shared" si="213"/>
        <v>6</v>
      </c>
      <c r="J1232" s="4">
        <f t="shared" si="214"/>
        <v>8131.9</v>
      </c>
      <c r="K1232">
        <f t="shared" si="215"/>
        <v>5</v>
      </c>
      <c r="L1232">
        <f t="shared" si="216"/>
        <v>5</v>
      </c>
      <c r="M1232">
        <f t="shared" si="217"/>
        <v>5</v>
      </c>
      <c r="N1232" s="53">
        <f t="shared" si="218"/>
        <v>5</v>
      </c>
      <c r="S1232" s="55" t="str">
        <f t="shared" si="219"/>
        <v>C01937</v>
      </c>
      <c r="T1232" s="56">
        <f t="shared" si="220"/>
        <v>5</v>
      </c>
      <c r="U1232" s="57">
        <f t="shared" si="220"/>
        <v>5</v>
      </c>
      <c r="V1232" s="51" t="str">
        <f t="shared" si="221"/>
        <v>Champions</v>
      </c>
    </row>
    <row r="1233" spans="2:22" x14ac:dyDescent="0.25">
      <c r="B1233" t="s">
        <v>1271</v>
      </c>
      <c r="C1233" s="40">
        <v>46000</v>
      </c>
      <c r="D1233" s="2">
        <v>4</v>
      </c>
      <c r="E1233" s="4">
        <v>666.08</v>
      </c>
      <c r="F1233" s="4"/>
      <c r="G1233" s="4" t="str">
        <f t="shared" si="211"/>
        <v>C01938</v>
      </c>
      <c r="H1233" s="40">
        <f t="shared" si="212"/>
        <v>46000</v>
      </c>
      <c r="I1233" s="2">
        <f t="shared" si="213"/>
        <v>4</v>
      </c>
      <c r="J1233" s="4">
        <f t="shared" si="214"/>
        <v>666.08</v>
      </c>
      <c r="K1233">
        <f t="shared" si="215"/>
        <v>5</v>
      </c>
      <c r="L1233">
        <f t="shared" si="216"/>
        <v>5</v>
      </c>
      <c r="M1233">
        <f t="shared" si="217"/>
        <v>3</v>
      </c>
      <c r="N1233" s="53">
        <f t="shared" si="218"/>
        <v>4.333333333333333</v>
      </c>
      <c r="S1233" s="55" t="str">
        <f t="shared" si="219"/>
        <v>C01938</v>
      </c>
      <c r="T1233" s="56">
        <f t="shared" si="220"/>
        <v>4.333333333333333</v>
      </c>
      <c r="U1233" s="57">
        <f t="shared" si="220"/>
        <v>4.333333333333333</v>
      </c>
      <c r="V1233" s="51" t="str">
        <f t="shared" si="221"/>
        <v>Champions</v>
      </c>
    </row>
    <row r="1234" spans="2:22" x14ac:dyDescent="0.25">
      <c r="B1234" t="s">
        <v>1272</v>
      </c>
      <c r="C1234" s="40">
        <v>45670</v>
      </c>
      <c r="D1234" s="2">
        <v>2</v>
      </c>
      <c r="E1234" s="4">
        <v>5440.95</v>
      </c>
      <c r="F1234" s="4"/>
      <c r="G1234" s="4" t="str">
        <f t="shared" si="211"/>
        <v>C01940</v>
      </c>
      <c r="H1234" s="40">
        <f t="shared" si="212"/>
        <v>45670</v>
      </c>
      <c r="I1234" s="2">
        <f t="shared" si="213"/>
        <v>2</v>
      </c>
      <c r="J1234" s="4">
        <f t="shared" si="214"/>
        <v>5440.95</v>
      </c>
      <c r="K1234">
        <f t="shared" si="215"/>
        <v>3</v>
      </c>
      <c r="L1234">
        <f t="shared" si="216"/>
        <v>4</v>
      </c>
      <c r="M1234">
        <f t="shared" si="217"/>
        <v>5</v>
      </c>
      <c r="N1234" s="53">
        <f t="shared" si="218"/>
        <v>4</v>
      </c>
      <c r="S1234" s="55" t="str">
        <f t="shared" si="219"/>
        <v>C01940</v>
      </c>
      <c r="T1234" s="56">
        <f t="shared" si="220"/>
        <v>4</v>
      </c>
      <c r="U1234" s="57">
        <f t="shared" si="220"/>
        <v>4</v>
      </c>
      <c r="V1234" s="51" t="str">
        <f t="shared" si="221"/>
        <v>Loyal or Potential Loyalists</v>
      </c>
    </row>
    <row r="1235" spans="2:22" x14ac:dyDescent="0.25">
      <c r="B1235" t="s">
        <v>1273</v>
      </c>
      <c r="C1235" s="40">
        <v>45141</v>
      </c>
      <c r="D1235" s="2">
        <v>1</v>
      </c>
      <c r="E1235" s="4">
        <v>593.75</v>
      </c>
      <c r="F1235" s="4"/>
      <c r="G1235" s="4" t="str">
        <f t="shared" si="211"/>
        <v>C01941</v>
      </c>
      <c r="H1235" s="40">
        <f t="shared" si="212"/>
        <v>45141</v>
      </c>
      <c r="I1235" s="2">
        <f t="shared" si="213"/>
        <v>1</v>
      </c>
      <c r="J1235" s="4">
        <f t="shared" si="214"/>
        <v>593.75</v>
      </c>
      <c r="K1235">
        <f t="shared" si="215"/>
        <v>1</v>
      </c>
      <c r="L1235">
        <f t="shared" si="216"/>
        <v>3</v>
      </c>
      <c r="M1235">
        <f t="shared" si="217"/>
        <v>3</v>
      </c>
      <c r="N1235" s="53">
        <f t="shared" si="218"/>
        <v>2.3333333333333335</v>
      </c>
      <c r="S1235" s="55" t="str">
        <f t="shared" si="219"/>
        <v>C01941</v>
      </c>
      <c r="T1235" s="56">
        <f t="shared" si="220"/>
        <v>2.3333333333333335</v>
      </c>
      <c r="U1235" s="57">
        <f t="shared" si="220"/>
        <v>2.3333333333333335</v>
      </c>
      <c r="V1235" s="51" t="str">
        <f t="shared" si="221"/>
        <v>At Risk Customers</v>
      </c>
    </row>
    <row r="1236" spans="2:22" x14ac:dyDescent="0.25">
      <c r="B1236" t="s">
        <v>1274</v>
      </c>
      <c r="C1236" s="40">
        <v>45298</v>
      </c>
      <c r="D1236" s="2">
        <v>1</v>
      </c>
      <c r="E1236" s="4">
        <v>1010.62</v>
      </c>
      <c r="F1236" s="4"/>
      <c r="G1236" s="4" t="str">
        <f t="shared" si="211"/>
        <v>C01944</v>
      </c>
      <c r="H1236" s="40">
        <f t="shared" si="212"/>
        <v>45298</v>
      </c>
      <c r="I1236" s="2">
        <f t="shared" si="213"/>
        <v>1</v>
      </c>
      <c r="J1236" s="4">
        <f t="shared" si="214"/>
        <v>1010.62</v>
      </c>
      <c r="K1236">
        <f t="shared" si="215"/>
        <v>1</v>
      </c>
      <c r="L1236">
        <f t="shared" si="216"/>
        <v>3</v>
      </c>
      <c r="M1236">
        <f t="shared" si="217"/>
        <v>3</v>
      </c>
      <c r="N1236" s="53">
        <f t="shared" si="218"/>
        <v>2.3333333333333335</v>
      </c>
      <c r="S1236" s="55" t="str">
        <f t="shared" si="219"/>
        <v>C01944</v>
      </c>
      <c r="T1236" s="56">
        <f t="shared" si="220"/>
        <v>2.3333333333333335</v>
      </c>
      <c r="U1236" s="57">
        <f t="shared" si="220"/>
        <v>2.3333333333333335</v>
      </c>
      <c r="V1236" s="51" t="str">
        <f t="shared" si="221"/>
        <v>At Risk Customers</v>
      </c>
    </row>
    <row r="1237" spans="2:22" x14ac:dyDescent="0.25">
      <c r="B1237" t="s">
        <v>1275</v>
      </c>
      <c r="C1237" s="40">
        <v>45293</v>
      </c>
      <c r="D1237" s="2">
        <v>3</v>
      </c>
      <c r="E1237" s="4">
        <v>3328</v>
      </c>
      <c r="F1237" s="4"/>
      <c r="G1237" s="4" t="str">
        <f t="shared" si="211"/>
        <v>C01946</v>
      </c>
      <c r="H1237" s="40">
        <f t="shared" si="212"/>
        <v>45293</v>
      </c>
      <c r="I1237" s="2">
        <f t="shared" si="213"/>
        <v>3</v>
      </c>
      <c r="J1237" s="4">
        <f t="shared" si="214"/>
        <v>3328</v>
      </c>
      <c r="K1237">
        <f t="shared" si="215"/>
        <v>1</v>
      </c>
      <c r="L1237">
        <f t="shared" si="216"/>
        <v>4</v>
      </c>
      <c r="M1237">
        <f t="shared" si="217"/>
        <v>4</v>
      </c>
      <c r="N1237" s="53">
        <f t="shared" si="218"/>
        <v>3</v>
      </c>
      <c r="S1237" s="55" t="str">
        <f t="shared" si="219"/>
        <v>C01946</v>
      </c>
      <c r="T1237" s="56">
        <f t="shared" si="220"/>
        <v>3</v>
      </c>
      <c r="U1237" s="57">
        <f t="shared" si="220"/>
        <v>3</v>
      </c>
      <c r="V1237" s="51" t="str">
        <f t="shared" si="221"/>
        <v>At Risk Customers</v>
      </c>
    </row>
    <row r="1238" spans="2:22" x14ac:dyDescent="0.25">
      <c r="B1238" t="s">
        <v>1276</v>
      </c>
      <c r="C1238" s="40">
        <v>45338</v>
      </c>
      <c r="D1238" s="2">
        <v>1</v>
      </c>
      <c r="E1238" s="4">
        <v>366.8</v>
      </c>
      <c r="F1238" s="4"/>
      <c r="G1238" s="4" t="str">
        <f t="shared" si="211"/>
        <v>C01947</v>
      </c>
      <c r="H1238" s="40">
        <f t="shared" si="212"/>
        <v>45338</v>
      </c>
      <c r="I1238" s="2">
        <f t="shared" si="213"/>
        <v>1</v>
      </c>
      <c r="J1238" s="4">
        <f t="shared" si="214"/>
        <v>366.8</v>
      </c>
      <c r="K1238">
        <f t="shared" si="215"/>
        <v>2</v>
      </c>
      <c r="L1238">
        <f t="shared" si="216"/>
        <v>3</v>
      </c>
      <c r="M1238">
        <f t="shared" si="217"/>
        <v>2</v>
      </c>
      <c r="N1238" s="53">
        <f t="shared" si="218"/>
        <v>2.3333333333333335</v>
      </c>
      <c r="S1238" s="55" t="str">
        <f t="shared" si="219"/>
        <v>C01947</v>
      </c>
      <c r="T1238" s="56">
        <f t="shared" si="220"/>
        <v>2.3333333333333335</v>
      </c>
      <c r="U1238" s="57">
        <f t="shared" si="220"/>
        <v>2.3333333333333335</v>
      </c>
      <c r="V1238" s="51" t="str">
        <f t="shared" si="221"/>
        <v>At Risk Customers</v>
      </c>
    </row>
    <row r="1239" spans="2:22" x14ac:dyDescent="0.25">
      <c r="B1239" t="s">
        <v>1277</v>
      </c>
      <c r="C1239" s="40">
        <v>45569</v>
      </c>
      <c r="D1239" s="2">
        <v>1</v>
      </c>
      <c r="E1239" s="4">
        <v>255.43</v>
      </c>
      <c r="F1239" s="4"/>
      <c r="G1239" s="4" t="str">
        <f t="shared" si="211"/>
        <v>C01948</v>
      </c>
      <c r="H1239" s="40">
        <f t="shared" si="212"/>
        <v>45569</v>
      </c>
      <c r="I1239" s="2">
        <f t="shared" si="213"/>
        <v>1</v>
      </c>
      <c r="J1239" s="4">
        <f t="shared" si="214"/>
        <v>255.43</v>
      </c>
      <c r="K1239">
        <f t="shared" si="215"/>
        <v>2</v>
      </c>
      <c r="L1239">
        <f t="shared" si="216"/>
        <v>3</v>
      </c>
      <c r="M1239">
        <f t="shared" si="217"/>
        <v>2</v>
      </c>
      <c r="N1239" s="53">
        <f t="shared" si="218"/>
        <v>2.3333333333333335</v>
      </c>
      <c r="S1239" s="55" t="str">
        <f t="shared" si="219"/>
        <v>C01948</v>
      </c>
      <c r="T1239" s="56">
        <f t="shared" si="220"/>
        <v>2.3333333333333335</v>
      </c>
      <c r="U1239" s="57">
        <f t="shared" si="220"/>
        <v>2.3333333333333335</v>
      </c>
      <c r="V1239" s="51" t="str">
        <f t="shared" si="221"/>
        <v>At Risk Customers</v>
      </c>
    </row>
    <row r="1240" spans="2:22" x14ac:dyDescent="0.25">
      <c r="B1240" t="s">
        <v>1278</v>
      </c>
      <c r="C1240" s="40">
        <v>45107</v>
      </c>
      <c r="D1240" s="2">
        <v>1</v>
      </c>
      <c r="E1240" s="4">
        <v>250.74</v>
      </c>
      <c r="F1240" s="4"/>
      <c r="G1240" s="4" t="str">
        <f t="shared" si="211"/>
        <v>C01949</v>
      </c>
      <c r="H1240" s="40">
        <f t="shared" si="212"/>
        <v>45107</v>
      </c>
      <c r="I1240" s="2">
        <f t="shared" si="213"/>
        <v>1</v>
      </c>
      <c r="J1240" s="4">
        <f t="shared" si="214"/>
        <v>250.74</v>
      </c>
      <c r="K1240">
        <f t="shared" si="215"/>
        <v>1</v>
      </c>
      <c r="L1240">
        <f t="shared" si="216"/>
        <v>3</v>
      </c>
      <c r="M1240">
        <f t="shared" si="217"/>
        <v>2</v>
      </c>
      <c r="N1240" s="53">
        <f t="shared" si="218"/>
        <v>2</v>
      </c>
      <c r="S1240" s="55" t="str">
        <f t="shared" si="219"/>
        <v>C01949</v>
      </c>
      <c r="T1240" s="56">
        <f t="shared" si="220"/>
        <v>2</v>
      </c>
      <c r="U1240" s="57">
        <f t="shared" si="220"/>
        <v>2</v>
      </c>
      <c r="V1240" s="51" t="str">
        <f t="shared" si="221"/>
        <v>Lost Customers</v>
      </c>
    </row>
    <row r="1241" spans="2:22" x14ac:dyDescent="0.25">
      <c r="B1241" t="s">
        <v>1279</v>
      </c>
      <c r="C1241" s="40">
        <v>45374</v>
      </c>
      <c r="D1241" s="2">
        <v>1</v>
      </c>
      <c r="E1241" s="4">
        <v>1336.5</v>
      </c>
      <c r="F1241" s="4"/>
      <c r="G1241" s="4" t="str">
        <f t="shared" si="211"/>
        <v>C01950</v>
      </c>
      <c r="H1241" s="40">
        <f t="shared" si="212"/>
        <v>45374</v>
      </c>
      <c r="I1241" s="2">
        <f t="shared" si="213"/>
        <v>1</v>
      </c>
      <c r="J1241" s="4">
        <f t="shared" si="214"/>
        <v>1336.5</v>
      </c>
      <c r="K1241">
        <f t="shared" si="215"/>
        <v>2</v>
      </c>
      <c r="L1241">
        <f t="shared" si="216"/>
        <v>3</v>
      </c>
      <c r="M1241">
        <f t="shared" si="217"/>
        <v>4</v>
      </c>
      <c r="N1241" s="53">
        <f t="shared" si="218"/>
        <v>3</v>
      </c>
      <c r="S1241" s="55" t="str">
        <f t="shared" si="219"/>
        <v>C01950</v>
      </c>
      <c r="T1241" s="56">
        <f t="shared" si="220"/>
        <v>3</v>
      </c>
      <c r="U1241" s="57">
        <f t="shared" si="220"/>
        <v>3</v>
      </c>
      <c r="V1241" s="51" t="str">
        <f t="shared" si="221"/>
        <v>At Risk Customers</v>
      </c>
    </row>
    <row r="1242" spans="2:22" x14ac:dyDescent="0.25">
      <c r="B1242" t="s">
        <v>1280</v>
      </c>
      <c r="C1242" s="40">
        <v>45135</v>
      </c>
      <c r="D1242" s="2">
        <v>1</v>
      </c>
      <c r="E1242" s="4">
        <v>524.87</v>
      </c>
      <c r="F1242" s="4"/>
      <c r="G1242" s="4" t="str">
        <f t="shared" si="211"/>
        <v>C01952</v>
      </c>
      <c r="H1242" s="40">
        <f t="shared" si="212"/>
        <v>45135</v>
      </c>
      <c r="I1242" s="2">
        <f t="shared" si="213"/>
        <v>1</v>
      </c>
      <c r="J1242" s="4">
        <f t="shared" si="214"/>
        <v>524.87</v>
      </c>
      <c r="K1242">
        <f t="shared" si="215"/>
        <v>1</v>
      </c>
      <c r="L1242">
        <f t="shared" si="216"/>
        <v>3</v>
      </c>
      <c r="M1242">
        <f t="shared" si="217"/>
        <v>3</v>
      </c>
      <c r="N1242" s="53">
        <f t="shared" si="218"/>
        <v>2.3333333333333335</v>
      </c>
      <c r="S1242" s="55" t="str">
        <f t="shared" si="219"/>
        <v>C01952</v>
      </c>
      <c r="T1242" s="56">
        <f t="shared" si="220"/>
        <v>2.3333333333333335</v>
      </c>
      <c r="U1242" s="57">
        <f t="shared" si="220"/>
        <v>2.3333333333333335</v>
      </c>
      <c r="V1242" s="51" t="str">
        <f t="shared" si="221"/>
        <v>At Risk Customers</v>
      </c>
    </row>
    <row r="1243" spans="2:22" x14ac:dyDescent="0.25">
      <c r="B1243" t="s">
        <v>1281</v>
      </c>
      <c r="C1243" s="40">
        <v>45732</v>
      </c>
      <c r="D1243" s="2">
        <v>1</v>
      </c>
      <c r="E1243" s="4">
        <v>80.430000000000007</v>
      </c>
      <c r="F1243" s="4"/>
      <c r="G1243" s="4" t="str">
        <f t="shared" si="211"/>
        <v>C01956</v>
      </c>
      <c r="H1243" s="40">
        <f t="shared" si="212"/>
        <v>45732</v>
      </c>
      <c r="I1243" s="2">
        <f t="shared" si="213"/>
        <v>1</v>
      </c>
      <c r="J1243" s="4">
        <f t="shared" si="214"/>
        <v>80.430000000000007</v>
      </c>
      <c r="K1243">
        <f t="shared" si="215"/>
        <v>3</v>
      </c>
      <c r="L1243">
        <f t="shared" si="216"/>
        <v>3</v>
      </c>
      <c r="M1243">
        <f t="shared" si="217"/>
        <v>1</v>
      </c>
      <c r="N1243" s="53">
        <f t="shared" si="218"/>
        <v>2.3333333333333335</v>
      </c>
      <c r="S1243" s="55" t="str">
        <f t="shared" si="219"/>
        <v>C01956</v>
      </c>
      <c r="T1243" s="56">
        <f t="shared" si="220"/>
        <v>2.3333333333333335</v>
      </c>
      <c r="U1243" s="57">
        <f t="shared" si="220"/>
        <v>2.3333333333333335</v>
      </c>
      <c r="V1243" s="51" t="str">
        <f t="shared" si="221"/>
        <v>At Risk Customers</v>
      </c>
    </row>
    <row r="1244" spans="2:22" x14ac:dyDescent="0.25">
      <c r="B1244" t="s">
        <v>1282</v>
      </c>
      <c r="C1244" s="40">
        <v>45967</v>
      </c>
      <c r="D1244" s="2">
        <v>2</v>
      </c>
      <c r="E1244" s="4">
        <v>805.72</v>
      </c>
      <c r="F1244" s="4"/>
      <c r="G1244" s="4" t="str">
        <f t="shared" si="211"/>
        <v>C01957</v>
      </c>
      <c r="H1244" s="40">
        <f t="shared" si="212"/>
        <v>45967</v>
      </c>
      <c r="I1244" s="2">
        <f t="shared" si="213"/>
        <v>2</v>
      </c>
      <c r="J1244" s="4">
        <f t="shared" si="214"/>
        <v>805.72</v>
      </c>
      <c r="K1244">
        <f t="shared" si="215"/>
        <v>5</v>
      </c>
      <c r="L1244">
        <f t="shared" si="216"/>
        <v>4</v>
      </c>
      <c r="M1244">
        <f t="shared" si="217"/>
        <v>3</v>
      </c>
      <c r="N1244" s="53">
        <f t="shared" si="218"/>
        <v>4</v>
      </c>
      <c r="S1244" s="55" t="str">
        <f t="shared" si="219"/>
        <v>C01957</v>
      </c>
      <c r="T1244" s="56">
        <f t="shared" si="220"/>
        <v>4</v>
      </c>
      <c r="U1244" s="57">
        <f t="shared" si="220"/>
        <v>4</v>
      </c>
      <c r="V1244" s="51" t="str">
        <f t="shared" si="221"/>
        <v>Loyal or Potential Loyalists</v>
      </c>
    </row>
    <row r="1245" spans="2:22" x14ac:dyDescent="0.25">
      <c r="B1245" t="s">
        <v>1283</v>
      </c>
      <c r="C1245" s="40">
        <v>45942</v>
      </c>
      <c r="D1245" s="2">
        <v>4</v>
      </c>
      <c r="E1245" s="4">
        <v>6759.41</v>
      </c>
      <c r="F1245" s="4"/>
      <c r="G1245" s="4" t="str">
        <f t="shared" si="211"/>
        <v>C01959</v>
      </c>
      <c r="H1245" s="40">
        <f t="shared" si="212"/>
        <v>45942</v>
      </c>
      <c r="I1245" s="2">
        <f t="shared" si="213"/>
        <v>4</v>
      </c>
      <c r="J1245" s="4">
        <f t="shared" si="214"/>
        <v>6759.41</v>
      </c>
      <c r="K1245">
        <f t="shared" si="215"/>
        <v>5</v>
      </c>
      <c r="L1245">
        <f t="shared" si="216"/>
        <v>5</v>
      </c>
      <c r="M1245">
        <f t="shared" si="217"/>
        <v>5</v>
      </c>
      <c r="N1245" s="53">
        <f t="shared" si="218"/>
        <v>5</v>
      </c>
      <c r="S1245" s="55" t="str">
        <f t="shared" si="219"/>
        <v>C01959</v>
      </c>
      <c r="T1245" s="56">
        <f t="shared" si="220"/>
        <v>5</v>
      </c>
      <c r="U1245" s="57">
        <f t="shared" si="220"/>
        <v>5</v>
      </c>
      <c r="V1245" s="51" t="str">
        <f t="shared" si="221"/>
        <v>Champions</v>
      </c>
    </row>
    <row r="1246" spans="2:22" x14ac:dyDescent="0.25">
      <c r="B1246" t="s">
        <v>1284</v>
      </c>
      <c r="C1246" s="40">
        <v>45998</v>
      </c>
      <c r="D1246" s="2">
        <v>3</v>
      </c>
      <c r="E1246" s="4">
        <v>786.54</v>
      </c>
      <c r="F1246" s="4"/>
      <c r="G1246" s="4" t="str">
        <f t="shared" si="211"/>
        <v>C01961</v>
      </c>
      <c r="H1246" s="40">
        <f t="shared" si="212"/>
        <v>45998</v>
      </c>
      <c r="I1246" s="2">
        <f t="shared" si="213"/>
        <v>3</v>
      </c>
      <c r="J1246" s="4">
        <f t="shared" si="214"/>
        <v>786.54</v>
      </c>
      <c r="K1246">
        <f t="shared" si="215"/>
        <v>5</v>
      </c>
      <c r="L1246">
        <f t="shared" si="216"/>
        <v>4</v>
      </c>
      <c r="M1246">
        <f t="shared" si="217"/>
        <v>3</v>
      </c>
      <c r="N1246" s="53">
        <f t="shared" si="218"/>
        <v>4</v>
      </c>
      <c r="S1246" s="55" t="str">
        <f t="shared" si="219"/>
        <v>C01961</v>
      </c>
      <c r="T1246" s="56">
        <f t="shared" si="220"/>
        <v>4</v>
      </c>
      <c r="U1246" s="57">
        <f t="shared" si="220"/>
        <v>4</v>
      </c>
      <c r="V1246" s="51" t="str">
        <f t="shared" si="221"/>
        <v>Loyal or Potential Loyalists</v>
      </c>
    </row>
    <row r="1247" spans="2:22" x14ac:dyDescent="0.25">
      <c r="B1247" t="s">
        <v>1285</v>
      </c>
      <c r="C1247" s="40">
        <v>45523</v>
      </c>
      <c r="D1247" s="2">
        <v>1</v>
      </c>
      <c r="E1247" s="4">
        <v>5058.42</v>
      </c>
      <c r="F1247" s="4"/>
      <c r="G1247" s="4" t="str">
        <f t="shared" si="211"/>
        <v>C01965</v>
      </c>
      <c r="H1247" s="40">
        <f t="shared" si="212"/>
        <v>45523</v>
      </c>
      <c r="I1247" s="2">
        <f t="shared" si="213"/>
        <v>1</v>
      </c>
      <c r="J1247" s="4">
        <f t="shared" si="214"/>
        <v>5058.42</v>
      </c>
      <c r="K1247">
        <f t="shared" si="215"/>
        <v>2</v>
      </c>
      <c r="L1247">
        <f t="shared" si="216"/>
        <v>3</v>
      </c>
      <c r="M1247">
        <f t="shared" si="217"/>
        <v>5</v>
      </c>
      <c r="N1247" s="53">
        <f t="shared" si="218"/>
        <v>3.3333333333333335</v>
      </c>
      <c r="S1247" s="55" t="str">
        <f t="shared" si="219"/>
        <v>C01965</v>
      </c>
      <c r="T1247" s="56">
        <f t="shared" si="220"/>
        <v>3.3333333333333335</v>
      </c>
      <c r="U1247" s="57">
        <f t="shared" si="220"/>
        <v>3.3333333333333335</v>
      </c>
      <c r="V1247" s="51" t="str">
        <f t="shared" si="221"/>
        <v>Loyal or Potential Loyalists</v>
      </c>
    </row>
    <row r="1248" spans="2:22" x14ac:dyDescent="0.25">
      <c r="B1248" t="s">
        <v>1286</v>
      </c>
      <c r="C1248" s="40">
        <v>45372</v>
      </c>
      <c r="D1248" s="2">
        <v>2</v>
      </c>
      <c r="E1248" s="4">
        <v>3822.7</v>
      </c>
      <c r="F1248" s="4"/>
      <c r="G1248" s="4" t="str">
        <f t="shared" si="211"/>
        <v>C01967</v>
      </c>
      <c r="H1248" s="40">
        <f t="shared" si="212"/>
        <v>45372</v>
      </c>
      <c r="I1248" s="2">
        <f t="shared" si="213"/>
        <v>2</v>
      </c>
      <c r="J1248" s="4">
        <f t="shared" si="214"/>
        <v>3822.7</v>
      </c>
      <c r="K1248">
        <f t="shared" si="215"/>
        <v>2</v>
      </c>
      <c r="L1248">
        <f t="shared" si="216"/>
        <v>4</v>
      </c>
      <c r="M1248">
        <f t="shared" si="217"/>
        <v>5</v>
      </c>
      <c r="N1248" s="53">
        <f t="shared" si="218"/>
        <v>3.6666666666666665</v>
      </c>
      <c r="S1248" s="55" t="str">
        <f t="shared" si="219"/>
        <v>C01967</v>
      </c>
      <c r="T1248" s="56">
        <f t="shared" si="220"/>
        <v>3.6666666666666665</v>
      </c>
      <c r="U1248" s="57">
        <f t="shared" si="220"/>
        <v>3.6666666666666665</v>
      </c>
      <c r="V1248" s="51" t="str">
        <f t="shared" si="221"/>
        <v>Loyal or Potential Loyalists</v>
      </c>
    </row>
    <row r="1249" spans="2:22" x14ac:dyDescent="0.25">
      <c r="B1249" t="s">
        <v>1287</v>
      </c>
      <c r="C1249" s="40">
        <v>45819</v>
      </c>
      <c r="D1249" s="2">
        <v>2</v>
      </c>
      <c r="E1249" s="4">
        <v>3001.58</v>
      </c>
      <c r="F1249" s="4"/>
      <c r="G1249" s="4" t="str">
        <f t="shared" si="211"/>
        <v>C01971</v>
      </c>
      <c r="H1249" s="40">
        <f t="shared" si="212"/>
        <v>45819</v>
      </c>
      <c r="I1249" s="2">
        <f t="shared" si="213"/>
        <v>2</v>
      </c>
      <c r="J1249" s="4">
        <f t="shared" si="214"/>
        <v>3001.58</v>
      </c>
      <c r="K1249">
        <f t="shared" si="215"/>
        <v>4</v>
      </c>
      <c r="L1249">
        <f t="shared" si="216"/>
        <v>4</v>
      </c>
      <c r="M1249">
        <f t="shared" si="217"/>
        <v>4</v>
      </c>
      <c r="N1249" s="53">
        <f t="shared" si="218"/>
        <v>4</v>
      </c>
      <c r="S1249" s="55" t="str">
        <f t="shared" si="219"/>
        <v>C01971</v>
      </c>
      <c r="T1249" s="56">
        <f t="shared" si="220"/>
        <v>4</v>
      </c>
      <c r="U1249" s="57">
        <f t="shared" si="220"/>
        <v>4</v>
      </c>
      <c r="V1249" s="51" t="str">
        <f t="shared" si="221"/>
        <v>Loyal or Potential Loyalists</v>
      </c>
    </row>
    <row r="1250" spans="2:22" x14ac:dyDescent="0.25">
      <c r="B1250" t="s">
        <v>1288</v>
      </c>
      <c r="C1250" s="40">
        <v>46004</v>
      </c>
      <c r="D1250" s="2">
        <v>9</v>
      </c>
      <c r="E1250" s="4">
        <v>5791.29</v>
      </c>
      <c r="F1250" s="4"/>
      <c r="G1250" s="4" t="str">
        <f t="shared" si="211"/>
        <v>C01972</v>
      </c>
      <c r="H1250" s="40">
        <f t="shared" si="212"/>
        <v>46004</v>
      </c>
      <c r="I1250" s="2">
        <f t="shared" si="213"/>
        <v>9</v>
      </c>
      <c r="J1250" s="4">
        <f t="shared" si="214"/>
        <v>5791.29</v>
      </c>
      <c r="K1250">
        <f t="shared" si="215"/>
        <v>5</v>
      </c>
      <c r="L1250">
        <f t="shared" si="216"/>
        <v>5</v>
      </c>
      <c r="M1250">
        <f t="shared" si="217"/>
        <v>5</v>
      </c>
      <c r="N1250" s="53">
        <f t="shared" si="218"/>
        <v>5</v>
      </c>
      <c r="S1250" s="55" t="str">
        <f t="shared" si="219"/>
        <v>C01972</v>
      </c>
      <c r="T1250" s="56">
        <f t="shared" si="220"/>
        <v>5</v>
      </c>
      <c r="U1250" s="57">
        <f t="shared" si="220"/>
        <v>5</v>
      </c>
      <c r="V1250" s="51" t="str">
        <f t="shared" si="221"/>
        <v>Champions</v>
      </c>
    </row>
    <row r="1251" spans="2:22" x14ac:dyDescent="0.25">
      <c r="B1251" t="s">
        <v>1289</v>
      </c>
      <c r="C1251" s="40">
        <v>45600</v>
      </c>
      <c r="D1251" s="2">
        <v>4</v>
      </c>
      <c r="E1251" s="4">
        <v>3761.19</v>
      </c>
      <c r="F1251" s="4"/>
      <c r="G1251" s="4" t="str">
        <f t="shared" si="211"/>
        <v>C01973</v>
      </c>
      <c r="H1251" s="40">
        <f t="shared" si="212"/>
        <v>45600</v>
      </c>
      <c r="I1251" s="2">
        <f t="shared" si="213"/>
        <v>4</v>
      </c>
      <c r="J1251" s="4">
        <f t="shared" si="214"/>
        <v>3761.19</v>
      </c>
      <c r="K1251">
        <f t="shared" si="215"/>
        <v>3</v>
      </c>
      <c r="L1251">
        <f t="shared" si="216"/>
        <v>5</v>
      </c>
      <c r="M1251">
        <f t="shared" si="217"/>
        <v>5</v>
      </c>
      <c r="N1251" s="53">
        <f t="shared" si="218"/>
        <v>4.333333333333333</v>
      </c>
      <c r="S1251" s="55" t="str">
        <f t="shared" si="219"/>
        <v>C01973</v>
      </c>
      <c r="T1251" s="56">
        <f t="shared" si="220"/>
        <v>4.333333333333333</v>
      </c>
      <c r="U1251" s="57">
        <f t="shared" si="220"/>
        <v>4.333333333333333</v>
      </c>
      <c r="V1251" s="51" t="str">
        <f t="shared" si="221"/>
        <v>Champions</v>
      </c>
    </row>
    <row r="1252" spans="2:22" x14ac:dyDescent="0.25">
      <c r="B1252" t="s">
        <v>1290</v>
      </c>
      <c r="C1252" s="40">
        <v>45030</v>
      </c>
      <c r="D1252" s="2">
        <v>1</v>
      </c>
      <c r="E1252" s="4">
        <v>150.96</v>
      </c>
      <c r="F1252" s="4"/>
      <c r="G1252" s="4" t="str">
        <f t="shared" si="211"/>
        <v>C01976</v>
      </c>
      <c r="H1252" s="40">
        <f t="shared" si="212"/>
        <v>45030</v>
      </c>
      <c r="I1252" s="2">
        <f t="shared" si="213"/>
        <v>1</v>
      </c>
      <c r="J1252" s="4">
        <f t="shared" si="214"/>
        <v>150.96</v>
      </c>
      <c r="K1252">
        <f t="shared" si="215"/>
        <v>1</v>
      </c>
      <c r="L1252">
        <f t="shared" si="216"/>
        <v>3</v>
      </c>
      <c r="M1252">
        <f t="shared" si="217"/>
        <v>1</v>
      </c>
      <c r="N1252" s="53">
        <f t="shared" si="218"/>
        <v>1.6666666666666667</v>
      </c>
      <c r="S1252" s="55" t="str">
        <f t="shared" si="219"/>
        <v>C01976</v>
      </c>
      <c r="T1252" s="56">
        <f t="shared" si="220"/>
        <v>1.6666666666666667</v>
      </c>
      <c r="U1252" s="57">
        <f t="shared" si="220"/>
        <v>1.6666666666666667</v>
      </c>
      <c r="V1252" s="51" t="str">
        <f t="shared" si="221"/>
        <v>Lost Customers</v>
      </c>
    </row>
    <row r="1253" spans="2:22" x14ac:dyDescent="0.25">
      <c r="B1253" t="s">
        <v>1291</v>
      </c>
      <c r="C1253" s="40">
        <v>45998</v>
      </c>
      <c r="D1253" s="2">
        <v>1</v>
      </c>
      <c r="E1253" s="4">
        <v>1197.44</v>
      </c>
      <c r="F1253" s="4"/>
      <c r="G1253" s="4" t="str">
        <f t="shared" si="211"/>
        <v>C01977</v>
      </c>
      <c r="H1253" s="40">
        <f t="shared" si="212"/>
        <v>45998</v>
      </c>
      <c r="I1253" s="2">
        <f t="shared" si="213"/>
        <v>1</v>
      </c>
      <c r="J1253" s="4">
        <f t="shared" si="214"/>
        <v>1197.44</v>
      </c>
      <c r="K1253">
        <f t="shared" si="215"/>
        <v>5</v>
      </c>
      <c r="L1253">
        <f t="shared" si="216"/>
        <v>3</v>
      </c>
      <c r="M1253">
        <f t="shared" si="217"/>
        <v>3</v>
      </c>
      <c r="N1253" s="53">
        <f t="shared" si="218"/>
        <v>3.6666666666666665</v>
      </c>
      <c r="S1253" s="55" t="str">
        <f t="shared" si="219"/>
        <v>C01977</v>
      </c>
      <c r="T1253" s="56">
        <f t="shared" si="220"/>
        <v>3.6666666666666665</v>
      </c>
      <c r="U1253" s="57">
        <f t="shared" si="220"/>
        <v>3.6666666666666665</v>
      </c>
      <c r="V1253" s="51" t="str">
        <f t="shared" si="221"/>
        <v>Loyal or Potential Loyalists</v>
      </c>
    </row>
    <row r="1254" spans="2:22" x14ac:dyDescent="0.25">
      <c r="B1254" t="s">
        <v>1292</v>
      </c>
      <c r="C1254" s="40">
        <v>45031</v>
      </c>
      <c r="D1254" s="2">
        <v>1</v>
      </c>
      <c r="E1254" s="4">
        <v>317.27</v>
      </c>
      <c r="F1254" s="4"/>
      <c r="G1254" s="4" t="str">
        <f t="shared" si="211"/>
        <v>C01980</v>
      </c>
      <c r="H1254" s="40">
        <f t="shared" si="212"/>
        <v>45031</v>
      </c>
      <c r="I1254" s="2">
        <f t="shared" si="213"/>
        <v>1</v>
      </c>
      <c r="J1254" s="4">
        <f t="shared" si="214"/>
        <v>317.27</v>
      </c>
      <c r="K1254">
        <f t="shared" si="215"/>
        <v>1</v>
      </c>
      <c r="L1254">
        <f t="shared" si="216"/>
        <v>3</v>
      </c>
      <c r="M1254">
        <f t="shared" si="217"/>
        <v>2</v>
      </c>
      <c r="N1254" s="53">
        <f t="shared" si="218"/>
        <v>2</v>
      </c>
      <c r="S1254" s="55" t="str">
        <f t="shared" si="219"/>
        <v>C01980</v>
      </c>
      <c r="T1254" s="56">
        <f t="shared" si="220"/>
        <v>2</v>
      </c>
      <c r="U1254" s="57">
        <f t="shared" si="220"/>
        <v>2</v>
      </c>
      <c r="V1254" s="51" t="str">
        <f t="shared" si="221"/>
        <v>Lost Customers</v>
      </c>
    </row>
    <row r="1255" spans="2:22" x14ac:dyDescent="0.25">
      <c r="B1255" t="s">
        <v>1293</v>
      </c>
      <c r="C1255" s="40">
        <v>45409</v>
      </c>
      <c r="D1255" s="2">
        <v>1</v>
      </c>
      <c r="E1255" s="4">
        <v>209.36</v>
      </c>
      <c r="F1255" s="4"/>
      <c r="G1255" s="4" t="str">
        <f t="shared" si="211"/>
        <v>C01981</v>
      </c>
      <c r="H1255" s="40">
        <f t="shared" si="212"/>
        <v>45409</v>
      </c>
      <c r="I1255" s="2">
        <f t="shared" si="213"/>
        <v>1</v>
      </c>
      <c r="J1255" s="4">
        <f t="shared" si="214"/>
        <v>209.36</v>
      </c>
      <c r="K1255">
        <f t="shared" si="215"/>
        <v>2</v>
      </c>
      <c r="L1255">
        <f t="shared" si="216"/>
        <v>3</v>
      </c>
      <c r="M1255">
        <f t="shared" si="217"/>
        <v>2</v>
      </c>
      <c r="N1255" s="53">
        <f t="shared" si="218"/>
        <v>2.3333333333333335</v>
      </c>
      <c r="S1255" s="55" t="str">
        <f t="shared" si="219"/>
        <v>C01981</v>
      </c>
      <c r="T1255" s="56">
        <f t="shared" si="220"/>
        <v>2.3333333333333335</v>
      </c>
      <c r="U1255" s="57">
        <f t="shared" si="220"/>
        <v>2.3333333333333335</v>
      </c>
      <c r="V1255" s="51" t="str">
        <f t="shared" si="221"/>
        <v>At Risk Customers</v>
      </c>
    </row>
    <row r="1256" spans="2:22" x14ac:dyDescent="0.25">
      <c r="B1256" t="s">
        <v>1294</v>
      </c>
      <c r="C1256" s="40">
        <v>45592</v>
      </c>
      <c r="D1256" s="2">
        <v>1</v>
      </c>
      <c r="E1256" s="4">
        <v>130.79</v>
      </c>
      <c r="F1256" s="4"/>
      <c r="G1256" s="4" t="str">
        <f t="shared" si="211"/>
        <v>C01982</v>
      </c>
      <c r="H1256" s="40">
        <f t="shared" si="212"/>
        <v>45592</v>
      </c>
      <c r="I1256" s="2">
        <f t="shared" si="213"/>
        <v>1</v>
      </c>
      <c r="J1256" s="4">
        <f t="shared" si="214"/>
        <v>130.79</v>
      </c>
      <c r="K1256">
        <f t="shared" si="215"/>
        <v>2</v>
      </c>
      <c r="L1256">
        <f t="shared" si="216"/>
        <v>3</v>
      </c>
      <c r="M1256">
        <f t="shared" si="217"/>
        <v>1</v>
      </c>
      <c r="N1256" s="53">
        <f t="shared" si="218"/>
        <v>2</v>
      </c>
      <c r="S1256" s="55" t="str">
        <f t="shared" si="219"/>
        <v>C01982</v>
      </c>
      <c r="T1256" s="56">
        <f t="shared" si="220"/>
        <v>2</v>
      </c>
      <c r="U1256" s="57">
        <f t="shared" si="220"/>
        <v>2</v>
      </c>
      <c r="V1256" s="51" t="str">
        <f t="shared" si="221"/>
        <v>Lost Customers</v>
      </c>
    </row>
    <row r="1257" spans="2:22" x14ac:dyDescent="0.25">
      <c r="B1257" t="s">
        <v>1295</v>
      </c>
      <c r="C1257" s="40">
        <v>45669</v>
      </c>
      <c r="D1257" s="2">
        <v>1</v>
      </c>
      <c r="E1257" s="4">
        <v>150.44</v>
      </c>
      <c r="F1257" s="4"/>
      <c r="G1257" s="4" t="str">
        <f t="shared" si="211"/>
        <v>C01986</v>
      </c>
      <c r="H1257" s="40">
        <f t="shared" si="212"/>
        <v>45669</v>
      </c>
      <c r="I1257" s="2">
        <f t="shared" si="213"/>
        <v>1</v>
      </c>
      <c r="J1257" s="4">
        <f t="shared" si="214"/>
        <v>150.44</v>
      </c>
      <c r="K1257">
        <f t="shared" si="215"/>
        <v>3</v>
      </c>
      <c r="L1257">
        <f t="shared" si="216"/>
        <v>3</v>
      </c>
      <c r="M1257">
        <f t="shared" si="217"/>
        <v>1</v>
      </c>
      <c r="N1257" s="53">
        <f t="shared" si="218"/>
        <v>2.3333333333333335</v>
      </c>
      <c r="S1257" s="55" t="str">
        <f t="shared" si="219"/>
        <v>C01986</v>
      </c>
      <c r="T1257" s="56">
        <f t="shared" si="220"/>
        <v>2.3333333333333335</v>
      </c>
      <c r="U1257" s="57">
        <f t="shared" si="220"/>
        <v>2.3333333333333335</v>
      </c>
      <c r="V1257" s="51" t="str">
        <f t="shared" si="221"/>
        <v>At Risk Customers</v>
      </c>
    </row>
    <row r="1258" spans="2:22" x14ac:dyDescent="0.25">
      <c r="B1258" t="s">
        <v>1296</v>
      </c>
      <c r="C1258" s="40">
        <v>45307</v>
      </c>
      <c r="D1258" s="2">
        <v>1</v>
      </c>
      <c r="E1258" s="4">
        <v>36.36</v>
      </c>
      <c r="F1258" s="4"/>
      <c r="G1258" s="4" t="str">
        <f t="shared" si="211"/>
        <v>C01987</v>
      </c>
      <c r="H1258" s="40">
        <f t="shared" si="212"/>
        <v>45307</v>
      </c>
      <c r="I1258" s="2">
        <f t="shared" si="213"/>
        <v>1</v>
      </c>
      <c r="J1258" s="4">
        <f t="shared" si="214"/>
        <v>36.36</v>
      </c>
      <c r="K1258">
        <f t="shared" si="215"/>
        <v>1</v>
      </c>
      <c r="L1258">
        <f t="shared" si="216"/>
        <v>3</v>
      </c>
      <c r="M1258">
        <f t="shared" si="217"/>
        <v>1</v>
      </c>
      <c r="N1258" s="53">
        <f t="shared" si="218"/>
        <v>1.6666666666666667</v>
      </c>
      <c r="S1258" s="55" t="str">
        <f t="shared" si="219"/>
        <v>C01987</v>
      </c>
      <c r="T1258" s="56">
        <f t="shared" si="220"/>
        <v>1.6666666666666667</v>
      </c>
      <c r="U1258" s="57">
        <f t="shared" si="220"/>
        <v>1.6666666666666667</v>
      </c>
      <c r="V1258" s="51" t="str">
        <f t="shared" si="221"/>
        <v>Lost Customers</v>
      </c>
    </row>
    <row r="1259" spans="2:22" x14ac:dyDescent="0.25">
      <c r="B1259" t="s">
        <v>1297</v>
      </c>
      <c r="C1259" s="40">
        <v>45164</v>
      </c>
      <c r="D1259" s="2">
        <v>1</v>
      </c>
      <c r="E1259" s="4">
        <v>101.6</v>
      </c>
      <c r="F1259" s="4"/>
      <c r="G1259" s="4" t="str">
        <f t="shared" si="211"/>
        <v>C01988</v>
      </c>
      <c r="H1259" s="40">
        <f t="shared" si="212"/>
        <v>45164</v>
      </c>
      <c r="I1259" s="2">
        <f t="shared" si="213"/>
        <v>1</v>
      </c>
      <c r="J1259" s="4">
        <f t="shared" si="214"/>
        <v>101.6</v>
      </c>
      <c r="K1259">
        <f t="shared" si="215"/>
        <v>1</v>
      </c>
      <c r="L1259">
        <f t="shared" si="216"/>
        <v>3</v>
      </c>
      <c r="M1259">
        <f t="shared" si="217"/>
        <v>1</v>
      </c>
      <c r="N1259" s="53">
        <f t="shared" si="218"/>
        <v>1.6666666666666667</v>
      </c>
      <c r="S1259" s="55" t="str">
        <f t="shared" si="219"/>
        <v>C01988</v>
      </c>
      <c r="T1259" s="56">
        <f t="shared" si="220"/>
        <v>1.6666666666666667</v>
      </c>
      <c r="U1259" s="57">
        <f t="shared" si="220"/>
        <v>1.6666666666666667</v>
      </c>
      <c r="V1259" s="51" t="str">
        <f t="shared" si="221"/>
        <v>Lost Customers</v>
      </c>
    </row>
    <row r="1260" spans="2:22" x14ac:dyDescent="0.25">
      <c r="B1260" t="s">
        <v>1298</v>
      </c>
      <c r="C1260" s="40">
        <v>45926</v>
      </c>
      <c r="D1260" s="2">
        <v>11</v>
      </c>
      <c r="E1260" s="4">
        <v>8939.98</v>
      </c>
      <c r="F1260" s="4"/>
      <c r="G1260" s="4" t="str">
        <f t="shared" si="211"/>
        <v>C01989</v>
      </c>
      <c r="H1260" s="40">
        <f t="shared" si="212"/>
        <v>45926</v>
      </c>
      <c r="I1260" s="2">
        <f t="shared" si="213"/>
        <v>11</v>
      </c>
      <c r="J1260" s="4">
        <f t="shared" si="214"/>
        <v>8939.98</v>
      </c>
      <c r="K1260">
        <f t="shared" si="215"/>
        <v>4</v>
      </c>
      <c r="L1260">
        <f t="shared" si="216"/>
        <v>5</v>
      </c>
      <c r="M1260">
        <f t="shared" si="217"/>
        <v>5</v>
      </c>
      <c r="N1260" s="53">
        <f t="shared" si="218"/>
        <v>4.666666666666667</v>
      </c>
      <c r="S1260" s="55" t="str">
        <f t="shared" si="219"/>
        <v>C01989</v>
      </c>
      <c r="T1260" s="56">
        <f t="shared" si="220"/>
        <v>4.666666666666667</v>
      </c>
      <c r="U1260" s="57">
        <f t="shared" si="220"/>
        <v>4.666666666666667</v>
      </c>
      <c r="V1260" s="51" t="str">
        <f t="shared" si="221"/>
        <v>Champions</v>
      </c>
    </row>
    <row r="1261" spans="2:22" x14ac:dyDescent="0.25">
      <c r="B1261" t="s">
        <v>1299</v>
      </c>
      <c r="C1261" s="40">
        <v>45967</v>
      </c>
      <c r="D1261" s="2">
        <v>4</v>
      </c>
      <c r="E1261" s="4">
        <v>620.16999999999996</v>
      </c>
      <c r="F1261" s="4"/>
      <c r="G1261" s="4" t="str">
        <f t="shared" si="211"/>
        <v>C01990</v>
      </c>
      <c r="H1261" s="40">
        <f t="shared" si="212"/>
        <v>45967</v>
      </c>
      <c r="I1261" s="2">
        <f t="shared" si="213"/>
        <v>4</v>
      </c>
      <c r="J1261" s="4">
        <f t="shared" si="214"/>
        <v>620.16999999999996</v>
      </c>
      <c r="K1261">
        <f t="shared" si="215"/>
        <v>5</v>
      </c>
      <c r="L1261">
        <f t="shared" si="216"/>
        <v>5</v>
      </c>
      <c r="M1261">
        <f t="shared" si="217"/>
        <v>3</v>
      </c>
      <c r="N1261" s="53">
        <f t="shared" si="218"/>
        <v>4.333333333333333</v>
      </c>
      <c r="S1261" s="55" t="str">
        <f t="shared" si="219"/>
        <v>C01990</v>
      </c>
      <c r="T1261" s="56">
        <f t="shared" si="220"/>
        <v>4.333333333333333</v>
      </c>
      <c r="U1261" s="57">
        <f t="shared" si="220"/>
        <v>4.333333333333333</v>
      </c>
      <c r="V1261" s="51" t="str">
        <f t="shared" si="221"/>
        <v>Champions</v>
      </c>
    </row>
    <row r="1262" spans="2:22" x14ac:dyDescent="0.25">
      <c r="B1262" t="s">
        <v>1300</v>
      </c>
      <c r="C1262" s="40">
        <v>45381</v>
      </c>
      <c r="D1262" s="2">
        <v>1</v>
      </c>
      <c r="E1262" s="4">
        <v>137.1</v>
      </c>
      <c r="F1262" s="4"/>
      <c r="G1262" s="4" t="str">
        <f t="shared" si="211"/>
        <v>C01991</v>
      </c>
      <c r="H1262" s="40">
        <f t="shared" si="212"/>
        <v>45381</v>
      </c>
      <c r="I1262" s="2">
        <f t="shared" si="213"/>
        <v>1</v>
      </c>
      <c r="J1262" s="4">
        <f t="shared" si="214"/>
        <v>137.1</v>
      </c>
      <c r="K1262">
        <f t="shared" si="215"/>
        <v>2</v>
      </c>
      <c r="L1262">
        <f t="shared" si="216"/>
        <v>3</v>
      </c>
      <c r="M1262">
        <f t="shared" si="217"/>
        <v>1</v>
      </c>
      <c r="N1262" s="53">
        <f t="shared" si="218"/>
        <v>2</v>
      </c>
      <c r="S1262" s="55" t="str">
        <f t="shared" si="219"/>
        <v>C01991</v>
      </c>
      <c r="T1262" s="56">
        <f t="shared" si="220"/>
        <v>2</v>
      </c>
      <c r="U1262" s="57">
        <f t="shared" si="220"/>
        <v>2</v>
      </c>
      <c r="V1262" s="51" t="str">
        <f t="shared" si="221"/>
        <v>Lost Customers</v>
      </c>
    </row>
    <row r="1263" spans="2:22" x14ac:dyDescent="0.25">
      <c r="B1263" t="s">
        <v>1301</v>
      </c>
      <c r="C1263" s="40">
        <v>45277</v>
      </c>
      <c r="D1263" s="2">
        <v>2</v>
      </c>
      <c r="E1263" s="4">
        <v>312.14</v>
      </c>
      <c r="F1263" s="4"/>
      <c r="G1263" s="4" t="str">
        <f t="shared" si="211"/>
        <v>C01995</v>
      </c>
      <c r="H1263" s="40">
        <f t="shared" si="212"/>
        <v>45277</v>
      </c>
      <c r="I1263" s="2">
        <f t="shared" si="213"/>
        <v>2</v>
      </c>
      <c r="J1263" s="4">
        <f t="shared" si="214"/>
        <v>312.14</v>
      </c>
      <c r="K1263">
        <f t="shared" si="215"/>
        <v>1</v>
      </c>
      <c r="L1263">
        <f t="shared" si="216"/>
        <v>4</v>
      </c>
      <c r="M1263">
        <f t="shared" si="217"/>
        <v>2</v>
      </c>
      <c r="N1263" s="53">
        <f t="shared" si="218"/>
        <v>2.3333333333333335</v>
      </c>
      <c r="S1263" s="55" t="str">
        <f t="shared" si="219"/>
        <v>C01995</v>
      </c>
      <c r="T1263" s="56">
        <f t="shared" si="220"/>
        <v>2.3333333333333335</v>
      </c>
      <c r="U1263" s="57">
        <f t="shared" si="220"/>
        <v>2.3333333333333335</v>
      </c>
      <c r="V1263" s="51" t="str">
        <f t="shared" si="221"/>
        <v>At Risk Customers</v>
      </c>
    </row>
    <row r="1264" spans="2:22" x14ac:dyDescent="0.25">
      <c r="B1264" t="s">
        <v>1302</v>
      </c>
      <c r="C1264" s="40">
        <v>45347</v>
      </c>
      <c r="D1264" s="2">
        <v>2</v>
      </c>
      <c r="E1264" s="4">
        <v>298.19</v>
      </c>
      <c r="F1264" s="4"/>
      <c r="G1264" s="4" t="str">
        <f t="shared" si="211"/>
        <v>C01998</v>
      </c>
      <c r="H1264" s="40">
        <f t="shared" si="212"/>
        <v>45347</v>
      </c>
      <c r="I1264" s="2">
        <f t="shared" si="213"/>
        <v>2</v>
      </c>
      <c r="J1264" s="4">
        <f t="shared" si="214"/>
        <v>298.19</v>
      </c>
      <c r="K1264">
        <f t="shared" si="215"/>
        <v>2</v>
      </c>
      <c r="L1264">
        <f t="shared" si="216"/>
        <v>4</v>
      </c>
      <c r="M1264">
        <f t="shared" si="217"/>
        <v>2</v>
      </c>
      <c r="N1264" s="53">
        <f t="shared" si="218"/>
        <v>2.6666666666666665</v>
      </c>
      <c r="S1264" s="55" t="str">
        <f t="shared" si="219"/>
        <v>C01998</v>
      </c>
      <c r="T1264" s="56">
        <f t="shared" si="220"/>
        <v>2.6666666666666665</v>
      </c>
      <c r="U1264" s="57">
        <f t="shared" si="220"/>
        <v>2.6666666666666665</v>
      </c>
      <c r="V1264" s="51" t="str">
        <f t="shared" si="221"/>
        <v>At Risk Customers</v>
      </c>
    </row>
    <row r="1265" spans="2:22" x14ac:dyDescent="0.25">
      <c r="B1265" t="s">
        <v>1303</v>
      </c>
      <c r="C1265" s="40">
        <v>45611</v>
      </c>
      <c r="D1265" s="2">
        <v>3</v>
      </c>
      <c r="E1265" s="4">
        <v>629.77</v>
      </c>
      <c r="F1265" s="4"/>
      <c r="G1265" s="4" t="str">
        <f t="shared" si="211"/>
        <v>C01999</v>
      </c>
      <c r="H1265" s="40">
        <f t="shared" si="212"/>
        <v>45611</v>
      </c>
      <c r="I1265" s="2">
        <f t="shared" si="213"/>
        <v>3</v>
      </c>
      <c r="J1265" s="4">
        <f t="shared" si="214"/>
        <v>629.77</v>
      </c>
      <c r="K1265">
        <f t="shared" si="215"/>
        <v>3</v>
      </c>
      <c r="L1265">
        <f t="shared" si="216"/>
        <v>4</v>
      </c>
      <c r="M1265">
        <f t="shared" si="217"/>
        <v>3</v>
      </c>
      <c r="N1265" s="53">
        <f t="shared" si="218"/>
        <v>3.3333333333333335</v>
      </c>
      <c r="S1265" s="55" t="str">
        <f t="shared" si="219"/>
        <v>C01999</v>
      </c>
      <c r="T1265" s="56">
        <f t="shared" si="220"/>
        <v>3.3333333333333335</v>
      </c>
      <c r="U1265" s="57">
        <f t="shared" si="220"/>
        <v>3.3333333333333335</v>
      </c>
      <c r="V1265" s="51" t="str">
        <f t="shared" si="221"/>
        <v>Loyal or Potential Loyalists</v>
      </c>
    </row>
    <row r="1266" spans="2:22" x14ac:dyDescent="0.25">
      <c r="B1266" t="s">
        <v>1304</v>
      </c>
      <c r="C1266" s="40">
        <v>46002</v>
      </c>
      <c r="D1266" s="2">
        <v>2</v>
      </c>
      <c r="E1266" s="4">
        <v>256.02</v>
      </c>
      <c r="F1266" s="4"/>
      <c r="G1266" s="4" t="str">
        <f t="shared" si="211"/>
        <v>C02000</v>
      </c>
      <c r="H1266" s="40">
        <f t="shared" si="212"/>
        <v>46002</v>
      </c>
      <c r="I1266" s="2">
        <f t="shared" si="213"/>
        <v>2</v>
      </c>
      <c r="J1266" s="4">
        <f t="shared" si="214"/>
        <v>256.02</v>
      </c>
      <c r="K1266">
        <f t="shared" si="215"/>
        <v>5</v>
      </c>
      <c r="L1266">
        <f t="shared" si="216"/>
        <v>4</v>
      </c>
      <c r="M1266">
        <f t="shared" si="217"/>
        <v>2</v>
      </c>
      <c r="N1266" s="53">
        <f t="shared" si="218"/>
        <v>3.6666666666666665</v>
      </c>
      <c r="S1266" s="55" t="str">
        <f t="shared" si="219"/>
        <v>C02000</v>
      </c>
      <c r="T1266" s="56">
        <f t="shared" si="220"/>
        <v>3.6666666666666665</v>
      </c>
      <c r="U1266" s="57">
        <f t="shared" si="220"/>
        <v>3.6666666666666665</v>
      </c>
      <c r="V1266" s="51" t="str">
        <f t="shared" si="221"/>
        <v>Loyal or Potential Loyalists</v>
      </c>
    </row>
    <row r="1267" spans="2:22" x14ac:dyDescent="0.25">
      <c r="B1267" t="s">
        <v>1305</v>
      </c>
      <c r="C1267" s="40">
        <v>45851</v>
      </c>
      <c r="D1267" s="2">
        <v>1</v>
      </c>
      <c r="E1267" s="4">
        <v>331.72</v>
      </c>
      <c r="F1267" s="4"/>
      <c r="G1267" s="4" t="str">
        <f t="shared" si="211"/>
        <v>C02001</v>
      </c>
      <c r="H1267" s="40">
        <f t="shared" si="212"/>
        <v>45851</v>
      </c>
      <c r="I1267" s="2">
        <f t="shared" si="213"/>
        <v>1</v>
      </c>
      <c r="J1267" s="4">
        <f t="shared" si="214"/>
        <v>331.72</v>
      </c>
      <c r="K1267">
        <f t="shared" si="215"/>
        <v>4</v>
      </c>
      <c r="L1267">
        <f t="shared" si="216"/>
        <v>3</v>
      </c>
      <c r="M1267">
        <f t="shared" si="217"/>
        <v>2</v>
      </c>
      <c r="N1267" s="53">
        <f t="shared" si="218"/>
        <v>3</v>
      </c>
      <c r="S1267" s="55" t="str">
        <f t="shared" si="219"/>
        <v>C02001</v>
      </c>
      <c r="T1267" s="56">
        <f t="shared" si="220"/>
        <v>3</v>
      </c>
      <c r="U1267" s="57">
        <f t="shared" si="220"/>
        <v>3</v>
      </c>
      <c r="V1267" s="51" t="str">
        <f t="shared" si="221"/>
        <v>At Risk Customers</v>
      </c>
    </row>
    <row r="1268" spans="2:22" x14ac:dyDescent="0.25">
      <c r="B1268" t="s">
        <v>1306</v>
      </c>
      <c r="C1268" s="40">
        <v>45991</v>
      </c>
      <c r="D1268" s="2">
        <v>1</v>
      </c>
      <c r="E1268" s="4">
        <v>308.93</v>
      </c>
      <c r="F1268" s="4"/>
      <c r="G1268" s="4" t="str">
        <f t="shared" si="211"/>
        <v>C02003</v>
      </c>
      <c r="H1268" s="40">
        <f t="shared" si="212"/>
        <v>45991</v>
      </c>
      <c r="I1268" s="2">
        <f t="shared" si="213"/>
        <v>1</v>
      </c>
      <c r="J1268" s="4">
        <f t="shared" si="214"/>
        <v>308.93</v>
      </c>
      <c r="K1268">
        <f t="shared" si="215"/>
        <v>5</v>
      </c>
      <c r="L1268">
        <f t="shared" si="216"/>
        <v>3</v>
      </c>
      <c r="M1268">
        <f t="shared" si="217"/>
        <v>2</v>
      </c>
      <c r="N1268" s="53">
        <f t="shared" si="218"/>
        <v>3.3333333333333335</v>
      </c>
      <c r="S1268" s="55" t="str">
        <f t="shared" si="219"/>
        <v>C02003</v>
      </c>
      <c r="T1268" s="56">
        <f t="shared" si="220"/>
        <v>3.3333333333333335</v>
      </c>
      <c r="U1268" s="57">
        <f t="shared" si="220"/>
        <v>3.3333333333333335</v>
      </c>
      <c r="V1268" s="51" t="str">
        <f t="shared" si="221"/>
        <v>Loyal or Potential Loyalists</v>
      </c>
    </row>
    <row r="1269" spans="2:22" x14ac:dyDescent="0.25">
      <c r="B1269" t="s">
        <v>1307</v>
      </c>
      <c r="C1269" s="40">
        <v>45118</v>
      </c>
      <c r="D1269" s="2">
        <v>1</v>
      </c>
      <c r="E1269" s="4">
        <v>1333.59</v>
      </c>
      <c r="F1269" s="4"/>
      <c r="G1269" s="4" t="str">
        <f t="shared" si="211"/>
        <v>C02006</v>
      </c>
      <c r="H1269" s="40">
        <f t="shared" si="212"/>
        <v>45118</v>
      </c>
      <c r="I1269" s="2">
        <f t="shared" si="213"/>
        <v>1</v>
      </c>
      <c r="J1269" s="4">
        <f t="shared" si="214"/>
        <v>1333.59</v>
      </c>
      <c r="K1269">
        <f t="shared" si="215"/>
        <v>1</v>
      </c>
      <c r="L1269">
        <f t="shared" si="216"/>
        <v>3</v>
      </c>
      <c r="M1269">
        <f t="shared" si="217"/>
        <v>4</v>
      </c>
      <c r="N1269" s="53">
        <f t="shared" si="218"/>
        <v>2.6666666666666665</v>
      </c>
      <c r="S1269" s="55" t="str">
        <f t="shared" si="219"/>
        <v>C02006</v>
      </c>
      <c r="T1269" s="56">
        <f t="shared" si="220"/>
        <v>2.6666666666666665</v>
      </c>
      <c r="U1269" s="57">
        <f t="shared" si="220"/>
        <v>2.6666666666666665</v>
      </c>
      <c r="V1269" s="51" t="str">
        <f t="shared" si="221"/>
        <v>At Risk Customers</v>
      </c>
    </row>
    <row r="1270" spans="2:22" x14ac:dyDescent="0.25">
      <c r="B1270" t="s">
        <v>1308</v>
      </c>
      <c r="C1270" s="40">
        <v>45922</v>
      </c>
      <c r="D1270" s="2">
        <v>10</v>
      </c>
      <c r="E1270" s="4">
        <v>6088.36</v>
      </c>
      <c r="F1270" s="4"/>
      <c r="G1270" s="4" t="str">
        <f t="shared" si="211"/>
        <v>C02007</v>
      </c>
      <c r="H1270" s="40">
        <f t="shared" si="212"/>
        <v>45922</v>
      </c>
      <c r="I1270" s="2">
        <f t="shared" si="213"/>
        <v>10</v>
      </c>
      <c r="J1270" s="4">
        <f t="shared" si="214"/>
        <v>6088.36</v>
      </c>
      <c r="K1270">
        <f t="shared" si="215"/>
        <v>4</v>
      </c>
      <c r="L1270">
        <f t="shared" si="216"/>
        <v>5</v>
      </c>
      <c r="M1270">
        <f t="shared" si="217"/>
        <v>5</v>
      </c>
      <c r="N1270" s="53">
        <f t="shared" si="218"/>
        <v>4.666666666666667</v>
      </c>
      <c r="S1270" s="55" t="str">
        <f t="shared" si="219"/>
        <v>C02007</v>
      </c>
      <c r="T1270" s="56">
        <f t="shared" si="220"/>
        <v>4.666666666666667</v>
      </c>
      <c r="U1270" s="57">
        <f t="shared" si="220"/>
        <v>4.666666666666667</v>
      </c>
      <c r="V1270" s="51" t="str">
        <f t="shared" si="221"/>
        <v>Champions</v>
      </c>
    </row>
    <row r="1271" spans="2:22" x14ac:dyDescent="0.25">
      <c r="B1271" t="s">
        <v>1309</v>
      </c>
      <c r="C1271" s="40">
        <v>45987</v>
      </c>
      <c r="D1271" s="2">
        <v>2</v>
      </c>
      <c r="E1271" s="4">
        <v>719.51</v>
      </c>
      <c r="F1271" s="4"/>
      <c r="G1271" s="4" t="str">
        <f t="shared" si="211"/>
        <v>C02008</v>
      </c>
      <c r="H1271" s="40">
        <f t="shared" si="212"/>
        <v>45987</v>
      </c>
      <c r="I1271" s="2">
        <f t="shared" si="213"/>
        <v>2</v>
      </c>
      <c r="J1271" s="4">
        <f t="shared" si="214"/>
        <v>719.51</v>
      </c>
      <c r="K1271">
        <f t="shared" si="215"/>
        <v>5</v>
      </c>
      <c r="L1271">
        <f t="shared" si="216"/>
        <v>4</v>
      </c>
      <c r="M1271">
        <f t="shared" si="217"/>
        <v>3</v>
      </c>
      <c r="N1271" s="53">
        <f t="shared" si="218"/>
        <v>4</v>
      </c>
      <c r="S1271" s="55" t="str">
        <f t="shared" si="219"/>
        <v>C02008</v>
      </c>
      <c r="T1271" s="56">
        <f t="shared" si="220"/>
        <v>4</v>
      </c>
      <c r="U1271" s="57">
        <f t="shared" si="220"/>
        <v>4</v>
      </c>
      <c r="V1271" s="51" t="str">
        <f t="shared" si="221"/>
        <v>Loyal or Potential Loyalists</v>
      </c>
    </row>
    <row r="1272" spans="2:22" x14ac:dyDescent="0.25">
      <c r="B1272" t="s">
        <v>1310</v>
      </c>
      <c r="C1272" s="40">
        <v>45981</v>
      </c>
      <c r="D1272" s="2">
        <v>35</v>
      </c>
      <c r="E1272" s="4">
        <v>18289.419999999998</v>
      </c>
      <c r="F1272" s="4"/>
      <c r="G1272" s="4" t="str">
        <f t="shared" si="211"/>
        <v>C02009</v>
      </c>
      <c r="H1272" s="40">
        <f t="shared" si="212"/>
        <v>45981</v>
      </c>
      <c r="I1272" s="2">
        <f t="shared" si="213"/>
        <v>35</v>
      </c>
      <c r="J1272" s="4">
        <f t="shared" si="214"/>
        <v>18289.419999999998</v>
      </c>
      <c r="K1272">
        <f t="shared" si="215"/>
        <v>5</v>
      </c>
      <c r="L1272">
        <f t="shared" si="216"/>
        <v>5</v>
      </c>
      <c r="M1272">
        <f t="shared" si="217"/>
        <v>5</v>
      </c>
      <c r="N1272" s="53">
        <f t="shared" si="218"/>
        <v>5</v>
      </c>
      <c r="S1272" s="55" t="str">
        <f t="shared" si="219"/>
        <v>C02009</v>
      </c>
      <c r="T1272" s="56">
        <f t="shared" si="220"/>
        <v>5</v>
      </c>
      <c r="U1272" s="57">
        <f t="shared" si="220"/>
        <v>5</v>
      </c>
      <c r="V1272" s="51" t="str">
        <f t="shared" si="221"/>
        <v>Champions</v>
      </c>
    </row>
    <row r="1273" spans="2:22" x14ac:dyDescent="0.25">
      <c r="B1273" t="s">
        <v>1311</v>
      </c>
      <c r="C1273" s="40">
        <v>46027</v>
      </c>
      <c r="D1273" s="2">
        <v>3</v>
      </c>
      <c r="E1273" s="4">
        <v>2840.97</v>
      </c>
      <c r="F1273" s="4"/>
      <c r="G1273" s="4" t="str">
        <f t="shared" si="211"/>
        <v>C02010</v>
      </c>
      <c r="H1273" s="40">
        <f t="shared" si="212"/>
        <v>46027</v>
      </c>
      <c r="I1273" s="2">
        <f t="shared" si="213"/>
        <v>3</v>
      </c>
      <c r="J1273" s="4">
        <f t="shared" si="214"/>
        <v>2840.97</v>
      </c>
      <c r="K1273">
        <f t="shared" si="215"/>
        <v>5</v>
      </c>
      <c r="L1273">
        <f t="shared" si="216"/>
        <v>4</v>
      </c>
      <c r="M1273">
        <f t="shared" si="217"/>
        <v>4</v>
      </c>
      <c r="N1273" s="53">
        <f t="shared" si="218"/>
        <v>4.333333333333333</v>
      </c>
      <c r="S1273" s="55" t="str">
        <f t="shared" si="219"/>
        <v>C02010</v>
      </c>
      <c r="T1273" s="56">
        <f t="shared" si="220"/>
        <v>4.333333333333333</v>
      </c>
      <c r="U1273" s="57">
        <f t="shared" si="220"/>
        <v>4.333333333333333</v>
      </c>
      <c r="V1273" s="51" t="str">
        <f t="shared" si="221"/>
        <v>Champions</v>
      </c>
    </row>
    <row r="1274" spans="2:22" x14ac:dyDescent="0.25">
      <c r="B1274" t="s">
        <v>1312</v>
      </c>
      <c r="C1274" s="40">
        <v>45293</v>
      </c>
      <c r="D1274" s="2">
        <v>1</v>
      </c>
      <c r="E1274" s="4">
        <v>183.37</v>
      </c>
      <c r="F1274" s="4"/>
      <c r="G1274" s="4" t="str">
        <f t="shared" si="211"/>
        <v>C02012</v>
      </c>
      <c r="H1274" s="40">
        <f t="shared" si="212"/>
        <v>45293</v>
      </c>
      <c r="I1274" s="2">
        <f t="shared" si="213"/>
        <v>1</v>
      </c>
      <c r="J1274" s="4">
        <f t="shared" si="214"/>
        <v>183.37</v>
      </c>
      <c r="K1274">
        <f t="shared" si="215"/>
        <v>1</v>
      </c>
      <c r="L1274">
        <f t="shared" si="216"/>
        <v>3</v>
      </c>
      <c r="M1274">
        <f t="shared" si="217"/>
        <v>1</v>
      </c>
      <c r="N1274" s="53">
        <f t="shared" si="218"/>
        <v>1.6666666666666667</v>
      </c>
      <c r="S1274" s="55" t="str">
        <f t="shared" si="219"/>
        <v>C02012</v>
      </c>
      <c r="T1274" s="56">
        <f t="shared" si="220"/>
        <v>1.6666666666666667</v>
      </c>
      <c r="U1274" s="57">
        <f t="shared" si="220"/>
        <v>1.6666666666666667</v>
      </c>
      <c r="V1274" s="51" t="str">
        <f t="shared" si="221"/>
        <v>Lost Customers</v>
      </c>
    </row>
    <row r="1275" spans="2:22" x14ac:dyDescent="0.25">
      <c r="B1275" t="s">
        <v>1313</v>
      </c>
      <c r="C1275" s="40">
        <v>45937</v>
      </c>
      <c r="D1275" s="2">
        <v>2</v>
      </c>
      <c r="E1275" s="4">
        <v>271.99</v>
      </c>
      <c r="F1275" s="4"/>
      <c r="G1275" s="4" t="str">
        <f t="shared" si="211"/>
        <v>C02015</v>
      </c>
      <c r="H1275" s="40">
        <f t="shared" si="212"/>
        <v>45937</v>
      </c>
      <c r="I1275" s="2">
        <f t="shared" si="213"/>
        <v>2</v>
      </c>
      <c r="J1275" s="4">
        <f t="shared" si="214"/>
        <v>271.99</v>
      </c>
      <c r="K1275">
        <f t="shared" si="215"/>
        <v>4</v>
      </c>
      <c r="L1275">
        <f t="shared" si="216"/>
        <v>4</v>
      </c>
      <c r="M1275">
        <f t="shared" si="217"/>
        <v>2</v>
      </c>
      <c r="N1275" s="53">
        <f t="shared" si="218"/>
        <v>3.3333333333333335</v>
      </c>
      <c r="S1275" s="55" t="str">
        <f t="shared" si="219"/>
        <v>C02015</v>
      </c>
      <c r="T1275" s="56">
        <f t="shared" si="220"/>
        <v>3.3333333333333335</v>
      </c>
      <c r="U1275" s="57">
        <f t="shared" si="220"/>
        <v>3.3333333333333335</v>
      </c>
      <c r="V1275" s="51" t="str">
        <f t="shared" si="221"/>
        <v>Loyal or Potential Loyalists</v>
      </c>
    </row>
    <row r="1276" spans="2:22" x14ac:dyDescent="0.25">
      <c r="B1276" t="s">
        <v>1314</v>
      </c>
      <c r="C1276" s="40">
        <v>44938</v>
      </c>
      <c r="D1276" s="2">
        <v>1</v>
      </c>
      <c r="E1276" s="4">
        <v>242.69</v>
      </c>
      <c r="F1276" s="4"/>
      <c r="G1276" s="4" t="str">
        <f t="shared" si="211"/>
        <v>C02016</v>
      </c>
      <c r="H1276" s="40">
        <f t="shared" si="212"/>
        <v>44938</v>
      </c>
      <c r="I1276" s="2">
        <f t="shared" si="213"/>
        <v>1</v>
      </c>
      <c r="J1276" s="4">
        <f t="shared" si="214"/>
        <v>242.69</v>
      </c>
      <c r="K1276">
        <f t="shared" si="215"/>
        <v>1</v>
      </c>
      <c r="L1276">
        <f t="shared" si="216"/>
        <v>3</v>
      </c>
      <c r="M1276">
        <f t="shared" si="217"/>
        <v>2</v>
      </c>
      <c r="N1276" s="53">
        <f t="shared" si="218"/>
        <v>2</v>
      </c>
      <c r="S1276" s="55" t="str">
        <f t="shared" si="219"/>
        <v>C02016</v>
      </c>
      <c r="T1276" s="56">
        <f t="shared" si="220"/>
        <v>2</v>
      </c>
      <c r="U1276" s="57">
        <f t="shared" si="220"/>
        <v>2</v>
      </c>
      <c r="V1276" s="51" t="str">
        <f t="shared" si="221"/>
        <v>Lost Customers</v>
      </c>
    </row>
    <row r="1277" spans="2:22" x14ac:dyDescent="0.25">
      <c r="B1277" t="s">
        <v>1315</v>
      </c>
      <c r="C1277" s="40">
        <v>45343</v>
      </c>
      <c r="D1277" s="2">
        <v>3</v>
      </c>
      <c r="E1277" s="4">
        <v>928.29</v>
      </c>
      <c r="F1277" s="4"/>
      <c r="G1277" s="4" t="str">
        <f t="shared" si="211"/>
        <v>C02019</v>
      </c>
      <c r="H1277" s="40">
        <f t="shared" si="212"/>
        <v>45343</v>
      </c>
      <c r="I1277" s="2">
        <f t="shared" si="213"/>
        <v>3</v>
      </c>
      <c r="J1277" s="4">
        <f t="shared" si="214"/>
        <v>928.29</v>
      </c>
      <c r="K1277">
        <f t="shared" si="215"/>
        <v>2</v>
      </c>
      <c r="L1277">
        <f t="shared" si="216"/>
        <v>4</v>
      </c>
      <c r="M1277">
        <f t="shared" si="217"/>
        <v>3</v>
      </c>
      <c r="N1277" s="53">
        <f t="shared" si="218"/>
        <v>3</v>
      </c>
      <c r="S1277" s="55" t="str">
        <f t="shared" si="219"/>
        <v>C02019</v>
      </c>
      <c r="T1277" s="56">
        <f t="shared" si="220"/>
        <v>3</v>
      </c>
      <c r="U1277" s="57">
        <f t="shared" si="220"/>
        <v>3</v>
      </c>
      <c r="V1277" s="51" t="str">
        <f t="shared" si="221"/>
        <v>At Risk Customers</v>
      </c>
    </row>
    <row r="1278" spans="2:22" x14ac:dyDescent="0.25">
      <c r="B1278" t="s">
        <v>1316</v>
      </c>
      <c r="C1278" s="40">
        <v>46001</v>
      </c>
      <c r="D1278" s="2">
        <v>2</v>
      </c>
      <c r="E1278" s="4">
        <v>4704.54</v>
      </c>
      <c r="F1278" s="4"/>
      <c r="G1278" s="4" t="str">
        <f t="shared" si="211"/>
        <v>C02020</v>
      </c>
      <c r="H1278" s="40">
        <f t="shared" si="212"/>
        <v>46001</v>
      </c>
      <c r="I1278" s="2">
        <f t="shared" si="213"/>
        <v>2</v>
      </c>
      <c r="J1278" s="4">
        <f t="shared" si="214"/>
        <v>4704.54</v>
      </c>
      <c r="K1278">
        <f t="shared" si="215"/>
        <v>5</v>
      </c>
      <c r="L1278">
        <f t="shared" si="216"/>
        <v>4</v>
      </c>
      <c r="M1278">
        <f t="shared" si="217"/>
        <v>5</v>
      </c>
      <c r="N1278" s="53">
        <f t="shared" si="218"/>
        <v>4.666666666666667</v>
      </c>
      <c r="S1278" s="55" t="str">
        <f t="shared" si="219"/>
        <v>C02020</v>
      </c>
      <c r="T1278" s="56">
        <f t="shared" si="220"/>
        <v>4.666666666666667</v>
      </c>
      <c r="U1278" s="57">
        <f t="shared" si="220"/>
        <v>4.666666666666667</v>
      </c>
      <c r="V1278" s="51" t="str">
        <f t="shared" si="221"/>
        <v>Champions</v>
      </c>
    </row>
    <row r="1279" spans="2:22" x14ac:dyDescent="0.25">
      <c r="B1279" t="s">
        <v>1317</v>
      </c>
      <c r="C1279" s="40">
        <v>46000</v>
      </c>
      <c r="D1279" s="2">
        <v>5</v>
      </c>
      <c r="E1279" s="4">
        <v>3117.7</v>
      </c>
      <c r="F1279" s="4"/>
      <c r="G1279" s="4" t="str">
        <f t="shared" si="211"/>
        <v>C02022</v>
      </c>
      <c r="H1279" s="40">
        <f t="shared" si="212"/>
        <v>46000</v>
      </c>
      <c r="I1279" s="2">
        <f t="shared" si="213"/>
        <v>5</v>
      </c>
      <c r="J1279" s="4">
        <f t="shared" si="214"/>
        <v>3117.7</v>
      </c>
      <c r="K1279">
        <f t="shared" si="215"/>
        <v>5</v>
      </c>
      <c r="L1279">
        <f t="shared" si="216"/>
        <v>5</v>
      </c>
      <c r="M1279">
        <f t="shared" si="217"/>
        <v>4</v>
      </c>
      <c r="N1279" s="53">
        <f t="shared" si="218"/>
        <v>4.666666666666667</v>
      </c>
      <c r="S1279" s="55" t="str">
        <f t="shared" si="219"/>
        <v>C02022</v>
      </c>
      <c r="T1279" s="56">
        <f t="shared" si="220"/>
        <v>4.666666666666667</v>
      </c>
      <c r="U1279" s="57">
        <f t="shared" si="220"/>
        <v>4.666666666666667</v>
      </c>
      <c r="V1279" s="51" t="str">
        <f t="shared" si="221"/>
        <v>Champions</v>
      </c>
    </row>
    <row r="1280" spans="2:22" x14ac:dyDescent="0.25">
      <c r="B1280" t="s">
        <v>1318</v>
      </c>
      <c r="C1280" s="40">
        <v>45893</v>
      </c>
      <c r="D1280" s="2">
        <v>2</v>
      </c>
      <c r="E1280" s="4">
        <v>1312.25</v>
      </c>
      <c r="F1280" s="4"/>
      <c r="G1280" s="4" t="str">
        <f t="shared" si="211"/>
        <v>C02025</v>
      </c>
      <c r="H1280" s="40">
        <f t="shared" si="212"/>
        <v>45893</v>
      </c>
      <c r="I1280" s="2">
        <f t="shared" si="213"/>
        <v>2</v>
      </c>
      <c r="J1280" s="4">
        <f t="shared" si="214"/>
        <v>1312.25</v>
      </c>
      <c r="K1280">
        <f t="shared" si="215"/>
        <v>4</v>
      </c>
      <c r="L1280">
        <f t="shared" si="216"/>
        <v>4</v>
      </c>
      <c r="M1280">
        <f t="shared" si="217"/>
        <v>4</v>
      </c>
      <c r="N1280" s="53">
        <f t="shared" si="218"/>
        <v>4</v>
      </c>
      <c r="S1280" s="55" t="str">
        <f t="shared" si="219"/>
        <v>C02025</v>
      </c>
      <c r="T1280" s="56">
        <f t="shared" si="220"/>
        <v>4</v>
      </c>
      <c r="U1280" s="57">
        <f t="shared" si="220"/>
        <v>4</v>
      </c>
      <c r="V1280" s="51" t="str">
        <f t="shared" si="221"/>
        <v>Loyal or Potential Loyalists</v>
      </c>
    </row>
    <row r="1281" spans="2:22" x14ac:dyDescent="0.25">
      <c r="B1281" t="s">
        <v>1319</v>
      </c>
      <c r="C1281" s="40">
        <v>45654</v>
      </c>
      <c r="D1281" s="2">
        <v>1</v>
      </c>
      <c r="E1281" s="4">
        <v>508.71</v>
      </c>
      <c r="F1281" s="4"/>
      <c r="G1281" s="4" t="str">
        <f t="shared" si="211"/>
        <v>C02026</v>
      </c>
      <c r="H1281" s="40">
        <f t="shared" si="212"/>
        <v>45654</v>
      </c>
      <c r="I1281" s="2">
        <f t="shared" si="213"/>
        <v>1</v>
      </c>
      <c r="J1281" s="4">
        <f t="shared" si="214"/>
        <v>508.71</v>
      </c>
      <c r="K1281">
        <f t="shared" si="215"/>
        <v>3</v>
      </c>
      <c r="L1281">
        <f t="shared" si="216"/>
        <v>3</v>
      </c>
      <c r="M1281">
        <f t="shared" si="217"/>
        <v>3</v>
      </c>
      <c r="N1281" s="53">
        <f t="shared" si="218"/>
        <v>3</v>
      </c>
      <c r="S1281" s="55" t="str">
        <f t="shared" si="219"/>
        <v>C02026</v>
      </c>
      <c r="T1281" s="56">
        <f t="shared" si="220"/>
        <v>3</v>
      </c>
      <c r="U1281" s="57">
        <f t="shared" si="220"/>
        <v>3</v>
      </c>
      <c r="V1281" s="51" t="str">
        <f t="shared" si="221"/>
        <v>At Risk Customers</v>
      </c>
    </row>
    <row r="1282" spans="2:22" x14ac:dyDescent="0.25">
      <c r="B1282" t="s">
        <v>1320</v>
      </c>
      <c r="C1282" s="40">
        <v>46017</v>
      </c>
      <c r="D1282" s="2">
        <v>4</v>
      </c>
      <c r="E1282" s="4">
        <v>902</v>
      </c>
      <c r="F1282" s="4"/>
      <c r="G1282" s="4" t="str">
        <f t="shared" si="211"/>
        <v>C02027</v>
      </c>
      <c r="H1282" s="40">
        <f t="shared" si="212"/>
        <v>46017</v>
      </c>
      <c r="I1282" s="2">
        <f t="shared" si="213"/>
        <v>4</v>
      </c>
      <c r="J1282" s="4">
        <f t="shared" si="214"/>
        <v>902</v>
      </c>
      <c r="K1282">
        <f t="shared" si="215"/>
        <v>5</v>
      </c>
      <c r="L1282">
        <f t="shared" si="216"/>
        <v>5</v>
      </c>
      <c r="M1282">
        <f t="shared" si="217"/>
        <v>3</v>
      </c>
      <c r="N1282" s="53">
        <f t="shared" si="218"/>
        <v>4.333333333333333</v>
      </c>
      <c r="S1282" s="55" t="str">
        <f t="shared" si="219"/>
        <v>C02027</v>
      </c>
      <c r="T1282" s="56">
        <f t="shared" si="220"/>
        <v>4.333333333333333</v>
      </c>
      <c r="U1282" s="57">
        <f t="shared" si="220"/>
        <v>4.333333333333333</v>
      </c>
      <c r="V1282" s="51" t="str">
        <f t="shared" si="221"/>
        <v>Champions</v>
      </c>
    </row>
    <row r="1283" spans="2:22" x14ac:dyDescent="0.25">
      <c r="B1283" t="s">
        <v>1321</v>
      </c>
      <c r="C1283" s="40">
        <v>45992</v>
      </c>
      <c r="D1283" s="2">
        <v>1</v>
      </c>
      <c r="E1283" s="4">
        <v>933.39</v>
      </c>
      <c r="F1283" s="4"/>
      <c r="G1283" s="4" t="str">
        <f t="shared" si="211"/>
        <v>C02028</v>
      </c>
      <c r="H1283" s="40">
        <f t="shared" si="212"/>
        <v>45992</v>
      </c>
      <c r="I1283" s="2">
        <f t="shared" si="213"/>
        <v>1</v>
      </c>
      <c r="J1283" s="4">
        <f t="shared" si="214"/>
        <v>933.39</v>
      </c>
      <c r="K1283">
        <f t="shared" si="215"/>
        <v>5</v>
      </c>
      <c r="L1283">
        <f t="shared" si="216"/>
        <v>3</v>
      </c>
      <c r="M1283">
        <f t="shared" si="217"/>
        <v>3</v>
      </c>
      <c r="N1283" s="53">
        <f t="shared" si="218"/>
        <v>3.6666666666666665</v>
      </c>
      <c r="S1283" s="55" t="str">
        <f t="shared" si="219"/>
        <v>C02028</v>
      </c>
      <c r="T1283" s="56">
        <f t="shared" si="220"/>
        <v>3.6666666666666665</v>
      </c>
      <c r="U1283" s="57">
        <f t="shared" si="220"/>
        <v>3.6666666666666665</v>
      </c>
      <c r="V1283" s="51" t="str">
        <f t="shared" si="221"/>
        <v>Loyal or Potential Loyalists</v>
      </c>
    </row>
    <row r="1284" spans="2:22" x14ac:dyDescent="0.25">
      <c r="B1284" t="s">
        <v>1322</v>
      </c>
      <c r="C1284" s="40">
        <v>45597</v>
      </c>
      <c r="D1284" s="2">
        <v>1</v>
      </c>
      <c r="E1284" s="4">
        <v>57.79</v>
      </c>
      <c r="F1284" s="4"/>
      <c r="G1284" s="4" t="str">
        <f t="shared" ref="G1284:G1347" si="222">B1284</f>
        <v>C02029</v>
      </c>
      <c r="H1284" s="40">
        <f t="shared" ref="H1284:H1347" si="223">C1284</f>
        <v>45597</v>
      </c>
      <c r="I1284" s="2">
        <f t="shared" ref="I1284:I1347" si="224">D1284</f>
        <v>1</v>
      </c>
      <c r="J1284" s="4">
        <f t="shared" ref="J1284:J1347" si="225">E1284</f>
        <v>57.79</v>
      </c>
      <c r="K1284">
        <f t="shared" ref="K1284:K1347" si="226">VLOOKUP(H1284,$P$5:$Q$9,2,TRUE)</f>
        <v>3</v>
      </c>
      <c r="L1284">
        <f t="shared" ref="L1284:L1347" si="227">VLOOKUP(I1284,$P$12:$Q$16,2,TRUE)</f>
        <v>3</v>
      </c>
      <c r="M1284">
        <f t="shared" ref="M1284:M1347" si="228">VLOOKUP(J1284,$P$19:$Q$23,2,TRUE)</f>
        <v>1</v>
      </c>
      <c r="N1284" s="53">
        <f t="shared" ref="N1284:N1347" si="229">(K1284+L1284+M1284)/3</f>
        <v>2.3333333333333335</v>
      </c>
      <c r="S1284" s="55" t="str">
        <f t="shared" ref="S1284:S1347" si="230">G1284</f>
        <v>C02029</v>
      </c>
      <c r="T1284" s="56">
        <f t="shared" ref="T1284:U1347" si="231">$N1284</f>
        <v>2.3333333333333335</v>
      </c>
      <c r="U1284" s="57">
        <f t="shared" si="231"/>
        <v>2.3333333333333335</v>
      </c>
      <c r="V1284" s="51" t="str">
        <f t="shared" ref="V1284:V1347" si="232">IF(U1284&gt;4,"Champions",IF(AND(U1284&gt;3,U1284&lt;=4),"Loyal or Potential Loyalists",IF(AND(U1284&gt;2,U1284&lt;=3),"At Risk Customers","Lost Customers")))</f>
        <v>At Risk Customers</v>
      </c>
    </row>
    <row r="1285" spans="2:22" x14ac:dyDescent="0.25">
      <c r="B1285" t="s">
        <v>1323</v>
      </c>
      <c r="C1285" s="40">
        <v>45980</v>
      </c>
      <c r="D1285" s="2">
        <v>8</v>
      </c>
      <c r="E1285" s="4">
        <v>12166.49</v>
      </c>
      <c r="F1285" s="4"/>
      <c r="G1285" s="4" t="str">
        <f t="shared" si="222"/>
        <v>C02033</v>
      </c>
      <c r="H1285" s="40">
        <f t="shared" si="223"/>
        <v>45980</v>
      </c>
      <c r="I1285" s="2">
        <f t="shared" si="224"/>
        <v>8</v>
      </c>
      <c r="J1285" s="4">
        <f t="shared" si="225"/>
        <v>12166.49</v>
      </c>
      <c r="K1285">
        <f t="shared" si="226"/>
        <v>5</v>
      </c>
      <c r="L1285">
        <f t="shared" si="227"/>
        <v>5</v>
      </c>
      <c r="M1285">
        <f t="shared" si="228"/>
        <v>5</v>
      </c>
      <c r="N1285" s="53">
        <f t="shared" si="229"/>
        <v>5</v>
      </c>
      <c r="S1285" s="55" t="str">
        <f t="shared" si="230"/>
        <v>C02033</v>
      </c>
      <c r="T1285" s="56">
        <f t="shared" si="231"/>
        <v>5</v>
      </c>
      <c r="U1285" s="57">
        <f t="shared" si="231"/>
        <v>5</v>
      </c>
      <c r="V1285" s="51" t="str">
        <f t="shared" si="232"/>
        <v>Champions</v>
      </c>
    </row>
    <row r="1286" spans="2:22" x14ac:dyDescent="0.25">
      <c r="B1286" t="s">
        <v>1324</v>
      </c>
      <c r="C1286" s="40">
        <v>46025</v>
      </c>
      <c r="D1286" s="2">
        <v>21</v>
      </c>
      <c r="E1286" s="4">
        <v>21727.71</v>
      </c>
      <c r="F1286" s="4"/>
      <c r="G1286" s="4" t="str">
        <f t="shared" si="222"/>
        <v>C02034</v>
      </c>
      <c r="H1286" s="40">
        <f t="shared" si="223"/>
        <v>46025</v>
      </c>
      <c r="I1286" s="2">
        <f t="shared" si="224"/>
        <v>21</v>
      </c>
      <c r="J1286" s="4">
        <f t="shared" si="225"/>
        <v>21727.71</v>
      </c>
      <c r="K1286">
        <f t="shared" si="226"/>
        <v>5</v>
      </c>
      <c r="L1286">
        <f t="shared" si="227"/>
        <v>5</v>
      </c>
      <c r="M1286">
        <f t="shared" si="228"/>
        <v>5</v>
      </c>
      <c r="N1286" s="53">
        <f t="shared" si="229"/>
        <v>5</v>
      </c>
      <c r="S1286" s="55" t="str">
        <f t="shared" si="230"/>
        <v>C02034</v>
      </c>
      <c r="T1286" s="56">
        <f t="shared" si="231"/>
        <v>5</v>
      </c>
      <c r="U1286" s="57">
        <f t="shared" si="231"/>
        <v>5</v>
      </c>
      <c r="V1286" s="51" t="str">
        <f t="shared" si="232"/>
        <v>Champions</v>
      </c>
    </row>
    <row r="1287" spans="2:22" x14ac:dyDescent="0.25">
      <c r="B1287" t="s">
        <v>1325</v>
      </c>
      <c r="C1287" s="40">
        <v>46022</v>
      </c>
      <c r="D1287" s="2">
        <v>5</v>
      </c>
      <c r="E1287" s="4">
        <v>7705.75</v>
      </c>
      <c r="F1287" s="4"/>
      <c r="G1287" s="4" t="str">
        <f t="shared" si="222"/>
        <v>C02035</v>
      </c>
      <c r="H1287" s="40">
        <f t="shared" si="223"/>
        <v>46022</v>
      </c>
      <c r="I1287" s="2">
        <f t="shared" si="224"/>
        <v>5</v>
      </c>
      <c r="J1287" s="4">
        <f t="shared" si="225"/>
        <v>7705.75</v>
      </c>
      <c r="K1287">
        <f t="shared" si="226"/>
        <v>5</v>
      </c>
      <c r="L1287">
        <f t="shared" si="227"/>
        <v>5</v>
      </c>
      <c r="M1287">
        <f t="shared" si="228"/>
        <v>5</v>
      </c>
      <c r="N1287" s="53">
        <f t="shared" si="229"/>
        <v>5</v>
      </c>
      <c r="S1287" s="55" t="str">
        <f t="shared" si="230"/>
        <v>C02035</v>
      </c>
      <c r="T1287" s="56">
        <f t="shared" si="231"/>
        <v>5</v>
      </c>
      <c r="U1287" s="57">
        <f t="shared" si="231"/>
        <v>5</v>
      </c>
      <c r="V1287" s="51" t="str">
        <f t="shared" si="232"/>
        <v>Champions</v>
      </c>
    </row>
    <row r="1288" spans="2:22" x14ac:dyDescent="0.25">
      <c r="B1288" t="s">
        <v>1326</v>
      </c>
      <c r="C1288" s="40">
        <v>45471</v>
      </c>
      <c r="D1288" s="2">
        <v>6</v>
      </c>
      <c r="E1288" s="4">
        <v>4137.5600000000004</v>
      </c>
      <c r="F1288" s="4"/>
      <c r="G1288" s="4" t="str">
        <f t="shared" si="222"/>
        <v>C02036</v>
      </c>
      <c r="H1288" s="40">
        <f t="shared" si="223"/>
        <v>45471</v>
      </c>
      <c r="I1288" s="2">
        <f t="shared" si="224"/>
        <v>6</v>
      </c>
      <c r="J1288" s="4">
        <f t="shared" si="225"/>
        <v>4137.5600000000004</v>
      </c>
      <c r="K1288">
        <f t="shared" si="226"/>
        <v>2</v>
      </c>
      <c r="L1288">
        <f t="shared" si="227"/>
        <v>5</v>
      </c>
      <c r="M1288">
        <f t="shared" si="228"/>
        <v>5</v>
      </c>
      <c r="N1288" s="53">
        <f t="shared" si="229"/>
        <v>4</v>
      </c>
      <c r="S1288" s="55" t="str">
        <f t="shared" si="230"/>
        <v>C02036</v>
      </c>
      <c r="T1288" s="56">
        <f t="shared" si="231"/>
        <v>4</v>
      </c>
      <c r="U1288" s="57">
        <f t="shared" si="231"/>
        <v>4</v>
      </c>
      <c r="V1288" s="51" t="str">
        <f t="shared" si="232"/>
        <v>Loyal or Potential Loyalists</v>
      </c>
    </row>
    <row r="1289" spans="2:22" x14ac:dyDescent="0.25">
      <c r="B1289" t="s">
        <v>1327</v>
      </c>
      <c r="C1289" s="40">
        <v>45202</v>
      </c>
      <c r="D1289" s="2">
        <v>1</v>
      </c>
      <c r="E1289" s="4">
        <v>34.200000000000003</v>
      </c>
      <c r="F1289" s="4"/>
      <c r="G1289" s="4" t="str">
        <f t="shared" si="222"/>
        <v>C02037</v>
      </c>
      <c r="H1289" s="40">
        <f t="shared" si="223"/>
        <v>45202</v>
      </c>
      <c r="I1289" s="2">
        <f t="shared" si="224"/>
        <v>1</v>
      </c>
      <c r="J1289" s="4">
        <f t="shared" si="225"/>
        <v>34.200000000000003</v>
      </c>
      <c r="K1289">
        <f t="shared" si="226"/>
        <v>1</v>
      </c>
      <c r="L1289">
        <f t="shared" si="227"/>
        <v>3</v>
      </c>
      <c r="M1289">
        <f t="shared" si="228"/>
        <v>1</v>
      </c>
      <c r="N1289" s="53">
        <f t="shared" si="229"/>
        <v>1.6666666666666667</v>
      </c>
      <c r="S1289" s="55" t="str">
        <f t="shared" si="230"/>
        <v>C02037</v>
      </c>
      <c r="T1289" s="56">
        <f t="shared" si="231"/>
        <v>1.6666666666666667</v>
      </c>
      <c r="U1289" s="57">
        <f t="shared" si="231"/>
        <v>1.6666666666666667</v>
      </c>
      <c r="V1289" s="51" t="str">
        <f t="shared" si="232"/>
        <v>Lost Customers</v>
      </c>
    </row>
    <row r="1290" spans="2:22" x14ac:dyDescent="0.25">
      <c r="B1290" t="s">
        <v>1328</v>
      </c>
      <c r="C1290" s="40">
        <v>45171</v>
      </c>
      <c r="D1290" s="2">
        <v>1</v>
      </c>
      <c r="E1290" s="4">
        <v>467.15</v>
      </c>
      <c r="F1290" s="4"/>
      <c r="G1290" s="4" t="str">
        <f t="shared" si="222"/>
        <v>C02039</v>
      </c>
      <c r="H1290" s="40">
        <f t="shared" si="223"/>
        <v>45171</v>
      </c>
      <c r="I1290" s="2">
        <f t="shared" si="224"/>
        <v>1</v>
      </c>
      <c r="J1290" s="4">
        <f t="shared" si="225"/>
        <v>467.15</v>
      </c>
      <c r="K1290">
        <f t="shared" si="226"/>
        <v>1</v>
      </c>
      <c r="L1290">
        <f t="shared" si="227"/>
        <v>3</v>
      </c>
      <c r="M1290">
        <f t="shared" si="228"/>
        <v>3</v>
      </c>
      <c r="N1290" s="53">
        <f t="shared" si="229"/>
        <v>2.3333333333333335</v>
      </c>
      <c r="S1290" s="55" t="str">
        <f t="shared" si="230"/>
        <v>C02039</v>
      </c>
      <c r="T1290" s="56">
        <f t="shared" si="231"/>
        <v>2.3333333333333335</v>
      </c>
      <c r="U1290" s="57">
        <f t="shared" si="231"/>
        <v>2.3333333333333335</v>
      </c>
      <c r="V1290" s="51" t="str">
        <f t="shared" si="232"/>
        <v>At Risk Customers</v>
      </c>
    </row>
    <row r="1291" spans="2:22" x14ac:dyDescent="0.25">
      <c r="B1291" t="s">
        <v>1329</v>
      </c>
      <c r="C1291" s="40">
        <v>45723</v>
      </c>
      <c r="D1291" s="2">
        <v>2</v>
      </c>
      <c r="E1291" s="4">
        <v>578.91</v>
      </c>
      <c r="F1291" s="4"/>
      <c r="G1291" s="4" t="str">
        <f t="shared" si="222"/>
        <v>C02040</v>
      </c>
      <c r="H1291" s="40">
        <f t="shared" si="223"/>
        <v>45723</v>
      </c>
      <c r="I1291" s="2">
        <f t="shared" si="224"/>
        <v>2</v>
      </c>
      <c r="J1291" s="4">
        <f t="shared" si="225"/>
        <v>578.91</v>
      </c>
      <c r="K1291">
        <f t="shared" si="226"/>
        <v>3</v>
      </c>
      <c r="L1291">
        <f t="shared" si="227"/>
        <v>4</v>
      </c>
      <c r="M1291">
        <f t="shared" si="228"/>
        <v>3</v>
      </c>
      <c r="N1291" s="53">
        <f t="shared" si="229"/>
        <v>3.3333333333333335</v>
      </c>
      <c r="S1291" s="55" t="str">
        <f t="shared" si="230"/>
        <v>C02040</v>
      </c>
      <c r="T1291" s="56">
        <f t="shared" si="231"/>
        <v>3.3333333333333335</v>
      </c>
      <c r="U1291" s="57">
        <f t="shared" si="231"/>
        <v>3.3333333333333335</v>
      </c>
      <c r="V1291" s="51" t="str">
        <f t="shared" si="232"/>
        <v>Loyal or Potential Loyalists</v>
      </c>
    </row>
    <row r="1292" spans="2:22" x14ac:dyDescent="0.25">
      <c r="B1292" t="s">
        <v>1330</v>
      </c>
      <c r="C1292" s="40">
        <v>45169</v>
      </c>
      <c r="D1292" s="2">
        <v>1</v>
      </c>
      <c r="E1292" s="4">
        <v>73.180000000000007</v>
      </c>
      <c r="F1292" s="4"/>
      <c r="G1292" s="4" t="str">
        <f t="shared" si="222"/>
        <v>C02041</v>
      </c>
      <c r="H1292" s="40">
        <f t="shared" si="223"/>
        <v>45169</v>
      </c>
      <c r="I1292" s="2">
        <f t="shared" si="224"/>
        <v>1</v>
      </c>
      <c r="J1292" s="4">
        <f t="shared" si="225"/>
        <v>73.180000000000007</v>
      </c>
      <c r="K1292">
        <f t="shared" si="226"/>
        <v>1</v>
      </c>
      <c r="L1292">
        <f t="shared" si="227"/>
        <v>3</v>
      </c>
      <c r="M1292">
        <f t="shared" si="228"/>
        <v>1</v>
      </c>
      <c r="N1292" s="53">
        <f t="shared" si="229"/>
        <v>1.6666666666666667</v>
      </c>
      <c r="S1292" s="55" t="str">
        <f t="shared" si="230"/>
        <v>C02041</v>
      </c>
      <c r="T1292" s="56">
        <f t="shared" si="231"/>
        <v>1.6666666666666667</v>
      </c>
      <c r="U1292" s="57">
        <f t="shared" si="231"/>
        <v>1.6666666666666667</v>
      </c>
      <c r="V1292" s="51" t="str">
        <f t="shared" si="232"/>
        <v>Lost Customers</v>
      </c>
    </row>
    <row r="1293" spans="2:22" x14ac:dyDescent="0.25">
      <c r="B1293" t="s">
        <v>1331</v>
      </c>
      <c r="C1293" s="40">
        <v>45323</v>
      </c>
      <c r="D1293" s="2">
        <v>1</v>
      </c>
      <c r="E1293" s="4">
        <v>42.34</v>
      </c>
      <c r="F1293" s="4"/>
      <c r="G1293" s="4" t="str">
        <f t="shared" si="222"/>
        <v>C02042</v>
      </c>
      <c r="H1293" s="40">
        <f t="shared" si="223"/>
        <v>45323</v>
      </c>
      <c r="I1293" s="2">
        <f t="shared" si="224"/>
        <v>1</v>
      </c>
      <c r="J1293" s="4">
        <f t="shared" si="225"/>
        <v>42.34</v>
      </c>
      <c r="K1293">
        <f t="shared" si="226"/>
        <v>2</v>
      </c>
      <c r="L1293">
        <f t="shared" si="227"/>
        <v>3</v>
      </c>
      <c r="M1293">
        <f t="shared" si="228"/>
        <v>1</v>
      </c>
      <c r="N1293" s="53">
        <f t="shared" si="229"/>
        <v>2</v>
      </c>
      <c r="S1293" s="55" t="str">
        <f t="shared" si="230"/>
        <v>C02042</v>
      </c>
      <c r="T1293" s="56">
        <f t="shared" si="231"/>
        <v>2</v>
      </c>
      <c r="U1293" s="57">
        <f t="shared" si="231"/>
        <v>2</v>
      </c>
      <c r="V1293" s="51" t="str">
        <f t="shared" si="232"/>
        <v>Lost Customers</v>
      </c>
    </row>
    <row r="1294" spans="2:22" x14ac:dyDescent="0.25">
      <c r="B1294" t="s">
        <v>1332</v>
      </c>
      <c r="C1294" s="40">
        <v>45249</v>
      </c>
      <c r="D1294" s="2">
        <v>1</v>
      </c>
      <c r="E1294" s="4">
        <v>346.09</v>
      </c>
      <c r="F1294" s="4"/>
      <c r="G1294" s="4" t="str">
        <f t="shared" si="222"/>
        <v>C02043</v>
      </c>
      <c r="H1294" s="40">
        <f t="shared" si="223"/>
        <v>45249</v>
      </c>
      <c r="I1294" s="2">
        <f t="shared" si="224"/>
        <v>1</v>
      </c>
      <c r="J1294" s="4">
        <f t="shared" si="225"/>
        <v>346.09</v>
      </c>
      <c r="K1294">
        <f t="shared" si="226"/>
        <v>1</v>
      </c>
      <c r="L1294">
        <f t="shared" si="227"/>
        <v>3</v>
      </c>
      <c r="M1294">
        <f t="shared" si="228"/>
        <v>2</v>
      </c>
      <c r="N1294" s="53">
        <f t="shared" si="229"/>
        <v>2</v>
      </c>
      <c r="S1294" s="55" t="str">
        <f t="shared" si="230"/>
        <v>C02043</v>
      </c>
      <c r="T1294" s="56">
        <f t="shared" si="231"/>
        <v>2</v>
      </c>
      <c r="U1294" s="57">
        <f t="shared" si="231"/>
        <v>2</v>
      </c>
      <c r="V1294" s="51" t="str">
        <f t="shared" si="232"/>
        <v>Lost Customers</v>
      </c>
    </row>
    <row r="1295" spans="2:22" x14ac:dyDescent="0.25">
      <c r="B1295" t="s">
        <v>1333</v>
      </c>
      <c r="C1295" s="40">
        <v>45968</v>
      </c>
      <c r="D1295" s="2">
        <v>23</v>
      </c>
      <c r="E1295" s="4">
        <v>7832.92</v>
      </c>
      <c r="F1295" s="4"/>
      <c r="G1295" s="4" t="str">
        <f t="shared" si="222"/>
        <v>C02044</v>
      </c>
      <c r="H1295" s="40">
        <f t="shared" si="223"/>
        <v>45968</v>
      </c>
      <c r="I1295" s="2">
        <f t="shared" si="224"/>
        <v>23</v>
      </c>
      <c r="J1295" s="4">
        <f t="shared" si="225"/>
        <v>7832.92</v>
      </c>
      <c r="K1295">
        <f t="shared" si="226"/>
        <v>5</v>
      </c>
      <c r="L1295">
        <f t="shared" si="227"/>
        <v>5</v>
      </c>
      <c r="M1295">
        <f t="shared" si="228"/>
        <v>5</v>
      </c>
      <c r="N1295" s="53">
        <f t="shared" si="229"/>
        <v>5</v>
      </c>
      <c r="S1295" s="55" t="str">
        <f t="shared" si="230"/>
        <v>C02044</v>
      </c>
      <c r="T1295" s="56">
        <f t="shared" si="231"/>
        <v>5</v>
      </c>
      <c r="U1295" s="57">
        <f t="shared" si="231"/>
        <v>5</v>
      </c>
      <c r="V1295" s="51" t="str">
        <f t="shared" si="232"/>
        <v>Champions</v>
      </c>
    </row>
    <row r="1296" spans="2:22" x14ac:dyDescent="0.25">
      <c r="B1296" t="s">
        <v>1334</v>
      </c>
      <c r="C1296" s="40">
        <v>45875</v>
      </c>
      <c r="D1296" s="2">
        <v>1</v>
      </c>
      <c r="E1296" s="4">
        <v>91.61</v>
      </c>
      <c r="F1296" s="4"/>
      <c r="G1296" s="4" t="str">
        <f t="shared" si="222"/>
        <v>C02045</v>
      </c>
      <c r="H1296" s="40">
        <f t="shared" si="223"/>
        <v>45875</v>
      </c>
      <c r="I1296" s="2">
        <f t="shared" si="224"/>
        <v>1</v>
      </c>
      <c r="J1296" s="4">
        <f t="shared" si="225"/>
        <v>91.61</v>
      </c>
      <c r="K1296">
        <f t="shared" si="226"/>
        <v>4</v>
      </c>
      <c r="L1296">
        <f t="shared" si="227"/>
        <v>3</v>
      </c>
      <c r="M1296">
        <f t="shared" si="228"/>
        <v>1</v>
      </c>
      <c r="N1296" s="53">
        <f t="shared" si="229"/>
        <v>2.6666666666666665</v>
      </c>
      <c r="S1296" s="55" t="str">
        <f t="shared" si="230"/>
        <v>C02045</v>
      </c>
      <c r="T1296" s="56">
        <f t="shared" si="231"/>
        <v>2.6666666666666665</v>
      </c>
      <c r="U1296" s="57">
        <f t="shared" si="231"/>
        <v>2.6666666666666665</v>
      </c>
      <c r="V1296" s="51" t="str">
        <f t="shared" si="232"/>
        <v>At Risk Customers</v>
      </c>
    </row>
    <row r="1297" spans="2:22" x14ac:dyDescent="0.25">
      <c r="B1297" t="s">
        <v>1335</v>
      </c>
      <c r="C1297" s="40">
        <v>44996</v>
      </c>
      <c r="D1297" s="2">
        <v>1</v>
      </c>
      <c r="E1297" s="4">
        <v>275.62</v>
      </c>
      <c r="F1297" s="4"/>
      <c r="G1297" s="4" t="str">
        <f t="shared" si="222"/>
        <v>C02046</v>
      </c>
      <c r="H1297" s="40">
        <f t="shared" si="223"/>
        <v>44996</v>
      </c>
      <c r="I1297" s="2">
        <f t="shared" si="224"/>
        <v>1</v>
      </c>
      <c r="J1297" s="4">
        <f t="shared" si="225"/>
        <v>275.62</v>
      </c>
      <c r="K1297">
        <f t="shared" si="226"/>
        <v>1</v>
      </c>
      <c r="L1297">
        <f t="shared" si="227"/>
        <v>3</v>
      </c>
      <c r="M1297">
        <f t="shared" si="228"/>
        <v>2</v>
      </c>
      <c r="N1297" s="53">
        <f t="shared" si="229"/>
        <v>2</v>
      </c>
      <c r="S1297" s="55" t="str">
        <f t="shared" si="230"/>
        <v>C02046</v>
      </c>
      <c r="T1297" s="56">
        <f t="shared" si="231"/>
        <v>2</v>
      </c>
      <c r="U1297" s="57">
        <f t="shared" si="231"/>
        <v>2</v>
      </c>
      <c r="V1297" s="51" t="str">
        <f t="shared" si="232"/>
        <v>Lost Customers</v>
      </c>
    </row>
    <row r="1298" spans="2:22" x14ac:dyDescent="0.25">
      <c r="B1298" t="s">
        <v>1336</v>
      </c>
      <c r="C1298" s="40">
        <v>45632</v>
      </c>
      <c r="D1298" s="2">
        <v>7</v>
      </c>
      <c r="E1298" s="4">
        <v>5834.94</v>
      </c>
      <c r="F1298" s="4"/>
      <c r="G1298" s="4" t="str">
        <f t="shared" si="222"/>
        <v>C02047</v>
      </c>
      <c r="H1298" s="40">
        <f t="shared" si="223"/>
        <v>45632</v>
      </c>
      <c r="I1298" s="2">
        <f t="shared" si="224"/>
        <v>7</v>
      </c>
      <c r="J1298" s="4">
        <f t="shared" si="225"/>
        <v>5834.94</v>
      </c>
      <c r="K1298">
        <f t="shared" si="226"/>
        <v>3</v>
      </c>
      <c r="L1298">
        <f t="shared" si="227"/>
        <v>5</v>
      </c>
      <c r="M1298">
        <f t="shared" si="228"/>
        <v>5</v>
      </c>
      <c r="N1298" s="53">
        <f t="shared" si="229"/>
        <v>4.333333333333333</v>
      </c>
      <c r="S1298" s="55" t="str">
        <f t="shared" si="230"/>
        <v>C02047</v>
      </c>
      <c r="T1298" s="56">
        <f t="shared" si="231"/>
        <v>4.333333333333333</v>
      </c>
      <c r="U1298" s="57">
        <f t="shared" si="231"/>
        <v>4.333333333333333</v>
      </c>
      <c r="V1298" s="51" t="str">
        <f t="shared" si="232"/>
        <v>Champions</v>
      </c>
    </row>
    <row r="1299" spans="2:22" x14ac:dyDescent="0.25">
      <c r="B1299" t="s">
        <v>1337</v>
      </c>
      <c r="C1299" s="40">
        <v>45029</v>
      </c>
      <c r="D1299" s="2">
        <v>1</v>
      </c>
      <c r="E1299" s="4">
        <v>289.02999999999997</v>
      </c>
      <c r="F1299" s="4"/>
      <c r="G1299" s="4" t="str">
        <f t="shared" si="222"/>
        <v>C02048</v>
      </c>
      <c r="H1299" s="40">
        <f t="shared" si="223"/>
        <v>45029</v>
      </c>
      <c r="I1299" s="2">
        <f t="shared" si="224"/>
        <v>1</v>
      </c>
      <c r="J1299" s="4">
        <f t="shared" si="225"/>
        <v>289.02999999999997</v>
      </c>
      <c r="K1299">
        <f t="shared" si="226"/>
        <v>1</v>
      </c>
      <c r="L1299">
        <f t="shared" si="227"/>
        <v>3</v>
      </c>
      <c r="M1299">
        <f t="shared" si="228"/>
        <v>2</v>
      </c>
      <c r="N1299" s="53">
        <f t="shared" si="229"/>
        <v>2</v>
      </c>
      <c r="S1299" s="55" t="str">
        <f t="shared" si="230"/>
        <v>C02048</v>
      </c>
      <c r="T1299" s="56">
        <f t="shared" si="231"/>
        <v>2</v>
      </c>
      <c r="U1299" s="57">
        <f t="shared" si="231"/>
        <v>2</v>
      </c>
      <c r="V1299" s="51" t="str">
        <f t="shared" si="232"/>
        <v>Lost Customers</v>
      </c>
    </row>
    <row r="1300" spans="2:22" x14ac:dyDescent="0.25">
      <c r="B1300" t="s">
        <v>1338</v>
      </c>
      <c r="C1300" s="40">
        <v>45301</v>
      </c>
      <c r="D1300" s="2">
        <v>1</v>
      </c>
      <c r="E1300" s="4">
        <v>411.07</v>
      </c>
      <c r="F1300" s="4"/>
      <c r="G1300" s="4" t="str">
        <f t="shared" si="222"/>
        <v>C02050</v>
      </c>
      <c r="H1300" s="40">
        <f t="shared" si="223"/>
        <v>45301</v>
      </c>
      <c r="I1300" s="2">
        <f t="shared" si="224"/>
        <v>1</v>
      </c>
      <c r="J1300" s="4">
        <f t="shared" si="225"/>
        <v>411.07</v>
      </c>
      <c r="K1300">
        <f t="shared" si="226"/>
        <v>1</v>
      </c>
      <c r="L1300">
        <f t="shared" si="227"/>
        <v>3</v>
      </c>
      <c r="M1300">
        <f t="shared" si="228"/>
        <v>2</v>
      </c>
      <c r="N1300" s="53">
        <f t="shared" si="229"/>
        <v>2</v>
      </c>
      <c r="S1300" s="55" t="str">
        <f t="shared" si="230"/>
        <v>C02050</v>
      </c>
      <c r="T1300" s="56">
        <f t="shared" si="231"/>
        <v>2</v>
      </c>
      <c r="U1300" s="57">
        <f t="shared" si="231"/>
        <v>2</v>
      </c>
      <c r="V1300" s="51" t="str">
        <f t="shared" si="232"/>
        <v>Lost Customers</v>
      </c>
    </row>
    <row r="1301" spans="2:22" x14ac:dyDescent="0.25">
      <c r="B1301" t="s">
        <v>1339</v>
      </c>
      <c r="C1301" s="40">
        <v>45961</v>
      </c>
      <c r="D1301" s="2">
        <v>1</v>
      </c>
      <c r="E1301" s="4">
        <v>479.36</v>
      </c>
      <c r="F1301" s="4"/>
      <c r="G1301" s="4" t="str">
        <f t="shared" si="222"/>
        <v>C02051</v>
      </c>
      <c r="H1301" s="40">
        <f t="shared" si="223"/>
        <v>45961</v>
      </c>
      <c r="I1301" s="2">
        <f t="shared" si="224"/>
        <v>1</v>
      </c>
      <c r="J1301" s="4">
        <f t="shared" si="225"/>
        <v>479.36</v>
      </c>
      <c r="K1301">
        <f t="shared" si="226"/>
        <v>5</v>
      </c>
      <c r="L1301">
        <f t="shared" si="227"/>
        <v>3</v>
      </c>
      <c r="M1301">
        <f t="shared" si="228"/>
        <v>3</v>
      </c>
      <c r="N1301" s="53">
        <f t="shared" si="229"/>
        <v>3.6666666666666665</v>
      </c>
      <c r="S1301" s="55" t="str">
        <f t="shared" si="230"/>
        <v>C02051</v>
      </c>
      <c r="T1301" s="56">
        <f t="shared" si="231"/>
        <v>3.6666666666666665</v>
      </c>
      <c r="U1301" s="57">
        <f t="shared" si="231"/>
        <v>3.6666666666666665</v>
      </c>
      <c r="V1301" s="51" t="str">
        <f t="shared" si="232"/>
        <v>Loyal or Potential Loyalists</v>
      </c>
    </row>
    <row r="1302" spans="2:22" x14ac:dyDescent="0.25">
      <c r="B1302" t="s">
        <v>1340</v>
      </c>
      <c r="C1302" s="40">
        <v>45551</v>
      </c>
      <c r="D1302" s="2">
        <v>1</v>
      </c>
      <c r="E1302" s="4">
        <v>3840.83</v>
      </c>
      <c r="F1302" s="4"/>
      <c r="G1302" s="4" t="str">
        <f t="shared" si="222"/>
        <v>C02053</v>
      </c>
      <c r="H1302" s="40">
        <f t="shared" si="223"/>
        <v>45551</v>
      </c>
      <c r="I1302" s="2">
        <f t="shared" si="224"/>
        <v>1</v>
      </c>
      <c r="J1302" s="4">
        <f t="shared" si="225"/>
        <v>3840.83</v>
      </c>
      <c r="K1302">
        <f t="shared" si="226"/>
        <v>2</v>
      </c>
      <c r="L1302">
        <f t="shared" si="227"/>
        <v>3</v>
      </c>
      <c r="M1302">
        <f t="shared" si="228"/>
        <v>5</v>
      </c>
      <c r="N1302" s="53">
        <f t="shared" si="229"/>
        <v>3.3333333333333335</v>
      </c>
      <c r="S1302" s="55" t="str">
        <f t="shared" si="230"/>
        <v>C02053</v>
      </c>
      <c r="T1302" s="56">
        <f t="shared" si="231"/>
        <v>3.3333333333333335</v>
      </c>
      <c r="U1302" s="57">
        <f t="shared" si="231"/>
        <v>3.3333333333333335</v>
      </c>
      <c r="V1302" s="51" t="str">
        <f t="shared" si="232"/>
        <v>Loyal or Potential Loyalists</v>
      </c>
    </row>
    <row r="1303" spans="2:22" x14ac:dyDescent="0.25">
      <c r="B1303" t="s">
        <v>1341</v>
      </c>
      <c r="C1303" s="40">
        <v>45622</v>
      </c>
      <c r="D1303" s="2">
        <v>2</v>
      </c>
      <c r="E1303" s="4">
        <v>487.37</v>
      </c>
      <c r="F1303" s="4"/>
      <c r="G1303" s="4" t="str">
        <f t="shared" si="222"/>
        <v>C02054</v>
      </c>
      <c r="H1303" s="40">
        <f t="shared" si="223"/>
        <v>45622</v>
      </c>
      <c r="I1303" s="2">
        <f t="shared" si="224"/>
        <v>2</v>
      </c>
      <c r="J1303" s="4">
        <f t="shared" si="225"/>
        <v>487.37</v>
      </c>
      <c r="K1303">
        <f t="shared" si="226"/>
        <v>3</v>
      </c>
      <c r="L1303">
        <f t="shared" si="227"/>
        <v>4</v>
      </c>
      <c r="M1303">
        <f t="shared" si="228"/>
        <v>3</v>
      </c>
      <c r="N1303" s="53">
        <f t="shared" si="229"/>
        <v>3.3333333333333335</v>
      </c>
      <c r="S1303" s="55" t="str">
        <f t="shared" si="230"/>
        <v>C02054</v>
      </c>
      <c r="T1303" s="56">
        <f t="shared" si="231"/>
        <v>3.3333333333333335</v>
      </c>
      <c r="U1303" s="57">
        <f t="shared" si="231"/>
        <v>3.3333333333333335</v>
      </c>
      <c r="V1303" s="51" t="str">
        <f t="shared" si="232"/>
        <v>Loyal or Potential Loyalists</v>
      </c>
    </row>
    <row r="1304" spans="2:22" x14ac:dyDescent="0.25">
      <c r="B1304" t="s">
        <v>1342</v>
      </c>
      <c r="C1304" s="40">
        <v>45645</v>
      </c>
      <c r="D1304" s="2">
        <v>1</v>
      </c>
      <c r="E1304" s="4">
        <v>132.41999999999999</v>
      </c>
      <c r="F1304" s="4"/>
      <c r="G1304" s="4" t="str">
        <f t="shared" si="222"/>
        <v>C02055</v>
      </c>
      <c r="H1304" s="40">
        <f t="shared" si="223"/>
        <v>45645</v>
      </c>
      <c r="I1304" s="2">
        <f t="shared" si="224"/>
        <v>1</v>
      </c>
      <c r="J1304" s="4">
        <f t="shared" si="225"/>
        <v>132.41999999999999</v>
      </c>
      <c r="K1304">
        <f t="shared" si="226"/>
        <v>3</v>
      </c>
      <c r="L1304">
        <f t="shared" si="227"/>
        <v>3</v>
      </c>
      <c r="M1304">
        <f t="shared" si="228"/>
        <v>1</v>
      </c>
      <c r="N1304" s="53">
        <f t="shared" si="229"/>
        <v>2.3333333333333335</v>
      </c>
      <c r="S1304" s="55" t="str">
        <f t="shared" si="230"/>
        <v>C02055</v>
      </c>
      <c r="T1304" s="56">
        <f t="shared" si="231"/>
        <v>2.3333333333333335</v>
      </c>
      <c r="U1304" s="57">
        <f t="shared" si="231"/>
        <v>2.3333333333333335</v>
      </c>
      <c r="V1304" s="51" t="str">
        <f t="shared" si="232"/>
        <v>At Risk Customers</v>
      </c>
    </row>
    <row r="1305" spans="2:22" x14ac:dyDescent="0.25">
      <c r="B1305" t="s">
        <v>1343</v>
      </c>
      <c r="C1305" s="40">
        <v>45961</v>
      </c>
      <c r="D1305" s="2">
        <v>7</v>
      </c>
      <c r="E1305" s="4">
        <v>3279.69</v>
      </c>
      <c r="F1305" s="4"/>
      <c r="G1305" s="4" t="str">
        <f t="shared" si="222"/>
        <v>C02057</v>
      </c>
      <c r="H1305" s="40">
        <f t="shared" si="223"/>
        <v>45961</v>
      </c>
      <c r="I1305" s="2">
        <f t="shared" si="224"/>
        <v>7</v>
      </c>
      <c r="J1305" s="4">
        <f t="shared" si="225"/>
        <v>3279.69</v>
      </c>
      <c r="K1305">
        <f t="shared" si="226"/>
        <v>5</v>
      </c>
      <c r="L1305">
        <f t="shared" si="227"/>
        <v>5</v>
      </c>
      <c r="M1305">
        <f t="shared" si="228"/>
        <v>4</v>
      </c>
      <c r="N1305" s="53">
        <f t="shared" si="229"/>
        <v>4.666666666666667</v>
      </c>
      <c r="S1305" s="55" t="str">
        <f t="shared" si="230"/>
        <v>C02057</v>
      </c>
      <c r="T1305" s="56">
        <f t="shared" si="231"/>
        <v>4.666666666666667</v>
      </c>
      <c r="U1305" s="57">
        <f t="shared" si="231"/>
        <v>4.666666666666667</v>
      </c>
      <c r="V1305" s="51" t="str">
        <f t="shared" si="232"/>
        <v>Champions</v>
      </c>
    </row>
    <row r="1306" spans="2:22" x14ac:dyDescent="0.25">
      <c r="B1306" t="s">
        <v>1344</v>
      </c>
      <c r="C1306" s="40">
        <v>44963</v>
      </c>
      <c r="D1306" s="2">
        <v>1</v>
      </c>
      <c r="E1306" s="4">
        <v>75.680000000000007</v>
      </c>
      <c r="F1306" s="4"/>
      <c r="G1306" s="4" t="str">
        <f t="shared" si="222"/>
        <v>C02059</v>
      </c>
      <c r="H1306" s="40">
        <f t="shared" si="223"/>
        <v>44963</v>
      </c>
      <c r="I1306" s="2">
        <f t="shared" si="224"/>
        <v>1</v>
      </c>
      <c r="J1306" s="4">
        <f t="shared" si="225"/>
        <v>75.680000000000007</v>
      </c>
      <c r="K1306">
        <f t="shared" si="226"/>
        <v>1</v>
      </c>
      <c r="L1306">
        <f t="shared" si="227"/>
        <v>3</v>
      </c>
      <c r="M1306">
        <f t="shared" si="228"/>
        <v>1</v>
      </c>
      <c r="N1306" s="53">
        <f t="shared" si="229"/>
        <v>1.6666666666666667</v>
      </c>
      <c r="S1306" s="55" t="str">
        <f t="shared" si="230"/>
        <v>C02059</v>
      </c>
      <c r="T1306" s="56">
        <f t="shared" si="231"/>
        <v>1.6666666666666667</v>
      </c>
      <c r="U1306" s="57">
        <f t="shared" si="231"/>
        <v>1.6666666666666667</v>
      </c>
      <c r="V1306" s="51" t="str">
        <f t="shared" si="232"/>
        <v>Lost Customers</v>
      </c>
    </row>
    <row r="1307" spans="2:22" x14ac:dyDescent="0.25">
      <c r="B1307" t="s">
        <v>1345</v>
      </c>
      <c r="C1307" s="40">
        <v>45908</v>
      </c>
      <c r="D1307" s="2">
        <v>1</v>
      </c>
      <c r="E1307" s="4">
        <v>45.94</v>
      </c>
      <c r="F1307" s="4"/>
      <c r="G1307" s="4" t="str">
        <f t="shared" si="222"/>
        <v>C02060</v>
      </c>
      <c r="H1307" s="40">
        <f t="shared" si="223"/>
        <v>45908</v>
      </c>
      <c r="I1307" s="2">
        <f t="shared" si="224"/>
        <v>1</v>
      </c>
      <c r="J1307" s="4">
        <f t="shared" si="225"/>
        <v>45.94</v>
      </c>
      <c r="K1307">
        <f t="shared" si="226"/>
        <v>4</v>
      </c>
      <c r="L1307">
        <f t="shared" si="227"/>
        <v>3</v>
      </c>
      <c r="M1307">
        <f t="shared" si="228"/>
        <v>1</v>
      </c>
      <c r="N1307" s="53">
        <f t="shared" si="229"/>
        <v>2.6666666666666665</v>
      </c>
      <c r="S1307" s="55" t="str">
        <f t="shared" si="230"/>
        <v>C02060</v>
      </c>
      <c r="T1307" s="56">
        <f t="shared" si="231"/>
        <v>2.6666666666666665</v>
      </c>
      <c r="U1307" s="57">
        <f t="shared" si="231"/>
        <v>2.6666666666666665</v>
      </c>
      <c r="V1307" s="51" t="str">
        <f t="shared" si="232"/>
        <v>At Risk Customers</v>
      </c>
    </row>
    <row r="1308" spans="2:22" x14ac:dyDescent="0.25">
      <c r="B1308" t="s">
        <v>1346</v>
      </c>
      <c r="C1308" s="40">
        <v>45671</v>
      </c>
      <c r="D1308" s="2">
        <v>1</v>
      </c>
      <c r="E1308" s="4">
        <v>390.06</v>
      </c>
      <c r="F1308" s="4"/>
      <c r="G1308" s="4" t="str">
        <f t="shared" si="222"/>
        <v>C02061</v>
      </c>
      <c r="H1308" s="40">
        <f t="shared" si="223"/>
        <v>45671</v>
      </c>
      <c r="I1308" s="2">
        <f t="shared" si="224"/>
        <v>1</v>
      </c>
      <c r="J1308" s="4">
        <f t="shared" si="225"/>
        <v>390.06</v>
      </c>
      <c r="K1308">
        <f t="shared" si="226"/>
        <v>3</v>
      </c>
      <c r="L1308">
        <f t="shared" si="227"/>
        <v>3</v>
      </c>
      <c r="M1308">
        <f t="shared" si="228"/>
        <v>2</v>
      </c>
      <c r="N1308" s="53">
        <f t="shared" si="229"/>
        <v>2.6666666666666665</v>
      </c>
      <c r="S1308" s="55" t="str">
        <f t="shared" si="230"/>
        <v>C02061</v>
      </c>
      <c r="T1308" s="56">
        <f t="shared" si="231"/>
        <v>2.6666666666666665</v>
      </c>
      <c r="U1308" s="57">
        <f t="shared" si="231"/>
        <v>2.6666666666666665</v>
      </c>
      <c r="V1308" s="51" t="str">
        <f t="shared" si="232"/>
        <v>At Risk Customers</v>
      </c>
    </row>
    <row r="1309" spans="2:22" x14ac:dyDescent="0.25">
      <c r="B1309" t="s">
        <v>1347</v>
      </c>
      <c r="C1309" s="40">
        <v>46000</v>
      </c>
      <c r="D1309" s="2">
        <v>28</v>
      </c>
      <c r="E1309" s="4">
        <v>13468.6</v>
      </c>
      <c r="F1309" s="4"/>
      <c r="G1309" s="4" t="str">
        <f t="shared" si="222"/>
        <v>C02063</v>
      </c>
      <c r="H1309" s="40">
        <f t="shared" si="223"/>
        <v>46000</v>
      </c>
      <c r="I1309" s="2">
        <f t="shared" si="224"/>
        <v>28</v>
      </c>
      <c r="J1309" s="4">
        <f t="shared" si="225"/>
        <v>13468.6</v>
      </c>
      <c r="K1309">
        <f t="shared" si="226"/>
        <v>5</v>
      </c>
      <c r="L1309">
        <f t="shared" si="227"/>
        <v>5</v>
      </c>
      <c r="M1309">
        <f t="shared" si="228"/>
        <v>5</v>
      </c>
      <c r="N1309" s="53">
        <f t="shared" si="229"/>
        <v>5</v>
      </c>
      <c r="S1309" s="55" t="str">
        <f t="shared" si="230"/>
        <v>C02063</v>
      </c>
      <c r="T1309" s="56">
        <f t="shared" si="231"/>
        <v>5</v>
      </c>
      <c r="U1309" s="57">
        <f t="shared" si="231"/>
        <v>5</v>
      </c>
      <c r="V1309" s="51" t="str">
        <f t="shared" si="232"/>
        <v>Champions</v>
      </c>
    </row>
    <row r="1310" spans="2:22" x14ac:dyDescent="0.25">
      <c r="B1310" t="s">
        <v>1348</v>
      </c>
      <c r="C1310" s="40">
        <v>45245</v>
      </c>
      <c r="D1310" s="2">
        <v>2</v>
      </c>
      <c r="E1310" s="4">
        <v>595.96</v>
      </c>
      <c r="F1310" s="4"/>
      <c r="G1310" s="4" t="str">
        <f t="shared" si="222"/>
        <v>C02064</v>
      </c>
      <c r="H1310" s="40">
        <f t="shared" si="223"/>
        <v>45245</v>
      </c>
      <c r="I1310" s="2">
        <f t="shared" si="224"/>
        <v>2</v>
      </c>
      <c r="J1310" s="4">
        <f t="shared" si="225"/>
        <v>595.96</v>
      </c>
      <c r="K1310">
        <f t="shared" si="226"/>
        <v>1</v>
      </c>
      <c r="L1310">
        <f t="shared" si="227"/>
        <v>4</v>
      </c>
      <c r="M1310">
        <f t="shared" si="228"/>
        <v>3</v>
      </c>
      <c r="N1310" s="53">
        <f t="shared" si="229"/>
        <v>2.6666666666666665</v>
      </c>
      <c r="S1310" s="55" t="str">
        <f t="shared" si="230"/>
        <v>C02064</v>
      </c>
      <c r="T1310" s="56">
        <f t="shared" si="231"/>
        <v>2.6666666666666665</v>
      </c>
      <c r="U1310" s="57">
        <f t="shared" si="231"/>
        <v>2.6666666666666665</v>
      </c>
      <c r="V1310" s="51" t="str">
        <f t="shared" si="232"/>
        <v>At Risk Customers</v>
      </c>
    </row>
    <row r="1311" spans="2:22" x14ac:dyDescent="0.25">
      <c r="B1311" t="s">
        <v>1349</v>
      </c>
      <c r="C1311" s="40">
        <v>45829</v>
      </c>
      <c r="D1311" s="2">
        <v>2</v>
      </c>
      <c r="E1311" s="4">
        <v>2964.2</v>
      </c>
      <c r="F1311" s="4"/>
      <c r="G1311" s="4" t="str">
        <f t="shared" si="222"/>
        <v>C02065</v>
      </c>
      <c r="H1311" s="40">
        <f t="shared" si="223"/>
        <v>45829</v>
      </c>
      <c r="I1311" s="2">
        <f t="shared" si="224"/>
        <v>2</v>
      </c>
      <c r="J1311" s="4">
        <f t="shared" si="225"/>
        <v>2964.2</v>
      </c>
      <c r="K1311">
        <f t="shared" si="226"/>
        <v>4</v>
      </c>
      <c r="L1311">
        <f t="shared" si="227"/>
        <v>4</v>
      </c>
      <c r="M1311">
        <f t="shared" si="228"/>
        <v>4</v>
      </c>
      <c r="N1311" s="53">
        <f t="shared" si="229"/>
        <v>4</v>
      </c>
      <c r="S1311" s="55" t="str">
        <f t="shared" si="230"/>
        <v>C02065</v>
      </c>
      <c r="T1311" s="56">
        <f t="shared" si="231"/>
        <v>4</v>
      </c>
      <c r="U1311" s="57">
        <f t="shared" si="231"/>
        <v>4</v>
      </c>
      <c r="V1311" s="51" t="str">
        <f t="shared" si="232"/>
        <v>Loyal or Potential Loyalists</v>
      </c>
    </row>
    <row r="1312" spans="2:22" x14ac:dyDescent="0.25">
      <c r="B1312" t="s">
        <v>1350</v>
      </c>
      <c r="C1312" s="40">
        <v>45493</v>
      </c>
      <c r="D1312" s="2">
        <v>1</v>
      </c>
      <c r="E1312" s="4">
        <v>255.25</v>
      </c>
      <c r="F1312" s="4"/>
      <c r="G1312" s="4" t="str">
        <f t="shared" si="222"/>
        <v>C02067</v>
      </c>
      <c r="H1312" s="40">
        <f t="shared" si="223"/>
        <v>45493</v>
      </c>
      <c r="I1312" s="2">
        <f t="shared" si="224"/>
        <v>1</v>
      </c>
      <c r="J1312" s="4">
        <f t="shared" si="225"/>
        <v>255.25</v>
      </c>
      <c r="K1312">
        <f t="shared" si="226"/>
        <v>2</v>
      </c>
      <c r="L1312">
        <f t="shared" si="227"/>
        <v>3</v>
      </c>
      <c r="M1312">
        <f t="shared" si="228"/>
        <v>2</v>
      </c>
      <c r="N1312" s="53">
        <f t="shared" si="229"/>
        <v>2.3333333333333335</v>
      </c>
      <c r="S1312" s="55" t="str">
        <f t="shared" si="230"/>
        <v>C02067</v>
      </c>
      <c r="T1312" s="56">
        <f t="shared" si="231"/>
        <v>2.3333333333333335</v>
      </c>
      <c r="U1312" s="57">
        <f t="shared" si="231"/>
        <v>2.3333333333333335</v>
      </c>
      <c r="V1312" s="51" t="str">
        <f t="shared" si="232"/>
        <v>At Risk Customers</v>
      </c>
    </row>
    <row r="1313" spans="2:22" x14ac:dyDescent="0.25">
      <c r="B1313" t="s">
        <v>1351</v>
      </c>
      <c r="C1313" s="40">
        <v>45218</v>
      </c>
      <c r="D1313" s="2">
        <v>1</v>
      </c>
      <c r="E1313" s="4">
        <v>274.19</v>
      </c>
      <c r="F1313" s="4"/>
      <c r="G1313" s="4" t="str">
        <f t="shared" si="222"/>
        <v>C02068</v>
      </c>
      <c r="H1313" s="40">
        <f t="shared" si="223"/>
        <v>45218</v>
      </c>
      <c r="I1313" s="2">
        <f t="shared" si="224"/>
        <v>1</v>
      </c>
      <c r="J1313" s="4">
        <f t="shared" si="225"/>
        <v>274.19</v>
      </c>
      <c r="K1313">
        <f t="shared" si="226"/>
        <v>1</v>
      </c>
      <c r="L1313">
        <f t="shared" si="227"/>
        <v>3</v>
      </c>
      <c r="M1313">
        <f t="shared" si="228"/>
        <v>2</v>
      </c>
      <c r="N1313" s="53">
        <f t="shared" si="229"/>
        <v>2</v>
      </c>
      <c r="S1313" s="55" t="str">
        <f t="shared" si="230"/>
        <v>C02068</v>
      </c>
      <c r="T1313" s="56">
        <f t="shared" si="231"/>
        <v>2</v>
      </c>
      <c r="U1313" s="57">
        <f t="shared" si="231"/>
        <v>2</v>
      </c>
      <c r="V1313" s="51" t="str">
        <f t="shared" si="232"/>
        <v>Lost Customers</v>
      </c>
    </row>
    <row r="1314" spans="2:22" x14ac:dyDescent="0.25">
      <c r="B1314" t="s">
        <v>1352</v>
      </c>
      <c r="C1314" s="40">
        <v>45698</v>
      </c>
      <c r="D1314" s="2">
        <v>4</v>
      </c>
      <c r="E1314" s="4">
        <v>1306.8399999999999</v>
      </c>
      <c r="F1314" s="4"/>
      <c r="G1314" s="4" t="str">
        <f t="shared" si="222"/>
        <v>C02069</v>
      </c>
      <c r="H1314" s="40">
        <f t="shared" si="223"/>
        <v>45698</v>
      </c>
      <c r="I1314" s="2">
        <f t="shared" si="224"/>
        <v>4</v>
      </c>
      <c r="J1314" s="4">
        <f t="shared" si="225"/>
        <v>1306.8399999999999</v>
      </c>
      <c r="K1314">
        <f t="shared" si="226"/>
        <v>3</v>
      </c>
      <c r="L1314">
        <f t="shared" si="227"/>
        <v>5</v>
      </c>
      <c r="M1314">
        <f t="shared" si="228"/>
        <v>4</v>
      </c>
      <c r="N1314" s="53">
        <f t="shared" si="229"/>
        <v>4</v>
      </c>
      <c r="S1314" s="55" t="str">
        <f t="shared" si="230"/>
        <v>C02069</v>
      </c>
      <c r="T1314" s="56">
        <f t="shared" si="231"/>
        <v>4</v>
      </c>
      <c r="U1314" s="57">
        <f t="shared" si="231"/>
        <v>4</v>
      </c>
      <c r="V1314" s="51" t="str">
        <f t="shared" si="232"/>
        <v>Loyal or Potential Loyalists</v>
      </c>
    </row>
    <row r="1315" spans="2:22" x14ac:dyDescent="0.25">
      <c r="B1315" t="s">
        <v>1353</v>
      </c>
      <c r="C1315" s="40">
        <v>46011</v>
      </c>
      <c r="D1315" s="2">
        <v>3</v>
      </c>
      <c r="E1315" s="4">
        <v>3299.2</v>
      </c>
      <c r="F1315" s="4"/>
      <c r="G1315" s="4" t="str">
        <f t="shared" si="222"/>
        <v>C02071</v>
      </c>
      <c r="H1315" s="40">
        <f t="shared" si="223"/>
        <v>46011</v>
      </c>
      <c r="I1315" s="2">
        <f t="shared" si="224"/>
        <v>3</v>
      </c>
      <c r="J1315" s="4">
        <f t="shared" si="225"/>
        <v>3299.2</v>
      </c>
      <c r="K1315">
        <f t="shared" si="226"/>
        <v>5</v>
      </c>
      <c r="L1315">
        <f t="shared" si="227"/>
        <v>4</v>
      </c>
      <c r="M1315">
        <f t="shared" si="228"/>
        <v>4</v>
      </c>
      <c r="N1315" s="53">
        <f t="shared" si="229"/>
        <v>4.333333333333333</v>
      </c>
      <c r="S1315" s="55" t="str">
        <f t="shared" si="230"/>
        <v>C02071</v>
      </c>
      <c r="T1315" s="56">
        <f t="shared" si="231"/>
        <v>4.333333333333333</v>
      </c>
      <c r="U1315" s="57">
        <f t="shared" si="231"/>
        <v>4.333333333333333</v>
      </c>
      <c r="V1315" s="51" t="str">
        <f t="shared" si="232"/>
        <v>Champions</v>
      </c>
    </row>
    <row r="1316" spans="2:22" x14ac:dyDescent="0.25">
      <c r="B1316" t="s">
        <v>1354</v>
      </c>
      <c r="C1316" s="40">
        <v>45942</v>
      </c>
      <c r="D1316" s="2">
        <v>2</v>
      </c>
      <c r="E1316" s="4">
        <v>3099.1</v>
      </c>
      <c r="F1316" s="4"/>
      <c r="G1316" s="4" t="str">
        <f t="shared" si="222"/>
        <v>C02072</v>
      </c>
      <c r="H1316" s="40">
        <f t="shared" si="223"/>
        <v>45942</v>
      </c>
      <c r="I1316" s="2">
        <f t="shared" si="224"/>
        <v>2</v>
      </c>
      <c r="J1316" s="4">
        <f t="shared" si="225"/>
        <v>3099.1</v>
      </c>
      <c r="K1316">
        <f t="shared" si="226"/>
        <v>5</v>
      </c>
      <c r="L1316">
        <f t="shared" si="227"/>
        <v>4</v>
      </c>
      <c r="M1316">
        <f t="shared" si="228"/>
        <v>4</v>
      </c>
      <c r="N1316" s="53">
        <f t="shared" si="229"/>
        <v>4.333333333333333</v>
      </c>
      <c r="S1316" s="55" t="str">
        <f t="shared" si="230"/>
        <v>C02072</v>
      </c>
      <c r="T1316" s="56">
        <f t="shared" si="231"/>
        <v>4.333333333333333</v>
      </c>
      <c r="U1316" s="57">
        <f t="shared" si="231"/>
        <v>4.333333333333333</v>
      </c>
      <c r="V1316" s="51" t="str">
        <f t="shared" si="232"/>
        <v>Champions</v>
      </c>
    </row>
    <row r="1317" spans="2:22" x14ac:dyDescent="0.25">
      <c r="B1317" t="s">
        <v>1355</v>
      </c>
      <c r="C1317" s="40">
        <v>45078</v>
      </c>
      <c r="D1317" s="2">
        <v>1</v>
      </c>
      <c r="E1317" s="4">
        <v>454.96</v>
      </c>
      <c r="F1317" s="4"/>
      <c r="G1317" s="4" t="str">
        <f t="shared" si="222"/>
        <v>C02074</v>
      </c>
      <c r="H1317" s="40">
        <f t="shared" si="223"/>
        <v>45078</v>
      </c>
      <c r="I1317" s="2">
        <f t="shared" si="224"/>
        <v>1</v>
      </c>
      <c r="J1317" s="4">
        <f t="shared" si="225"/>
        <v>454.96</v>
      </c>
      <c r="K1317">
        <f t="shared" si="226"/>
        <v>1</v>
      </c>
      <c r="L1317">
        <f t="shared" si="227"/>
        <v>3</v>
      </c>
      <c r="M1317">
        <f t="shared" si="228"/>
        <v>2</v>
      </c>
      <c r="N1317" s="53">
        <f t="shared" si="229"/>
        <v>2</v>
      </c>
      <c r="S1317" s="55" t="str">
        <f t="shared" si="230"/>
        <v>C02074</v>
      </c>
      <c r="T1317" s="56">
        <f t="shared" si="231"/>
        <v>2</v>
      </c>
      <c r="U1317" s="57">
        <f t="shared" si="231"/>
        <v>2</v>
      </c>
      <c r="V1317" s="51" t="str">
        <f t="shared" si="232"/>
        <v>Lost Customers</v>
      </c>
    </row>
    <row r="1318" spans="2:22" x14ac:dyDescent="0.25">
      <c r="B1318" t="s">
        <v>1356</v>
      </c>
      <c r="C1318" s="40">
        <v>45312</v>
      </c>
      <c r="D1318" s="2">
        <v>1</v>
      </c>
      <c r="E1318" s="4">
        <v>188.69</v>
      </c>
      <c r="F1318" s="4"/>
      <c r="G1318" s="4" t="str">
        <f t="shared" si="222"/>
        <v>C02075</v>
      </c>
      <c r="H1318" s="40">
        <f t="shared" si="223"/>
        <v>45312</v>
      </c>
      <c r="I1318" s="2">
        <f t="shared" si="224"/>
        <v>1</v>
      </c>
      <c r="J1318" s="4">
        <f t="shared" si="225"/>
        <v>188.69</v>
      </c>
      <c r="K1318">
        <f t="shared" si="226"/>
        <v>1</v>
      </c>
      <c r="L1318">
        <f t="shared" si="227"/>
        <v>3</v>
      </c>
      <c r="M1318">
        <f t="shared" si="228"/>
        <v>2</v>
      </c>
      <c r="N1318" s="53">
        <f t="shared" si="229"/>
        <v>2</v>
      </c>
      <c r="S1318" s="55" t="str">
        <f t="shared" si="230"/>
        <v>C02075</v>
      </c>
      <c r="T1318" s="56">
        <f t="shared" si="231"/>
        <v>2</v>
      </c>
      <c r="U1318" s="57">
        <f t="shared" si="231"/>
        <v>2</v>
      </c>
      <c r="V1318" s="51" t="str">
        <f t="shared" si="232"/>
        <v>Lost Customers</v>
      </c>
    </row>
    <row r="1319" spans="2:22" x14ac:dyDescent="0.25">
      <c r="B1319" t="s">
        <v>1357</v>
      </c>
      <c r="C1319" s="40">
        <v>45046</v>
      </c>
      <c r="D1319" s="2">
        <v>1</v>
      </c>
      <c r="E1319" s="4">
        <v>2301.21</v>
      </c>
      <c r="F1319" s="4"/>
      <c r="G1319" s="4" t="str">
        <f t="shared" si="222"/>
        <v>C02076</v>
      </c>
      <c r="H1319" s="40">
        <f t="shared" si="223"/>
        <v>45046</v>
      </c>
      <c r="I1319" s="2">
        <f t="shared" si="224"/>
        <v>1</v>
      </c>
      <c r="J1319" s="4">
        <f t="shared" si="225"/>
        <v>2301.21</v>
      </c>
      <c r="K1319">
        <f t="shared" si="226"/>
        <v>1</v>
      </c>
      <c r="L1319">
        <f t="shared" si="227"/>
        <v>3</v>
      </c>
      <c r="M1319">
        <f t="shared" si="228"/>
        <v>4</v>
      </c>
      <c r="N1319" s="53">
        <f t="shared" si="229"/>
        <v>2.6666666666666665</v>
      </c>
      <c r="S1319" s="55" t="str">
        <f t="shared" si="230"/>
        <v>C02076</v>
      </c>
      <c r="T1319" s="56">
        <f t="shared" si="231"/>
        <v>2.6666666666666665</v>
      </c>
      <c r="U1319" s="57">
        <f t="shared" si="231"/>
        <v>2.6666666666666665</v>
      </c>
      <c r="V1319" s="51" t="str">
        <f t="shared" si="232"/>
        <v>At Risk Customers</v>
      </c>
    </row>
    <row r="1320" spans="2:22" x14ac:dyDescent="0.25">
      <c r="B1320" t="s">
        <v>1358</v>
      </c>
      <c r="C1320" s="40">
        <v>45962</v>
      </c>
      <c r="D1320" s="2">
        <v>2</v>
      </c>
      <c r="E1320" s="4">
        <v>331.91</v>
      </c>
      <c r="F1320" s="4"/>
      <c r="G1320" s="4" t="str">
        <f t="shared" si="222"/>
        <v>C02078</v>
      </c>
      <c r="H1320" s="40">
        <f t="shared" si="223"/>
        <v>45962</v>
      </c>
      <c r="I1320" s="2">
        <f t="shared" si="224"/>
        <v>2</v>
      </c>
      <c r="J1320" s="4">
        <f t="shared" si="225"/>
        <v>331.91</v>
      </c>
      <c r="K1320">
        <f t="shared" si="226"/>
        <v>5</v>
      </c>
      <c r="L1320">
        <f t="shared" si="227"/>
        <v>4</v>
      </c>
      <c r="M1320">
        <f t="shared" si="228"/>
        <v>2</v>
      </c>
      <c r="N1320" s="53">
        <f t="shared" si="229"/>
        <v>3.6666666666666665</v>
      </c>
      <c r="S1320" s="55" t="str">
        <f t="shared" si="230"/>
        <v>C02078</v>
      </c>
      <c r="T1320" s="56">
        <f t="shared" si="231"/>
        <v>3.6666666666666665</v>
      </c>
      <c r="U1320" s="57">
        <f t="shared" si="231"/>
        <v>3.6666666666666665</v>
      </c>
      <c r="V1320" s="51" t="str">
        <f t="shared" si="232"/>
        <v>Loyal or Potential Loyalists</v>
      </c>
    </row>
    <row r="1321" spans="2:22" x14ac:dyDescent="0.25">
      <c r="B1321" t="s">
        <v>1359</v>
      </c>
      <c r="C1321" s="40">
        <v>45945</v>
      </c>
      <c r="D1321" s="2">
        <v>7</v>
      </c>
      <c r="E1321" s="4">
        <v>4429.26</v>
      </c>
      <c r="F1321" s="4"/>
      <c r="G1321" s="4" t="str">
        <f t="shared" si="222"/>
        <v>C02079</v>
      </c>
      <c r="H1321" s="40">
        <f t="shared" si="223"/>
        <v>45945</v>
      </c>
      <c r="I1321" s="2">
        <f t="shared" si="224"/>
        <v>7</v>
      </c>
      <c r="J1321" s="4">
        <f t="shared" si="225"/>
        <v>4429.26</v>
      </c>
      <c r="K1321">
        <f t="shared" si="226"/>
        <v>5</v>
      </c>
      <c r="L1321">
        <f t="shared" si="227"/>
        <v>5</v>
      </c>
      <c r="M1321">
        <f t="shared" si="228"/>
        <v>5</v>
      </c>
      <c r="N1321" s="53">
        <f t="shared" si="229"/>
        <v>5</v>
      </c>
      <c r="S1321" s="55" t="str">
        <f t="shared" si="230"/>
        <v>C02079</v>
      </c>
      <c r="T1321" s="56">
        <f t="shared" si="231"/>
        <v>5</v>
      </c>
      <c r="U1321" s="57">
        <f t="shared" si="231"/>
        <v>5</v>
      </c>
      <c r="V1321" s="51" t="str">
        <f t="shared" si="232"/>
        <v>Champions</v>
      </c>
    </row>
    <row r="1322" spans="2:22" x14ac:dyDescent="0.25">
      <c r="B1322" t="s">
        <v>1360</v>
      </c>
      <c r="C1322" s="40">
        <v>45677</v>
      </c>
      <c r="D1322" s="2">
        <v>1</v>
      </c>
      <c r="E1322" s="4">
        <v>393.28</v>
      </c>
      <c r="F1322" s="4"/>
      <c r="G1322" s="4" t="str">
        <f t="shared" si="222"/>
        <v>C02080</v>
      </c>
      <c r="H1322" s="40">
        <f t="shared" si="223"/>
        <v>45677</v>
      </c>
      <c r="I1322" s="2">
        <f t="shared" si="224"/>
        <v>1</v>
      </c>
      <c r="J1322" s="4">
        <f t="shared" si="225"/>
        <v>393.28</v>
      </c>
      <c r="K1322">
        <f t="shared" si="226"/>
        <v>3</v>
      </c>
      <c r="L1322">
        <f t="shared" si="227"/>
        <v>3</v>
      </c>
      <c r="M1322">
        <f t="shared" si="228"/>
        <v>2</v>
      </c>
      <c r="N1322" s="53">
        <f t="shared" si="229"/>
        <v>2.6666666666666665</v>
      </c>
      <c r="S1322" s="55" t="str">
        <f t="shared" si="230"/>
        <v>C02080</v>
      </c>
      <c r="T1322" s="56">
        <f t="shared" si="231"/>
        <v>2.6666666666666665</v>
      </c>
      <c r="U1322" s="57">
        <f t="shared" si="231"/>
        <v>2.6666666666666665</v>
      </c>
      <c r="V1322" s="51" t="str">
        <f t="shared" si="232"/>
        <v>At Risk Customers</v>
      </c>
    </row>
    <row r="1323" spans="2:22" x14ac:dyDescent="0.25">
      <c r="B1323" t="s">
        <v>1361</v>
      </c>
      <c r="C1323" s="40">
        <v>45891</v>
      </c>
      <c r="D1323" s="2">
        <v>4</v>
      </c>
      <c r="E1323" s="4">
        <v>551.66</v>
      </c>
      <c r="F1323" s="4"/>
      <c r="G1323" s="4" t="str">
        <f t="shared" si="222"/>
        <v>C02081</v>
      </c>
      <c r="H1323" s="40">
        <f t="shared" si="223"/>
        <v>45891</v>
      </c>
      <c r="I1323" s="2">
        <f t="shared" si="224"/>
        <v>4</v>
      </c>
      <c r="J1323" s="4">
        <f t="shared" si="225"/>
        <v>551.66</v>
      </c>
      <c r="K1323">
        <f t="shared" si="226"/>
        <v>4</v>
      </c>
      <c r="L1323">
        <f t="shared" si="227"/>
        <v>5</v>
      </c>
      <c r="M1323">
        <f t="shared" si="228"/>
        <v>3</v>
      </c>
      <c r="N1323" s="53">
        <f t="shared" si="229"/>
        <v>4</v>
      </c>
      <c r="S1323" s="55" t="str">
        <f t="shared" si="230"/>
        <v>C02081</v>
      </c>
      <c r="T1323" s="56">
        <f t="shared" si="231"/>
        <v>4</v>
      </c>
      <c r="U1323" s="57">
        <f t="shared" si="231"/>
        <v>4</v>
      </c>
      <c r="V1323" s="51" t="str">
        <f t="shared" si="232"/>
        <v>Loyal or Potential Loyalists</v>
      </c>
    </row>
    <row r="1324" spans="2:22" x14ac:dyDescent="0.25">
      <c r="B1324" t="s">
        <v>1362</v>
      </c>
      <c r="C1324" s="40">
        <v>45790</v>
      </c>
      <c r="D1324" s="2">
        <v>4</v>
      </c>
      <c r="E1324" s="4">
        <v>2446.0500000000002</v>
      </c>
      <c r="F1324" s="4"/>
      <c r="G1324" s="4" t="str">
        <f t="shared" si="222"/>
        <v>C02083</v>
      </c>
      <c r="H1324" s="40">
        <f t="shared" si="223"/>
        <v>45790</v>
      </c>
      <c r="I1324" s="2">
        <f t="shared" si="224"/>
        <v>4</v>
      </c>
      <c r="J1324" s="4">
        <f t="shared" si="225"/>
        <v>2446.0500000000002</v>
      </c>
      <c r="K1324">
        <f t="shared" si="226"/>
        <v>3</v>
      </c>
      <c r="L1324">
        <f t="shared" si="227"/>
        <v>5</v>
      </c>
      <c r="M1324">
        <f t="shared" si="228"/>
        <v>4</v>
      </c>
      <c r="N1324" s="53">
        <f t="shared" si="229"/>
        <v>4</v>
      </c>
      <c r="S1324" s="55" t="str">
        <f t="shared" si="230"/>
        <v>C02083</v>
      </c>
      <c r="T1324" s="56">
        <f t="shared" si="231"/>
        <v>4</v>
      </c>
      <c r="U1324" s="57">
        <f t="shared" si="231"/>
        <v>4</v>
      </c>
      <c r="V1324" s="51" t="str">
        <f t="shared" si="232"/>
        <v>Loyal or Potential Loyalists</v>
      </c>
    </row>
    <row r="1325" spans="2:22" x14ac:dyDescent="0.25">
      <c r="B1325" t="s">
        <v>1363</v>
      </c>
      <c r="C1325" s="40">
        <v>45749</v>
      </c>
      <c r="D1325" s="2">
        <v>2</v>
      </c>
      <c r="E1325" s="4">
        <v>3557.45</v>
      </c>
      <c r="F1325" s="4"/>
      <c r="G1325" s="4" t="str">
        <f t="shared" si="222"/>
        <v>C02084</v>
      </c>
      <c r="H1325" s="40">
        <f t="shared" si="223"/>
        <v>45749</v>
      </c>
      <c r="I1325" s="2">
        <f t="shared" si="224"/>
        <v>2</v>
      </c>
      <c r="J1325" s="4">
        <f t="shared" si="225"/>
        <v>3557.45</v>
      </c>
      <c r="K1325">
        <f t="shared" si="226"/>
        <v>3</v>
      </c>
      <c r="L1325">
        <f t="shared" si="227"/>
        <v>4</v>
      </c>
      <c r="M1325">
        <f t="shared" si="228"/>
        <v>4</v>
      </c>
      <c r="N1325" s="53">
        <f t="shared" si="229"/>
        <v>3.6666666666666665</v>
      </c>
      <c r="S1325" s="55" t="str">
        <f t="shared" si="230"/>
        <v>C02084</v>
      </c>
      <c r="T1325" s="56">
        <f t="shared" si="231"/>
        <v>3.6666666666666665</v>
      </c>
      <c r="U1325" s="57">
        <f t="shared" si="231"/>
        <v>3.6666666666666665</v>
      </c>
      <c r="V1325" s="51" t="str">
        <f t="shared" si="232"/>
        <v>Loyal or Potential Loyalists</v>
      </c>
    </row>
    <row r="1326" spans="2:22" x14ac:dyDescent="0.25">
      <c r="B1326" t="s">
        <v>1364</v>
      </c>
      <c r="C1326" s="40">
        <v>45908</v>
      </c>
      <c r="D1326" s="2">
        <v>4</v>
      </c>
      <c r="E1326" s="4">
        <v>2252.7199999999998</v>
      </c>
      <c r="F1326" s="4"/>
      <c r="G1326" s="4" t="str">
        <f t="shared" si="222"/>
        <v>C02085</v>
      </c>
      <c r="H1326" s="40">
        <f t="shared" si="223"/>
        <v>45908</v>
      </c>
      <c r="I1326" s="2">
        <f t="shared" si="224"/>
        <v>4</v>
      </c>
      <c r="J1326" s="4">
        <f t="shared" si="225"/>
        <v>2252.7199999999998</v>
      </c>
      <c r="K1326">
        <f t="shared" si="226"/>
        <v>4</v>
      </c>
      <c r="L1326">
        <f t="shared" si="227"/>
        <v>5</v>
      </c>
      <c r="M1326">
        <f t="shared" si="228"/>
        <v>4</v>
      </c>
      <c r="N1326" s="53">
        <f t="shared" si="229"/>
        <v>4.333333333333333</v>
      </c>
      <c r="S1326" s="55" t="str">
        <f t="shared" si="230"/>
        <v>C02085</v>
      </c>
      <c r="T1326" s="56">
        <f t="shared" si="231"/>
        <v>4.333333333333333</v>
      </c>
      <c r="U1326" s="57">
        <f t="shared" si="231"/>
        <v>4.333333333333333</v>
      </c>
      <c r="V1326" s="51" t="str">
        <f t="shared" si="232"/>
        <v>Champions</v>
      </c>
    </row>
    <row r="1327" spans="2:22" x14ac:dyDescent="0.25">
      <c r="B1327" t="s">
        <v>1365</v>
      </c>
      <c r="C1327" s="40">
        <v>45565</v>
      </c>
      <c r="D1327" s="2">
        <v>1</v>
      </c>
      <c r="E1327" s="4">
        <v>272.5</v>
      </c>
      <c r="F1327" s="4"/>
      <c r="G1327" s="4" t="str">
        <f t="shared" si="222"/>
        <v>C02088</v>
      </c>
      <c r="H1327" s="40">
        <f t="shared" si="223"/>
        <v>45565</v>
      </c>
      <c r="I1327" s="2">
        <f t="shared" si="224"/>
        <v>1</v>
      </c>
      <c r="J1327" s="4">
        <f t="shared" si="225"/>
        <v>272.5</v>
      </c>
      <c r="K1327">
        <f t="shared" si="226"/>
        <v>2</v>
      </c>
      <c r="L1327">
        <f t="shared" si="227"/>
        <v>3</v>
      </c>
      <c r="M1327">
        <f t="shared" si="228"/>
        <v>2</v>
      </c>
      <c r="N1327" s="53">
        <f t="shared" si="229"/>
        <v>2.3333333333333335</v>
      </c>
      <c r="S1327" s="55" t="str">
        <f t="shared" si="230"/>
        <v>C02088</v>
      </c>
      <c r="T1327" s="56">
        <f t="shared" si="231"/>
        <v>2.3333333333333335</v>
      </c>
      <c r="U1327" s="57">
        <f t="shared" si="231"/>
        <v>2.3333333333333335</v>
      </c>
      <c r="V1327" s="51" t="str">
        <f t="shared" si="232"/>
        <v>At Risk Customers</v>
      </c>
    </row>
    <row r="1328" spans="2:22" x14ac:dyDescent="0.25">
      <c r="B1328" t="s">
        <v>1366</v>
      </c>
      <c r="C1328" s="40">
        <v>45532</v>
      </c>
      <c r="D1328" s="2">
        <v>1</v>
      </c>
      <c r="E1328" s="4">
        <v>249.28</v>
      </c>
      <c r="F1328" s="4"/>
      <c r="G1328" s="4" t="str">
        <f t="shared" si="222"/>
        <v>C02092</v>
      </c>
      <c r="H1328" s="40">
        <f t="shared" si="223"/>
        <v>45532</v>
      </c>
      <c r="I1328" s="2">
        <f t="shared" si="224"/>
        <v>1</v>
      </c>
      <c r="J1328" s="4">
        <f t="shared" si="225"/>
        <v>249.28</v>
      </c>
      <c r="K1328">
        <f t="shared" si="226"/>
        <v>2</v>
      </c>
      <c r="L1328">
        <f t="shared" si="227"/>
        <v>3</v>
      </c>
      <c r="M1328">
        <f t="shared" si="228"/>
        <v>2</v>
      </c>
      <c r="N1328" s="53">
        <f t="shared" si="229"/>
        <v>2.3333333333333335</v>
      </c>
      <c r="S1328" s="55" t="str">
        <f t="shared" si="230"/>
        <v>C02092</v>
      </c>
      <c r="T1328" s="56">
        <f t="shared" si="231"/>
        <v>2.3333333333333335</v>
      </c>
      <c r="U1328" s="57">
        <f t="shared" si="231"/>
        <v>2.3333333333333335</v>
      </c>
      <c r="V1328" s="51" t="str">
        <f t="shared" si="232"/>
        <v>At Risk Customers</v>
      </c>
    </row>
    <row r="1329" spans="2:22" x14ac:dyDescent="0.25">
      <c r="B1329" t="s">
        <v>1367</v>
      </c>
      <c r="C1329" s="40">
        <v>45144</v>
      </c>
      <c r="D1329" s="2">
        <v>1</v>
      </c>
      <c r="E1329" s="4">
        <v>99.34</v>
      </c>
      <c r="F1329" s="4"/>
      <c r="G1329" s="4" t="str">
        <f t="shared" si="222"/>
        <v>C02093</v>
      </c>
      <c r="H1329" s="40">
        <f t="shared" si="223"/>
        <v>45144</v>
      </c>
      <c r="I1329" s="2">
        <f t="shared" si="224"/>
        <v>1</v>
      </c>
      <c r="J1329" s="4">
        <f t="shared" si="225"/>
        <v>99.34</v>
      </c>
      <c r="K1329">
        <f t="shared" si="226"/>
        <v>1</v>
      </c>
      <c r="L1329">
        <f t="shared" si="227"/>
        <v>3</v>
      </c>
      <c r="M1329">
        <f t="shared" si="228"/>
        <v>1</v>
      </c>
      <c r="N1329" s="53">
        <f t="shared" si="229"/>
        <v>1.6666666666666667</v>
      </c>
      <c r="S1329" s="55" t="str">
        <f t="shared" si="230"/>
        <v>C02093</v>
      </c>
      <c r="T1329" s="56">
        <f t="shared" si="231"/>
        <v>1.6666666666666667</v>
      </c>
      <c r="U1329" s="57">
        <f t="shared" si="231"/>
        <v>1.6666666666666667</v>
      </c>
      <c r="V1329" s="51" t="str">
        <f t="shared" si="232"/>
        <v>Lost Customers</v>
      </c>
    </row>
    <row r="1330" spans="2:22" x14ac:dyDescent="0.25">
      <c r="B1330" t="s">
        <v>1368</v>
      </c>
      <c r="C1330" s="40">
        <v>45705</v>
      </c>
      <c r="D1330" s="2">
        <v>1</v>
      </c>
      <c r="E1330" s="4">
        <v>823.4</v>
      </c>
      <c r="F1330" s="4"/>
      <c r="G1330" s="4" t="str">
        <f t="shared" si="222"/>
        <v>C02094</v>
      </c>
      <c r="H1330" s="40">
        <f t="shared" si="223"/>
        <v>45705</v>
      </c>
      <c r="I1330" s="2">
        <f t="shared" si="224"/>
        <v>1</v>
      </c>
      <c r="J1330" s="4">
        <f t="shared" si="225"/>
        <v>823.4</v>
      </c>
      <c r="K1330">
        <f t="shared" si="226"/>
        <v>3</v>
      </c>
      <c r="L1330">
        <f t="shared" si="227"/>
        <v>3</v>
      </c>
      <c r="M1330">
        <f t="shared" si="228"/>
        <v>3</v>
      </c>
      <c r="N1330" s="53">
        <f t="shared" si="229"/>
        <v>3</v>
      </c>
      <c r="S1330" s="55" t="str">
        <f t="shared" si="230"/>
        <v>C02094</v>
      </c>
      <c r="T1330" s="56">
        <f t="shared" si="231"/>
        <v>3</v>
      </c>
      <c r="U1330" s="57">
        <f t="shared" si="231"/>
        <v>3</v>
      </c>
      <c r="V1330" s="51" t="str">
        <f t="shared" si="232"/>
        <v>At Risk Customers</v>
      </c>
    </row>
    <row r="1331" spans="2:22" x14ac:dyDescent="0.25">
      <c r="B1331" t="s">
        <v>1369</v>
      </c>
      <c r="C1331" s="40">
        <v>45877</v>
      </c>
      <c r="D1331" s="2">
        <v>9</v>
      </c>
      <c r="E1331" s="4">
        <v>5977.13</v>
      </c>
      <c r="F1331" s="4"/>
      <c r="G1331" s="4" t="str">
        <f t="shared" si="222"/>
        <v>C02098</v>
      </c>
      <c r="H1331" s="40">
        <f t="shared" si="223"/>
        <v>45877</v>
      </c>
      <c r="I1331" s="2">
        <f t="shared" si="224"/>
        <v>9</v>
      </c>
      <c r="J1331" s="4">
        <f t="shared" si="225"/>
        <v>5977.13</v>
      </c>
      <c r="K1331">
        <f t="shared" si="226"/>
        <v>4</v>
      </c>
      <c r="L1331">
        <f t="shared" si="227"/>
        <v>5</v>
      </c>
      <c r="M1331">
        <f t="shared" si="228"/>
        <v>5</v>
      </c>
      <c r="N1331" s="53">
        <f t="shared" si="229"/>
        <v>4.666666666666667</v>
      </c>
      <c r="S1331" s="55" t="str">
        <f t="shared" si="230"/>
        <v>C02098</v>
      </c>
      <c r="T1331" s="56">
        <f t="shared" si="231"/>
        <v>4.666666666666667</v>
      </c>
      <c r="U1331" s="57">
        <f t="shared" si="231"/>
        <v>4.666666666666667</v>
      </c>
      <c r="V1331" s="51" t="str">
        <f t="shared" si="232"/>
        <v>Champions</v>
      </c>
    </row>
    <row r="1332" spans="2:22" x14ac:dyDescent="0.25">
      <c r="B1332" t="s">
        <v>1370</v>
      </c>
      <c r="C1332" s="40">
        <v>45927</v>
      </c>
      <c r="D1332" s="2">
        <v>1</v>
      </c>
      <c r="E1332" s="4">
        <v>205.95</v>
      </c>
      <c r="F1332" s="4"/>
      <c r="G1332" s="4" t="str">
        <f t="shared" si="222"/>
        <v>C02099</v>
      </c>
      <c r="H1332" s="40">
        <f t="shared" si="223"/>
        <v>45927</v>
      </c>
      <c r="I1332" s="2">
        <f t="shared" si="224"/>
        <v>1</v>
      </c>
      <c r="J1332" s="4">
        <f t="shared" si="225"/>
        <v>205.95</v>
      </c>
      <c r="K1332">
        <f t="shared" si="226"/>
        <v>4</v>
      </c>
      <c r="L1332">
        <f t="shared" si="227"/>
        <v>3</v>
      </c>
      <c r="M1332">
        <f t="shared" si="228"/>
        <v>2</v>
      </c>
      <c r="N1332" s="53">
        <f t="shared" si="229"/>
        <v>3</v>
      </c>
      <c r="S1332" s="55" t="str">
        <f t="shared" si="230"/>
        <v>C02099</v>
      </c>
      <c r="T1332" s="56">
        <f t="shared" si="231"/>
        <v>3</v>
      </c>
      <c r="U1332" s="57">
        <f t="shared" si="231"/>
        <v>3</v>
      </c>
      <c r="V1332" s="51" t="str">
        <f t="shared" si="232"/>
        <v>At Risk Customers</v>
      </c>
    </row>
    <row r="1333" spans="2:22" x14ac:dyDescent="0.25">
      <c r="B1333" t="s">
        <v>1371</v>
      </c>
      <c r="C1333" s="40">
        <v>45905</v>
      </c>
      <c r="D1333" s="2">
        <v>3</v>
      </c>
      <c r="E1333" s="4">
        <v>5932.96</v>
      </c>
      <c r="F1333" s="4"/>
      <c r="G1333" s="4" t="str">
        <f t="shared" si="222"/>
        <v>C02100</v>
      </c>
      <c r="H1333" s="40">
        <f t="shared" si="223"/>
        <v>45905</v>
      </c>
      <c r="I1333" s="2">
        <f t="shared" si="224"/>
        <v>3</v>
      </c>
      <c r="J1333" s="4">
        <f t="shared" si="225"/>
        <v>5932.96</v>
      </c>
      <c r="K1333">
        <f t="shared" si="226"/>
        <v>4</v>
      </c>
      <c r="L1333">
        <f t="shared" si="227"/>
        <v>4</v>
      </c>
      <c r="M1333">
        <f t="shared" si="228"/>
        <v>5</v>
      </c>
      <c r="N1333" s="53">
        <f t="shared" si="229"/>
        <v>4.333333333333333</v>
      </c>
      <c r="S1333" s="55" t="str">
        <f t="shared" si="230"/>
        <v>C02100</v>
      </c>
      <c r="T1333" s="56">
        <f t="shared" si="231"/>
        <v>4.333333333333333</v>
      </c>
      <c r="U1333" s="57">
        <f t="shared" si="231"/>
        <v>4.333333333333333</v>
      </c>
      <c r="V1333" s="51" t="str">
        <f t="shared" si="232"/>
        <v>Champions</v>
      </c>
    </row>
    <row r="1334" spans="2:22" x14ac:dyDescent="0.25">
      <c r="B1334" t="s">
        <v>1372</v>
      </c>
      <c r="C1334" s="40">
        <v>45901</v>
      </c>
      <c r="D1334" s="2">
        <v>1</v>
      </c>
      <c r="E1334" s="4">
        <v>271.82</v>
      </c>
      <c r="F1334" s="4"/>
      <c r="G1334" s="4" t="str">
        <f t="shared" si="222"/>
        <v>C02101</v>
      </c>
      <c r="H1334" s="40">
        <f t="shared" si="223"/>
        <v>45901</v>
      </c>
      <c r="I1334" s="2">
        <f t="shared" si="224"/>
        <v>1</v>
      </c>
      <c r="J1334" s="4">
        <f t="shared" si="225"/>
        <v>271.82</v>
      </c>
      <c r="K1334">
        <f t="shared" si="226"/>
        <v>4</v>
      </c>
      <c r="L1334">
        <f t="shared" si="227"/>
        <v>3</v>
      </c>
      <c r="M1334">
        <f t="shared" si="228"/>
        <v>2</v>
      </c>
      <c r="N1334" s="53">
        <f t="shared" si="229"/>
        <v>3</v>
      </c>
      <c r="S1334" s="55" t="str">
        <f t="shared" si="230"/>
        <v>C02101</v>
      </c>
      <c r="T1334" s="56">
        <f t="shared" si="231"/>
        <v>3</v>
      </c>
      <c r="U1334" s="57">
        <f t="shared" si="231"/>
        <v>3</v>
      </c>
      <c r="V1334" s="51" t="str">
        <f t="shared" si="232"/>
        <v>At Risk Customers</v>
      </c>
    </row>
    <row r="1335" spans="2:22" x14ac:dyDescent="0.25">
      <c r="B1335" t="s">
        <v>1373</v>
      </c>
      <c r="C1335" s="40">
        <v>45731</v>
      </c>
      <c r="D1335" s="2">
        <v>2</v>
      </c>
      <c r="E1335" s="4">
        <v>2639.48</v>
      </c>
      <c r="F1335" s="4"/>
      <c r="G1335" s="4" t="str">
        <f t="shared" si="222"/>
        <v>C02102</v>
      </c>
      <c r="H1335" s="40">
        <f t="shared" si="223"/>
        <v>45731</v>
      </c>
      <c r="I1335" s="2">
        <f t="shared" si="224"/>
        <v>2</v>
      </c>
      <c r="J1335" s="4">
        <f t="shared" si="225"/>
        <v>2639.48</v>
      </c>
      <c r="K1335">
        <f t="shared" si="226"/>
        <v>3</v>
      </c>
      <c r="L1335">
        <f t="shared" si="227"/>
        <v>4</v>
      </c>
      <c r="M1335">
        <f t="shared" si="228"/>
        <v>4</v>
      </c>
      <c r="N1335" s="53">
        <f t="shared" si="229"/>
        <v>3.6666666666666665</v>
      </c>
      <c r="S1335" s="55" t="str">
        <f t="shared" si="230"/>
        <v>C02102</v>
      </c>
      <c r="T1335" s="56">
        <f t="shared" si="231"/>
        <v>3.6666666666666665</v>
      </c>
      <c r="U1335" s="57">
        <f t="shared" si="231"/>
        <v>3.6666666666666665</v>
      </c>
      <c r="V1335" s="51" t="str">
        <f t="shared" si="232"/>
        <v>Loyal or Potential Loyalists</v>
      </c>
    </row>
    <row r="1336" spans="2:22" x14ac:dyDescent="0.25">
      <c r="B1336" t="s">
        <v>1374</v>
      </c>
      <c r="C1336" s="40">
        <v>45915</v>
      </c>
      <c r="D1336" s="2">
        <v>1</v>
      </c>
      <c r="E1336" s="4">
        <v>99.21</v>
      </c>
      <c r="F1336" s="4"/>
      <c r="G1336" s="4" t="str">
        <f t="shared" si="222"/>
        <v>C02104</v>
      </c>
      <c r="H1336" s="40">
        <f t="shared" si="223"/>
        <v>45915</v>
      </c>
      <c r="I1336" s="2">
        <f t="shared" si="224"/>
        <v>1</v>
      </c>
      <c r="J1336" s="4">
        <f t="shared" si="225"/>
        <v>99.21</v>
      </c>
      <c r="K1336">
        <f t="shared" si="226"/>
        <v>4</v>
      </c>
      <c r="L1336">
        <f t="shared" si="227"/>
        <v>3</v>
      </c>
      <c r="M1336">
        <f t="shared" si="228"/>
        <v>1</v>
      </c>
      <c r="N1336" s="53">
        <f t="shared" si="229"/>
        <v>2.6666666666666665</v>
      </c>
      <c r="S1336" s="55" t="str">
        <f t="shared" si="230"/>
        <v>C02104</v>
      </c>
      <c r="T1336" s="56">
        <f t="shared" si="231"/>
        <v>2.6666666666666665</v>
      </c>
      <c r="U1336" s="57">
        <f t="shared" si="231"/>
        <v>2.6666666666666665</v>
      </c>
      <c r="V1336" s="51" t="str">
        <f t="shared" si="232"/>
        <v>At Risk Customers</v>
      </c>
    </row>
    <row r="1337" spans="2:22" x14ac:dyDescent="0.25">
      <c r="B1337" t="s">
        <v>1375</v>
      </c>
      <c r="C1337" s="40">
        <v>45202</v>
      </c>
      <c r="D1337" s="2">
        <v>1</v>
      </c>
      <c r="E1337" s="4">
        <v>111.46</v>
      </c>
      <c r="F1337" s="4"/>
      <c r="G1337" s="4" t="str">
        <f t="shared" si="222"/>
        <v>C02106</v>
      </c>
      <c r="H1337" s="40">
        <f t="shared" si="223"/>
        <v>45202</v>
      </c>
      <c r="I1337" s="2">
        <f t="shared" si="224"/>
        <v>1</v>
      </c>
      <c r="J1337" s="4">
        <f t="shared" si="225"/>
        <v>111.46</v>
      </c>
      <c r="K1337">
        <f t="shared" si="226"/>
        <v>1</v>
      </c>
      <c r="L1337">
        <f t="shared" si="227"/>
        <v>3</v>
      </c>
      <c r="M1337">
        <f t="shared" si="228"/>
        <v>1</v>
      </c>
      <c r="N1337" s="53">
        <f t="shared" si="229"/>
        <v>1.6666666666666667</v>
      </c>
      <c r="S1337" s="55" t="str">
        <f t="shared" si="230"/>
        <v>C02106</v>
      </c>
      <c r="T1337" s="56">
        <f t="shared" si="231"/>
        <v>1.6666666666666667</v>
      </c>
      <c r="U1337" s="57">
        <f t="shared" si="231"/>
        <v>1.6666666666666667</v>
      </c>
      <c r="V1337" s="51" t="str">
        <f t="shared" si="232"/>
        <v>Lost Customers</v>
      </c>
    </row>
    <row r="1338" spans="2:22" x14ac:dyDescent="0.25">
      <c r="B1338" t="s">
        <v>1376</v>
      </c>
      <c r="C1338" s="40">
        <v>45722</v>
      </c>
      <c r="D1338" s="2">
        <v>1</v>
      </c>
      <c r="E1338" s="4">
        <v>78.650000000000006</v>
      </c>
      <c r="F1338" s="4"/>
      <c r="G1338" s="4" t="str">
        <f t="shared" si="222"/>
        <v>C02108</v>
      </c>
      <c r="H1338" s="40">
        <f t="shared" si="223"/>
        <v>45722</v>
      </c>
      <c r="I1338" s="2">
        <f t="shared" si="224"/>
        <v>1</v>
      </c>
      <c r="J1338" s="4">
        <f t="shared" si="225"/>
        <v>78.650000000000006</v>
      </c>
      <c r="K1338">
        <f t="shared" si="226"/>
        <v>3</v>
      </c>
      <c r="L1338">
        <f t="shared" si="227"/>
        <v>3</v>
      </c>
      <c r="M1338">
        <f t="shared" si="228"/>
        <v>1</v>
      </c>
      <c r="N1338" s="53">
        <f t="shared" si="229"/>
        <v>2.3333333333333335</v>
      </c>
      <c r="S1338" s="55" t="str">
        <f t="shared" si="230"/>
        <v>C02108</v>
      </c>
      <c r="T1338" s="56">
        <f t="shared" si="231"/>
        <v>2.3333333333333335</v>
      </c>
      <c r="U1338" s="57">
        <f t="shared" si="231"/>
        <v>2.3333333333333335</v>
      </c>
      <c r="V1338" s="51" t="str">
        <f t="shared" si="232"/>
        <v>At Risk Customers</v>
      </c>
    </row>
    <row r="1339" spans="2:22" x14ac:dyDescent="0.25">
      <c r="B1339" t="s">
        <v>1377</v>
      </c>
      <c r="C1339" s="40">
        <v>45896</v>
      </c>
      <c r="D1339" s="2">
        <v>5</v>
      </c>
      <c r="E1339" s="4">
        <v>5156.88</v>
      </c>
      <c r="F1339" s="4"/>
      <c r="G1339" s="4" t="str">
        <f t="shared" si="222"/>
        <v>C02109</v>
      </c>
      <c r="H1339" s="40">
        <f t="shared" si="223"/>
        <v>45896</v>
      </c>
      <c r="I1339" s="2">
        <f t="shared" si="224"/>
        <v>5</v>
      </c>
      <c r="J1339" s="4">
        <f t="shared" si="225"/>
        <v>5156.88</v>
      </c>
      <c r="K1339">
        <f t="shared" si="226"/>
        <v>4</v>
      </c>
      <c r="L1339">
        <f t="shared" si="227"/>
        <v>5</v>
      </c>
      <c r="M1339">
        <f t="shared" si="228"/>
        <v>5</v>
      </c>
      <c r="N1339" s="53">
        <f t="shared" si="229"/>
        <v>4.666666666666667</v>
      </c>
      <c r="S1339" s="55" t="str">
        <f t="shared" si="230"/>
        <v>C02109</v>
      </c>
      <c r="T1339" s="56">
        <f t="shared" si="231"/>
        <v>4.666666666666667</v>
      </c>
      <c r="U1339" s="57">
        <f t="shared" si="231"/>
        <v>4.666666666666667</v>
      </c>
      <c r="V1339" s="51" t="str">
        <f t="shared" si="232"/>
        <v>Champions</v>
      </c>
    </row>
    <row r="1340" spans="2:22" x14ac:dyDescent="0.25">
      <c r="B1340" t="s">
        <v>1378</v>
      </c>
      <c r="C1340" s="40">
        <v>45100</v>
      </c>
      <c r="D1340" s="2">
        <v>1</v>
      </c>
      <c r="E1340" s="4">
        <v>444.06</v>
      </c>
      <c r="F1340" s="4"/>
      <c r="G1340" s="4" t="str">
        <f t="shared" si="222"/>
        <v>C02110</v>
      </c>
      <c r="H1340" s="40">
        <f t="shared" si="223"/>
        <v>45100</v>
      </c>
      <c r="I1340" s="2">
        <f t="shared" si="224"/>
        <v>1</v>
      </c>
      <c r="J1340" s="4">
        <f t="shared" si="225"/>
        <v>444.06</v>
      </c>
      <c r="K1340">
        <f t="shared" si="226"/>
        <v>1</v>
      </c>
      <c r="L1340">
        <f t="shared" si="227"/>
        <v>3</v>
      </c>
      <c r="M1340">
        <f t="shared" si="228"/>
        <v>2</v>
      </c>
      <c r="N1340" s="53">
        <f t="shared" si="229"/>
        <v>2</v>
      </c>
      <c r="S1340" s="55" t="str">
        <f t="shared" si="230"/>
        <v>C02110</v>
      </c>
      <c r="T1340" s="56">
        <f t="shared" si="231"/>
        <v>2</v>
      </c>
      <c r="U1340" s="57">
        <f t="shared" si="231"/>
        <v>2</v>
      </c>
      <c r="V1340" s="51" t="str">
        <f t="shared" si="232"/>
        <v>Lost Customers</v>
      </c>
    </row>
    <row r="1341" spans="2:22" x14ac:dyDescent="0.25">
      <c r="B1341" t="s">
        <v>1379</v>
      </c>
      <c r="C1341" s="40">
        <v>45834</v>
      </c>
      <c r="D1341" s="2">
        <v>5</v>
      </c>
      <c r="E1341" s="4">
        <v>1798.13</v>
      </c>
      <c r="F1341" s="4"/>
      <c r="G1341" s="4" t="str">
        <f t="shared" si="222"/>
        <v>C02111</v>
      </c>
      <c r="H1341" s="40">
        <f t="shared" si="223"/>
        <v>45834</v>
      </c>
      <c r="I1341" s="2">
        <f t="shared" si="224"/>
        <v>5</v>
      </c>
      <c r="J1341" s="4">
        <f t="shared" si="225"/>
        <v>1798.13</v>
      </c>
      <c r="K1341">
        <f t="shared" si="226"/>
        <v>4</v>
      </c>
      <c r="L1341">
        <f t="shared" si="227"/>
        <v>5</v>
      </c>
      <c r="M1341">
        <f t="shared" si="228"/>
        <v>4</v>
      </c>
      <c r="N1341" s="53">
        <f t="shared" si="229"/>
        <v>4.333333333333333</v>
      </c>
      <c r="S1341" s="55" t="str">
        <f t="shared" si="230"/>
        <v>C02111</v>
      </c>
      <c r="T1341" s="56">
        <f t="shared" si="231"/>
        <v>4.333333333333333</v>
      </c>
      <c r="U1341" s="57">
        <f t="shared" si="231"/>
        <v>4.333333333333333</v>
      </c>
      <c r="V1341" s="51" t="str">
        <f t="shared" si="232"/>
        <v>Champions</v>
      </c>
    </row>
    <row r="1342" spans="2:22" x14ac:dyDescent="0.25">
      <c r="B1342" t="s">
        <v>1380</v>
      </c>
      <c r="C1342" s="40">
        <v>45281</v>
      </c>
      <c r="D1342" s="2">
        <v>1</v>
      </c>
      <c r="E1342" s="4">
        <v>526.38</v>
      </c>
      <c r="F1342" s="4"/>
      <c r="G1342" s="4" t="str">
        <f t="shared" si="222"/>
        <v>C02112</v>
      </c>
      <c r="H1342" s="40">
        <f t="shared" si="223"/>
        <v>45281</v>
      </c>
      <c r="I1342" s="2">
        <f t="shared" si="224"/>
        <v>1</v>
      </c>
      <c r="J1342" s="4">
        <f t="shared" si="225"/>
        <v>526.38</v>
      </c>
      <c r="K1342">
        <f t="shared" si="226"/>
        <v>1</v>
      </c>
      <c r="L1342">
        <f t="shared" si="227"/>
        <v>3</v>
      </c>
      <c r="M1342">
        <f t="shared" si="228"/>
        <v>3</v>
      </c>
      <c r="N1342" s="53">
        <f t="shared" si="229"/>
        <v>2.3333333333333335</v>
      </c>
      <c r="S1342" s="55" t="str">
        <f t="shared" si="230"/>
        <v>C02112</v>
      </c>
      <c r="T1342" s="56">
        <f t="shared" si="231"/>
        <v>2.3333333333333335</v>
      </c>
      <c r="U1342" s="57">
        <f t="shared" si="231"/>
        <v>2.3333333333333335</v>
      </c>
      <c r="V1342" s="51" t="str">
        <f t="shared" si="232"/>
        <v>At Risk Customers</v>
      </c>
    </row>
    <row r="1343" spans="2:22" x14ac:dyDescent="0.25">
      <c r="B1343" t="s">
        <v>1381</v>
      </c>
      <c r="C1343" s="40">
        <v>45680</v>
      </c>
      <c r="D1343" s="2">
        <v>1</v>
      </c>
      <c r="E1343" s="4">
        <v>415.38</v>
      </c>
      <c r="F1343" s="4"/>
      <c r="G1343" s="4" t="str">
        <f t="shared" si="222"/>
        <v>C02114</v>
      </c>
      <c r="H1343" s="40">
        <f t="shared" si="223"/>
        <v>45680</v>
      </c>
      <c r="I1343" s="2">
        <f t="shared" si="224"/>
        <v>1</v>
      </c>
      <c r="J1343" s="4">
        <f t="shared" si="225"/>
        <v>415.38</v>
      </c>
      <c r="K1343">
        <f t="shared" si="226"/>
        <v>3</v>
      </c>
      <c r="L1343">
        <f t="shared" si="227"/>
        <v>3</v>
      </c>
      <c r="M1343">
        <f t="shared" si="228"/>
        <v>2</v>
      </c>
      <c r="N1343" s="53">
        <f t="shared" si="229"/>
        <v>2.6666666666666665</v>
      </c>
      <c r="S1343" s="55" t="str">
        <f t="shared" si="230"/>
        <v>C02114</v>
      </c>
      <c r="T1343" s="56">
        <f t="shared" si="231"/>
        <v>2.6666666666666665</v>
      </c>
      <c r="U1343" s="57">
        <f t="shared" si="231"/>
        <v>2.6666666666666665</v>
      </c>
      <c r="V1343" s="51" t="str">
        <f t="shared" si="232"/>
        <v>At Risk Customers</v>
      </c>
    </row>
    <row r="1344" spans="2:22" x14ac:dyDescent="0.25">
      <c r="B1344" t="s">
        <v>1382</v>
      </c>
      <c r="C1344" s="40">
        <v>45751</v>
      </c>
      <c r="D1344" s="2">
        <v>1</v>
      </c>
      <c r="E1344" s="4">
        <v>367.52</v>
      </c>
      <c r="F1344" s="4"/>
      <c r="G1344" s="4" t="str">
        <f t="shared" si="222"/>
        <v>C02116</v>
      </c>
      <c r="H1344" s="40">
        <f t="shared" si="223"/>
        <v>45751</v>
      </c>
      <c r="I1344" s="2">
        <f t="shared" si="224"/>
        <v>1</v>
      </c>
      <c r="J1344" s="4">
        <f t="shared" si="225"/>
        <v>367.52</v>
      </c>
      <c r="K1344">
        <f t="shared" si="226"/>
        <v>3</v>
      </c>
      <c r="L1344">
        <f t="shared" si="227"/>
        <v>3</v>
      </c>
      <c r="M1344">
        <f t="shared" si="228"/>
        <v>2</v>
      </c>
      <c r="N1344" s="53">
        <f t="shared" si="229"/>
        <v>2.6666666666666665</v>
      </c>
      <c r="S1344" s="55" t="str">
        <f t="shared" si="230"/>
        <v>C02116</v>
      </c>
      <c r="T1344" s="56">
        <f t="shared" si="231"/>
        <v>2.6666666666666665</v>
      </c>
      <c r="U1344" s="57">
        <f t="shared" si="231"/>
        <v>2.6666666666666665</v>
      </c>
      <c r="V1344" s="51" t="str">
        <f t="shared" si="232"/>
        <v>At Risk Customers</v>
      </c>
    </row>
    <row r="1345" spans="2:22" x14ac:dyDescent="0.25">
      <c r="B1345" t="s">
        <v>1383</v>
      </c>
      <c r="C1345" s="40">
        <v>45851</v>
      </c>
      <c r="D1345" s="2">
        <v>4</v>
      </c>
      <c r="E1345" s="4">
        <v>1235.4000000000001</v>
      </c>
      <c r="F1345" s="4"/>
      <c r="G1345" s="4" t="str">
        <f t="shared" si="222"/>
        <v>C02117</v>
      </c>
      <c r="H1345" s="40">
        <f t="shared" si="223"/>
        <v>45851</v>
      </c>
      <c r="I1345" s="2">
        <f t="shared" si="224"/>
        <v>4</v>
      </c>
      <c r="J1345" s="4">
        <f t="shared" si="225"/>
        <v>1235.4000000000001</v>
      </c>
      <c r="K1345">
        <f t="shared" si="226"/>
        <v>4</v>
      </c>
      <c r="L1345">
        <f t="shared" si="227"/>
        <v>5</v>
      </c>
      <c r="M1345">
        <f t="shared" si="228"/>
        <v>4</v>
      </c>
      <c r="N1345" s="53">
        <f t="shared" si="229"/>
        <v>4.333333333333333</v>
      </c>
      <c r="S1345" s="55" t="str">
        <f t="shared" si="230"/>
        <v>C02117</v>
      </c>
      <c r="T1345" s="56">
        <f t="shared" si="231"/>
        <v>4.333333333333333</v>
      </c>
      <c r="U1345" s="57">
        <f t="shared" si="231"/>
        <v>4.333333333333333</v>
      </c>
      <c r="V1345" s="51" t="str">
        <f t="shared" si="232"/>
        <v>Champions</v>
      </c>
    </row>
    <row r="1346" spans="2:22" x14ac:dyDescent="0.25">
      <c r="B1346" t="s">
        <v>1384</v>
      </c>
      <c r="C1346" s="40">
        <v>45238</v>
      </c>
      <c r="D1346" s="2">
        <v>1</v>
      </c>
      <c r="E1346" s="4">
        <v>471.47</v>
      </c>
      <c r="F1346" s="4"/>
      <c r="G1346" s="4" t="str">
        <f t="shared" si="222"/>
        <v>C02118</v>
      </c>
      <c r="H1346" s="40">
        <f t="shared" si="223"/>
        <v>45238</v>
      </c>
      <c r="I1346" s="2">
        <f t="shared" si="224"/>
        <v>1</v>
      </c>
      <c r="J1346" s="4">
        <f t="shared" si="225"/>
        <v>471.47</v>
      </c>
      <c r="K1346">
        <f t="shared" si="226"/>
        <v>1</v>
      </c>
      <c r="L1346">
        <f t="shared" si="227"/>
        <v>3</v>
      </c>
      <c r="M1346">
        <f t="shared" si="228"/>
        <v>3</v>
      </c>
      <c r="N1346" s="53">
        <f t="shared" si="229"/>
        <v>2.3333333333333335</v>
      </c>
      <c r="S1346" s="55" t="str">
        <f t="shared" si="230"/>
        <v>C02118</v>
      </c>
      <c r="T1346" s="56">
        <f t="shared" si="231"/>
        <v>2.3333333333333335</v>
      </c>
      <c r="U1346" s="57">
        <f t="shared" si="231"/>
        <v>2.3333333333333335</v>
      </c>
      <c r="V1346" s="51" t="str">
        <f t="shared" si="232"/>
        <v>At Risk Customers</v>
      </c>
    </row>
    <row r="1347" spans="2:22" x14ac:dyDescent="0.25">
      <c r="B1347" t="s">
        <v>1385</v>
      </c>
      <c r="C1347" s="40">
        <v>45634</v>
      </c>
      <c r="D1347" s="2">
        <v>4</v>
      </c>
      <c r="E1347" s="4">
        <v>1367.75</v>
      </c>
      <c r="F1347" s="4"/>
      <c r="G1347" s="4" t="str">
        <f t="shared" si="222"/>
        <v>C02120</v>
      </c>
      <c r="H1347" s="40">
        <f t="shared" si="223"/>
        <v>45634</v>
      </c>
      <c r="I1347" s="2">
        <f t="shared" si="224"/>
        <v>4</v>
      </c>
      <c r="J1347" s="4">
        <f t="shared" si="225"/>
        <v>1367.75</v>
      </c>
      <c r="K1347">
        <f t="shared" si="226"/>
        <v>3</v>
      </c>
      <c r="L1347">
        <f t="shared" si="227"/>
        <v>5</v>
      </c>
      <c r="M1347">
        <f t="shared" si="228"/>
        <v>4</v>
      </c>
      <c r="N1347" s="53">
        <f t="shared" si="229"/>
        <v>4</v>
      </c>
      <c r="S1347" s="55" t="str">
        <f t="shared" si="230"/>
        <v>C02120</v>
      </c>
      <c r="T1347" s="56">
        <f t="shared" si="231"/>
        <v>4</v>
      </c>
      <c r="U1347" s="57">
        <f t="shared" si="231"/>
        <v>4</v>
      </c>
      <c r="V1347" s="51" t="str">
        <f t="shared" si="232"/>
        <v>Loyal or Potential Loyalists</v>
      </c>
    </row>
    <row r="1348" spans="2:22" x14ac:dyDescent="0.25">
      <c r="B1348" t="s">
        <v>1386</v>
      </c>
      <c r="C1348" s="40">
        <v>45741</v>
      </c>
      <c r="D1348" s="2">
        <v>1</v>
      </c>
      <c r="E1348" s="4">
        <v>489.43</v>
      </c>
      <c r="F1348" s="4"/>
      <c r="G1348" s="4" t="str">
        <f t="shared" ref="G1348:G1411" si="233">B1348</f>
        <v>C02123</v>
      </c>
      <c r="H1348" s="40">
        <f t="shared" ref="H1348:H1411" si="234">C1348</f>
        <v>45741</v>
      </c>
      <c r="I1348" s="2">
        <f t="shared" ref="I1348:I1411" si="235">D1348</f>
        <v>1</v>
      </c>
      <c r="J1348" s="4">
        <f t="shared" ref="J1348:J1411" si="236">E1348</f>
        <v>489.43</v>
      </c>
      <c r="K1348">
        <f t="shared" ref="K1348:K1411" si="237">VLOOKUP(H1348,$P$5:$Q$9,2,TRUE)</f>
        <v>3</v>
      </c>
      <c r="L1348">
        <f t="shared" ref="L1348:L1411" si="238">VLOOKUP(I1348,$P$12:$Q$16,2,TRUE)</f>
        <v>3</v>
      </c>
      <c r="M1348">
        <f t="shared" ref="M1348:M1411" si="239">VLOOKUP(J1348,$P$19:$Q$23,2,TRUE)</f>
        <v>3</v>
      </c>
      <c r="N1348" s="53">
        <f t="shared" ref="N1348:N1411" si="240">(K1348+L1348+M1348)/3</f>
        <v>3</v>
      </c>
      <c r="S1348" s="55" t="str">
        <f t="shared" ref="S1348:S1411" si="241">G1348</f>
        <v>C02123</v>
      </c>
      <c r="T1348" s="56">
        <f t="shared" ref="T1348:U1411" si="242">$N1348</f>
        <v>3</v>
      </c>
      <c r="U1348" s="57">
        <f t="shared" si="242"/>
        <v>3</v>
      </c>
      <c r="V1348" s="51" t="str">
        <f t="shared" ref="V1348:V1411" si="243">IF(U1348&gt;4,"Champions",IF(AND(U1348&gt;3,U1348&lt;=4),"Loyal or Potential Loyalists",IF(AND(U1348&gt;2,U1348&lt;=3),"At Risk Customers","Lost Customers")))</f>
        <v>At Risk Customers</v>
      </c>
    </row>
    <row r="1349" spans="2:22" x14ac:dyDescent="0.25">
      <c r="B1349" t="s">
        <v>1387</v>
      </c>
      <c r="C1349" s="40">
        <v>45860</v>
      </c>
      <c r="D1349" s="2">
        <v>1</v>
      </c>
      <c r="E1349" s="4">
        <v>172.66</v>
      </c>
      <c r="F1349" s="4"/>
      <c r="G1349" s="4" t="str">
        <f t="shared" si="233"/>
        <v>C02124</v>
      </c>
      <c r="H1349" s="40">
        <f t="shared" si="234"/>
        <v>45860</v>
      </c>
      <c r="I1349" s="2">
        <f t="shared" si="235"/>
        <v>1</v>
      </c>
      <c r="J1349" s="4">
        <f t="shared" si="236"/>
        <v>172.66</v>
      </c>
      <c r="K1349">
        <f t="shared" si="237"/>
        <v>4</v>
      </c>
      <c r="L1349">
        <f t="shared" si="238"/>
        <v>3</v>
      </c>
      <c r="M1349">
        <f t="shared" si="239"/>
        <v>1</v>
      </c>
      <c r="N1349" s="53">
        <f t="shared" si="240"/>
        <v>2.6666666666666665</v>
      </c>
      <c r="S1349" s="55" t="str">
        <f t="shared" si="241"/>
        <v>C02124</v>
      </c>
      <c r="T1349" s="56">
        <f t="shared" si="242"/>
        <v>2.6666666666666665</v>
      </c>
      <c r="U1349" s="57">
        <f t="shared" si="242"/>
        <v>2.6666666666666665</v>
      </c>
      <c r="V1349" s="51" t="str">
        <f t="shared" si="243"/>
        <v>At Risk Customers</v>
      </c>
    </row>
    <row r="1350" spans="2:22" x14ac:dyDescent="0.25">
      <c r="B1350" t="s">
        <v>1388</v>
      </c>
      <c r="C1350" s="40">
        <v>45935</v>
      </c>
      <c r="D1350" s="2">
        <v>2</v>
      </c>
      <c r="E1350" s="4">
        <v>350.08</v>
      </c>
      <c r="F1350" s="4"/>
      <c r="G1350" s="4" t="str">
        <f t="shared" si="233"/>
        <v>C02125</v>
      </c>
      <c r="H1350" s="40">
        <f t="shared" si="234"/>
        <v>45935</v>
      </c>
      <c r="I1350" s="2">
        <f t="shared" si="235"/>
        <v>2</v>
      </c>
      <c r="J1350" s="4">
        <f t="shared" si="236"/>
        <v>350.08</v>
      </c>
      <c r="K1350">
        <f t="shared" si="237"/>
        <v>4</v>
      </c>
      <c r="L1350">
        <f t="shared" si="238"/>
        <v>4</v>
      </c>
      <c r="M1350">
        <f t="shared" si="239"/>
        <v>2</v>
      </c>
      <c r="N1350" s="53">
        <f t="shared" si="240"/>
        <v>3.3333333333333335</v>
      </c>
      <c r="S1350" s="55" t="str">
        <f t="shared" si="241"/>
        <v>C02125</v>
      </c>
      <c r="T1350" s="56">
        <f t="shared" si="242"/>
        <v>3.3333333333333335</v>
      </c>
      <c r="U1350" s="57">
        <f t="shared" si="242"/>
        <v>3.3333333333333335</v>
      </c>
      <c r="V1350" s="51" t="str">
        <f t="shared" si="243"/>
        <v>Loyal or Potential Loyalists</v>
      </c>
    </row>
    <row r="1351" spans="2:22" x14ac:dyDescent="0.25">
      <c r="B1351" t="s">
        <v>1389</v>
      </c>
      <c r="C1351" s="40">
        <v>45506</v>
      </c>
      <c r="D1351" s="2">
        <v>2</v>
      </c>
      <c r="E1351" s="4">
        <v>1681.02</v>
      </c>
      <c r="F1351" s="4"/>
      <c r="G1351" s="4" t="str">
        <f t="shared" si="233"/>
        <v>C02126</v>
      </c>
      <c r="H1351" s="40">
        <f t="shared" si="234"/>
        <v>45506</v>
      </c>
      <c r="I1351" s="2">
        <f t="shared" si="235"/>
        <v>2</v>
      </c>
      <c r="J1351" s="4">
        <f t="shared" si="236"/>
        <v>1681.02</v>
      </c>
      <c r="K1351">
        <f t="shared" si="237"/>
        <v>2</v>
      </c>
      <c r="L1351">
        <f t="shared" si="238"/>
        <v>4</v>
      </c>
      <c r="M1351">
        <f t="shared" si="239"/>
        <v>4</v>
      </c>
      <c r="N1351" s="53">
        <f t="shared" si="240"/>
        <v>3.3333333333333335</v>
      </c>
      <c r="S1351" s="55" t="str">
        <f t="shared" si="241"/>
        <v>C02126</v>
      </c>
      <c r="T1351" s="56">
        <f t="shared" si="242"/>
        <v>3.3333333333333335</v>
      </c>
      <c r="U1351" s="57">
        <f t="shared" si="242"/>
        <v>3.3333333333333335</v>
      </c>
      <c r="V1351" s="51" t="str">
        <f t="shared" si="243"/>
        <v>Loyal or Potential Loyalists</v>
      </c>
    </row>
    <row r="1352" spans="2:22" x14ac:dyDescent="0.25">
      <c r="B1352" t="s">
        <v>1390</v>
      </c>
      <c r="C1352" s="40">
        <v>45834</v>
      </c>
      <c r="D1352" s="2">
        <v>11</v>
      </c>
      <c r="E1352" s="4">
        <v>11414.02</v>
      </c>
      <c r="F1352" s="4"/>
      <c r="G1352" s="4" t="str">
        <f t="shared" si="233"/>
        <v>C02127</v>
      </c>
      <c r="H1352" s="40">
        <f t="shared" si="234"/>
        <v>45834</v>
      </c>
      <c r="I1352" s="2">
        <f t="shared" si="235"/>
        <v>11</v>
      </c>
      <c r="J1352" s="4">
        <f t="shared" si="236"/>
        <v>11414.02</v>
      </c>
      <c r="K1352">
        <f t="shared" si="237"/>
        <v>4</v>
      </c>
      <c r="L1352">
        <f t="shared" si="238"/>
        <v>5</v>
      </c>
      <c r="M1352">
        <f t="shared" si="239"/>
        <v>5</v>
      </c>
      <c r="N1352" s="53">
        <f t="shared" si="240"/>
        <v>4.666666666666667</v>
      </c>
      <c r="S1352" s="55" t="str">
        <f t="shared" si="241"/>
        <v>C02127</v>
      </c>
      <c r="T1352" s="56">
        <f t="shared" si="242"/>
        <v>4.666666666666667</v>
      </c>
      <c r="U1352" s="57">
        <f t="shared" si="242"/>
        <v>4.666666666666667</v>
      </c>
      <c r="V1352" s="51" t="str">
        <f t="shared" si="243"/>
        <v>Champions</v>
      </c>
    </row>
    <row r="1353" spans="2:22" x14ac:dyDescent="0.25">
      <c r="B1353" t="s">
        <v>1391</v>
      </c>
      <c r="C1353" s="40">
        <v>45855</v>
      </c>
      <c r="D1353" s="2">
        <v>1</v>
      </c>
      <c r="E1353" s="4">
        <v>939.02</v>
      </c>
      <c r="F1353" s="4"/>
      <c r="G1353" s="4" t="str">
        <f t="shared" si="233"/>
        <v>C02128</v>
      </c>
      <c r="H1353" s="40">
        <f t="shared" si="234"/>
        <v>45855</v>
      </c>
      <c r="I1353" s="2">
        <f t="shared" si="235"/>
        <v>1</v>
      </c>
      <c r="J1353" s="4">
        <f t="shared" si="236"/>
        <v>939.02</v>
      </c>
      <c r="K1353">
        <f t="shared" si="237"/>
        <v>4</v>
      </c>
      <c r="L1353">
        <f t="shared" si="238"/>
        <v>3</v>
      </c>
      <c r="M1353">
        <f t="shared" si="239"/>
        <v>3</v>
      </c>
      <c r="N1353" s="53">
        <f t="shared" si="240"/>
        <v>3.3333333333333335</v>
      </c>
      <c r="S1353" s="55" t="str">
        <f t="shared" si="241"/>
        <v>C02128</v>
      </c>
      <c r="T1353" s="56">
        <f t="shared" si="242"/>
        <v>3.3333333333333335</v>
      </c>
      <c r="U1353" s="57">
        <f t="shared" si="242"/>
        <v>3.3333333333333335</v>
      </c>
      <c r="V1353" s="51" t="str">
        <f t="shared" si="243"/>
        <v>Loyal or Potential Loyalists</v>
      </c>
    </row>
    <row r="1354" spans="2:22" x14ac:dyDescent="0.25">
      <c r="B1354" t="s">
        <v>1392</v>
      </c>
      <c r="C1354" s="40">
        <v>45794</v>
      </c>
      <c r="D1354" s="2">
        <v>1</v>
      </c>
      <c r="E1354" s="4">
        <v>346.99</v>
      </c>
      <c r="F1354" s="4"/>
      <c r="G1354" s="4" t="str">
        <f t="shared" si="233"/>
        <v>C02129</v>
      </c>
      <c r="H1354" s="40">
        <f t="shared" si="234"/>
        <v>45794</v>
      </c>
      <c r="I1354" s="2">
        <f t="shared" si="235"/>
        <v>1</v>
      </c>
      <c r="J1354" s="4">
        <f t="shared" si="236"/>
        <v>346.99</v>
      </c>
      <c r="K1354">
        <f t="shared" si="237"/>
        <v>3</v>
      </c>
      <c r="L1354">
        <f t="shared" si="238"/>
        <v>3</v>
      </c>
      <c r="M1354">
        <f t="shared" si="239"/>
        <v>2</v>
      </c>
      <c r="N1354" s="53">
        <f t="shared" si="240"/>
        <v>2.6666666666666665</v>
      </c>
      <c r="S1354" s="55" t="str">
        <f t="shared" si="241"/>
        <v>C02129</v>
      </c>
      <c r="T1354" s="56">
        <f t="shared" si="242"/>
        <v>2.6666666666666665</v>
      </c>
      <c r="U1354" s="57">
        <f t="shared" si="242"/>
        <v>2.6666666666666665</v>
      </c>
      <c r="V1354" s="51" t="str">
        <f t="shared" si="243"/>
        <v>At Risk Customers</v>
      </c>
    </row>
    <row r="1355" spans="2:22" x14ac:dyDescent="0.25">
      <c r="B1355" t="s">
        <v>1393</v>
      </c>
      <c r="C1355" s="40">
        <v>45973</v>
      </c>
      <c r="D1355" s="2">
        <v>4</v>
      </c>
      <c r="E1355" s="4">
        <v>6442.15</v>
      </c>
      <c r="F1355" s="4"/>
      <c r="G1355" s="4" t="str">
        <f t="shared" si="233"/>
        <v>C02131</v>
      </c>
      <c r="H1355" s="40">
        <f t="shared" si="234"/>
        <v>45973</v>
      </c>
      <c r="I1355" s="2">
        <f t="shared" si="235"/>
        <v>4</v>
      </c>
      <c r="J1355" s="4">
        <f t="shared" si="236"/>
        <v>6442.15</v>
      </c>
      <c r="K1355">
        <f t="shared" si="237"/>
        <v>5</v>
      </c>
      <c r="L1355">
        <f t="shared" si="238"/>
        <v>5</v>
      </c>
      <c r="M1355">
        <f t="shared" si="239"/>
        <v>5</v>
      </c>
      <c r="N1355" s="53">
        <f t="shared" si="240"/>
        <v>5</v>
      </c>
      <c r="S1355" s="55" t="str">
        <f t="shared" si="241"/>
        <v>C02131</v>
      </c>
      <c r="T1355" s="56">
        <f t="shared" si="242"/>
        <v>5</v>
      </c>
      <c r="U1355" s="57">
        <f t="shared" si="242"/>
        <v>5</v>
      </c>
      <c r="V1355" s="51" t="str">
        <f t="shared" si="243"/>
        <v>Champions</v>
      </c>
    </row>
    <row r="1356" spans="2:22" x14ac:dyDescent="0.25">
      <c r="B1356" t="s">
        <v>1394</v>
      </c>
      <c r="C1356" s="40">
        <v>45318</v>
      </c>
      <c r="D1356" s="2">
        <v>1</v>
      </c>
      <c r="E1356" s="4">
        <v>173.32</v>
      </c>
      <c r="F1356" s="4"/>
      <c r="G1356" s="4" t="str">
        <f t="shared" si="233"/>
        <v>C02133</v>
      </c>
      <c r="H1356" s="40">
        <f t="shared" si="234"/>
        <v>45318</v>
      </c>
      <c r="I1356" s="2">
        <f t="shared" si="235"/>
        <v>1</v>
      </c>
      <c r="J1356" s="4">
        <f t="shared" si="236"/>
        <v>173.32</v>
      </c>
      <c r="K1356">
        <f t="shared" si="237"/>
        <v>1</v>
      </c>
      <c r="L1356">
        <f t="shared" si="238"/>
        <v>3</v>
      </c>
      <c r="M1356">
        <f t="shared" si="239"/>
        <v>1</v>
      </c>
      <c r="N1356" s="53">
        <f t="shared" si="240"/>
        <v>1.6666666666666667</v>
      </c>
      <c r="S1356" s="55" t="str">
        <f t="shared" si="241"/>
        <v>C02133</v>
      </c>
      <c r="T1356" s="56">
        <f t="shared" si="242"/>
        <v>1.6666666666666667</v>
      </c>
      <c r="U1356" s="57">
        <f t="shared" si="242"/>
        <v>1.6666666666666667</v>
      </c>
      <c r="V1356" s="51" t="str">
        <f t="shared" si="243"/>
        <v>Lost Customers</v>
      </c>
    </row>
    <row r="1357" spans="2:22" x14ac:dyDescent="0.25">
      <c r="B1357" t="s">
        <v>1395</v>
      </c>
      <c r="C1357" s="40">
        <v>45743</v>
      </c>
      <c r="D1357" s="2">
        <v>1</v>
      </c>
      <c r="E1357" s="4">
        <v>3087</v>
      </c>
      <c r="F1357" s="4"/>
      <c r="G1357" s="4" t="str">
        <f t="shared" si="233"/>
        <v>C02134</v>
      </c>
      <c r="H1357" s="40">
        <f t="shared" si="234"/>
        <v>45743</v>
      </c>
      <c r="I1357" s="2">
        <f t="shared" si="235"/>
        <v>1</v>
      </c>
      <c r="J1357" s="4">
        <f t="shared" si="236"/>
        <v>3087</v>
      </c>
      <c r="K1357">
        <f t="shared" si="237"/>
        <v>3</v>
      </c>
      <c r="L1357">
        <f t="shared" si="238"/>
        <v>3</v>
      </c>
      <c r="M1357">
        <f t="shared" si="239"/>
        <v>4</v>
      </c>
      <c r="N1357" s="53">
        <f t="shared" si="240"/>
        <v>3.3333333333333335</v>
      </c>
      <c r="S1357" s="55" t="str">
        <f t="shared" si="241"/>
        <v>C02134</v>
      </c>
      <c r="T1357" s="56">
        <f t="shared" si="242"/>
        <v>3.3333333333333335</v>
      </c>
      <c r="U1357" s="57">
        <f t="shared" si="242"/>
        <v>3.3333333333333335</v>
      </c>
      <c r="V1357" s="51" t="str">
        <f t="shared" si="243"/>
        <v>Loyal or Potential Loyalists</v>
      </c>
    </row>
    <row r="1358" spans="2:22" x14ac:dyDescent="0.25">
      <c r="B1358" t="s">
        <v>1396</v>
      </c>
      <c r="C1358" s="40">
        <v>45965</v>
      </c>
      <c r="D1358" s="2">
        <v>2</v>
      </c>
      <c r="E1358" s="4">
        <v>581.35</v>
      </c>
      <c r="F1358" s="4"/>
      <c r="G1358" s="4" t="str">
        <f t="shared" si="233"/>
        <v>C02139</v>
      </c>
      <c r="H1358" s="40">
        <f t="shared" si="234"/>
        <v>45965</v>
      </c>
      <c r="I1358" s="2">
        <f t="shared" si="235"/>
        <v>2</v>
      </c>
      <c r="J1358" s="4">
        <f t="shared" si="236"/>
        <v>581.35</v>
      </c>
      <c r="K1358">
        <f t="shared" si="237"/>
        <v>5</v>
      </c>
      <c r="L1358">
        <f t="shared" si="238"/>
        <v>4</v>
      </c>
      <c r="M1358">
        <f t="shared" si="239"/>
        <v>3</v>
      </c>
      <c r="N1358" s="53">
        <f t="shared" si="240"/>
        <v>4</v>
      </c>
      <c r="S1358" s="55" t="str">
        <f t="shared" si="241"/>
        <v>C02139</v>
      </c>
      <c r="T1358" s="56">
        <f t="shared" si="242"/>
        <v>4</v>
      </c>
      <c r="U1358" s="57">
        <f t="shared" si="242"/>
        <v>4</v>
      </c>
      <c r="V1358" s="51" t="str">
        <f t="shared" si="243"/>
        <v>Loyal or Potential Loyalists</v>
      </c>
    </row>
    <row r="1359" spans="2:22" x14ac:dyDescent="0.25">
      <c r="B1359" t="s">
        <v>1397</v>
      </c>
      <c r="C1359" s="40">
        <v>45981</v>
      </c>
      <c r="D1359" s="2">
        <v>6</v>
      </c>
      <c r="E1359" s="4">
        <v>5194.28</v>
      </c>
      <c r="F1359" s="4"/>
      <c r="G1359" s="4" t="str">
        <f t="shared" si="233"/>
        <v>C02144</v>
      </c>
      <c r="H1359" s="40">
        <f t="shared" si="234"/>
        <v>45981</v>
      </c>
      <c r="I1359" s="2">
        <f t="shared" si="235"/>
        <v>6</v>
      </c>
      <c r="J1359" s="4">
        <f t="shared" si="236"/>
        <v>5194.28</v>
      </c>
      <c r="K1359">
        <f t="shared" si="237"/>
        <v>5</v>
      </c>
      <c r="L1359">
        <f t="shared" si="238"/>
        <v>5</v>
      </c>
      <c r="M1359">
        <f t="shared" si="239"/>
        <v>5</v>
      </c>
      <c r="N1359" s="53">
        <f t="shared" si="240"/>
        <v>5</v>
      </c>
      <c r="S1359" s="55" t="str">
        <f t="shared" si="241"/>
        <v>C02144</v>
      </c>
      <c r="T1359" s="56">
        <f t="shared" si="242"/>
        <v>5</v>
      </c>
      <c r="U1359" s="57">
        <f t="shared" si="242"/>
        <v>5</v>
      </c>
      <c r="V1359" s="51" t="str">
        <f t="shared" si="243"/>
        <v>Champions</v>
      </c>
    </row>
    <row r="1360" spans="2:22" x14ac:dyDescent="0.25">
      <c r="B1360" t="s">
        <v>1398</v>
      </c>
      <c r="C1360" s="40">
        <v>45838</v>
      </c>
      <c r="D1360" s="2">
        <v>5</v>
      </c>
      <c r="E1360" s="4">
        <v>5245.52</v>
      </c>
      <c r="F1360" s="4"/>
      <c r="G1360" s="4" t="str">
        <f t="shared" si="233"/>
        <v>C02147</v>
      </c>
      <c r="H1360" s="40">
        <f t="shared" si="234"/>
        <v>45838</v>
      </c>
      <c r="I1360" s="2">
        <f t="shared" si="235"/>
        <v>5</v>
      </c>
      <c r="J1360" s="4">
        <f t="shared" si="236"/>
        <v>5245.52</v>
      </c>
      <c r="K1360">
        <f t="shared" si="237"/>
        <v>4</v>
      </c>
      <c r="L1360">
        <f t="shared" si="238"/>
        <v>5</v>
      </c>
      <c r="M1360">
        <f t="shared" si="239"/>
        <v>5</v>
      </c>
      <c r="N1360" s="53">
        <f t="shared" si="240"/>
        <v>4.666666666666667</v>
      </c>
      <c r="S1360" s="55" t="str">
        <f t="shared" si="241"/>
        <v>C02147</v>
      </c>
      <c r="T1360" s="56">
        <f t="shared" si="242"/>
        <v>4.666666666666667</v>
      </c>
      <c r="U1360" s="57">
        <f t="shared" si="242"/>
        <v>4.666666666666667</v>
      </c>
      <c r="V1360" s="51" t="str">
        <f t="shared" si="243"/>
        <v>Champions</v>
      </c>
    </row>
    <row r="1361" spans="2:22" x14ac:dyDescent="0.25">
      <c r="B1361" t="s">
        <v>1399</v>
      </c>
      <c r="C1361" s="40">
        <v>45996</v>
      </c>
      <c r="D1361" s="2">
        <v>14</v>
      </c>
      <c r="E1361" s="4">
        <v>7723.87</v>
      </c>
      <c r="F1361" s="4"/>
      <c r="G1361" s="4" t="str">
        <f t="shared" si="233"/>
        <v>C02148</v>
      </c>
      <c r="H1361" s="40">
        <f t="shared" si="234"/>
        <v>45996</v>
      </c>
      <c r="I1361" s="2">
        <f t="shared" si="235"/>
        <v>14</v>
      </c>
      <c r="J1361" s="4">
        <f t="shared" si="236"/>
        <v>7723.87</v>
      </c>
      <c r="K1361">
        <f t="shared" si="237"/>
        <v>5</v>
      </c>
      <c r="L1361">
        <f t="shared" si="238"/>
        <v>5</v>
      </c>
      <c r="M1361">
        <f t="shared" si="239"/>
        <v>5</v>
      </c>
      <c r="N1361" s="53">
        <f t="shared" si="240"/>
        <v>5</v>
      </c>
      <c r="S1361" s="55" t="str">
        <f t="shared" si="241"/>
        <v>C02148</v>
      </c>
      <c r="T1361" s="56">
        <f t="shared" si="242"/>
        <v>5</v>
      </c>
      <c r="U1361" s="57">
        <f t="shared" si="242"/>
        <v>5</v>
      </c>
      <c r="V1361" s="51" t="str">
        <f t="shared" si="243"/>
        <v>Champions</v>
      </c>
    </row>
    <row r="1362" spans="2:22" x14ac:dyDescent="0.25">
      <c r="B1362" t="s">
        <v>1400</v>
      </c>
      <c r="C1362" s="40">
        <v>45459</v>
      </c>
      <c r="D1362" s="2">
        <v>1</v>
      </c>
      <c r="E1362" s="4">
        <v>259.45</v>
      </c>
      <c r="F1362" s="4"/>
      <c r="G1362" s="4" t="str">
        <f t="shared" si="233"/>
        <v>C02151</v>
      </c>
      <c r="H1362" s="40">
        <f t="shared" si="234"/>
        <v>45459</v>
      </c>
      <c r="I1362" s="2">
        <f t="shared" si="235"/>
        <v>1</v>
      </c>
      <c r="J1362" s="4">
        <f t="shared" si="236"/>
        <v>259.45</v>
      </c>
      <c r="K1362">
        <f t="shared" si="237"/>
        <v>2</v>
      </c>
      <c r="L1362">
        <f t="shared" si="238"/>
        <v>3</v>
      </c>
      <c r="M1362">
        <f t="shared" si="239"/>
        <v>2</v>
      </c>
      <c r="N1362" s="53">
        <f t="shared" si="240"/>
        <v>2.3333333333333335</v>
      </c>
      <c r="S1362" s="55" t="str">
        <f t="shared" si="241"/>
        <v>C02151</v>
      </c>
      <c r="T1362" s="56">
        <f t="shared" si="242"/>
        <v>2.3333333333333335</v>
      </c>
      <c r="U1362" s="57">
        <f t="shared" si="242"/>
        <v>2.3333333333333335</v>
      </c>
      <c r="V1362" s="51" t="str">
        <f t="shared" si="243"/>
        <v>At Risk Customers</v>
      </c>
    </row>
    <row r="1363" spans="2:22" x14ac:dyDescent="0.25">
      <c r="B1363" t="s">
        <v>1401</v>
      </c>
      <c r="C1363" s="40">
        <v>45821</v>
      </c>
      <c r="D1363" s="2">
        <v>1</v>
      </c>
      <c r="E1363" s="4">
        <v>58.05</v>
      </c>
      <c r="F1363" s="4"/>
      <c r="G1363" s="4" t="str">
        <f t="shared" si="233"/>
        <v>C02153</v>
      </c>
      <c r="H1363" s="40">
        <f t="shared" si="234"/>
        <v>45821</v>
      </c>
      <c r="I1363" s="2">
        <f t="shared" si="235"/>
        <v>1</v>
      </c>
      <c r="J1363" s="4">
        <f t="shared" si="236"/>
        <v>58.05</v>
      </c>
      <c r="K1363">
        <f t="shared" si="237"/>
        <v>4</v>
      </c>
      <c r="L1363">
        <f t="shared" si="238"/>
        <v>3</v>
      </c>
      <c r="M1363">
        <f t="shared" si="239"/>
        <v>1</v>
      </c>
      <c r="N1363" s="53">
        <f t="shared" si="240"/>
        <v>2.6666666666666665</v>
      </c>
      <c r="S1363" s="55" t="str">
        <f t="shared" si="241"/>
        <v>C02153</v>
      </c>
      <c r="T1363" s="56">
        <f t="shared" si="242"/>
        <v>2.6666666666666665</v>
      </c>
      <c r="U1363" s="57">
        <f t="shared" si="242"/>
        <v>2.6666666666666665</v>
      </c>
      <c r="V1363" s="51" t="str">
        <f t="shared" si="243"/>
        <v>At Risk Customers</v>
      </c>
    </row>
    <row r="1364" spans="2:22" x14ac:dyDescent="0.25">
      <c r="B1364" t="s">
        <v>1402</v>
      </c>
      <c r="C1364" s="40">
        <v>45709</v>
      </c>
      <c r="D1364" s="2">
        <v>2</v>
      </c>
      <c r="E1364" s="4">
        <v>259.95999999999998</v>
      </c>
      <c r="F1364" s="4"/>
      <c r="G1364" s="4" t="str">
        <f t="shared" si="233"/>
        <v>C02154</v>
      </c>
      <c r="H1364" s="40">
        <f t="shared" si="234"/>
        <v>45709</v>
      </c>
      <c r="I1364" s="2">
        <f t="shared" si="235"/>
        <v>2</v>
      </c>
      <c r="J1364" s="4">
        <f t="shared" si="236"/>
        <v>259.95999999999998</v>
      </c>
      <c r="K1364">
        <f t="shared" si="237"/>
        <v>3</v>
      </c>
      <c r="L1364">
        <f t="shared" si="238"/>
        <v>4</v>
      </c>
      <c r="M1364">
        <f t="shared" si="239"/>
        <v>2</v>
      </c>
      <c r="N1364" s="53">
        <f t="shared" si="240"/>
        <v>3</v>
      </c>
      <c r="S1364" s="55" t="str">
        <f t="shared" si="241"/>
        <v>C02154</v>
      </c>
      <c r="T1364" s="56">
        <f t="shared" si="242"/>
        <v>3</v>
      </c>
      <c r="U1364" s="57">
        <f t="shared" si="242"/>
        <v>3</v>
      </c>
      <c r="V1364" s="51" t="str">
        <f t="shared" si="243"/>
        <v>At Risk Customers</v>
      </c>
    </row>
    <row r="1365" spans="2:22" x14ac:dyDescent="0.25">
      <c r="B1365" t="s">
        <v>1403</v>
      </c>
      <c r="C1365" s="40">
        <v>45984</v>
      </c>
      <c r="D1365" s="2">
        <v>25</v>
      </c>
      <c r="E1365" s="4">
        <v>22899.46</v>
      </c>
      <c r="F1365" s="4"/>
      <c r="G1365" s="4" t="str">
        <f t="shared" si="233"/>
        <v>C02155</v>
      </c>
      <c r="H1365" s="40">
        <f t="shared" si="234"/>
        <v>45984</v>
      </c>
      <c r="I1365" s="2">
        <f t="shared" si="235"/>
        <v>25</v>
      </c>
      <c r="J1365" s="4">
        <f t="shared" si="236"/>
        <v>22899.46</v>
      </c>
      <c r="K1365">
        <f t="shared" si="237"/>
        <v>5</v>
      </c>
      <c r="L1365">
        <f t="shared" si="238"/>
        <v>5</v>
      </c>
      <c r="M1365">
        <f t="shared" si="239"/>
        <v>5</v>
      </c>
      <c r="N1365" s="53">
        <f t="shared" si="240"/>
        <v>5</v>
      </c>
      <c r="S1365" s="55" t="str">
        <f t="shared" si="241"/>
        <v>C02155</v>
      </c>
      <c r="T1365" s="56">
        <f t="shared" si="242"/>
        <v>5</v>
      </c>
      <c r="U1365" s="57">
        <f t="shared" si="242"/>
        <v>5</v>
      </c>
      <c r="V1365" s="51" t="str">
        <f t="shared" si="243"/>
        <v>Champions</v>
      </c>
    </row>
    <row r="1366" spans="2:22" x14ac:dyDescent="0.25">
      <c r="B1366" t="s">
        <v>1404</v>
      </c>
      <c r="C1366" s="40">
        <v>45821</v>
      </c>
      <c r="D1366" s="2">
        <v>2</v>
      </c>
      <c r="E1366" s="4">
        <v>680.22</v>
      </c>
      <c r="F1366" s="4"/>
      <c r="G1366" s="4" t="str">
        <f t="shared" si="233"/>
        <v>C02156</v>
      </c>
      <c r="H1366" s="40">
        <f t="shared" si="234"/>
        <v>45821</v>
      </c>
      <c r="I1366" s="2">
        <f t="shared" si="235"/>
        <v>2</v>
      </c>
      <c r="J1366" s="4">
        <f t="shared" si="236"/>
        <v>680.22</v>
      </c>
      <c r="K1366">
        <f t="shared" si="237"/>
        <v>4</v>
      </c>
      <c r="L1366">
        <f t="shared" si="238"/>
        <v>4</v>
      </c>
      <c r="M1366">
        <f t="shared" si="239"/>
        <v>3</v>
      </c>
      <c r="N1366" s="53">
        <f t="shared" si="240"/>
        <v>3.6666666666666665</v>
      </c>
      <c r="S1366" s="55" t="str">
        <f t="shared" si="241"/>
        <v>C02156</v>
      </c>
      <c r="T1366" s="56">
        <f t="shared" si="242"/>
        <v>3.6666666666666665</v>
      </c>
      <c r="U1366" s="57">
        <f t="shared" si="242"/>
        <v>3.6666666666666665</v>
      </c>
      <c r="V1366" s="51" t="str">
        <f t="shared" si="243"/>
        <v>Loyal or Potential Loyalists</v>
      </c>
    </row>
    <row r="1367" spans="2:22" x14ac:dyDescent="0.25">
      <c r="B1367" t="s">
        <v>1405</v>
      </c>
      <c r="C1367" s="40">
        <v>46026</v>
      </c>
      <c r="D1367" s="2">
        <v>6</v>
      </c>
      <c r="E1367" s="4">
        <v>6088.91</v>
      </c>
      <c r="F1367" s="4"/>
      <c r="G1367" s="4" t="str">
        <f t="shared" si="233"/>
        <v>C02157</v>
      </c>
      <c r="H1367" s="40">
        <f t="shared" si="234"/>
        <v>46026</v>
      </c>
      <c r="I1367" s="2">
        <f t="shared" si="235"/>
        <v>6</v>
      </c>
      <c r="J1367" s="4">
        <f t="shared" si="236"/>
        <v>6088.91</v>
      </c>
      <c r="K1367">
        <f t="shared" si="237"/>
        <v>5</v>
      </c>
      <c r="L1367">
        <f t="shared" si="238"/>
        <v>5</v>
      </c>
      <c r="M1367">
        <f t="shared" si="239"/>
        <v>5</v>
      </c>
      <c r="N1367" s="53">
        <f t="shared" si="240"/>
        <v>5</v>
      </c>
      <c r="S1367" s="55" t="str">
        <f t="shared" si="241"/>
        <v>C02157</v>
      </c>
      <c r="T1367" s="56">
        <f t="shared" si="242"/>
        <v>5</v>
      </c>
      <c r="U1367" s="57">
        <f t="shared" si="242"/>
        <v>5</v>
      </c>
      <c r="V1367" s="51" t="str">
        <f t="shared" si="243"/>
        <v>Champions</v>
      </c>
    </row>
    <row r="1368" spans="2:22" x14ac:dyDescent="0.25">
      <c r="B1368" t="s">
        <v>1406</v>
      </c>
      <c r="C1368" s="40">
        <v>45990</v>
      </c>
      <c r="D1368" s="2">
        <v>12</v>
      </c>
      <c r="E1368" s="4">
        <v>7574.42</v>
      </c>
      <c r="F1368" s="4"/>
      <c r="G1368" s="4" t="str">
        <f t="shared" si="233"/>
        <v>C02158</v>
      </c>
      <c r="H1368" s="40">
        <f t="shared" si="234"/>
        <v>45990</v>
      </c>
      <c r="I1368" s="2">
        <f t="shared" si="235"/>
        <v>12</v>
      </c>
      <c r="J1368" s="4">
        <f t="shared" si="236"/>
        <v>7574.42</v>
      </c>
      <c r="K1368">
        <f t="shared" si="237"/>
        <v>5</v>
      </c>
      <c r="L1368">
        <f t="shared" si="238"/>
        <v>5</v>
      </c>
      <c r="M1368">
        <f t="shared" si="239"/>
        <v>5</v>
      </c>
      <c r="N1368" s="53">
        <f t="shared" si="240"/>
        <v>5</v>
      </c>
      <c r="S1368" s="55" t="str">
        <f t="shared" si="241"/>
        <v>C02158</v>
      </c>
      <c r="T1368" s="56">
        <f t="shared" si="242"/>
        <v>5</v>
      </c>
      <c r="U1368" s="57">
        <f t="shared" si="242"/>
        <v>5</v>
      </c>
      <c r="V1368" s="51" t="str">
        <f t="shared" si="243"/>
        <v>Champions</v>
      </c>
    </row>
    <row r="1369" spans="2:22" x14ac:dyDescent="0.25">
      <c r="B1369" t="s">
        <v>1407</v>
      </c>
      <c r="C1369" s="40">
        <v>45997</v>
      </c>
      <c r="D1369" s="2">
        <v>2</v>
      </c>
      <c r="E1369" s="4">
        <v>672.92</v>
      </c>
      <c r="F1369" s="4"/>
      <c r="G1369" s="4" t="str">
        <f t="shared" si="233"/>
        <v>C02160</v>
      </c>
      <c r="H1369" s="40">
        <f t="shared" si="234"/>
        <v>45997</v>
      </c>
      <c r="I1369" s="2">
        <f t="shared" si="235"/>
        <v>2</v>
      </c>
      <c r="J1369" s="4">
        <f t="shared" si="236"/>
        <v>672.92</v>
      </c>
      <c r="K1369">
        <f t="shared" si="237"/>
        <v>5</v>
      </c>
      <c r="L1369">
        <f t="shared" si="238"/>
        <v>4</v>
      </c>
      <c r="M1369">
        <f t="shared" si="239"/>
        <v>3</v>
      </c>
      <c r="N1369" s="53">
        <f t="shared" si="240"/>
        <v>4</v>
      </c>
      <c r="S1369" s="55" t="str">
        <f t="shared" si="241"/>
        <v>C02160</v>
      </c>
      <c r="T1369" s="56">
        <f t="shared" si="242"/>
        <v>4</v>
      </c>
      <c r="U1369" s="57">
        <f t="shared" si="242"/>
        <v>4</v>
      </c>
      <c r="V1369" s="51" t="str">
        <f t="shared" si="243"/>
        <v>Loyal or Potential Loyalists</v>
      </c>
    </row>
    <row r="1370" spans="2:22" x14ac:dyDescent="0.25">
      <c r="B1370" t="s">
        <v>1408</v>
      </c>
      <c r="C1370" s="40">
        <v>45404</v>
      </c>
      <c r="D1370" s="2">
        <v>1</v>
      </c>
      <c r="E1370" s="4">
        <v>4896.8900000000003</v>
      </c>
      <c r="F1370" s="4"/>
      <c r="G1370" s="4" t="str">
        <f t="shared" si="233"/>
        <v>C02161</v>
      </c>
      <c r="H1370" s="40">
        <f t="shared" si="234"/>
        <v>45404</v>
      </c>
      <c r="I1370" s="2">
        <f t="shared" si="235"/>
        <v>1</v>
      </c>
      <c r="J1370" s="4">
        <f t="shared" si="236"/>
        <v>4896.8900000000003</v>
      </c>
      <c r="K1370">
        <f t="shared" si="237"/>
        <v>2</v>
      </c>
      <c r="L1370">
        <f t="shared" si="238"/>
        <v>3</v>
      </c>
      <c r="M1370">
        <f t="shared" si="239"/>
        <v>5</v>
      </c>
      <c r="N1370" s="53">
        <f t="shared" si="240"/>
        <v>3.3333333333333335</v>
      </c>
      <c r="S1370" s="55" t="str">
        <f t="shared" si="241"/>
        <v>C02161</v>
      </c>
      <c r="T1370" s="56">
        <f t="shared" si="242"/>
        <v>3.3333333333333335</v>
      </c>
      <c r="U1370" s="57">
        <f t="shared" si="242"/>
        <v>3.3333333333333335</v>
      </c>
      <c r="V1370" s="51" t="str">
        <f t="shared" si="243"/>
        <v>Loyal or Potential Loyalists</v>
      </c>
    </row>
    <row r="1371" spans="2:22" x14ac:dyDescent="0.25">
      <c r="B1371" t="s">
        <v>1409</v>
      </c>
      <c r="C1371" s="40">
        <v>45282</v>
      </c>
      <c r="D1371" s="2">
        <v>2</v>
      </c>
      <c r="E1371" s="4">
        <v>845.49</v>
      </c>
      <c r="F1371" s="4"/>
      <c r="G1371" s="4" t="str">
        <f t="shared" si="233"/>
        <v>C02163</v>
      </c>
      <c r="H1371" s="40">
        <f t="shared" si="234"/>
        <v>45282</v>
      </c>
      <c r="I1371" s="2">
        <f t="shared" si="235"/>
        <v>2</v>
      </c>
      <c r="J1371" s="4">
        <f t="shared" si="236"/>
        <v>845.49</v>
      </c>
      <c r="K1371">
        <f t="shared" si="237"/>
        <v>1</v>
      </c>
      <c r="L1371">
        <f t="shared" si="238"/>
        <v>4</v>
      </c>
      <c r="M1371">
        <f t="shared" si="239"/>
        <v>3</v>
      </c>
      <c r="N1371" s="53">
        <f t="shared" si="240"/>
        <v>2.6666666666666665</v>
      </c>
      <c r="S1371" s="55" t="str">
        <f t="shared" si="241"/>
        <v>C02163</v>
      </c>
      <c r="T1371" s="56">
        <f t="shared" si="242"/>
        <v>2.6666666666666665</v>
      </c>
      <c r="U1371" s="57">
        <f t="shared" si="242"/>
        <v>2.6666666666666665</v>
      </c>
      <c r="V1371" s="51" t="str">
        <f t="shared" si="243"/>
        <v>At Risk Customers</v>
      </c>
    </row>
    <row r="1372" spans="2:22" x14ac:dyDescent="0.25">
      <c r="B1372" t="s">
        <v>1410</v>
      </c>
      <c r="C1372" s="40">
        <v>45576</v>
      </c>
      <c r="D1372" s="2">
        <v>3</v>
      </c>
      <c r="E1372" s="4">
        <v>449.46</v>
      </c>
      <c r="F1372" s="4"/>
      <c r="G1372" s="4" t="str">
        <f t="shared" si="233"/>
        <v>C02168</v>
      </c>
      <c r="H1372" s="40">
        <f t="shared" si="234"/>
        <v>45576</v>
      </c>
      <c r="I1372" s="2">
        <f t="shared" si="235"/>
        <v>3</v>
      </c>
      <c r="J1372" s="4">
        <f t="shared" si="236"/>
        <v>449.46</v>
      </c>
      <c r="K1372">
        <f t="shared" si="237"/>
        <v>2</v>
      </c>
      <c r="L1372">
        <f t="shared" si="238"/>
        <v>4</v>
      </c>
      <c r="M1372">
        <f t="shared" si="239"/>
        <v>2</v>
      </c>
      <c r="N1372" s="53">
        <f t="shared" si="240"/>
        <v>2.6666666666666665</v>
      </c>
      <c r="S1372" s="55" t="str">
        <f t="shared" si="241"/>
        <v>C02168</v>
      </c>
      <c r="T1372" s="56">
        <f t="shared" si="242"/>
        <v>2.6666666666666665</v>
      </c>
      <c r="U1372" s="57">
        <f t="shared" si="242"/>
        <v>2.6666666666666665</v>
      </c>
      <c r="V1372" s="51" t="str">
        <f t="shared" si="243"/>
        <v>At Risk Customers</v>
      </c>
    </row>
    <row r="1373" spans="2:22" x14ac:dyDescent="0.25">
      <c r="B1373" t="s">
        <v>1411</v>
      </c>
      <c r="C1373" s="40">
        <v>45733</v>
      </c>
      <c r="D1373" s="2">
        <v>1</v>
      </c>
      <c r="E1373" s="4">
        <v>343.05</v>
      </c>
      <c r="F1373" s="4"/>
      <c r="G1373" s="4" t="str">
        <f t="shared" si="233"/>
        <v>C02169</v>
      </c>
      <c r="H1373" s="40">
        <f t="shared" si="234"/>
        <v>45733</v>
      </c>
      <c r="I1373" s="2">
        <f t="shared" si="235"/>
        <v>1</v>
      </c>
      <c r="J1373" s="4">
        <f t="shared" si="236"/>
        <v>343.05</v>
      </c>
      <c r="K1373">
        <f t="shared" si="237"/>
        <v>3</v>
      </c>
      <c r="L1373">
        <f t="shared" si="238"/>
        <v>3</v>
      </c>
      <c r="M1373">
        <f t="shared" si="239"/>
        <v>2</v>
      </c>
      <c r="N1373" s="53">
        <f t="shared" si="240"/>
        <v>2.6666666666666665</v>
      </c>
      <c r="S1373" s="55" t="str">
        <f t="shared" si="241"/>
        <v>C02169</v>
      </c>
      <c r="T1373" s="56">
        <f t="shared" si="242"/>
        <v>2.6666666666666665</v>
      </c>
      <c r="U1373" s="57">
        <f t="shared" si="242"/>
        <v>2.6666666666666665</v>
      </c>
      <c r="V1373" s="51" t="str">
        <f t="shared" si="243"/>
        <v>At Risk Customers</v>
      </c>
    </row>
    <row r="1374" spans="2:22" x14ac:dyDescent="0.25">
      <c r="B1374" t="s">
        <v>1412</v>
      </c>
      <c r="C1374" s="40">
        <v>46023</v>
      </c>
      <c r="D1374" s="2">
        <v>4</v>
      </c>
      <c r="E1374" s="4">
        <v>6633.86</v>
      </c>
      <c r="F1374" s="4"/>
      <c r="G1374" s="4" t="str">
        <f t="shared" si="233"/>
        <v>C02170</v>
      </c>
      <c r="H1374" s="40">
        <f t="shared" si="234"/>
        <v>46023</v>
      </c>
      <c r="I1374" s="2">
        <f t="shared" si="235"/>
        <v>4</v>
      </c>
      <c r="J1374" s="4">
        <f t="shared" si="236"/>
        <v>6633.86</v>
      </c>
      <c r="K1374">
        <f t="shared" si="237"/>
        <v>5</v>
      </c>
      <c r="L1374">
        <f t="shared" si="238"/>
        <v>5</v>
      </c>
      <c r="M1374">
        <f t="shared" si="239"/>
        <v>5</v>
      </c>
      <c r="N1374" s="53">
        <f t="shared" si="240"/>
        <v>5</v>
      </c>
      <c r="S1374" s="55" t="str">
        <f t="shared" si="241"/>
        <v>C02170</v>
      </c>
      <c r="T1374" s="56">
        <f t="shared" si="242"/>
        <v>5</v>
      </c>
      <c r="U1374" s="57">
        <f t="shared" si="242"/>
        <v>5</v>
      </c>
      <c r="V1374" s="51" t="str">
        <f t="shared" si="243"/>
        <v>Champions</v>
      </c>
    </row>
    <row r="1375" spans="2:22" x14ac:dyDescent="0.25">
      <c r="B1375" t="s">
        <v>1413</v>
      </c>
      <c r="C1375" s="40">
        <v>45922</v>
      </c>
      <c r="D1375" s="2">
        <v>1</v>
      </c>
      <c r="E1375" s="4">
        <v>38.93</v>
      </c>
      <c r="F1375" s="4"/>
      <c r="G1375" s="4" t="str">
        <f t="shared" si="233"/>
        <v>C02171</v>
      </c>
      <c r="H1375" s="40">
        <f t="shared" si="234"/>
        <v>45922</v>
      </c>
      <c r="I1375" s="2">
        <f t="shared" si="235"/>
        <v>1</v>
      </c>
      <c r="J1375" s="4">
        <f t="shared" si="236"/>
        <v>38.93</v>
      </c>
      <c r="K1375">
        <f t="shared" si="237"/>
        <v>4</v>
      </c>
      <c r="L1375">
        <f t="shared" si="238"/>
        <v>3</v>
      </c>
      <c r="M1375">
        <f t="shared" si="239"/>
        <v>1</v>
      </c>
      <c r="N1375" s="53">
        <f t="shared" si="240"/>
        <v>2.6666666666666665</v>
      </c>
      <c r="S1375" s="55" t="str">
        <f t="shared" si="241"/>
        <v>C02171</v>
      </c>
      <c r="T1375" s="56">
        <f t="shared" si="242"/>
        <v>2.6666666666666665</v>
      </c>
      <c r="U1375" s="57">
        <f t="shared" si="242"/>
        <v>2.6666666666666665</v>
      </c>
      <c r="V1375" s="51" t="str">
        <f t="shared" si="243"/>
        <v>At Risk Customers</v>
      </c>
    </row>
    <row r="1376" spans="2:22" x14ac:dyDescent="0.25">
      <c r="B1376" t="s">
        <v>1414</v>
      </c>
      <c r="C1376" s="40">
        <v>45963</v>
      </c>
      <c r="D1376" s="2">
        <v>26</v>
      </c>
      <c r="E1376" s="4">
        <v>10951.03</v>
      </c>
      <c r="F1376" s="4"/>
      <c r="G1376" s="4" t="str">
        <f t="shared" si="233"/>
        <v>C02172</v>
      </c>
      <c r="H1376" s="40">
        <f t="shared" si="234"/>
        <v>45963</v>
      </c>
      <c r="I1376" s="2">
        <f t="shared" si="235"/>
        <v>26</v>
      </c>
      <c r="J1376" s="4">
        <f t="shared" si="236"/>
        <v>10951.03</v>
      </c>
      <c r="K1376">
        <f t="shared" si="237"/>
        <v>5</v>
      </c>
      <c r="L1376">
        <f t="shared" si="238"/>
        <v>5</v>
      </c>
      <c r="M1376">
        <f t="shared" si="239"/>
        <v>5</v>
      </c>
      <c r="N1376" s="53">
        <f t="shared" si="240"/>
        <v>5</v>
      </c>
      <c r="S1376" s="55" t="str">
        <f t="shared" si="241"/>
        <v>C02172</v>
      </c>
      <c r="T1376" s="56">
        <f t="shared" si="242"/>
        <v>5</v>
      </c>
      <c r="U1376" s="57">
        <f t="shared" si="242"/>
        <v>5</v>
      </c>
      <c r="V1376" s="51" t="str">
        <f t="shared" si="243"/>
        <v>Champions</v>
      </c>
    </row>
    <row r="1377" spans="2:22" x14ac:dyDescent="0.25">
      <c r="B1377" t="s">
        <v>1415</v>
      </c>
      <c r="C1377" s="40">
        <v>45540</v>
      </c>
      <c r="D1377" s="2">
        <v>1</v>
      </c>
      <c r="E1377" s="4">
        <v>68.260000000000005</v>
      </c>
      <c r="F1377" s="4"/>
      <c r="G1377" s="4" t="str">
        <f t="shared" si="233"/>
        <v>C02173</v>
      </c>
      <c r="H1377" s="40">
        <f t="shared" si="234"/>
        <v>45540</v>
      </c>
      <c r="I1377" s="2">
        <f t="shared" si="235"/>
        <v>1</v>
      </c>
      <c r="J1377" s="4">
        <f t="shared" si="236"/>
        <v>68.260000000000005</v>
      </c>
      <c r="K1377">
        <f t="shared" si="237"/>
        <v>2</v>
      </c>
      <c r="L1377">
        <f t="shared" si="238"/>
        <v>3</v>
      </c>
      <c r="M1377">
        <f t="shared" si="239"/>
        <v>1</v>
      </c>
      <c r="N1377" s="53">
        <f t="shared" si="240"/>
        <v>2</v>
      </c>
      <c r="S1377" s="55" t="str">
        <f t="shared" si="241"/>
        <v>C02173</v>
      </c>
      <c r="T1377" s="56">
        <f t="shared" si="242"/>
        <v>2</v>
      </c>
      <c r="U1377" s="57">
        <f t="shared" si="242"/>
        <v>2</v>
      </c>
      <c r="V1377" s="51" t="str">
        <f t="shared" si="243"/>
        <v>Lost Customers</v>
      </c>
    </row>
    <row r="1378" spans="2:22" x14ac:dyDescent="0.25">
      <c r="B1378" t="s">
        <v>1416</v>
      </c>
      <c r="C1378" s="40">
        <v>45831</v>
      </c>
      <c r="D1378" s="2">
        <v>2</v>
      </c>
      <c r="E1378" s="4">
        <v>654.86</v>
      </c>
      <c r="F1378" s="4"/>
      <c r="G1378" s="4" t="str">
        <f t="shared" si="233"/>
        <v>C02176</v>
      </c>
      <c r="H1378" s="40">
        <f t="shared" si="234"/>
        <v>45831</v>
      </c>
      <c r="I1378" s="2">
        <f t="shared" si="235"/>
        <v>2</v>
      </c>
      <c r="J1378" s="4">
        <f t="shared" si="236"/>
        <v>654.86</v>
      </c>
      <c r="K1378">
        <f t="shared" si="237"/>
        <v>4</v>
      </c>
      <c r="L1378">
        <f t="shared" si="238"/>
        <v>4</v>
      </c>
      <c r="M1378">
        <f t="shared" si="239"/>
        <v>3</v>
      </c>
      <c r="N1378" s="53">
        <f t="shared" si="240"/>
        <v>3.6666666666666665</v>
      </c>
      <c r="S1378" s="55" t="str">
        <f t="shared" si="241"/>
        <v>C02176</v>
      </c>
      <c r="T1378" s="56">
        <f t="shared" si="242"/>
        <v>3.6666666666666665</v>
      </c>
      <c r="U1378" s="57">
        <f t="shared" si="242"/>
        <v>3.6666666666666665</v>
      </c>
      <c r="V1378" s="51" t="str">
        <f t="shared" si="243"/>
        <v>Loyal or Potential Loyalists</v>
      </c>
    </row>
    <row r="1379" spans="2:22" x14ac:dyDescent="0.25">
      <c r="B1379" t="s">
        <v>1417</v>
      </c>
      <c r="C1379" s="40">
        <v>45969</v>
      </c>
      <c r="D1379" s="2">
        <v>7</v>
      </c>
      <c r="E1379" s="4">
        <v>6689.79</v>
      </c>
      <c r="F1379" s="4"/>
      <c r="G1379" s="4" t="str">
        <f t="shared" si="233"/>
        <v>C02177</v>
      </c>
      <c r="H1379" s="40">
        <f t="shared" si="234"/>
        <v>45969</v>
      </c>
      <c r="I1379" s="2">
        <f t="shared" si="235"/>
        <v>7</v>
      </c>
      <c r="J1379" s="4">
        <f t="shared" si="236"/>
        <v>6689.79</v>
      </c>
      <c r="K1379">
        <f t="shared" si="237"/>
        <v>5</v>
      </c>
      <c r="L1379">
        <f t="shared" si="238"/>
        <v>5</v>
      </c>
      <c r="M1379">
        <f t="shared" si="239"/>
        <v>5</v>
      </c>
      <c r="N1379" s="53">
        <f t="shared" si="240"/>
        <v>5</v>
      </c>
      <c r="S1379" s="55" t="str">
        <f t="shared" si="241"/>
        <v>C02177</v>
      </c>
      <c r="T1379" s="56">
        <f t="shared" si="242"/>
        <v>5</v>
      </c>
      <c r="U1379" s="57">
        <f t="shared" si="242"/>
        <v>5</v>
      </c>
      <c r="V1379" s="51" t="str">
        <f t="shared" si="243"/>
        <v>Champions</v>
      </c>
    </row>
    <row r="1380" spans="2:22" x14ac:dyDescent="0.25">
      <c r="B1380" t="s">
        <v>1418</v>
      </c>
      <c r="C1380" s="40">
        <v>45451</v>
      </c>
      <c r="D1380" s="2">
        <v>1</v>
      </c>
      <c r="E1380" s="4">
        <v>955.65</v>
      </c>
      <c r="F1380" s="4"/>
      <c r="G1380" s="4" t="str">
        <f t="shared" si="233"/>
        <v>C02178</v>
      </c>
      <c r="H1380" s="40">
        <f t="shared" si="234"/>
        <v>45451</v>
      </c>
      <c r="I1380" s="2">
        <f t="shared" si="235"/>
        <v>1</v>
      </c>
      <c r="J1380" s="4">
        <f t="shared" si="236"/>
        <v>955.65</v>
      </c>
      <c r="K1380">
        <f t="shared" si="237"/>
        <v>2</v>
      </c>
      <c r="L1380">
        <f t="shared" si="238"/>
        <v>3</v>
      </c>
      <c r="M1380">
        <f t="shared" si="239"/>
        <v>3</v>
      </c>
      <c r="N1380" s="53">
        <f t="shared" si="240"/>
        <v>2.6666666666666665</v>
      </c>
      <c r="S1380" s="55" t="str">
        <f t="shared" si="241"/>
        <v>C02178</v>
      </c>
      <c r="T1380" s="56">
        <f t="shared" si="242"/>
        <v>2.6666666666666665</v>
      </c>
      <c r="U1380" s="57">
        <f t="shared" si="242"/>
        <v>2.6666666666666665</v>
      </c>
      <c r="V1380" s="51" t="str">
        <f t="shared" si="243"/>
        <v>At Risk Customers</v>
      </c>
    </row>
    <row r="1381" spans="2:22" x14ac:dyDescent="0.25">
      <c r="B1381" t="s">
        <v>1419</v>
      </c>
      <c r="C1381" s="40">
        <v>45430</v>
      </c>
      <c r="D1381" s="2">
        <v>2</v>
      </c>
      <c r="E1381" s="4">
        <v>2204.2600000000002</v>
      </c>
      <c r="F1381" s="4"/>
      <c r="G1381" s="4" t="str">
        <f t="shared" si="233"/>
        <v>C02179</v>
      </c>
      <c r="H1381" s="40">
        <f t="shared" si="234"/>
        <v>45430</v>
      </c>
      <c r="I1381" s="2">
        <f t="shared" si="235"/>
        <v>2</v>
      </c>
      <c r="J1381" s="4">
        <f t="shared" si="236"/>
        <v>2204.2600000000002</v>
      </c>
      <c r="K1381">
        <f t="shared" si="237"/>
        <v>2</v>
      </c>
      <c r="L1381">
        <f t="shared" si="238"/>
        <v>4</v>
      </c>
      <c r="M1381">
        <f t="shared" si="239"/>
        <v>4</v>
      </c>
      <c r="N1381" s="53">
        <f t="shared" si="240"/>
        <v>3.3333333333333335</v>
      </c>
      <c r="S1381" s="55" t="str">
        <f t="shared" si="241"/>
        <v>C02179</v>
      </c>
      <c r="T1381" s="56">
        <f t="shared" si="242"/>
        <v>3.3333333333333335</v>
      </c>
      <c r="U1381" s="57">
        <f t="shared" si="242"/>
        <v>3.3333333333333335</v>
      </c>
      <c r="V1381" s="51" t="str">
        <f t="shared" si="243"/>
        <v>Loyal or Potential Loyalists</v>
      </c>
    </row>
    <row r="1382" spans="2:22" x14ac:dyDescent="0.25">
      <c r="B1382" t="s">
        <v>1420</v>
      </c>
      <c r="C1382" s="40">
        <v>45937</v>
      </c>
      <c r="D1382" s="2">
        <v>4</v>
      </c>
      <c r="E1382" s="4">
        <v>7721.25</v>
      </c>
      <c r="F1382" s="4"/>
      <c r="G1382" s="4" t="str">
        <f t="shared" si="233"/>
        <v>C02181</v>
      </c>
      <c r="H1382" s="40">
        <f t="shared" si="234"/>
        <v>45937</v>
      </c>
      <c r="I1382" s="2">
        <f t="shared" si="235"/>
        <v>4</v>
      </c>
      <c r="J1382" s="4">
        <f t="shared" si="236"/>
        <v>7721.25</v>
      </c>
      <c r="K1382">
        <f t="shared" si="237"/>
        <v>4</v>
      </c>
      <c r="L1382">
        <f t="shared" si="238"/>
        <v>5</v>
      </c>
      <c r="M1382">
        <f t="shared" si="239"/>
        <v>5</v>
      </c>
      <c r="N1382" s="53">
        <f t="shared" si="240"/>
        <v>4.666666666666667</v>
      </c>
      <c r="S1382" s="55" t="str">
        <f t="shared" si="241"/>
        <v>C02181</v>
      </c>
      <c r="T1382" s="56">
        <f t="shared" si="242"/>
        <v>4.666666666666667</v>
      </c>
      <c r="U1382" s="57">
        <f t="shared" si="242"/>
        <v>4.666666666666667</v>
      </c>
      <c r="V1382" s="51" t="str">
        <f t="shared" si="243"/>
        <v>Champions</v>
      </c>
    </row>
    <row r="1383" spans="2:22" x14ac:dyDescent="0.25">
      <c r="B1383" t="s">
        <v>1421</v>
      </c>
      <c r="C1383" s="40">
        <v>46021</v>
      </c>
      <c r="D1383" s="2">
        <v>23</v>
      </c>
      <c r="E1383" s="4">
        <v>18189</v>
      </c>
      <c r="F1383" s="4"/>
      <c r="G1383" s="4" t="str">
        <f t="shared" si="233"/>
        <v>C02182</v>
      </c>
      <c r="H1383" s="40">
        <f t="shared" si="234"/>
        <v>46021</v>
      </c>
      <c r="I1383" s="2">
        <f t="shared" si="235"/>
        <v>23</v>
      </c>
      <c r="J1383" s="4">
        <f t="shared" si="236"/>
        <v>18189</v>
      </c>
      <c r="K1383">
        <f t="shared" si="237"/>
        <v>5</v>
      </c>
      <c r="L1383">
        <f t="shared" si="238"/>
        <v>5</v>
      </c>
      <c r="M1383">
        <f t="shared" si="239"/>
        <v>5</v>
      </c>
      <c r="N1383" s="53">
        <f t="shared" si="240"/>
        <v>5</v>
      </c>
      <c r="S1383" s="55" t="str">
        <f t="shared" si="241"/>
        <v>C02182</v>
      </c>
      <c r="T1383" s="56">
        <f t="shared" si="242"/>
        <v>5</v>
      </c>
      <c r="U1383" s="57">
        <f t="shared" si="242"/>
        <v>5</v>
      </c>
      <c r="V1383" s="51" t="str">
        <f t="shared" si="243"/>
        <v>Champions</v>
      </c>
    </row>
    <row r="1384" spans="2:22" x14ac:dyDescent="0.25">
      <c r="B1384" t="s">
        <v>1422</v>
      </c>
      <c r="C1384" s="40">
        <v>45108</v>
      </c>
      <c r="D1384" s="2">
        <v>2</v>
      </c>
      <c r="E1384" s="4">
        <v>4732.6400000000003</v>
      </c>
      <c r="F1384" s="4"/>
      <c r="G1384" s="4" t="str">
        <f t="shared" si="233"/>
        <v>C02183</v>
      </c>
      <c r="H1384" s="40">
        <f t="shared" si="234"/>
        <v>45108</v>
      </c>
      <c r="I1384" s="2">
        <f t="shared" si="235"/>
        <v>2</v>
      </c>
      <c r="J1384" s="4">
        <f t="shared" si="236"/>
        <v>4732.6400000000003</v>
      </c>
      <c r="K1384">
        <f t="shared" si="237"/>
        <v>1</v>
      </c>
      <c r="L1384">
        <f t="shared" si="238"/>
        <v>4</v>
      </c>
      <c r="M1384">
        <f t="shared" si="239"/>
        <v>5</v>
      </c>
      <c r="N1384" s="53">
        <f t="shared" si="240"/>
        <v>3.3333333333333335</v>
      </c>
      <c r="S1384" s="55" t="str">
        <f t="shared" si="241"/>
        <v>C02183</v>
      </c>
      <c r="T1384" s="56">
        <f t="shared" si="242"/>
        <v>3.3333333333333335</v>
      </c>
      <c r="U1384" s="57">
        <f t="shared" si="242"/>
        <v>3.3333333333333335</v>
      </c>
      <c r="V1384" s="51" t="str">
        <f t="shared" si="243"/>
        <v>Loyal or Potential Loyalists</v>
      </c>
    </row>
    <row r="1385" spans="2:22" x14ac:dyDescent="0.25">
      <c r="B1385" t="s">
        <v>1423</v>
      </c>
      <c r="C1385" s="40">
        <v>45815</v>
      </c>
      <c r="D1385" s="2">
        <v>7</v>
      </c>
      <c r="E1385" s="4">
        <v>4914.37</v>
      </c>
      <c r="F1385" s="4"/>
      <c r="G1385" s="4" t="str">
        <f t="shared" si="233"/>
        <v>C02184</v>
      </c>
      <c r="H1385" s="40">
        <f t="shared" si="234"/>
        <v>45815</v>
      </c>
      <c r="I1385" s="2">
        <f t="shared" si="235"/>
        <v>7</v>
      </c>
      <c r="J1385" s="4">
        <f t="shared" si="236"/>
        <v>4914.37</v>
      </c>
      <c r="K1385">
        <f t="shared" si="237"/>
        <v>4</v>
      </c>
      <c r="L1385">
        <f t="shared" si="238"/>
        <v>5</v>
      </c>
      <c r="M1385">
        <f t="shared" si="239"/>
        <v>5</v>
      </c>
      <c r="N1385" s="53">
        <f t="shared" si="240"/>
        <v>4.666666666666667</v>
      </c>
      <c r="S1385" s="55" t="str">
        <f t="shared" si="241"/>
        <v>C02184</v>
      </c>
      <c r="T1385" s="56">
        <f t="shared" si="242"/>
        <v>4.666666666666667</v>
      </c>
      <c r="U1385" s="57">
        <f t="shared" si="242"/>
        <v>4.666666666666667</v>
      </c>
      <c r="V1385" s="51" t="str">
        <f t="shared" si="243"/>
        <v>Champions</v>
      </c>
    </row>
    <row r="1386" spans="2:22" x14ac:dyDescent="0.25">
      <c r="B1386" t="s">
        <v>1424</v>
      </c>
      <c r="C1386" s="40">
        <v>45104</v>
      </c>
      <c r="D1386" s="2">
        <v>1</v>
      </c>
      <c r="E1386" s="4">
        <v>73.95</v>
      </c>
      <c r="F1386" s="4"/>
      <c r="G1386" s="4" t="str">
        <f t="shared" si="233"/>
        <v>C02185</v>
      </c>
      <c r="H1386" s="40">
        <f t="shared" si="234"/>
        <v>45104</v>
      </c>
      <c r="I1386" s="2">
        <f t="shared" si="235"/>
        <v>1</v>
      </c>
      <c r="J1386" s="4">
        <f t="shared" si="236"/>
        <v>73.95</v>
      </c>
      <c r="K1386">
        <f t="shared" si="237"/>
        <v>1</v>
      </c>
      <c r="L1386">
        <f t="shared" si="238"/>
        <v>3</v>
      </c>
      <c r="M1386">
        <f t="shared" si="239"/>
        <v>1</v>
      </c>
      <c r="N1386" s="53">
        <f t="shared" si="240"/>
        <v>1.6666666666666667</v>
      </c>
      <c r="S1386" s="55" t="str">
        <f t="shared" si="241"/>
        <v>C02185</v>
      </c>
      <c r="T1386" s="56">
        <f t="shared" si="242"/>
        <v>1.6666666666666667</v>
      </c>
      <c r="U1386" s="57">
        <f t="shared" si="242"/>
        <v>1.6666666666666667</v>
      </c>
      <c r="V1386" s="51" t="str">
        <f t="shared" si="243"/>
        <v>Lost Customers</v>
      </c>
    </row>
    <row r="1387" spans="2:22" x14ac:dyDescent="0.25">
      <c r="B1387" t="s">
        <v>1425</v>
      </c>
      <c r="C1387" s="40">
        <v>45978</v>
      </c>
      <c r="D1387" s="2">
        <v>2</v>
      </c>
      <c r="E1387" s="4">
        <v>626.74</v>
      </c>
      <c r="F1387" s="4"/>
      <c r="G1387" s="4" t="str">
        <f t="shared" si="233"/>
        <v>C02186</v>
      </c>
      <c r="H1387" s="40">
        <f t="shared" si="234"/>
        <v>45978</v>
      </c>
      <c r="I1387" s="2">
        <f t="shared" si="235"/>
        <v>2</v>
      </c>
      <c r="J1387" s="4">
        <f t="shared" si="236"/>
        <v>626.74</v>
      </c>
      <c r="K1387">
        <f t="shared" si="237"/>
        <v>5</v>
      </c>
      <c r="L1387">
        <f t="shared" si="238"/>
        <v>4</v>
      </c>
      <c r="M1387">
        <f t="shared" si="239"/>
        <v>3</v>
      </c>
      <c r="N1387" s="53">
        <f t="shared" si="240"/>
        <v>4</v>
      </c>
      <c r="S1387" s="55" t="str">
        <f t="shared" si="241"/>
        <v>C02186</v>
      </c>
      <c r="T1387" s="56">
        <f t="shared" si="242"/>
        <v>4</v>
      </c>
      <c r="U1387" s="57">
        <f t="shared" si="242"/>
        <v>4</v>
      </c>
      <c r="V1387" s="51" t="str">
        <f t="shared" si="243"/>
        <v>Loyal or Potential Loyalists</v>
      </c>
    </row>
    <row r="1388" spans="2:22" x14ac:dyDescent="0.25">
      <c r="B1388" t="s">
        <v>1426</v>
      </c>
      <c r="C1388" s="40">
        <v>45573</v>
      </c>
      <c r="D1388" s="2">
        <v>2</v>
      </c>
      <c r="E1388" s="4">
        <v>534.66</v>
      </c>
      <c r="F1388" s="4"/>
      <c r="G1388" s="4" t="str">
        <f t="shared" si="233"/>
        <v>C02187</v>
      </c>
      <c r="H1388" s="40">
        <f t="shared" si="234"/>
        <v>45573</v>
      </c>
      <c r="I1388" s="2">
        <f t="shared" si="235"/>
        <v>2</v>
      </c>
      <c r="J1388" s="4">
        <f t="shared" si="236"/>
        <v>534.66</v>
      </c>
      <c r="K1388">
        <f t="shared" si="237"/>
        <v>2</v>
      </c>
      <c r="L1388">
        <f t="shared" si="238"/>
        <v>4</v>
      </c>
      <c r="M1388">
        <f t="shared" si="239"/>
        <v>3</v>
      </c>
      <c r="N1388" s="53">
        <f t="shared" si="240"/>
        <v>3</v>
      </c>
      <c r="S1388" s="55" t="str">
        <f t="shared" si="241"/>
        <v>C02187</v>
      </c>
      <c r="T1388" s="56">
        <f t="shared" si="242"/>
        <v>3</v>
      </c>
      <c r="U1388" s="57">
        <f t="shared" si="242"/>
        <v>3</v>
      </c>
      <c r="V1388" s="51" t="str">
        <f t="shared" si="243"/>
        <v>At Risk Customers</v>
      </c>
    </row>
    <row r="1389" spans="2:22" x14ac:dyDescent="0.25">
      <c r="B1389" t="s">
        <v>1427</v>
      </c>
      <c r="C1389" s="40">
        <v>45226</v>
      </c>
      <c r="D1389" s="2">
        <v>1</v>
      </c>
      <c r="E1389" s="4">
        <v>2317.12</v>
      </c>
      <c r="F1389" s="4"/>
      <c r="G1389" s="4" t="str">
        <f t="shared" si="233"/>
        <v>C02188</v>
      </c>
      <c r="H1389" s="40">
        <f t="shared" si="234"/>
        <v>45226</v>
      </c>
      <c r="I1389" s="2">
        <f t="shared" si="235"/>
        <v>1</v>
      </c>
      <c r="J1389" s="4">
        <f t="shared" si="236"/>
        <v>2317.12</v>
      </c>
      <c r="K1389">
        <f t="shared" si="237"/>
        <v>1</v>
      </c>
      <c r="L1389">
        <f t="shared" si="238"/>
        <v>3</v>
      </c>
      <c r="M1389">
        <f t="shared" si="239"/>
        <v>4</v>
      </c>
      <c r="N1389" s="53">
        <f t="shared" si="240"/>
        <v>2.6666666666666665</v>
      </c>
      <c r="S1389" s="55" t="str">
        <f t="shared" si="241"/>
        <v>C02188</v>
      </c>
      <c r="T1389" s="56">
        <f t="shared" si="242"/>
        <v>2.6666666666666665</v>
      </c>
      <c r="U1389" s="57">
        <f t="shared" si="242"/>
        <v>2.6666666666666665</v>
      </c>
      <c r="V1389" s="51" t="str">
        <f t="shared" si="243"/>
        <v>At Risk Customers</v>
      </c>
    </row>
    <row r="1390" spans="2:22" x14ac:dyDescent="0.25">
      <c r="B1390" t="s">
        <v>1428</v>
      </c>
      <c r="C1390" s="40">
        <v>45887</v>
      </c>
      <c r="D1390" s="2">
        <v>6</v>
      </c>
      <c r="E1390" s="4">
        <v>3027.09</v>
      </c>
      <c r="F1390" s="4"/>
      <c r="G1390" s="4" t="str">
        <f t="shared" si="233"/>
        <v>C02189</v>
      </c>
      <c r="H1390" s="40">
        <f t="shared" si="234"/>
        <v>45887</v>
      </c>
      <c r="I1390" s="2">
        <f t="shared" si="235"/>
        <v>6</v>
      </c>
      <c r="J1390" s="4">
        <f t="shared" si="236"/>
        <v>3027.09</v>
      </c>
      <c r="K1390">
        <f t="shared" si="237"/>
        <v>4</v>
      </c>
      <c r="L1390">
        <f t="shared" si="238"/>
        <v>5</v>
      </c>
      <c r="M1390">
        <f t="shared" si="239"/>
        <v>4</v>
      </c>
      <c r="N1390" s="53">
        <f t="shared" si="240"/>
        <v>4.333333333333333</v>
      </c>
      <c r="S1390" s="55" t="str">
        <f t="shared" si="241"/>
        <v>C02189</v>
      </c>
      <c r="T1390" s="56">
        <f t="shared" si="242"/>
        <v>4.333333333333333</v>
      </c>
      <c r="U1390" s="57">
        <f t="shared" si="242"/>
        <v>4.333333333333333</v>
      </c>
      <c r="V1390" s="51" t="str">
        <f t="shared" si="243"/>
        <v>Champions</v>
      </c>
    </row>
    <row r="1391" spans="2:22" x14ac:dyDescent="0.25">
      <c r="B1391" t="s">
        <v>1429</v>
      </c>
      <c r="C1391" s="40">
        <v>46028</v>
      </c>
      <c r="D1391" s="2">
        <v>53</v>
      </c>
      <c r="E1391" s="4">
        <v>34542.120000000003</v>
      </c>
      <c r="F1391" s="4"/>
      <c r="G1391" s="4" t="str">
        <f t="shared" si="233"/>
        <v>C02190</v>
      </c>
      <c r="H1391" s="40">
        <f t="shared" si="234"/>
        <v>46028</v>
      </c>
      <c r="I1391" s="2">
        <f t="shared" si="235"/>
        <v>53</v>
      </c>
      <c r="J1391" s="4">
        <f t="shared" si="236"/>
        <v>34542.120000000003</v>
      </c>
      <c r="K1391">
        <f t="shared" si="237"/>
        <v>5</v>
      </c>
      <c r="L1391">
        <f t="shared" si="238"/>
        <v>5</v>
      </c>
      <c r="M1391">
        <f t="shared" si="239"/>
        <v>5</v>
      </c>
      <c r="N1391" s="53">
        <f t="shared" si="240"/>
        <v>5</v>
      </c>
      <c r="S1391" s="55" t="str">
        <f t="shared" si="241"/>
        <v>C02190</v>
      </c>
      <c r="T1391" s="56">
        <f t="shared" si="242"/>
        <v>5</v>
      </c>
      <c r="U1391" s="57">
        <f t="shared" si="242"/>
        <v>5</v>
      </c>
      <c r="V1391" s="51" t="str">
        <f t="shared" si="243"/>
        <v>Champions</v>
      </c>
    </row>
    <row r="1392" spans="2:22" x14ac:dyDescent="0.25">
      <c r="B1392" t="s">
        <v>1430</v>
      </c>
      <c r="C1392" s="40">
        <v>46026</v>
      </c>
      <c r="D1392" s="2">
        <v>51</v>
      </c>
      <c r="E1392" s="4">
        <v>35891.25</v>
      </c>
      <c r="F1392" s="4"/>
      <c r="G1392" s="4" t="str">
        <f t="shared" si="233"/>
        <v>C02193</v>
      </c>
      <c r="H1392" s="40">
        <f t="shared" si="234"/>
        <v>46026</v>
      </c>
      <c r="I1392" s="2">
        <f t="shared" si="235"/>
        <v>51</v>
      </c>
      <c r="J1392" s="4">
        <f t="shared" si="236"/>
        <v>35891.25</v>
      </c>
      <c r="K1392">
        <f t="shared" si="237"/>
        <v>5</v>
      </c>
      <c r="L1392">
        <f t="shared" si="238"/>
        <v>5</v>
      </c>
      <c r="M1392">
        <f t="shared" si="239"/>
        <v>5</v>
      </c>
      <c r="N1392" s="53">
        <f t="shared" si="240"/>
        <v>5</v>
      </c>
      <c r="S1392" s="55" t="str">
        <f t="shared" si="241"/>
        <v>C02193</v>
      </c>
      <c r="T1392" s="56">
        <f t="shared" si="242"/>
        <v>5</v>
      </c>
      <c r="U1392" s="57">
        <f t="shared" si="242"/>
        <v>5</v>
      </c>
      <c r="V1392" s="51" t="str">
        <f t="shared" si="243"/>
        <v>Champions</v>
      </c>
    </row>
    <row r="1393" spans="2:22" x14ac:dyDescent="0.25">
      <c r="B1393" t="s">
        <v>1431</v>
      </c>
      <c r="C1393" s="40">
        <v>45748</v>
      </c>
      <c r="D1393" s="2">
        <v>2</v>
      </c>
      <c r="E1393" s="4">
        <v>3883.9</v>
      </c>
      <c r="F1393" s="4"/>
      <c r="G1393" s="4" t="str">
        <f t="shared" si="233"/>
        <v>C02195</v>
      </c>
      <c r="H1393" s="40">
        <f t="shared" si="234"/>
        <v>45748</v>
      </c>
      <c r="I1393" s="2">
        <f t="shared" si="235"/>
        <v>2</v>
      </c>
      <c r="J1393" s="4">
        <f t="shared" si="236"/>
        <v>3883.9</v>
      </c>
      <c r="K1393">
        <f t="shared" si="237"/>
        <v>3</v>
      </c>
      <c r="L1393">
        <f t="shared" si="238"/>
        <v>4</v>
      </c>
      <c r="M1393">
        <f t="shared" si="239"/>
        <v>5</v>
      </c>
      <c r="N1393" s="53">
        <f t="shared" si="240"/>
        <v>4</v>
      </c>
      <c r="S1393" s="55" t="str">
        <f t="shared" si="241"/>
        <v>C02195</v>
      </c>
      <c r="T1393" s="56">
        <f t="shared" si="242"/>
        <v>4</v>
      </c>
      <c r="U1393" s="57">
        <f t="shared" si="242"/>
        <v>4</v>
      </c>
      <c r="V1393" s="51" t="str">
        <f t="shared" si="243"/>
        <v>Loyal or Potential Loyalists</v>
      </c>
    </row>
    <row r="1394" spans="2:22" x14ac:dyDescent="0.25">
      <c r="B1394" t="s">
        <v>1432</v>
      </c>
      <c r="C1394" s="40">
        <v>45846</v>
      </c>
      <c r="D1394" s="2">
        <v>1</v>
      </c>
      <c r="E1394" s="4">
        <v>607.39</v>
      </c>
      <c r="F1394" s="4"/>
      <c r="G1394" s="4" t="str">
        <f t="shared" si="233"/>
        <v>C02196</v>
      </c>
      <c r="H1394" s="40">
        <f t="shared" si="234"/>
        <v>45846</v>
      </c>
      <c r="I1394" s="2">
        <f t="shared" si="235"/>
        <v>1</v>
      </c>
      <c r="J1394" s="4">
        <f t="shared" si="236"/>
        <v>607.39</v>
      </c>
      <c r="K1394">
        <f t="shared" si="237"/>
        <v>4</v>
      </c>
      <c r="L1394">
        <f t="shared" si="238"/>
        <v>3</v>
      </c>
      <c r="M1394">
        <f t="shared" si="239"/>
        <v>3</v>
      </c>
      <c r="N1394" s="53">
        <f t="shared" si="240"/>
        <v>3.3333333333333335</v>
      </c>
      <c r="S1394" s="55" t="str">
        <f t="shared" si="241"/>
        <v>C02196</v>
      </c>
      <c r="T1394" s="56">
        <f t="shared" si="242"/>
        <v>3.3333333333333335</v>
      </c>
      <c r="U1394" s="57">
        <f t="shared" si="242"/>
        <v>3.3333333333333335</v>
      </c>
      <c r="V1394" s="51" t="str">
        <f t="shared" si="243"/>
        <v>Loyal or Potential Loyalists</v>
      </c>
    </row>
    <row r="1395" spans="2:22" x14ac:dyDescent="0.25">
      <c r="B1395" t="s">
        <v>1433</v>
      </c>
      <c r="C1395" s="40">
        <v>45850</v>
      </c>
      <c r="D1395" s="2">
        <v>4</v>
      </c>
      <c r="E1395" s="4">
        <v>2484.35</v>
      </c>
      <c r="F1395" s="4"/>
      <c r="G1395" s="4" t="str">
        <f t="shared" si="233"/>
        <v>C02197</v>
      </c>
      <c r="H1395" s="40">
        <f t="shared" si="234"/>
        <v>45850</v>
      </c>
      <c r="I1395" s="2">
        <f t="shared" si="235"/>
        <v>4</v>
      </c>
      <c r="J1395" s="4">
        <f t="shared" si="236"/>
        <v>2484.35</v>
      </c>
      <c r="K1395">
        <f t="shared" si="237"/>
        <v>4</v>
      </c>
      <c r="L1395">
        <f t="shared" si="238"/>
        <v>5</v>
      </c>
      <c r="M1395">
        <f t="shared" si="239"/>
        <v>4</v>
      </c>
      <c r="N1395" s="53">
        <f t="shared" si="240"/>
        <v>4.333333333333333</v>
      </c>
      <c r="S1395" s="55" t="str">
        <f t="shared" si="241"/>
        <v>C02197</v>
      </c>
      <c r="T1395" s="56">
        <f t="shared" si="242"/>
        <v>4.333333333333333</v>
      </c>
      <c r="U1395" s="57">
        <f t="shared" si="242"/>
        <v>4.333333333333333</v>
      </c>
      <c r="V1395" s="51" t="str">
        <f t="shared" si="243"/>
        <v>Champions</v>
      </c>
    </row>
    <row r="1396" spans="2:22" x14ac:dyDescent="0.25">
      <c r="B1396" t="s">
        <v>1434</v>
      </c>
      <c r="C1396" s="40">
        <v>45901</v>
      </c>
      <c r="D1396" s="2">
        <v>5</v>
      </c>
      <c r="E1396" s="4">
        <v>1829.25</v>
      </c>
      <c r="F1396" s="4"/>
      <c r="G1396" s="4" t="str">
        <f t="shared" si="233"/>
        <v>C02200</v>
      </c>
      <c r="H1396" s="40">
        <f t="shared" si="234"/>
        <v>45901</v>
      </c>
      <c r="I1396" s="2">
        <f t="shared" si="235"/>
        <v>5</v>
      </c>
      <c r="J1396" s="4">
        <f t="shared" si="236"/>
        <v>1829.25</v>
      </c>
      <c r="K1396">
        <f t="shared" si="237"/>
        <v>4</v>
      </c>
      <c r="L1396">
        <f t="shared" si="238"/>
        <v>5</v>
      </c>
      <c r="M1396">
        <f t="shared" si="239"/>
        <v>4</v>
      </c>
      <c r="N1396" s="53">
        <f t="shared" si="240"/>
        <v>4.333333333333333</v>
      </c>
      <c r="S1396" s="55" t="str">
        <f t="shared" si="241"/>
        <v>C02200</v>
      </c>
      <c r="T1396" s="56">
        <f t="shared" si="242"/>
        <v>4.333333333333333</v>
      </c>
      <c r="U1396" s="57">
        <f t="shared" si="242"/>
        <v>4.333333333333333</v>
      </c>
      <c r="V1396" s="51" t="str">
        <f t="shared" si="243"/>
        <v>Champions</v>
      </c>
    </row>
    <row r="1397" spans="2:22" x14ac:dyDescent="0.25">
      <c r="B1397" t="s">
        <v>1435</v>
      </c>
      <c r="C1397" s="40">
        <v>45281</v>
      </c>
      <c r="D1397" s="2">
        <v>1</v>
      </c>
      <c r="E1397" s="4">
        <v>2984.6</v>
      </c>
      <c r="F1397" s="4"/>
      <c r="G1397" s="4" t="str">
        <f t="shared" si="233"/>
        <v>C02203</v>
      </c>
      <c r="H1397" s="40">
        <f t="shared" si="234"/>
        <v>45281</v>
      </c>
      <c r="I1397" s="2">
        <f t="shared" si="235"/>
        <v>1</v>
      </c>
      <c r="J1397" s="4">
        <f t="shared" si="236"/>
        <v>2984.6</v>
      </c>
      <c r="K1397">
        <f t="shared" si="237"/>
        <v>1</v>
      </c>
      <c r="L1397">
        <f t="shared" si="238"/>
        <v>3</v>
      </c>
      <c r="M1397">
        <f t="shared" si="239"/>
        <v>4</v>
      </c>
      <c r="N1397" s="53">
        <f t="shared" si="240"/>
        <v>2.6666666666666665</v>
      </c>
      <c r="S1397" s="55" t="str">
        <f t="shared" si="241"/>
        <v>C02203</v>
      </c>
      <c r="T1397" s="56">
        <f t="shared" si="242"/>
        <v>2.6666666666666665</v>
      </c>
      <c r="U1397" s="57">
        <f t="shared" si="242"/>
        <v>2.6666666666666665</v>
      </c>
      <c r="V1397" s="51" t="str">
        <f t="shared" si="243"/>
        <v>At Risk Customers</v>
      </c>
    </row>
    <row r="1398" spans="2:22" x14ac:dyDescent="0.25">
      <c r="B1398" t="s">
        <v>1436</v>
      </c>
      <c r="C1398" s="40">
        <v>45647</v>
      </c>
      <c r="D1398" s="2">
        <v>1</v>
      </c>
      <c r="E1398" s="4">
        <v>344.99</v>
      </c>
      <c r="F1398" s="4"/>
      <c r="G1398" s="4" t="str">
        <f t="shared" si="233"/>
        <v>C02204</v>
      </c>
      <c r="H1398" s="40">
        <f t="shared" si="234"/>
        <v>45647</v>
      </c>
      <c r="I1398" s="2">
        <f t="shared" si="235"/>
        <v>1</v>
      </c>
      <c r="J1398" s="4">
        <f t="shared" si="236"/>
        <v>344.99</v>
      </c>
      <c r="K1398">
        <f t="shared" si="237"/>
        <v>3</v>
      </c>
      <c r="L1398">
        <f t="shared" si="238"/>
        <v>3</v>
      </c>
      <c r="M1398">
        <f t="shared" si="239"/>
        <v>2</v>
      </c>
      <c r="N1398" s="53">
        <f t="shared" si="240"/>
        <v>2.6666666666666665</v>
      </c>
      <c r="S1398" s="55" t="str">
        <f t="shared" si="241"/>
        <v>C02204</v>
      </c>
      <c r="T1398" s="56">
        <f t="shared" si="242"/>
        <v>2.6666666666666665</v>
      </c>
      <c r="U1398" s="57">
        <f t="shared" si="242"/>
        <v>2.6666666666666665</v>
      </c>
      <c r="V1398" s="51" t="str">
        <f t="shared" si="243"/>
        <v>At Risk Customers</v>
      </c>
    </row>
    <row r="1399" spans="2:22" x14ac:dyDescent="0.25">
      <c r="B1399" t="s">
        <v>1437</v>
      </c>
      <c r="C1399" s="40">
        <v>45913</v>
      </c>
      <c r="D1399" s="2">
        <v>2</v>
      </c>
      <c r="E1399" s="4">
        <v>791.62</v>
      </c>
      <c r="F1399" s="4"/>
      <c r="G1399" s="4" t="str">
        <f t="shared" si="233"/>
        <v>C02205</v>
      </c>
      <c r="H1399" s="40">
        <f t="shared" si="234"/>
        <v>45913</v>
      </c>
      <c r="I1399" s="2">
        <f t="shared" si="235"/>
        <v>2</v>
      </c>
      <c r="J1399" s="4">
        <f t="shared" si="236"/>
        <v>791.62</v>
      </c>
      <c r="K1399">
        <f t="shared" si="237"/>
        <v>4</v>
      </c>
      <c r="L1399">
        <f t="shared" si="238"/>
        <v>4</v>
      </c>
      <c r="M1399">
        <f t="shared" si="239"/>
        <v>3</v>
      </c>
      <c r="N1399" s="53">
        <f t="shared" si="240"/>
        <v>3.6666666666666665</v>
      </c>
      <c r="S1399" s="55" t="str">
        <f t="shared" si="241"/>
        <v>C02205</v>
      </c>
      <c r="T1399" s="56">
        <f t="shared" si="242"/>
        <v>3.6666666666666665</v>
      </c>
      <c r="U1399" s="57">
        <f t="shared" si="242"/>
        <v>3.6666666666666665</v>
      </c>
      <c r="V1399" s="51" t="str">
        <f t="shared" si="243"/>
        <v>Loyal or Potential Loyalists</v>
      </c>
    </row>
    <row r="1400" spans="2:22" x14ac:dyDescent="0.25">
      <c r="B1400" t="s">
        <v>1438</v>
      </c>
      <c r="C1400" s="40">
        <v>45424</v>
      </c>
      <c r="D1400" s="2">
        <v>2</v>
      </c>
      <c r="E1400" s="4">
        <v>1344.76</v>
      </c>
      <c r="F1400" s="4"/>
      <c r="G1400" s="4" t="str">
        <f t="shared" si="233"/>
        <v>C02206</v>
      </c>
      <c r="H1400" s="40">
        <f t="shared" si="234"/>
        <v>45424</v>
      </c>
      <c r="I1400" s="2">
        <f t="shared" si="235"/>
        <v>2</v>
      </c>
      <c r="J1400" s="4">
        <f t="shared" si="236"/>
        <v>1344.76</v>
      </c>
      <c r="K1400">
        <f t="shared" si="237"/>
        <v>2</v>
      </c>
      <c r="L1400">
        <f t="shared" si="238"/>
        <v>4</v>
      </c>
      <c r="M1400">
        <f t="shared" si="239"/>
        <v>4</v>
      </c>
      <c r="N1400" s="53">
        <f t="shared" si="240"/>
        <v>3.3333333333333335</v>
      </c>
      <c r="S1400" s="55" t="str">
        <f t="shared" si="241"/>
        <v>C02206</v>
      </c>
      <c r="T1400" s="56">
        <f t="shared" si="242"/>
        <v>3.3333333333333335</v>
      </c>
      <c r="U1400" s="57">
        <f t="shared" si="242"/>
        <v>3.3333333333333335</v>
      </c>
      <c r="V1400" s="51" t="str">
        <f t="shared" si="243"/>
        <v>Loyal or Potential Loyalists</v>
      </c>
    </row>
    <row r="1401" spans="2:22" x14ac:dyDescent="0.25">
      <c r="B1401" t="s">
        <v>1439</v>
      </c>
      <c r="C1401" s="40">
        <v>45918</v>
      </c>
      <c r="D1401" s="2">
        <v>1</v>
      </c>
      <c r="E1401" s="4">
        <v>1282.67</v>
      </c>
      <c r="F1401" s="4"/>
      <c r="G1401" s="4" t="str">
        <f t="shared" si="233"/>
        <v>C02209</v>
      </c>
      <c r="H1401" s="40">
        <f t="shared" si="234"/>
        <v>45918</v>
      </c>
      <c r="I1401" s="2">
        <f t="shared" si="235"/>
        <v>1</v>
      </c>
      <c r="J1401" s="4">
        <f t="shared" si="236"/>
        <v>1282.67</v>
      </c>
      <c r="K1401">
        <f t="shared" si="237"/>
        <v>4</v>
      </c>
      <c r="L1401">
        <f t="shared" si="238"/>
        <v>3</v>
      </c>
      <c r="M1401">
        <f t="shared" si="239"/>
        <v>4</v>
      </c>
      <c r="N1401" s="53">
        <f t="shared" si="240"/>
        <v>3.6666666666666665</v>
      </c>
      <c r="S1401" s="55" t="str">
        <f t="shared" si="241"/>
        <v>C02209</v>
      </c>
      <c r="T1401" s="56">
        <f t="shared" si="242"/>
        <v>3.6666666666666665</v>
      </c>
      <c r="U1401" s="57">
        <f t="shared" si="242"/>
        <v>3.6666666666666665</v>
      </c>
      <c r="V1401" s="51" t="str">
        <f t="shared" si="243"/>
        <v>Loyal or Potential Loyalists</v>
      </c>
    </row>
    <row r="1402" spans="2:22" x14ac:dyDescent="0.25">
      <c r="B1402" t="s">
        <v>1440</v>
      </c>
      <c r="C1402" s="40">
        <v>45036</v>
      </c>
      <c r="D1402" s="2">
        <v>1</v>
      </c>
      <c r="E1402" s="4">
        <v>101.67</v>
      </c>
      <c r="F1402" s="4"/>
      <c r="G1402" s="4" t="str">
        <f t="shared" si="233"/>
        <v>C02213</v>
      </c>
      <c r="H1402" s="40">
        <f t="shared" si="234"/>
        <v>45036</v>
      </c>
      <c r="I1402" s="2">
        <f t="shared" si="235"/>
        <v>1</v>
      </c>
      <c r="J1402" s="4">
        <f t="shared" si="236"/>
        <v>101.67</v>
      </c>
      <c r="K1402">
        <f t="shared" si="237"/>
        <v>1</v>
      </c>
      <c r="L1402">
        <f t="shared" si="238"/>
        <v>3</v>
      </c>
      <c r="M1402">
        <f t="shared" si="239"/>
        <v>1</v>
      </c>
      <c r="N1402" s="53">
        <f t="shared" si="240"/>
        <v>1.6666666666666667</v>
      </c>
      <c r="S1402" s="55" t="str">
        <f t="shared" si="241"/>
        <v>C02213</v>
      </c>
      <c r="T1402" s="56">
        <f t="shared" si="242"/>
        <v>1.6666666666666667</v>
      </c>
      <c r="U1402" s="57">
        <f t="shared" si="242"/>
        <v>1.6666666666666667</v>
      </c>
      <c r="V1402" s="51" t="str">
        <f t="shared" si="243"/>
        <v>Lost Customers</v>
      </c>
    </row>
    <row r="1403" spans="2:22" x14ac:dyDescent="0.25">
      <c r="B1403" t="s">
        <v>1441</v>
      </c>
      <c r="C1403" s="40">
        <v>45965</v>
      </c>
      <c r="D1403" s="2">
        <v>6</v>
      </c>
      <c r="E1403" s="4">
        <v>9512.1200000000008</v>
      </c>
      <c r="F1403" s="4"/>
      <c r="G1403" s="4" t="str">
        <f t="shared" si="233"/>
        <v>C02215</v>
      </c>
      <c r="H1403" s="40">
        <f t="shared" si="234"/>
        <v>45965</v>
      </c>
      <c r="I1403" s="2">
        <f t="shared" si="235"/>
        <v>6</v>
      </c>
      <c r="J1403" s="4">
        <f t="shared" si="236"/>
        <v>9512.1200000000008</v>
      </c>
      <c r="K1403">
        <f t="shared" si="237"/>
        <v>5</v>
      </c>
      <c r="L1403">
        <f t="shared" si="238"/>
        <v>5</v>
      </c>
      <c r="M1403">
        <f t="shared" si="239"/>
        <v>5</v>
      </c>
      <c r="N1403" s="53">
        <f t="shared" si="240"/>
        <v>5</v>
      </c>
      <c r="S1403" s="55" t="str">
        <f t="shared" si="241"/>
        <v>C02215</v>
      </c>
      <c r="T1403" s="56">
        <f t="shared" si="242"/>
        <v>5</v>
      </c>
      <c r="U1403" s="57">
        <f t="shared" si="242"/>
        <v>5</v>
      </c>
      <c r="V1403" s="51" t="str">
        <f t="shared" si="243"/>
        <v>Champions</v>
      </c>
    </row>
    <row r="1404" spans="2:22" x14ac:dyDescent="0.25">
      <c r="B1404" t="s">
        <v>1442</v>
      </c>
      <c r="C1404" s="40">
        <v>45812</v>
      </c>
      <c r="D1404" s="2">
        <v>2</v>
      </c>
      <c r="E1404" s="4">
        <v>2688.88</v>
      </c>
      <c r="F1404" s="4"/>
      <c r="G1404" s="4" t="str">
        <f t="shared" si="233"/>
        <v>C02219</v>
      </c>
      <c r="H1404" s="40">
        <f t="shared" si="234"/>
        <v>45812</v>
      </c>
      <c r="I1404" s="2">
        <f t="shared" si="235"/>
        <v>2</v>
      </c>
      <c r="J1404" s="4">
        <f t="shared" si="236"/>
        <v>2688.88</v>
      </c>
      <c r="K1404">
        <f t="shared" si="237"/>
        <v>4</v>
      </c>
      <c r="L1404">
        <f t="shared" si="238"/>
        <v>4</v>
      </c>
      <c r="M1404">
        <f t="shared" si="239"/>
        <v>4</v>
      </c>
      <c r="N1404" s="53">
        <f t="shared" si="240"/>
        <v>4</v>
      </c>
      <c r="S1404" s="55" t="str">
        <f t="shared" si="241"/>
        <v>C02219</v>
      </c>
      <c r="T1404" s="56">
        <f t="shared" si="242"/>
        <v>4</v>
      </c>
      <c r="U1404" s="57">
        <f t="shared" si="242"/>
        <v>4</v>
      </c>
      <c r="V1404" s="51" t="str">
        <f t="shared" si="243"/>
        <v>Loyal or Potential Loyalists</v>
      </c>
    </row>
    <row r="1405" spans="2:22" x14ac:dyDescent="0.25">
      <c r="B1405" t="s">
        <v>1443</v>
      </c>
      <c r="C1405" s="40">
        <v>45329</v>
      </c>
      <c r="D1405" s="2">
        <v>1</v>
      </c>
      <c r="E1405" s="4">
        <v>391.24</v>
      </c>
      <c r="F1405" s="4"/>
      <c r="G1405" s="4" t="str">
        <f t="shared" si="233"/>
        <v>C02220</v>
      </c>
      <c r="H1405" s="40">
        <f t="shared" si="234"/>
        <v>45329</v>
      </c>
      <c r="I1405" s="2">
        <f t="shared" si="235"/>
        <v>1</v>
      </c>
      <c r="J1405" s="4">
        <f t="shared" si="236"/>
        <v>391.24</v>
      </c>
      <c r="K1405">
        <f t="shared" si="237"/>
        <v>2</v>
      </c>
      <c r="L1405">
        <f t="shared" si="238"/>
        <v>3</v>
      </c>
      <c r="M1405">
        <f t="shared" si="239"/>
        <v>2</v>
      </c>
      <c r="N1405" s="53">
        <f t="shared" si="240"/>
        <v>2.3333333333333335</v>
      </c>
      <c r="S1405" s="55" t="str">
        <f t="shared" si="241"/>
        <v>C02220</v>
      </c>
      <c r="T1405" s="56">
        <f t="shared" si="242"/>
        <v>2.3333333333333335</v>
      </c>
      <c r="U1405" s="57">
        <f t="shared" si="242"/>
        <v>2.3333333333333335</v>
      </c>
      <c r="V1405" s="51" t="str">
        <f t="shared" si="243"/>
        <v>At Risk Customers</v>
      </c>
    </row>
    <row r="1406" spans="2:22" x14ac:dyDescent="0.25">
      <c r="B1406" t="s">
        <v>1444</v>
      </c>
      <c r="C1406" s="40">
        <v>45438</v>
      </c>
      <c r="D1406" s="2">
        <v>3</v>
      </c>
      <c r="E1406" s="4">
        <v>184.31</v>
      </c>
      <c r="F1406" s="4"/>
      <c r="G1406" s="4" t="str">
        <f t="shared" si="233"/>
        <v>C02222</v>
      </c>
      <c r="H1406" s="40">
        <f t="shared" si="234"/>
        <v>45438</v>
      </c>
      <c r="I1406" s="2">
        <f t="shared" si="235"/>
        <v>3</v>
      </c>
      <c r="J1406" s="4">
        <f t="shared" si="236"/>
        <v>184.31</v>
      </c>
      <c r="K1406">
        <f t="shared" si="237"/>
        <v>2</v>
      </c>
      <c r="L1406">
        <f t="shared" si="238"/>
        <v>4</v>
      </c>
      <c r="M1406">
        <f t="shared" si="239"/>
        <v>1</v>
      </c>
      <c r="N1406" s="53">
        <f t="shared" si="240"/>
        <v>2.3333333333333335</v>
      </c>
      <c r="S1406" s="55" t="str">
        <f t="shared" si="241"/>
        <v>C02222</v>
      </c>
      <c r="T1406" s="56">
        <f t="shared" si="242"/>
        <v>2.3333333333333335</v>
      </c>
      <c r="U1406" s="57">
        <f t="shared" si="242"/>
        <v>2.3333333333333335</v>
      </c>
      <c r="V1406" s="51" t="str">
        <f t="shared" si="243"/>
        <v>At Risk Customers</v>
      </c>
    </row>
    <row r="1407" spans="2:22" x14ac:dyDescent="0.25">
      <c r="B1407" t="s">
        <v>1445</v>
      </c>
      <c r="C1407" s="40">
        <v>45038</v>
      </c>
      <c r="D1407" s="2">
        <v>1</v>
      </c>
      <c r="E1407" s="4">
        <v>138.32</v>
      </c>
      <c r="F1407" s="4"/>
      <c r="G1407" s="4" t="str">
        <f t="shared" si="233"/>
        <v>C02223</v>
      </c>
      <c r="H1407" s="40">
        <f t="shared" si="234"/>
        <v>45038</v>
      </c>
      <c r="I1407" s="2">
        <f t="shared" si="235"/>
        <v>1</v>
      </c>
      <c r="J1407" s="4">
        <f t="shared" si="236"/>
        <v>138.32</v>
      </c>
      <c r="K1407">
        <f t="shared" si="237"/>
        <v>1</v>
      </c>
      <c r="L1407">
        <f t="shared" si="238"/>
        <v>3</v>
      </c>
      <c r="M1407">
        <f t="shared" si="239"/>
        <v>1</v>
      </c>
      <c r="N1407" s="53">
        <f t="shared" si="240"/>
        <v>1.6666666666666667</v>
      </c>
      <c r="S1407" s="55" t="str">
        <f t="shared" si="241"/>
        <v>C02223</v>
      </c>
      <c r="T1407" s="56">
        <f t="shared" si="242"/>
        <v>1.6666666666666667</v>
      </c>
      <c r="U1407" s="57">
        <f t="shared" si="242"/>
        <v>1.6666666666666667</v>
      </c>
      <c r="V1407" s="51" t="str">
        <f t="shared" si="243"/>
        <v>Lost Customers</v>
      </c>
    </row>
    <row r="1408" spans="2:22" x14ac:dyDescent="0.25">
      <c r="B1408" t="s">
        <v>1446</v>
      </c>
      <c r="C1408" s="40">
        <v>45825</v>
      </c>
      <c r="D1408" s="2">
        <v>2</v>
      </c>
      <c r="E1408" s="4">
        <v>789.25</v>
      </c>
      <c r="F1408" s="4"/>
      <c r="G1408" s="4" t="str">
        <f t="shared" si="233"/>
        <v>C02224</v>
      </c>
      <c r="H1408" s="40">
        <f t="shared" si="234"/>
        <v>45825</v>
      </c>
      <c r="I1408" s="2">
        <f t="shared" si="235"/>
        <v>2</v>
      </c>
      <c r="J1408" s="4">
        <f t="shared" si="236"/>
        <v>789.25</v>
      </c>
      <c r="K1408">
        <f t="shared" si="237"/>
        <v>4</v>
      </c>
      <c r="L1408">
        <f t="shared" si="238"/>
        <v>4</v>
      </c>
      <c r="M1408">
        <f t="shared" si="239"/>
        <v>3</v>
      </c>
      <c r="N1408" s="53">
        <f t="shared" si="240"/>
        <v>3.6666666666666665</v>
      </c>
      <c r="S1408" s="55" t="str">
        <f t="shared" si="241"/>
        <v>C02224</v>
      </c>
      <c r="T1408" s="56">
        <f t="shared" si="242"/>
        <v>3.6666666666666665</v>
      </c>
      <c r="U1408" s="57">
        <f t="shared" si="242"/>
        <v>3.6666666666666665</v>
      </c>
      <c r="V1408" s="51" t="str">
        <f t="shared" si="243"/>
        <v>Loyal or Potential Loyalists</v>
      </c>
    </row>
    <row r="1409" spans="2:22" x14ac:dyDescent="0.25">
      <c r="B1409" t="s">
        <v>1447</v>
      </c>
      <c r="C1409" s="40">
        <v>45661</v>
      </c>
      <c r="D1409" s="2">
        <v>1</v>
      </c>
      <c r="E1409" s="4">
        <v>100.15</v>
      </c>
      <c r="F1409" s="4"/>
      <c r="G1409" s="4" t="str">
        <f t="shared" si="233"/>
        <v>C02225</v>
      </c>
      <c r="H1409" s="40">
        <f t="shared" si="234"/>
        <v>45661</v>
      </c>
      <c r="I1409" s="2">
        <f t="shared" si="235"/>
        <v>1</v>
      </c>
      <c r="J1409" s="4">
        <f t="shared" si="236"/>
        <v>100.15</v>
      </c>
      <c r="K1409">
        <f t="shared" si="237"/>
        <v>3</v>
      </c>
      <c r="L1409">
        <f t="shared" si="238"/>
        <v>3</v>
      </c>
      <c r="M1409">
        <f t="shared" si="239"/>
        <v>1</v>
      </c>
      <c r="N1409" s="53">
        <f t="shared" si="240"/>
        <v>2.3333333333333335</v>
      </c>
      <c r="S1409" s="55" t="str">
        <f t="shared" si="241"/>
        <v>C02225</v>
      </c>
      <c r="T1409" s="56">
        <f t="shared" si="242"/>
        <v>2.3333333333333335</v>
      </c>
      <c r="U1409" s="57">
        <f t="shared" si="242"/>
        <v>2.3333333333333335</v>
      </c>
      <c r="V1409" s="51" t="str">
        <f t="shared" si="243"/>
        <v>At Risk Customers</v>
      </c>
    </row>
    <row r="1410" spans="2:22" x14ac:dyDescent="0.25">
      <c r="B1410" t="s">
        <v>1448</v>
      </c>
      <c r="C1410" s="40">
        <v>45932</v>
      </c>
      <c r="D1410" s="2">
        <v>1</v>
      </c>
      <c r="E1410" s="4">
        <v>138.66</v>
      </c>
      <c r="F1410" s="4"/>
      <c r="G1410" s="4" t="str">
        <f t="shared" si="233"/>
        <v>C02229</v>
      </c>
      <c r="H1410" s="40">
        <f t="shared" si="234"/>
        <v>45932</v>
      </c>
      <c r="I1410" s="2">
        <f t="shared" si="235"/>
        <v>1</v>
      </c>
      <c r="J1410" s="4">
        <f t="shared" si="236"/>
        <v>138.66</v>
      </c>
      <c r="K1410">
        <f t="shared" si="237"/>
        <v>4</v>
      </c>
      <c r="L1410">
        <f t="shared" si="238"/>
        <v>3</v>
      </c>
      <c r="M1410">
        <f t="shared" si="239"/>
        <v>1</v>
      </c>
      <c r="N1410" s="53">
        <f t="shared" si="240"/>
        <v>2.6666666666666665</v>
      </c>
      <c r="S1410" s="55" t="str">
        <f t="shared" si="241"/>
        <v>C02229</v>
      </c>
      <c r="T1410" s="56">
        <f t="shared" si="242"/>
        <v>2.6666666666666665</v>
      </c>
      <c r="U1410" s="57">
        <f t="shared" si="242"/>
        <v>2.6666666666666665</v>
      </c>
      <c r="V1410" s="51" t="str">
        <f t="shared" si="243"/>
        <v>At Risk Customers</v>
      </c>
    </row>
    <row r="1411" spans="2:22" x14ac:dyDescent="0.25">
      <c r="B1411" t="s">
        <v>1449</v>
      </c>
      <c r="C1411" s="40">
        <v>45507</v>
      </c>
      <c r="D1411" s="2">
        <v>1</v>
      </c>
      <c r="E1411" s="4">
        <v>177.14</v>
      </c>
      <c r="F1411" s="4"/>
      <c r="G1411" s="4" t="str">
        <f t="shared" si="233"/>
        <v>C02230</v>
      </c>
      <c r="H1411" s="40">
        <f t="shared" si="234"/>
        <v>45507</v>
      </c>
      <c r="I1411" s="2">
        <f t="shared" si="235"/>
        <v>1</v>
      </c>
      <c r="J1411" s="4">
        <f t="shared" si="236"/>
        <v>177.14</v>
      </c>
      <c r="K1411">
        <f t="shared" si="237"/>
        <v>2</v>
      </c>
      <c r="L1411">
        <f t="shared" si="238"/>
        <v>3</v>
      </c>
      <c r="M1411">
        <f t="shared" si="239"/>
        <v>1</v>
      </c>
      <c r="N1411" s="53">
        <f t="shared" si="240"/>
        <v>2</v>
      </c>
      <c r="S1411" s="55" t="str">
        <f t="shared" si="241"/>
        <v>C02230</v>
      </c>
      <c r="T1411" s="56">
        <f t="shared" si="242"/>
        <v>2</v>
      </c>
      <c r="U1411" s="57">
        <f t="shared" si="242"/>
        <v>2</v>
      </c>
      <c r="V1411" s="51" t="str">
        <f t="shared" si="243"/>
        <v>Lost Customers</v>
      </c>
    </row>
    <row r="1412" spans="2:22" x14ac:dyDescent="0.25">
      <c r="B1412" t="s">
        <v>1450</v>
      </c>
      <c r="C1412" s="40">
        <v>45535</v>
      </c>
      <c r="D1412" s="2">
        <v>2</v>
      </c>
      <c r="E1412" s="4">
        <v>282.52</v>
      </c>
      <c r="F1412" s="4"/>
      <c r="G1412" s="4" t="str">
        <f t="shared" ref="G1412:G1475" si="244">B1412</f>
        <v>C02237</v>
      </c>
      <c r="H1412" s="40">
        <f t="shared" ref="H1412:H1475" si="245">C1412</f>
        <v>45535</v>
      </c>
      <c r="I1412" s="2">
        <f t="shared" ref="I1412:I1475" si="246">D1412</f>
        <v>2</v>
      </c>
      <c r="J1412" s="4">
        <f t="shared" ref="J1412:J1475" si="247">E1412</f>
        <v>282.52</v>
      </c>
      <c r="K1412">
        <f t="shared" ref="K1412:K1475" si="248">VLOOKUP(H1412,$P$5:$Q$9,2,TRUE)</f>
        <v>2</v>
      </c>
      <c r="L1412">
        <f t="shared" ref="L1412:L1475" si="249">VLOOKUP(I1412,$P$12:$Q$16,2,TRUE)</f>
        <v>4</v>
      </c>
      <c r="M1412">
        <f t="shared" ref="M1412:M1475" si="250">VLOOKUP(J1412,$P$19:$Q$23,2,TRUE)</f>
        <v>2</v>
      </c>
      <c r="N1412" s="53">
        <f t="shared" ref="N1412:N1475" si="251">(K1412+L1412+M1412)/3</f>
        <v>2.6666666666666665</v>
      </c>
      <c r="S1412" s="55" t="str">
        <f t="shared" ref="S1412:S1475" si="252">G1412</f>
        <v>C02237</v>
      </c>
      <c r="T1412" s="56">
        <f t="shared" ref="T1412:U1475" si="253">$N1412</f>
        <v>2.6666666666666665</v>
      </c>
      <c r="U1412" s="57">
        <f t="shared" si="253"/>
        <v>2.6666666666666665</v>
      </c>
      <c r="V1412" s="51" t="str">
        <f t="shared" ref="V1412:V1475" si="254">IF(U1412&gt;4,"Champions",IF(AND(U1412&gt;3,U1412&lt;=4),"Loyal or Potential Loyalists",IF(AND(U1412&gt;2,U1412&lt;=3),"At Risk Customers","Lost Customers")))</f>
        <v>At Risk Customers</v>
      </c>
    </row>
    <row r="1413" spans="2:22" x14ac:dyDescent="0.25">
      <c r="B1413" t="s">
        <v>1451</v>
      </c>
      <c r="C1413" s="40">
        <v>45796</v>
      </c>
      <c r="D1413" s="2">
        <v>2</v>
      </c>
      <c r="E1413" s="4">
        <v>419.58</v>
      </c>
      <c r="F1413" s="4"/>
      <c r="G1413" s="4" t="str">
        <f t="shared" si="244"/>
        <v>C02238</v>
      </c>
      <c r="H1413" s="40">
        <f t="shared" si="245"/>
        <v>45796</v>
      </c>
      <c r="I1413" s="2">
        <f t="shared" si="246"/>
        <v>2</v>
      </c>
      <c r="J1413" s="4">
        <f t="shared" si="247"/>
        <v>419.58</v>
      </c>
      <c r="K1413">
        <f t="shared" si="248"/>
        <v>3</v>
      </c>
      <c r="L1413">
        <f t="shared" si="249"/>
        <v>4</v>
      </c>
      <c r="M1413">
        <f t="shared" si="250"/>
        <v>2</v>
      </c>
      <c r="N1413" s="53">
        <f t="shared" si="251"/>
        <v>3</v>
      </c>
      <c r="S1413" s="55" t="str">
        <f t="shared" si="252"/>
        <v>C02238</v>
      </c>
      <c r="T1413" s="56">
        <f t="shared" si="253"/>
        <v>3</v>
      </c>
      <c r="U1413" s="57">
        <f t="shared" si="253"/>
        <v>3</v>
      </c>
      <c r="V1413" s="51" t="str">
        <f t="shared" si="254"/>
        <v>At Risk Customers</v>
      </c>
    </row>
    <row r="1414" spans="2:22" x14ac:dyDescent="0.25">
      <c r="B1414" t="s">
        <v>1452</v>
      </c>
      <c r="C1414" s="40">
        <v>45426</v>
      </c>
      <c r="D1414" s="2">
        <v>1</v>
      </c>
      <c r="E1414" s="4">
        <v>484.53</v>
      </c>
      <c r="F1414" s="4"/>
      <c r="G1414" s="4" t="str">
        <f t="shared" si="244"/>
        <v>C02240</v>
      </c>
      <c r="H1414" s="40">
        <f t="shared" si="245"/>
        <v>45426</v>
      </c>
      <c r="I1414" s="2">
        <f t="shared" si="246"/>
        <v>1</v>
      </c>
      <c r="J1414" s="4">
        <f t="shared" si="247"/>
        <v>484.53</v>
      </c>
      <c r="K1414">
        <f t="shared" si="248"/>
        <v>2</v>
      </c>
      <c r="L1414">
        <f t="shared" si="249"/>
        <v>3</v>
      </c>
      <c r="M1414">
        <f t="shared" si="250"/>
        <v>3</v>
      </c>
      <c r="N1414" s="53">
        <f t="shared" si="251"/>
        <v>2.6666666666666665</v>
      </c>
      <c r="S1414" s="55" t="str">
        <f t="shared" si="252"/>
        <v>C02240</v>
      </c>
      <c r="T1414" s="56">
        <f t="shared" si="253"/>
        <v>2.6666666666666665</v>
      </c>
      <c r="U1414" s="57">
        <f t="shared" si="253"/>
        <v>2.6666666666666665</v>
      </c>
      <c r="V1414" s="51" t="str">
        <f t="shared" si="254"/>
        <v>At Risk Customers</v>
      </c>
    </row>
    <row r="1415" spans="2:22" x14ac:dyDescent="0.25">
      <c r="B1415" t="s">
        <v>1453</v>
      </c>
      <c r="C1415" s="40">
        <v>45994</v>
      </c>
      <c r="D1415" s="2">
        <v>14</v>
      </c>
      <c r="E1415" s="4">
        <v>8698.64</v>
      </c>
      <c r="F1415" s="4"/>
      <c r="G1415" s="4" t="str">
        <f t="shared" si="244"/>
        <v>C02241</v>
      </c>
      <c r="H1415" s="40">
        <f t="shared" si="245"/>
        <v>45994</v>
      </c>
      <c r="I1415" s="2">
        <f t="shared" si="246"/>
        <v>14</v>
      </c>
      <c r="J1415" s="4">
        <f t="shared" si="247"/>
        <v>8698.64</v>
      </c>
      <c r="K1415">
        <f t="shared" si="248"/>
        <v>5</v>
      </c>
      <c r="L1415">
        <f t="shared" si="249"/>
        <v>5</v>
      </c>
      <c r="M1415">
        <f t="shared" si="250"/>
        <v>5</v>
      </c>
      <c r="N1415" s="53">
        <f t="shared" si="251"/>
        <v>5</v>
      </c>
      <c r="S1415" s="55" t="str">
        <f t="shared" si="252"/>
        <v>C02241</v>
      </c>
      <c r="T1415" s="56">
        <f t="shared" si="253"/>
        <v>5</v>
      </c>
      <c r="U1415" s="57">
        <f t="shared" si="253"/>
        <v>5</v>
      </c>
      <c r="V1415" s="51" t="str">
        <f t="shared" si="254"/>
        <v>Champions</v>
      </c>
    </row>
    <row r="1416" spans="2:22" x14ac:dyDescent="0.25">
      <c r="B1416" t="s">
        <v>1454</v>
      </c>
      <c r="C1416" s="40">
        <v>45971</v>
      </c>
      <c r="D1416" s="2">
        <v>20</v>
      </c>
      <c r="E1416" s="4">
        <v>20558.349999999999</v>
      </c>
      <c r="F1416" s="4"/>
      <c r="G1416" s="4" t="str">
        <f t="shared" si="244"/>
        <v>C02243</v>
      </c>
      <c r="H1416" s="40">
        <f t="shared" si="245"/>
        <v>45971</v>
      </c>
      <c r="I1416" s="2">
        <f t="shared" si="246"/>
        <v>20</v>
      </c>
      <c r="J1416" s="4">
        <f t="shared" si="247"/>
        <v>20558.349999999999</v>
      </c>
      <c r="K1416">
        <f t="shared" si="248"/>
        <v>5</v>
      </c>
      <c r="L1416">
        <f t="shared" si="249"/>
        <v>5</v>
      </c>
      <c r="M1416">
        <f t="shared" si="250"/>
        <v>5</v>
      </c>
      <c r="N1416" s="53">
        <f t="shared" si="251"/>
        <v>5</v>
      </c>
      <c r="S1416" s="55" t="str">
        <f t="shared" si="252"/>
        <v>C02243</v>
      </c>
      <c r="T1416" s="56">
        <f t="shared" si="253"/>
        <v>5</v>
      </c>
      <c r="U1416" s="57">
        <f t="shared" si="253"/>
        <v>5</v>
      </c>
      <c r="V1416" s="51" t="str">
        <f t="shared" si="254"/>
        <v>Champions</v>
      </c>
    </row>
    <row r="1417" spans="2:22" x14ac:dyDescent="0.25">
      <c r="B1417" t="s">
        <v>1455</v>
      </c>
      <c r="C1417" s="40">
        <v>45720</v>
      </c>
      <c r="D1417" s="2">
        <v>1</v>
      </c>
      <c r="E1417" s="4">
        <v>3068.79</v>
      </c>
      <c r="F1417" s="4"/>
      <c r="G1417" s="4" t="str">
        <f t="shared" si="244"/>
        <v>C02244</v>
      </c>
      <c r="H1417" s="40">
        <f t="shared" si="245"/>
        <v>45720</v>
      </c>
      <c r="I1417" s="2">
        <f t="shared" si="246"/>
        <v>1</v>
      </c>
      <c r="J1417" s="4">
        <f t="shared" si="247"/>
        <v>3068.79</v>
      </c>
      <c r="K1417">
        <f t="shared" si="248"/>
        <v>3</v>
      </c>
      <c r="L1417">
        <f t="shared" si="249"/>
        <v>3</v>
      </c>
      <c r="M1417">
        <f t="shared" si="250"/>
        <v>4</v>
      </c>
      <c r="N1417" s="53">
        <f t="shared" si="251"/>
        <v>3.3333333333333335</v>
      </c>
      <c r="S1417" s="55" t="str">
        <f t="shared" si="252"/>
        <v>C02244</v>
      </c>
      <c r="T1417" s="56">
        <f t="shared" si="253"/>
        <v>3.3333333333333335</v>
      </c>
      <c r="U1417" s="57">
        <f t="shared" si="253"/>
        <v>3.3333333333333335</v>
      </c>
      <c r="V1417" s="51" t="str">
        <f t="shared" si="254"/>
        <v>Loyal or Potential Loyalists</v>
      </c>
    </row>
    <row r="1418" spans="2:22" x14ac:dyDescent="0.25">
      <c r="B1418" t="s">
        <v>1456</v>
      </c>
      <c r="C1418" s="40">
        <v>45799</v>
      </c>
      <c r="D1418" s="2">
        <v>2</v>
      </c>
      <c r="E1418" s="4">
        <v>4093.91</v>
      </c>
      <c r="F1418" s="4"/>
      <c r="G1418" s="4" t="str">
        <f t="shared" si="244"/>
        <v>C02245</v>
      </c>
      <c r="H1418" s="40">
        <f t="shared" si="245"/>
        <v>45799</v>
      </c>
      <c r="I1418" s="2">
        <f t="shared" si="246"/>
        <v>2</v>
      </c>
      <c r="J1418" s="4">
        <f t="shared" si="247"/>
        <v>4093.91</v>
      </c>
      <c r="K1418">
        <f t="shared" si="248"/>
        <v>4</v>
      </c>
      <c r="L1418">
        <f t="shared" si="249"/>
        <v>4</v>
      </c>
      <c r="M1418">
        <f t="shared" si="250"/>
        <v>5</v>
      </c>
      <c r="N1418" s="53">
        <f t="shared" si="251"/>
        <v>4.333333333333333</v>
      </c>
      <c r="S1418" s="55" t="str">
        <f t="shared" si="252"/>
        <v>C02245</v>
      </c>
      <c r="T1418" s="56">
        <f t="shared" si="253"/>
        <v>4.333333333333333</v>
      </c>
      <c r="U1418" s="57">
        <f t="shared" si="253"/>
        <v>4.333333333333333</v>
      </c>
      <c r="V1418" s="51" t="str">
        <f t="shared" si="254"/>
        <v>Champions</v>
      </c>
    </row>
    <row r="1419" spans="2:22" x14ac:dyDescent="0.25">
      <c r="B1419" t="s">
        <v>1457</v>
      </c>
      <c r="C1419" s="40">
        <v>45781</v>
      </c>
      <c r="D1419" s="2">
        <v>1</v>
      </c>
      <c r="E1419" s="4">
        <v>358.74</v>
      </c>
      <c r="F1419" s="4"/>
      <c r="G1419" s="4" t="str">
        <f t="shared" si="244"/>
        <v>C02246</v>
      </c>
      <c r="H1419" s="40">
        <f t="shared" si="245"/>
        <v>45781</v>
      </c>
      <c r="I1419" s="2">
        <f t="shared" si="246"/>
        <v>1</v>
      </c>
      <c r="J1419" s="4">
        <f t="shared" si="247"/>
        <v>358.74</v>
      </c>
      <c r="K1419">
        <f t="shared" si="248"/>
        <v>3</v>
      </c>
      <c r="L1419">
        <f t="shared" si="249"/>
        <v>3</v>
      </c>
      <c r="M1419">
        <f t="shared" si="250"/>
        <v>2</v>
      </c>
      <c r="N1419" s="53">
        <f t="shared" si="251"/>
        <v>2.6666666666666665</v>
      </c>
      <c r="S1419" s="55" t="str">
        <f t="shared" si="252"/>
        <v>C02246</v>
      </c>
      <c r="T1419" s="56">
        <f t="shared" si="253"/>
        <v>2.6666666666666665</v>
      </c>
      <c r="U1419" s="57">
        <f t="shared" si="253"/>
        <v>2.6666666666666665</v>
      </c>
      <c r="V1419" s="51" t="str">
        <f t="shared" si="254"/>
        <v>At Risk Customers</v>
      </c>
    </row>
    <row r="1420" spans="2:22" x14ac:dyDescent="0.25">
      <c r="B1420" t="s">
        <v>1458</v>
      </c>
      <c r="C1420" s="40">
        <v>45994</v>
      </c>
      <c r="D1420" s="2">
        <v>2</v>
      </c>
      <c r="E1420" s="4">
        <v>386.03</v>
      </c>
      <c r="F1420" s="4"/>
      <c r="G1420" s="4" t="str">
        <f t="shared" si="244"/>
        <v>C02248</v>
      </c>
      <c r="H1420" s="40">
        <f t="shared" si="245"/>
        <v>45994</v>
      </c>
      <c r="I1420" s="2">
        <f t="shared" si="246"/>
        <v>2</v>
      </c>
      <c r="J1420" s="4">
        <f t="shared" si="247"/>
        <v>386.03</v>
      </c>
      <c r="K1420">
        <f t="shared" si="248"/>
        <v>5</v>
      </c>
      <c r="L1420">
        <f t="shared" si="249"/>
        <v>4</v>
      </c>
      <c r="M1420">
        <f t="shared" si="250"/>
        <v>2</v>
      </c>
      <c r="N1420" s="53">
        <f t="shared" si="251"/>
        <v>3.6666666666666665</v>
      </c>
      <c r="S1420" s="55" t="str">
        <f t="shared" si="252"/>
        <v>C02248</v>
      </c>
      <c r="T1420" s="56">
        <f t="shared" si="253"/>
        <v>3.6666666666666665</v>
      </c>
      <c r="U1420" s="57">
        <f t="shared" si="253"/>
        <v>3.6666666666666665</v>
      </c>
      <c r="V1420" s="51" t="str">
        <f t="shared" si="254"/>
        <v>Loyal or Potential Loyalists</v>
      </c>
    </row>
    <row r="1421" spans="2:22" x14ac:dyDescent="0.25">
      <c r="B1421" t="s">
        <v>1459</v>
      </c>
      <c r="C1421" s="40">
        <v>45001</v>
      </c>
      <c r="D1421" s="2">
        <v>1</v>
      </c>
      <c r="E1421" s="4">
        <v>75.52</v>
      </c>
      <c r="F1421" s="4"/>
      <c r="G1421" s="4" t="str">
        <f t="shared" si="244"/>
        <v>C02250</v>
      </c>
      <c r="H1421" s="40">
        <f t="shared" si="245"/>
        <v>45001</v>
      </c>
      <c r="I1421" s="2">
        <f t="shared" si="246"/>
        <v>1</v>
      </c>
      <c r="J1421" s="4">
        <f t="shared" si="247"/>
        <v>75.52</v>
      </c>
      <c r="K1421">
        <f t="shared" si="248"/>
        <v>1</v>
      </c>
      <c r="L1421">
        <f t="shared" si="249"/>
        <v>3</v>
      </c>
      <c r="M1421">
        <f t="shared" si="250"/>
        <v>1</v>
      </c>
      <c r="N1421" s="53">
        <f t="shared" si="251"/>
        <v>1.6666666666666667</v>
      </c>
      <c r="S1421" s="55" t="str">
        <f t="shared" si="252"/>
        <v>C02250</v>
      </c>
      <c r="T1421" s="56">
        <f t="shared" si="253"/>
        <v>1.6666666666666667</v>
      </c>
      <c r="U1421" s="57">
        <f t="shared" si="253"/>
        <v>1.6666666666666667</v>
      </c>
      <c r="V1421" s="51" t="str">
        <f t="shared" si="254"/>
        <v>Lost Customers</v>
      </c>
    </row>
    <row r="1422" spans="2:22" x14ac:dyDescent="0.25">
      <c r="B1422" t="s">
        <v>1460</v>
      </c>
      <c r="C1422" s="40">
        <v>46003</v>
      </c>
      <c r="D1422" s="2">
        <v>28</v>
      </c>
      <c r="E1422" s="4">
        <v>10904.24</v>
      </c>
      <c r="F1422" s="4"/>
      <c r="G1422" s="4" t="str">
        <f t="shared" si="244"/>
        <v>C02251</v>
      </c>
      <c r="H1422" s="40">
        <f t="shared" si="245"/>
        <v>46003</v>
      </c>
      <c r="I1422" s="2">
        <f t="shared" si="246"/>
        <v>28</v>
      </c>
      <c r="J1422" s="4">
        <f t="shared" si="247"/>
        <v>10904.24</v>
      </c>
      <c r="K1422">
        <f t="shared" si="248"/>
        <v>5</v>
      </c>
      <c r="L1422">
        <f t="shared" si="249"/>
        <v>5</v>
      </c>
      <c r="M1422">
        <f t="shared" si="250"/>
        <v>5</v>
      </c>
      <c r="N1422" s="53">
        <f t="shared" si="251"/>
        <v>5</v>
      </c>
      <c r="S1422" s="55" t="str">
        <f t="shared" si="252"/>
        <v>C02251</v>
      </c>
      <c r="T1422" s="56">
        <f t="shared" si="253"/>
        <v>5</v>
      </c>
      <c r="U1422" s="57">
        <f t="shared" si="253"/>
        <v>5</v>
      </c>
      <c r="V1422" s="51" t="str">
        <f t="shared" si="254"/>
        <v>Champions</v>
      </c>
    </row>
    <row r="1423" spans="2:22" x14ac:dyDescent="0.25">
      <c r="B1423" t="s">
        <v>1461</v>
      </c>
      <c r="C1423" s="40">
        <v>45938</v>
      </c>
      <c r="D1423" s="2">
        <v>1</v>
      </c>
      <c r="E1423" s="4">
        <v>1969.28</v>
      </c>
      <c r="F1423" s="4"/>
      <c r="G1423" s="4" t="str">
        <f t="shared" si="244"/>
        <v>C02252</v>
      </c>
      <c r="H1423" s="40">
        <f t="shared" si="245"/>
        <v>45938</v>
      </c>
      <c r="I1423" s="2">
        <f t="shared" si="246"/>
        <v>1</v>
      </c>
      <c r="J1423" s="4">
        <f t="shared" si="247"/>
        <v>1969.28</v>
      </c>
      <c r="K1423">
        <f t="shared" si="248"/>
        <v>4</v>
      </c>
      <c r="L1423">
        <f t="shared" si="249"/>
        <v>3</v>
      </c>
      <c r="M1423">
        <f t="shared" si="250"/>
        <v>4</v>
      </c>
      <c r="N1423" s="53">
        <f t="shared" si="251"/>
        <v>3.6666666666666665</v>
      </c>
      <c r="S1423" s="55" t="str">
        <f t="shared" si="252"/>
        <v>C02252</v>
      </c>
      <c r="T1423" s="56">
        <f t="shared" si="253"/>
        <v>3.6666666666666665</v>
      </c>
      <c r="U1423" s="57">
        <f t="shared" si="253"/>
        <v>3.6666666666666665</v>
      </c>
      <c r="V1423" s="51" t="str">
        <f t="shared" si="254"/>
        <v>Loyal or Potential Loyalists</v>
      </c>
    </row>
    <row r="1424" spans="2:22" x14ac:dyDescent="0.25">
      <c r="B1424" t="s">
        <v>1462</v>
      </c>
      <c r="C1424" s="40">
        <v>46020</v>
      </c>
      <c r="D1424" s="2">
        <v>47</v>
      </c>
      <c r="E1424" s="4">
        <v>31123.200000000001</v>
      </c>
      <c r="F1424" s="4"/>
      <c r="G1424" s="4" t="str">
        <f t="shared" si="244"/>
        <v>C02253</v>
      </c>
      <c r="H1424" s="40">
        <f t="shared" si="245"/>
        <v>46020</v>
      </c>
      <c r="I1424" s="2">
        <f t="shared" si="246"/>
        <v>47</v>
      </c>
      <c r="J1424" s="4">
        <f t="shared" si="247"/>
        <v>31123.200000000001</v>
      </c>
      <c r="K1424">
        <f t="shared" si="248"/>
        <v>5</v>
      </c>
      <c r="L1424">
        <f t="shared" si="249"/>
        <v>5</v>
      </c>
      <c r="M1424">
        <f t="shared" si="250"/>
        <v>5</v>
      </c>
      <c r="N1424" s="53">
        <f t="shared" si="251"/>
        <v>5</v>
      </c>
      <c r="S1424" s="55" t="str">
        <f t="shared" si="252"/>
        <v>C02253</v>
      </c>
      <c r="T1424" s="56">
        <f t="shared" si="253"/>
        <v>5</v>
      </c>
      <c r="U1424" s="57">
        <f t="shared" si="253"/>
        <v>5</v>
      </c>
      <c r="V1424" s="51" t="str">
        <f t="shared" si="254"/>
        <v>Champions</v>
      </c>
    </row>
    <row r="1425" spans="2:22" x14ac:dyDescent="0.25">
      <c r="B1425" t="s">
        <v>1463</v>
      </c>
      <c r="C1425" s="40">
        <v>45967</v>
      </c>
      <c r="D1425" s="2">
        <v>3</v>
      </c>
      <c r="E1425" s="4">
        <v>1061.3699999999999</v>
      </c>
      <c r="F1425" s="4"/>
      <c r="G1425" s="4" t="str">
        <f t="shared" si="244"/>
        <v>C02254</v>
      </c>
      <c r="H1425" s="40">
        <f t="shared" si="245"/>
        <v>45967</v>
      </c>
      <c r="I1425" s="2">
        <f t="shared" si="246"/>
        <v>3</v>
      </c>
      <c r="J1425" s="4">
        <f t="shared" si="247"/>
        <v>1061.3699999999999</v>
      </c>
      <c r="K1425">
        <f t="shared" si="248"/>
        <v>5</v>
      </c>
      <c r="L1425">
        <f t="shared" si="249"/>
        <v>4</v>
      </c>
      <c r="M1425">
        <f t="shared" si="250"/>
        <v>3</v>
      </c>
      <c r="N1425" s="53">
        <f t="shared" si="251"/>
        <v>4</v>
      </c>
      <c r="S1425" s="55" t="str">
        <f t="shared" si="252"/>
        <v>C02254</v>
      </c>
      <c r="T1425" s="56">
        <f t="shared" si="253"/>
        <v>4</v>
      </c>
      <c r="U1425" s="57">
        <f t="shared" si="253"/>
        <v>4</v>
      </c>
      <c r="V1425" s="51" t="str">
        <f t="shared" si="254"/>
        <v>Loyal or Potential Loyalists</v>
      </c>
    </row>
    <row r="1426" spans="2:22" x14ac:dyDescent="0.25">
      <c r="B1426" t="s">
        <v>1464</v>
      </c>
      <c r="C1426" s="40">
        <v>44979</v>
      </c>
      <c r="D1426" s="2">
        <v>1</v>
      </c>
      <c r="E1426" s="4">
        <v>532.59</v>
      </c>
      <c r="F1426" s="4"/>
      <c r="G1426" s="4" t="str">
        <f t="shared" si="244"/>
        <v>C02255</v>
      </c>
      <c r="H1426" s="40">
        <f t="shared" si="245"/>
        <v>44979</v>
      </c>
      <c r="I1426" s="2">
        <f t="shared" si="246"/>
        <v>1</v>
      </c>
      <c r="J1426" s="4">
        <f t="shared" si="247"/>
        <v>532.59</v>
      </c>
      <c r="K1426">
        <f t="shared" si="248"/>
        <v>1</v>
      </c>
      <c r="L1426">
        <f t="shared" si="249"/>
        <v>3</v>
      </c>
      <c r="M1426">
        <f t="shared" si="250"/>
        <v>3</v>
      </c>
      <c r="N1426" s="53">
        <f t="shared" si="251"/>
        <v>2.3333333333333335</v>
      </c>
      <c r="S1426" s="55" t="str">
        <f t="shared" si="252"/>
        <v>C02255</v>
      </c>
      <c r="T1426" s="56">
        <f t="shared" si="253"/>
        <v>2.3333333333333335</v>
      </c>
      <c r="U1426" s="57">
        <f t="shared" si="253"/>
        <v>2.3333333333333335</v>
      </c>
      <c r="V1426" s="51" t="str">
        <f t="shared" si="254"/>
        <v>At Risk Customers</v>
      </c>
    </row>
    <row r="1427" spans="2:22" x14ac:dyDescent="0.25">
      <c r="B1427" t="s">
        <v>1465</v>
      </c>
      <c r="C1427" s="40">
        <v>45220</v>
      </c>
      <c r="D1427" s="2">
        <v>1</v>
      </c>
      <c r="E1427" s="4">
        <v>272.7</v>
      </c>
      <c r="F1427" s="4"/>
      <c r="G1427" s="4" t="str">
        <f t="shared" si="244"/>
        <v>C02256</v>
      </c>
      <c r="H1427" s="40">
        <f t="shared" si="245"/>
        <v>45220</v>
      </c>
      <c r="I1427" s="2">
        <f t="shared" si="246"/>
        <v>1</v>
      </c>
      <c r="J1427" s="4">
        <f t="shared" si="247"/>
        <v>272.7</v>
      </c>
      <c r="K1427">
        <f t="shared" si="248"/>
        <v>1</v>
      </c>
      <c r="L1427">
        <f t="shared" si="249"/>
        <v>3</v>
      </c>
      <c r="M1427">
        <f t="shared" si="250"/>
        <v>2</v>
      </c>
      <c r="N1427" s="53">
        <f t="shared" si="251"/>
        <v>2</v>
      </c>
      <c r="S1427" s="55" t="str">
        <f t="shared" si="252"/>
        <v>C02256</v>
      </c>
      <c r="T1427" s="56">
        <f t="shared" si="253"/>
        <v>2</v>
      </c>
      <c r="U1427" s="57">
        <f t="shared" si="253"/>
        <v>2</v>
      </c>
      <c r="V1427" s="51" t="str">
        <f t="shared" si="254"/>
        <v>Lost Customers</v>
      </c>
    </row>
    <row r="1428" spans="2:22" x14ac:dyDescent="0.25">
      <c r="B1428" t="s">
        <v>1466</v>
      </c>
      <c r="C1428" s="40">
        <v>45689</v>
      </c>
      <c r="D1428" s="2">
        <v>2</v>
      </c>
      <c r="E1428" s="4">
        <v>2318.6999999999998</v>
      </c>
      <c r="F1428" s="4"/>
      <c r="G1428" s="4" t="str">
        <f t="shared" si="244"/>
        <v>C02258</v>
      </c>
      <c r="H1428" s="40">
        <f t="shared" si="245"/>
        <v>45689</v>
      </c>
      <c r="I1428" s="2">
        <f t="shared" si="246"/>
        <v>2</v>
      </c>
      <c r="J1428" s="4">
        <f t="shared" si="247"/>
        <v>2318.6999999999998</v>
      </c>
      <c r="K1428">
        <f t="shared" si="248"/>
        <v>3</v>
      </c>
      <c r="L1428">
        <f t="shared" si="249"/>
        <v>4</v>
      </c>
      <c r="M1428">
        <f t="shared" si="250"/>
        <v>4</v>
      </c>
      <c r="N1428" s="53">
        <f t="shared" si="251"/>
        <v>3.6666666666666665</v>
      </c>
      <c r="S1428" s="55" t="str">
        <f t="shared" si="252"/>
        <v>C02258</v>
      </c>
      <c r="T1428" s="56">
        <f t="shared" si="253"/>
        <v>3.6666666666666665</v>
      </c>
      <c r="U1428" s="57">
        <f t="shared" si="253"/>
        <v>3.6666666666666665</v>
      </c>
      <c r="V1428" s="51" t="str">
        <f t="shared" si="254"/>
        <v>Loyal or Potential Loyalists</v>
      </c>
    </row>
    <row r="1429" spans="2:22" x14ac:dyDescent="0.25">
      <c r="B1429" t="s">
        <v>1467</v>
      </c>
      <c r="C1429" s="40">
        <v>44981</v>
      </c>
      <c r="D1429" s="2">
        <v>1</v>
      </c>
      <c r="E1429" s="4">
        <v>176.96</v>
      </c>
      <c r="F1429" s="4"/>
      <c r="G1429" s="4" t="str">
        <f t="shared" si="244"/>
        <v>C02263</v>
      </c>
      <c r="H1429" s="40">
        <f t="shared" si="245"/>
        <v>44981</v>
      </c>
      <c r="I1429" s="2">
        <f t="shared" si="246"/>
        <v>1</v>
      </c>
      <c r="J1429" s="4">
        <f t="shared" si="247"/>
        <v>176.96</v>
      </c>
      <c r="K1429">
        <f t="shared" si="248"/>
        <v>1</v>
      </c>
      <c r="L1429">
        <f t="shared" si="249"/>
        <v>3</v>
      </c>
      <c r="M1429">
        <f t="shared" si="250"/>
        <v>1</v>
      </c>
      <c r="N1429" s="53">
        <f t="shared" si="251"/>
        <v>1.6666666666666667</v>
      </c>
      <c r="S1429" s="55" t="str">
        <f t="shared" si="252"/>
        <v>C02263</v>
      </c>
      <c r="T1429" s="56">
        <f t="shared" si="253"/>
        <v>1.6666666666666667</v>
      </c>
      <c r="U1429" s="57">
        <f t="shared" si="253"/>
        <v>1.6666666666666667</v>
      </c>
      <c r="V1429" s="51" t="str">
        <f t="shared" si="254"/>
        <v>Lost Customers</v>
      </c>
    </row>
    <row r="1430" spans="2:22" x14ac:dyDescent="0.25">
      <c r="B1430" t="s">
        <v>1468</v>
      </c>
      <c r="C1430" s="40">
        <v>45088</v>
      </c>
      <c r="D1430" s="2">
        <v>2</v>
      </c>
      <c r="E1430" s="4">
        <v>2556.4</v>
      </c>
      <c r="F1430" s="4"/>
      <c r="G1430" s="4" t="str">
        <f t="shared" si="244"/>
        <v>C02267</v>
      </c>
      <c r="H1430" s="40">
        <f t="shared" si="245"/>
        <v>45088</v>
      </c>
      <c r="I1430" s="2">
        <f t="shared" si="246"/>
        <v>2</v>
      </c>
      <c r="J1430" s="4">
        <f t="shared" si="247"/>
        <v>2556.4</v>
      </c>
      <c r="K1430">
        <f t="shared" si="248"/>
        <v>1</v>
      </c>
      <c r="L1430">
        <f t="shared" si="249"/>
        <v>4</v>
      </c>
      <c r="M1430">
        <f t="shared" si="250"/>
        <v>4</v>
      </c>
      <c r="N1430" s="53">
        <f t="shared" si="251"/>
        <v>3</v>
      </c>
      <c r="S1430" s="55" t="str">
        <f t="shared" si="252"/>
        <v>C02267</v>
      </c>
      <c r="T1430" s="56">
        <f t="shared" si="253"/>
        <v>3</v>
      </c>
      <c r="U1430" s="57">
        <f t="shared" si="253"/>
        <v>3</v>
      </c>
      <c r="V1430" s="51" t="str">
        <f t="shared" si="254"/>
        <v>At Risk Customers</v>
      </c>
    </row>
    <row r="1431" spans="2:22" x14ac:dyDescent="0.25">
      <c r="B1431" t="s">
        <v>1469</v>
      </c>
      <c r="C1431" s="40">
        <v>45652</v>
      </c>
      <c r="D1431" s="2">
        <v>4</v>
      </c>
      <c r="E1431" s="4">
        <v>2798.31</v>
      </c>
      <c r="F1431" s="4"/>
      <c r="G1431" s="4" t="str">
        <f t="shared" si="244"/>
        <v>C02268</v>
      </c>
      <c r="H1431" s="40">
        <f t="shared" si="245"/>
        <v>45652</v>
      </c>
      <c r="I1431" s="2">
        <f t="shared" si="246"/>
        <v>4</v>
      </c>
      <c r="J1431" s="4">
        <f t="shared" si="247"/>
        <v>2798.31</v>
      </c>
      <c r="K1431">
        <f t="shared" si="248"/>
        <v>3</v>
      </c>
      <c r="L1431">
        <f t="shared" si="249"/>
        <v>5</v>
      </c>
      <c r="M1431">
        <f t="shared" si="250"/>
        <v>4</v>
      </c>
      <c r="N1431" s="53">
        <f t="shared" si="251"/>
        <v>4</v>
      </c>
      <c r="S1431" s="55" t="str">
        <f t="shared" si="252"/>
        <v>C02268</v>
      </c>
      <c r="T1431" s="56">
        <f t="shared" si="253"/>
        <v>4</v>
      </c>
      <c r="U1431" s="57">
        <f t="shared" si="253"/>
        <v>4</v>
      </c>
      <c r="V1431" s="51" t="str">
        <f t="shared" si="254"/>
        <v>Loyal or Potential Loyalists</v>
      </c>
    </row>
    <row r="1432" spans="2:22" x14ac:dyDescent="0.25">
      <c r="B1432" t="s">
        <v>1470</v>
      </c>
      <c r="C1432" s="40">
        <v>45851</v>
      </c>
      <c r="D1432" s="2">
        <v>6</v>
      </c>
      <c r="E1432" s="4">
        <v>6385.9</v>
      </c>
      <c r="F1432" s="4"/>
      <c r="G1432" s="4" t="str">
        <f t="shared" si="244"/>
        <v>C02271</v>
      </c>
      <c r="H1432" s="40">
        <f t="shared" si="245"/>
        <v>45851</v>
      </c>
      <c r="I1432" s="2">
        <f t="shared" si="246"/>
        <v>6</v>
      </c>
      <c r="J1432" s="4">
        <f t="shared" si="247"/>
        <v>6385.9</v>
      </c>
      <c r="K1432">
        <f t="shared" si="248"/>
        <v>4</v>
      </c>
      <c r="L1432">
        <f t="shared" si="249"/>
        <v>5</v>
      </c>
      <c r="M1432">
        <f t="shared" si="250"/>
        <v>5</v>
      </c>
      <c r="N1432" s="53">
        <f t="shared" si="251"/>
        <v>4.666666666666667</v>
      </c>
      <c r="S1432" s="55" t="str">
        <f t="shared" si="252"/>
        <v>C02271</v>
      </c>
      <c r="T1432" s="56">
        <f t="shared" si="253"/>
        <v>4.666666666666667</v>
      </c>
      <c r="U1432" s="57">
        <f t="shared" si="253"/>
        <v>4.666666666666667</v>
      </c>
      <c r="V1432" s="51" t="str">
        <f t="shared" si="254"/>
        <v>Champions</v>
      </c>
    </row>
    <row r="1433" spans="2:22" x14ac:dyDescent="0.25">
      <c r="B1433" t="s">
        <v>1471</v>
      </c>
      <c r="C1433" s="40">
        <v>45368</v>
      </c>
      <c r="D1433" s="2">
        <v>2</v>
      </c>
      <c r="E1433" s="4">
        <v>518.49</v>
      </c>
      <c r="F1433" s="4"/>
      <c r="G1433" s="4" t="str">
        <f t="shared" si="244"/>
        <v>C02272</v>
      </c>
      <c r="H1433" s="40">
        <f t="shared" si="245"/>
        <v>45368</v>
      </c>
      <c r="I1433" s="2">
        <f t="shared" si="246"/>
        <v>2</v>
      </c>
      <c r="J1433" s="4">
        <f t="shared" si="247"/>
        <v>518.49</v>
      </c>
      <c r="K1433">
        <f t="shared" si="248"/>
        <v>2</v>
      </c>
      <c r="L1433">
        <f t="shared" si="249"/>
        <v>4</v>
      </c>
      <c r="M1433">
        <f t="shared" si="250"/>
        <v>3</v>
      </c>
      <c r="N1433" s="53">
        <f t="shared" si="251"/>
        <v>3</v>
      </c>
      <c r="S1433" s="55" t="str">
        <f t="shared" si="252"/>
        <v>C02272</v>
      </c>
      <c r="T1433" s="56">
        <f t="shared" si="253"/>
        <v>3</v>
      </c>
      <c r="U1433" s="57">
        <f t="shared" si="253"/>
        <v>3</v>
      </c>
      <c r="V1433" s="51" t="str">
        <f t="shared" si="254"/>
        <v>At Risk Customers</v>
      </c>
    </row>
    <row r="1434" spans="2:22" x14ac:dyDescent="0.25">
      <c r="B1434" t="s">
        <v>1472</v>
      </c>
      <c r="C1434" s="40">
        <v>44987</v>
      </c>
      <c r="D1434" s="2">
        <v>1</v>
      </c>
      <c r="E1434" s="4">
        <v>566.15</v>
      </c>
      <c r="F1434" s="4"/>
      <c r="G1434" s="4" t="str">
        <f t="shared" si="244"/>
        <v>C02273</v>
      </c>
      <c r="H1434" s="40">
        <f t="shared" si="245"/>
        <v>44987</v>
      </c>
      <c r="I1434" s="2">
        <f t="shared" si="246"/>
        <v>1</v>
      </c>
      <c r="J1434" s="4">
        <f t="shared" si="247"/>
        <v>566.15</v>
      </c>
      <c r="K1434">
        <f t="shared" si="248"/>
        <v>1</v>
      </c>
      <c r="L1434">
        <f t="shared" si="249"/>
        <v>3</v>
      </c>
      <c r="M1434">
        <f t="shared" si="250"/>
        <v>3</v>
      </c>
      <c r="N1434" s="53">
        <f t="shared" si="251"/>
        <v>2.3333333333333335</v>
      </c>
      <c r="S1434" s="55" t="str">
        <f t="shared" si="252"/>
        <v>C02273</v>
      </c>
      <c r="T1434" s="56">
        <f t="shared" si="253"/>
        <v>2.3333333333333335</v>
      </c>
      <c r="U1434" s="57">
        <f t="shared" si="253"/>
        <v>2.3333333333333335</v>
      </c>
      <c r="V1434" s="51" t="str">
        <f t="shared" si="254"/>
        <v>At Risk Customers</v>
      </c>
    </row>
    <row r="1435" spans="2:22" x14ac:dyDescent="0.25">
      <c r="B1435" t="s">
        <v>1473</v>
      </c>
      <c r="C1435" s="40">
        <v>45543</v>
      </c>
      <c r="D1435" s="2">
        <v>2</v>
      </c>
      <c r="E1435" s="4">
        <v>4178.16</v>
      </c>
      <c r="F1435" s="4"/>
      <c r="G1435" s="4" t="str">
        <f t="shared" si="244"/>
        <v>C02276</v>
      </c>
      <c r="H1435" s="40">
        <f t="shared" si="245"/>
        <v>45543</v>
      </c>
      <c r="I1435" s="2">
        <f t="shared" si="246"/>
        <v>2</v>
      </c>
      <c r="J1435" s="4">
        <f t="shared" si="247"/>
        <v>4178.16</v>
      </c>
      <c r="K1435">
        <f t="shared" si="248"/>
        <v>2</v>
      </c>
      <c r="L1435">
        <f t="shared" si="249"/>
        <v>4</v>
      </c>
      <c r="M1435">
        <f t="shared" si="250"/>
        <v>5</v>
      </c>
      <c r="N1435" s="53">
        <f t="shared" si="251"/>
        <v>3.6666666666666665</v>
      </c>
      <c r="S1435" s="55" t="str">
        <f t="shared" si="252"/>
        <v>C02276</v>
      </c>
      <c r="T1435" s="56">
        <f t="shared" si="253"/>
        <v>3.6666666666666665</v>
      </c>
      <c r="U1435" s="57">
        <f t="shared" si="253"/>
        <v>3.6666666666666665</v>
      </c>
      <c r="V1435" s="51" t="str">
        <f t="shared" si="254"/>
        <v>Loyal or Potential Loyalists</v>
      </c>
    </row>
    <row r="1436" spans="2:22" x14ac:dyDescent="0.25">
      <c r="B1436" t="s">
        <v>1474</v>
      </c>
      <c r="C1436" s="40">
        <v>45838</v>
      </c>
      <c r="D1436" s="2">
        <v>1</v>
      </c>
      <c r="E1436" s="4">
        <v>539.38</v>
      </c>
      <c r="F1436" s="4"/>
      <c r="G1436" s="4" t="str">
        <f t="shared" si="244"/>
        <v>C02282</v>
      </c>
      <c r="H1436" s="40">
        <f t="shared" si="245"/>
        <v>45838</v>
      </c>
      <c r="I1436" s="2">
        <f t="shared" si="246"/>
        <v>1</v>
      </c>
      <c r="J1436" s="4">
        <f t="shared" si="247"/>
        <v>539.38</v>
      </c>
      <c r="K1436">
        <f t="shared" si="248"/>
        <v>4</v>
      </c>
      <c r="L1436">
        <f t="shared" si="249"/>
        <v>3</v>
      </c>
      <c r="M1436">
        <f t="shared" si="250"/>
        <v>3</v>
      </c>
      <c r="N1436" s="53">
        <f t="shared" si="251"/>
        <v>3.3333333333333335</v>
      </c>
      <c r="S1436" s="55" t="str">
        <f t="shared" si="252"/>
        <v>C02282</v>
      </c>
      <c r="T1436" s="56">
        <f t="shared" si="253"/>
        <v>3.3333333333333335</v>
      </c>
      <c r="U1436" s="57">
        <f t="shared" si="253"/>
        <v>3.3333333333333335</v>
      </c>
      <c r="V1436" s="51" t="str">
        <f t="shared" si="254"/>
        <v>Loyal or Potential Loyalists</v>
      </c>
    </row>
    <row r="1437" spans="2:22" x14ac:dyDescent="0.25">
      <c r="B1437" t="s">
        <v>1475</v>
      </c>
      <c r="C1437" s="40">
        <v>45433</v>
      </c>
      <c r="D1437" s="2">
        <v>1</v>
      </c>
      <c r="E1437" s="4">
        <v>228.64</v>
      </c>
      <c r="F1437" s="4"/>
      <c r="G1437" s="4" t="str">
        <f t="shared" si="244"/>
        <v>C02283</v>
      </c>
      <c r="H1437" s="40">
        <f t="shared" si="245"/>
        <v>45433</v>
      </c>
      <c r="I1437" s="2">
        <f t="shared" si="246"/>
        <v>1</v>
      </c>
      <c r="J1437" s="4">
        <f t="shared" si="247"/>
        <v>228.64</v>
      </c>
      <c r="K1437">
        <f t="shared" si="248"/>
        <v>2</v>
      </c>
      <c r="L1437">
        <f t="shared" si="249"/>
        <v>3</v>
      </c>
      <c r="M1437">
        <f t="shared" si="250"/>
        <v>2</v>
      </c>
      <c r="N1437" s="53">
        <f t="shared" si="251"/>
        <v>2.3333333333333335</v>
      </c>
      <c r="S1437" s="55" t="str">
        <f t="shared" si="252"/>
        <v>C02283</v>
      </c>
      <c r="T1437" s="56">
        <f t="shared" si="253"/>
        <v>2.3333333333333335</v>
      </c>
      <c r="U1437" s="57">
        <f t="shared" si="253"/>
        <v>2.3333333333333335</v>
      </c>
      <c r="V1437" s="51" t="str">
        <f t="shared" si="254"/>
        <v>At Risk Customers</v>
      </c>
    </row>
    <row r="1438" spans="2:22" x14ac:dyDescent="0.25">
      <c r="B1438" t="s">
        <v>1476</v>
      </c>
      <c r="C1438" s="40">
        <v>45740</v>
      </c>
      <c r="D1438" s="2">
        <v>3</v>
      </c>
      <c r="E1438" s="4">
        <v>633.28</v>
      </c>
      <c r="F1438" s="4"/>
      <c r="G1438" s="4" t="str">
        <f t="shared" si="244"/>
        <v>C02284</v>
      </c>
      <c r="H1438" s="40">
        <f t="shared" si="245"/>
        <v>45740</v>
      </c>
      <c r="I1438" s="2">
        <f t="shared" si="246"/>
        <v>3</v>
      </c>
      <c r="J1438" s="4">
        <f t="shared" si="247"/>
        <v>633.28</v>
      </c>
      <c r="K1438">
        <f t="shared" si="248"/>
        <v>3</v>
      </c>
      <c r="L1438">
        <f t="shared" si="249"/>
        <v>4</v>
      </c>
      <c r="M1438">
        <f t="shared" si="250"/>
        <v>3</v>
      </c>
      <c r="N1438" s="53">
        <f t="shared" si="251"/>
        <v>3.3333333333333335</v>
      </c>
      <c r="S1438" s="55" t="str">
        <f t="shared" si="252"/>
        <v>C02284</v>
      </c>
      <c r="T1438" s="56">
        <f t="shared" si="253"/>
        <v>3.3333333333333335</v>
      </c>
      <c r="U1438" s="57">
        <f t="shared" si="253"/>
        <v>3.3333333333333335</v>
      </c>
      <c r="V1438" s="51" t="str">
        <f t="shared" si="254"/>
        <v>Loyal or Potential Loyalists</v>
      </c>
    </row>
    <row r="1439" spans="2:22" x14ac:dyDescent="0.25">
      <c r="B1439" t="s">
        <v>1477</v>
      </c>
      <c r="C1439" s="40">
        <v>44982</v>
      </c>
      <c r="D1439" s="2">
        <v>1</v>
      </c>
      <c r="E1439" s="4">
        <v>65.56</v>
      </c>
      <c r="F1439" s="4"/>
      <c r="G1439" s="4" t="str">
        <f t="shared" si="244"/>
        <v>C02287</v>
      </c>
      <c r="H1439" s="40">
        <f t="shared" si="245"/>
        <v>44982</v>
      </c>
      <c r="I1439" s="2">
        <f t="shared" si="246"/>
        <v>1</v>
      </c>
      <c r="J1439" s="4">
        <f t="shared" si="247"/>
        <v>65.56</v>
      </c>
      <c r="K1439">
        <f t="shared" si="248"/>
        <v>1</v>
      </c>
      <c r="L1439">
        <f t="shared" si="249"/>
        <v>3</v>
      </c>
      <c r="M1439">
        <f t="shared" si="250"/>
        <v>1</v>
      </c>
      <c r="N1439" s="53">
        <f t="shared" si="251"/>
        <v>1.6666666666666667</v>
      </c>
      <c r="S1439" s="55" t="str">
        <f t="shared" si="252"/>
        <v>C02287</v>
      </c>
      <c r="T1439" s="56">
        <f t="shared" si="253"/>
        <v>1.6666666666666667</v>
      </c>
      <c r="U1439" s="57">
        <f t="shared" si="253"/>
        <v>1.6666666666666667</v>
      </c>
      <c r="V1439" s="51" t="str">
        <f t="shared" si="254"/>
        <v>Lost Customers</v>
      </c>
    </row>
    <row r="1440" spans="2:22" x14ac:dyDescent="0.25">
      <c r="B1440" t="s">
        <v>1478</v>
      </c>
      <c r="C1440" s="40">
        <v>45959</v>
      </c>
      <c r="D1440" s="2">
        <v>1</v>
      </c>
      <c r="E1440" s="4">
        <v>300.60000000000002</v>
      </c>
      <c r="F1440" s="4"/>
      <c r="G1440" s="4" t="str">
        <f t="shared" si="244"/>
        <v>C02289</v>
      </c>
      <c r="H1440" s="40">
        <f t="shared" si="245"/>
        <v>45959</v>
      </c>
      <c r="I1440" s="2">
        <f t="shared" si="246"/>
        <v>1</v>
      </c>
      <c r="J1440" s="4">
        <f t="shared" si="247"/>
        <v>300.60000000000002</v>
      </c>
      <c r="K1440">
        <f t="shared" si="248"/>
        <v>5</v>
      </c>
      <c r="L1440">
        <f t="shared" si="249"/>
        <v>3</v>
      </c>
      <c r="M1440">
        <f t="shared" si="250"/>
        <v>2</v>
      </c>
      <c r="N1440" s="53">
        <f t="shared" si="251"/>
        <v>3.3333333333333335</v>
      </c>
      <c r="S1440" s="55" t="str">
        <f t="shared" si="252"/>
        <v>C02289</v>
      </c>
      <c r="T1440" s="56">
        <f t="shared" si="253"/>
        <v>3.3333333333333335</v>
      </c>
      <c r="U1440" s="57">
        <f t="shared" si="253"/>
        <v>3.3333333333333335</v>
      </c>
      <c r="V1440" s="51" t="str">
        <f t="shared" si="254"/>
        <v>Loyal or Potential Loyalists</v>
      </c>
    </row>
    <row r="1441" spans="2:22" x14ac:dyDescent="0.25">
      <c r="B1441" t="s">
        <v>1479</v>
      </c>
      <c r="C1441" s="40">
        <v>45775</v>
      </c>
      <c r="D1441" s="2">
        <v>1</v>
      </c>
      <c r="E1441" s="4">
        <v>93.31</v>
      </c>
      <c r="F1441" s="4"/>
      <c r="G1441" s="4" t="str">
        <f t="shared" si="244"/>
        <v>C02290</v>
      </c>
      <c r="H1441" s="40">
        <f t="shared" si="245"/>
        <v>45775</v>
      </c>
      <c r="I1441" s="2">
        <f t="shared" si="246"/>
        <v>1</v>
      </c>
      <c r="J1441" s="4">
        <f t="shared" si="247"/>
        <v>93.31</v>
      </c>
      <c r="K1441">
        <f t="shared" si="248"/>
        <v>3</v>
      </c>
      <c r="L1441">
        <f t="shared" si="249"/>
        <v>3</v>
      </c>
      <c r="M1441">
        <f t="shared" si="250"/>
        <v>1</v>
      </c>
      <c r="N1441" s="53">
        <f t="shared" si="251"/>
        <v>2.3333333333333335</v>
      </c>
      <c r="S1441" s="55" t="str">
        <f t="shared" si="252"/>
        <v>C02290</v>
      </c>
      <c r="T1441" s="56">
        <f t="shared" si="253"/>
        <v>2.3333333333333335</v>
      </c>
      <c r="U1441" s="57">
        <f t="shared" si="253"/>
        <v>2.3333333333333335</v>
      </c>
      <c r="V1441" s="51" t="str">
        <f t="shared" si="254"/>
        <v>At Risk Customers</v>
      </c>
    </row>
    <row r="1442" spans="2:22" x14ac:dyDescent="0.25">
      <c r="B1442" t="s">
        <v>1480</v>
      </c>
      <c r="C1442" s="40">
        <v>45330</v>
      </c>
      <c r="D1442" s="2">
        <v>2</v>
      </c>
      <c r="E1442" s="4">
        <v>504.58</v>
      </c>
      <c r="F1442" s="4"/>
      <c r="G1442" s="4" t="str">
        <f t="shared" si="244"/>
        <v>C02291</v>
      </c>
      <c r="H1442" s="40">
        <f t="shared" si="245"/>
        <v>45330</v>
      </c>
      <c r="I1442" s="2">
        <f t="shared" si="246"/>
        <v>2</v>
      </c>
      <c r="J1442" s="4">
        <f t="shared" si="247"/>
        <v>504.58</v>
      </c>
      <c r="K1442">
        <f t="shared" si="248"/>
        <v>2</v>
      </c>
      <c r="L1442">
        <f t="shared" si="249"/>
        <v>4</v>
      </c>
      <c r="M1442">
        <f t="shared" si="250"/>
        <v>3</v>
      </c>
      <c r="N1442" s="53">
        <f t="shared" si="251"/>
        <v>3</v>
      </c>
      <c r="S1442" s="55" t="str">
        <f t="shared" si="252"/>
        <v>C02291</v>
      </c>
      <c r="T1442" s="56">
        <f t="shared" si="253"/>
        <v>3</v>
      </c>
      <c r="U1442" s="57">
        <f t="shared" si="253"/>
        <v>3</v>
      </c>
      <c r="V1442" s="51" t="str">
        <f t="shared" si="254"/>
        <v>At Risk Customers</v>
      </c>
    </row>
    <row r="1443" spans="2:22" x14ac:dyDescent="0.25">
      <c r="B1443" t="s">
        <v>1481</v>
      </c>
      <c r="C1443" s="40">
        <v>45550</v>
      </c>
      <c r="D1443" s="2">
        <v>6</v>
      </c>
      <c r="E1443" s="4">
        <v>4051.06</v>
      </c>
      <c r="F1443" s="4"/>
      <c r="G1443" s="4" t="str">
        <f t="shared" si="244"/>
        <v>C02292</v>
      </c>
      <c r="H1443" s="40">
        <f t="shared" si="245"/>
        <v>45550</v>
      </c>
      <c r="I1443" s="2">
        <f t="shared" si="246"/>
        <v>6</v>
      </c>
      <c r="J1443" s="4">
        <f t="shared" si="247"/>
        <v>4051.06</v>
      </c>
      <c r="K1443">
        <f t="shared" si="248"/>
        <v>2</v>
      </c>
      <c r="L1443">
        <f t="shared" si="249"/>
        <v>5</v>
      </c>
      <c r="M1443">
        <f t="shared" si="250"/>
        <v>5</v>
      </c>
      <c r="N1443" s="53">
        <f t="shared" si="251"/>
        <v>4</v>
      </c>
      <c r="S1443" s="55" t="str">
        <f t="shared" si="252"/>
        <v>C02292</v>
      </c>
      <c r="T1443" s="56">
        <f t="shared" si="253"/>
        <v>4</v>
      </c>
      <c r="U1443" s="57">
        <f t="shared" si="253"/>
        <v>4</v>
      </c>
      <c r="V1443" s="51" t="str">
        <f t="shared" si="254"/>
        <v>Loyal or Potential Loyalists</v>
      </c>
    </row>
    <row r="1444" spans="2:22" x14ac:dyDescent="0.25">
      <c r="B1444" t="s">
        <v>1482</v>
      </c>
      <c r="C1444" s="40">
        <v>45091</v>
      </c>
      <c r="D1444" s="2">
        <v>1</v>
      </c>
      <c r="E1444" s="4">
        <v>206.35</v>
      </c>
      <c r="F1444" s="4"/>
      <c r="G1444" s="4" t="str">
        <f t="shared" si="244"/>
        <v>C02294</v>
      </c>
      <c r="H1444" s="40">
        <f t="shared" si="245"/>
        <v>45091</v>
      </c>
      <c r="I1444" s="2">
        <f t="shared" si="246"/>
        <v>1</v>
      </c>
      <c r="J1444" s="4">
        <f t="shared" si="247"/>
        <v>206.35</v>
      </c>
      <c r="K1444">
        <f t="shared" si="248"/>
        <v>1</v>
      </c>
      <c r="L1444">
        <f t="shared" si="249"/>
        <v>3</v>
      </c>
      <c r="M1444">
        <f t="shared" si="250"/>
        <v>2</v>
      </c>
      <c r="N1444" s="53">
        <f t="shared" si="251"/>
        <v>2</v>
      </c>
      <c r="S1444" s="55" t="str">
        <f t="shared" si="252"/>
        <v>C02294</v>
      </c>
      <c r="T1444" s="56">
        <f t="shared" si="253"/>
        <v>2</v>
      </c>
      <c r="U1444" s="57">
        <f t="shared" si="253"/>
        <v>2</v>
      </c>
      <c r="V1444" s="51" t="str">
        <f t="shared" si="254"/>
        <v>Lost Customers</v>
      </c>
    </row>
    <row r="1445" spans="2:22" x14ac:dyDescent="0.25">
      <c r="B1445" t="s">
        <v>1483</v>
      </c>
      <c r="C1445" s="40">
        <v>45210</v>
      </c>
      <c r="D1445" s="2">
        <v>1</v>
      </c>
      <c r="E1445" s="4">
        <v>88.87</v>
      </c>
      <c r="F1445" s="4"/>
      <c r="G1445" s="4" t="str">
        <f t="shared" si="244"/>
        <v>C02295</v>
      </c>
      <c r="H1445" s="40">
        <f t="shared" si="245"/>
        <v>45210</v>
      </c>
      <c r="I1445" s="2">
        <f t="shared" si="246"/>
        <v>1</v>
      </c>
      <c r="J1445" s="4">
        <f t="shared" si="247"/>
        <v>88.87</v>
      </c>
      <c r="K1445">
        <f t="shared" si="248"/>
        <v>1</v>
      </c>
      <c r="L1445">
        <f t="shared" si="249"/>
        <v>3</v>
      </c>
      <c r="M1445">
        <f t="shared" si="250"/>
        <v>1</v>
      </c>
      <c r="N1445" s="53">
        <f t="shared" si="251"/>
        <v>1.6666666666666667</v>
      </c>
      <c r="S1445" s="55" t="str">
        <f t="shared" si="252"/>
        <v>C02295</v>
      </c>
      <c r="T1445" s="56">
        <f t="shared" si="253"/>
        <v>1.6666666666666667</v>
      </c>
      <c r="U1445" s="57">
        <f t="shared" si="253"/>
        <v>1.6666666666666667</v>
      </c>
      <c r="V1445" s="51" t="str">
        <f t="shared" si="254"/>
        <v>Lost Customers</v>
      </c>
    </row>
    <row r="1446" spans="2:22" x14ac:dyDescent="0.25">
      <c r="B1446" t="s">
        <v>1484</v>
      </c>
      <c r="C1446" s="40">
        <v>45145</v>
      </c>
      <c r="D1446" s="2">
        <v>1</v>
      </c>
      <c r="E1446" s="4">
        <v>500.68</v>
      </c>
      <c r="F1446" s="4"/>
      <c r="G1446" s="4" t="str">
        <f t="shared" si="244"/>
        <v>C02296</v>
      </c>
      <c r="H1446" s="40">
        <f t="shared" si="245"/>
        <v>45145</v>
      </c>
      <c r="I1446" s="2">
        <f t="shared" si="246"/>
        <v>1</v>
      </c>
      <c r="J1446" s="4">
        <f t="shared" si="247"/>
        <v>500.68</v>
      </c>
      <c r="K1446">
        <f t="shared" si="248"/>
        <v>1</v>
      </c>
      <c r="L1446">
        <f t="shared" si="249"/>
        <v>3</v>
      </c>
      <c r="M1446">
        <f t="shared" si="250"/>
        <v>3</v>
      </c>
      <c r="N1446" s="53">
        <f t="shared" si="251"/>
        <v>2.3333333333333335</v>
      </c>
      <c r="S1446" s="55" t="str">
        <f t="shared" si="252"/>
        <v>C02296</v>
      </c>
      <c r="T1446" s="56">
        <f t="shared" si="253"/>
        <v>2.3333333333333335</v>
      </c>
      <c r="U1446" s="57">
        <f t="shared" si="253"/>
        <v>2.3333333333333335</v>
      </c>
      <c r="V1446" s="51" t="str">
        <f t="shared" si="254"/>
        <v>At Risk Customers</v>
      </c>
    </row>
    <row r="1447" spans="2:22" x14ac:dyDescent="0.25">
      <c r="B1447" t="s">
        <v>1485</v>
      </c>
      <c r="C1447" s="40">
        <v>45366</v>
      </c>
      <c r="D1447" s="2">
        <v>1</v>
      </c>
      <c r="E1447" s="4">
        <v>74.17</v>
      </c>
      <c r="F1447" s="4"/>
      <c r="G1447" s="4" t="str">
        <f t="shared" si="244"/>
        <v>C02298</v>
      </c>
      <c r="H1447" s="40">
        <f t="shared" si="245"/>
        <v>45366</v>
      </c>
      <c r="I1447" s="2">
        <f t="shared" si="246"/>
        <v>1</v>
      </c>
      <c r="J1447" s="4">
        <f t="shared" si="247"/>
        <v>74.17</v>
      </c>
      <c r="K1447">
        <f t="shared" si="248"/>
        <v>2</v>
      </c>
      <c r="L1447">
        <f t="shared" si="249"/>
        <v>3</v>
      </c>
      <c r="M1447">
        <f t="shared" si="250"/>
        <v>1</v>
      </c>
      <c r="N1447" s="53">
        <f t="shared" si="251"/>
        <v>2</v>
      </c>
      <c r="S1447" s="55" t="str">
        <f t="shared" si="252"/>
        <v>C02298</v>
      </c>
      <c r="T1447" s="56">
        <f t="shared" si="253"/>
        <v>2</v>
      </c>
      <c r="U1447" s="57">
        <f t="shared" si="253"/>
        <v>2</v>
      </c>
      <c r="V1447" s="51" t="str">
        <f t="shared" si="254"/>
        <v>Lost Customers</v>
      </c>
    </row>
    <row r="1448" spans="2:22" x14ac:dyDescent="0.25">
      <c r="B1448" t="s">
        <v>1486</v>
      </c>
      <c r="C1448" s="40">
        <v>45213</v>
      </c>
      <c r="D1448" s="2">
        <v>1</v>
      </c>
      <c r="E1448" s="4">
        <v>144.80000000000001</v>
      </c>
      <c r="F1448" s="4"/>
      <c r="G1448" s="4" t="str">
        <f t="shared" si="244"/>
        <v>C02299</v>
      </c>
      <c r="H1448" s="40">
        <f t="shared" si="245"/>
        <v>45213</v>
      </c>
      <c r="I1448" s="2">
        <f t="shared" si="246"/>
        <v>1</v>
      </c>
      <c r="J1448" s="4">
        <f t="shared" si="247"/>
        <v>144.80000000000001</v>
      </c>
      <c r="K1448">
        <f t="shared" si="248"/>
        <v>1</v>
      </c>
      <c r="L1448">
        <f t="shared" si="249"/>
        <v>3</v>
      </c>
      <c r="M1448">
        <f t="shared" si="250"/>
        <v>1</v>
      </c>
      <c r="N1448" s="53">
        <f t="shared" si="251"/>
        <v>1.6666666666666667</v>
      </c>
      <c r="S1448" s="55" t="str">
        <f t="shared" si="252"/>
        <v>C02299</v>
      </c>
      <c r="T1448" s="56">
        <f t="shared" si="253"/>
        <v>1.6666666666666667</v>
      </c>
      <c r="U1448" s="57">
        <f t="shared" si="253"/>
        <v>1.6666666666666667</v>
      </c>
      <c r="V1448" s="51" t="str">
        <f t="shared" si="254"/>
        <v>Lost Customers</v>
      </c>
    </row>
    <row r="1449" spans="2:22" x14ac:dyDescent="0.25">
      <c r="B1449" t="s">
        <v>1487</v>
      </c>
      <c r="C1449" s="40">
        <v>45767</v>
      </c>
      <c r="D1449" s="2">
        <v>2</v>
      </c>
      <c r="E1449" s="4">
        <v>982.7</v>
      </c>
      <c r="F1449" s="4"/>
      <c r="G1449" s="4" t="str">
        <f t="shared" si="244"/>
        <v>C02300</v>
      </c>
      <c r="H1449" s="40">
        <f t="shared" si="245"/>
        <v>45767</v>
      </c>
      <c r="I1449" s="2">
        <f t="shared" si="246"/>
        <v>2</v>
      </c>
      <c r="J1449" s="4">
        <f t="shared" si="247"/>
        <v>982.7</v>
      </c>
      <c r="K1449">
        <f t="shared" si="248"/>
        <v>3</v>
      </c>
      <c r="L1449">
        <f t="shared" si="249"/>
        <v>4</v>
      </c>
      <c r="M1449">
        <f t="shared" si="250"/>
        <v>3</v>
      </c>
      <c r="N1449" s="53">
        <f t="shared" si="251"/>
        <v>3.3333333333333335</v>
      </c>
      <c r="S1449" s="55" t="str">
        <f t="shared" si="252"/>
        <v>C02300</v>
      </c>
      <c r="T1449" s="56">
        <f t="shared" si="253"/>
        <v>3.3333333333333335</v>
      </c>
      <c r="U1449" s="57">
        <f t="shared" si="253"/>
        <v>3.3333333333333335</v>
      </c>
      <c r="V1449" s="51" t="str">
        <f t="shared" si="254"/>
        <v>Loyal or Potential Loyalists</v>
      </c>
    </row>
    <row r="1450" spans="2:22" x14ac:dyDescent="0.25">
      <c r="B1450" t="s">
        <v>1488</v>
      </c>
      <c r="C1450" s="40">
        <v>45396</v>
      </c>
      <c r="D1450" s="2">
        <v>1</v>
      </c>
      <c r="E1450" s="4">
        <v>132.72</v>
      </c>
      <c r="F1450" s="4"/>
      <c r="G1450" s="4" t="str">
        <f t="shared" si="244"/>
        <v>C02301</v>
      </c>
      <c r="H1450" s="40">
        <f t="shared" si="245"/>
        <v>45396</v>
      </c>
      <c r="I1450" s="2">
        <f t="shared" si="246"/>
        <v>1</v>
      </c>
      <c r="J1450" s="4">
        <f t="shared" si="247"/>
        <v>132.72</v>
      </c>
      <c r="K1450">
        <f t="shared" si="248"/>
        <v>2</v>
      </c>
      <c r="L1450">
        <f t="shared" si="249"/>
        <v>3</v>
      </c>
      <c r="M1450">
        <f t="shared" si="250"/>
        <v>1</v>
      </c>
      <c r="N1450" s="53">
        <f t="shared" si="251"/>
        <v>2</v>
      </c>
      <c r="S1450" s="55" t="str">
        <f t="shared" si="252"/>
        <v>C02301</v>
      </c>
      <c r="T1450" s="56">
        <f t="shared" si="253"/>
        <v>2</v>
      </c>
      <c r="U1450" s="57">
        <f t="shared" si="253"/>
        <v>2</v>
      </c>
      <c r="V1450" s="51" t="str">
        <f t="shared" si="254"/>
        <v>Lost Customers</v>
      </c>
    </row>
    <row r="1451" spans="2:22" x14ac:dyDescent="0.25">
      <c r="B1451" t="s">
        <v>1489</v>
      </c>
      <c r="C1451" s="40">
        <v>45939</v>
      </c>
      <c r="D1451" s="2">
        <v>1</v>
      </c>
      <c r="E1451" s="4">
        <v>473.86</v>
      </c>
      <c r="F1451" s="4"/>
      <c r="G1451" s="4" t="str">
        <f t="shared" si="244"/>
        <v>C02306</v>
      </c>
      <c r="H1451" s="40">
        <f t="shared" si="245"/>
        <v>45939</v>
      </c>
      <c r="I1451" s="2">
        <f t="shared" si="246"/>
        <v>1</v>
      </c>
      <c r="J1451" s="4">
        <f t="shared" si="247"/>
        <v>473.86</v>
      </c>
      <c r="K1451">
        <f t="shared" si="248"/>
        <v>4</v>
      </c>
      <c r="L1451">
        <f t="shared" si="249"/>
        <v>3</v>
      </c>
      <c r="M1451">
        <f t="shared" si="250"/>
        <v>3</v>
      </c>
      <c r="N1451" s="53">
        <f t="shared" si="251"/>
        <v>3.3333333333333335</v>
      </c>
      <c r="S1451" s="55" t="str">
        <f t="shared" si="252"/>
        <v>C02306</v>
      </c>
      <c r="T1451" s="56">
        <f t="shared" si="253"/>
        <v>3.3333333333333335</v>
      </c>
      <c r="U1451" s="57">
        <f t="shared" si="253"/>
        <v>3.3333333333333335</v>
      </c>
      <c r="V1451" s="51" t="str">
        <f t="shared" si="254"/>
        <v>Loyal or Potential Loyalists</v>
      </c>
    </row>
    <row r="1452" spans="2:22" x14ac:dyDescent="0.25">
      <c r="B1452" t="s">
        <v>1490</v>
      </c>
      <c r="C1452" s="40">
        <v>45360</v>
      </c>
      <c r="D1452" s="2">
        <v>1</v>
      </c>
      <c r="E1452" s="4">
        <v>76.739999999999995</v>
      </c>
      <c r="F1452" s="4"/>
      <c r="G1452" s="4" t="str">
        <f t="shared" si="244"/>
        <v>C02307</v>
      </c>
      <c r="H1452" s="40">
        <f t="shared" si="245"/>
        <v>45360</v>
      </c>
      <c r="I1452" s="2">
        <f t="shared" si="246"/>
        <v>1</v>
      </c>
      <c r="J1452" s="4">
        <f t="shared" si="247"/>
        <v>76.739999999999995</v>
      </c>
      <c r="K1452">
        <f t="shared" si="248"/>
        <v>2</v>
      </c>
      <c r="L1452">
        <f t="shared" si="249"/>
        <v>3</v>
      </c>
      <c r="M1452">
        <f t="shared" si="250"/>
        <v>1</v>
      </c>
      <c r="N1452" s="53">
        <f t="shared" si="251"/>
        <v>2</v>
      </c>
      <c r="S1452" s="55" t="str">
        <f t="shared" si="252"/>
        <v>C02307</v>
      </c>
      <c r="T1452" s="56">
        <f t="shared" si="253"/>
        <v>2</v>
      </c>
      <c r="U1452" s="57">
        <f t="shared" si="253"/>
        <v>2</v>
      </c>
      <c r="V1452" s="51" t="str">
        <f t="shared" si="254"/>
        <v>Lost Customers</v>
      </c>
    </row>
    <row r="1453" spans="2:22" x14ac:dyDescent="0.25">
      <c r="B1453" t="s">
        <v>1491</v>
      </c>
      <c r="C1453" s="40">
        <v>45387</v>
      </c>
      <c r="D1453" s="2">
        <v>7</v>
      </c>
      <c r="E1453" s="4">
        <v>1590.23</v>
      </c>
      <c r="F1453" s="4"/>
      <c r="G1453" s="4" t="str">
        <f t="shared" si="244"/>
        <v>C02310</v>
      </c>
      <c r="H1453" s="40">
        <f t="shared" si="245"/>
        <v>45387</v>
      </c>
      <c r="I1453" s="2">
        <f t="shared" si="246"/>
        <v>7</v>
      </c>
      <c r="J1453" s="4">
        <f t="shared" si="247"/>
        <v>1590.23</v>
      </c>
      <c r="K1453">
        <f t="shared" si="248"/>
        <v>2</v>
      </c>
      <c r="L1453">
        <f t="shared" si="249"/>
        <v>5</v>
      </c>
      <c r="M1453">
        <f t="shared" si="250"/>
        <v>4</v>
      </c>
      <c r="N1453" s="53">
        <f t="shared" si="251"/>
        <v>3.6666666666666665</v>
      </c>
      <c r="S1453" s="55" t="str">
        <f t="shared" si="252"/>
        <v>C02310</v>
      </c>
      <c r="T1453" s="56">
        <f t="shared" si="253"/>
        <v>3.6666666666666665</v>
      </c>
      <c r="U1453" s="57">
        <f t="shared" si="253"/>
        <v>3.6666666666666665</v>
      </c>
      <c r="V1453" s="51" t="str">
        <f t="shared" si="254"/>
        <v>Loyal or Potential Loyalists</v>
      </c>
    </row>
    <row r="1454" spans="2:22" x14ac:dyDescent="0.25">
      <c r="B1454" t="s">
        <v>1492</v>
      </c>
      <c r="C1454" s="40">
        <v>46026</v>
      </c>
      <c r="D1454" s="2">
        <v>20</v>
      </c>
      <c r="E1454" s="4">
        <v>15754.29</v>
      </c>
      <c r="F1454" s="4"/>
      <c r="G1454" s="4" t="str">
        <f t="shared" si="244"/>
        <v>C02311</v>
      </c>
      <c r="H1454" s="40">
        <f t="shared" si="245"/>
        <v>46026</v>
      </c>
      <c r="I1454" s="2">
        <f t="shared" si="246"/>
        <v>20</v>
      </c>
      <c r="J1454" s="4">
        <f t="shared" si="247"/>
        <v>15754.29</v>
      </c>
      <c r="K1454">
        <f t="shared" si="248"/>
        <v>5</v>
      </c>
      <c r="L1454">
        <f t="shared" si="249"/>
        <v>5</v>
      </c>
      <c r="M1454">
        <f t="shared" si="250"/>
        <v>5</v>
      </c>
      <c r="N1454" s="53">
        <f t="shared" si="251"/>
        <v>5</v>
      </c>
      <c r="S1454" s="55" t="str">
        <f t="shared" si="252"/>
        <v>C02311</v>
      </c>
      <c r="T1454" s="56">
        <f t="shared" si="253"/>
        <v>5</v>
      </c>
      <c r="U1454" s="57">
        <f t="shared" si="253"/>
        <v>5</v>
      </c>
      <c r="V1454" s="51" t="str">
        <f t="shared" si="254"/>
        <v>Champions</v>
      </c>
    </row>
    <row r="1455" spans="2:22" x14ac:dyDescent="0.25">
      <c r="B1455" t="s">
        <v>1493</v>
      </c>
      <c r="C1455" s="40">
        <v>46018</v>
      </c>
      <c r="D1455" s="2">
        <v>1</v>
      </c>
      <c r="E1455" s="4">
        <v>486.68</v>
      </c>
      <c r="F1455" s="4"/>
      <c r="G1455" s="4" t="str">
        <f t="shared" si="244"/>
        <v>C02312</v>
      </c>
      <c r="H1455" s="40">
        <f t="shared" si="245"/>
        <v>46018</v>
      </c>
      <c r="I1455" s="2">
        <f t="shared" si="246"/>
        <v>1</v>
      </c>
      <c r="J1455" s="4">
        <f t="shared" si="247"/>
        <v>486.68</v>
      </c>
      <c r="K1455">
        <f t="shared" si="248"/>
        <v>5</v>
      </c>
      <c r="L1455">
        <f t="shared" si="249"/>
        <v>3</v>
      </c>
      <c r="M1455">
        <f t="shared" si="250"/>
        <v>3</v>
      </c>
      <c r="N1455" s="53">
        <f t="shared" si="251"/>
        <v>3.6666666666666665</v>
      </c>
      <c r="S1455" s="55" t="str">
        <f t="shared" si="252"/>
        <v>C02312</v>
      </c>
      <c r="T1455" s="56">
        <f t="shared" si="253"/>
        <v>3.6666666666666665</v>
      </c>
      <c r="U1455" s="57">
        <f t="shared" si="253"/>
        <v>3.6666666666666665</v>
      </c>
      <c r="V1455" s="51" t="str">
        <f t="shared" si="254"/>
        <v>Loyal or Potential Loyalists</v>
      </c>
    </row>
    <row r="1456" spans="2:22" x14ac:dyDescent="0.25">
      <c r="B1456" t="s">
        <v>1494</v>
      </c>
      <c r="C1456" s="40">
        <v>45961</v>
      </c>
      <c r="D1456" s="2">
        <v>9</v>
      </c>
      <c r="E1456" s="4">
        <v>8121.95</v>
      </c>
      <c r="F1456" s="4"/>
      <c r="G1456" s="4" t="str">
        <f t="shared" si="244"/>
        <v>C02313</v>
      </c>
      <c r="H1456" s="40">
        <f t="shared" si="245"/>
        <v>45961</v>
      </c>
      <c r="I1456" s="2">
        <f t="shared" si="246"/>
        <v>9</v>
      </c>
      <c r="J1456" s="4">
        <f t="shared" si="247"/>
        <v>8121.95</v>
      </c>
      <c r="K1456">
        <f t="shared" si="248"/>
        <v>5</v>
      </c>
      <c r="L1456">
        <f t="shared" si="249"/>
        <v>5</v>
      </c>
      <c r="M1456">
        <f t="shared" si="250"/>
        <v>5</v>
      </c>
      <c r="N1456" s="53">
        <f t="shared" si="251"/>
        <v>5</v>
      </c>
      <c r="S1456" s="55" t="str">
        <f t="shared" si="252"/>
        <v>C02313</v>
      </c>
      <c r="T1456" s="56">
        <f t="shared" si="253"/>
        <v>5</v>
      </c>
      <c r="U1456" s="57">
        <f t="shared" si="253"/>
        <v>5</v>
      </c>
      <c r="V1456" s="51" t="str">
        <f t="shared" si="254"/>
        <v>Champions</v>
      </c>
    </row>
    <row r="1457" spans="2:22" x14ac:dyDescent="0.25">
      <c r="B1457" t="s">
        <v>1495</v>
      </c>
      <c r="C1457" s="40">
        <v>45460</v>
      </c>
      <c r="D1457" s="2">
        <v>1</v>
      </c>
      <c r="E1457" s="4">
        <v>2552.9499999999998</v>
      </c>
      <c r="F1457" s="4"/>
      <c r="G1457" s="4" t="str">
        <f t="shared" si="244"/>
        <v>C02317</v>
      </c>
      <c r="H1457" s="40">
        <f t="shared" si="245"/>
        <v>45460</v>
      </c>
      <c r="I1457" s="2">
        <f t="shared" si="246"/>
        <v>1</v>
      </c>
      <c r="J1457" s="4">
        <f t="shared" si="247"/>
        <v>2552.9499999999998</v>
      </c>
      <c r="K1457">
        <f t="shared" si="248"/>
        <v>2</v>
      </c>
      <c r="L1457">
        <f t="shared" si="249"/>
        <v>3</v>
      </c>
      <c r="M1457">
        <f t="shared" si="250"/>
        <v>4</v>
      </c>
      <c r="N1457" s="53">
        <f t="shared" si="251"/>
        <v>3</v>
      </c>
      <c r="S1457" s="55" t="str">
        <f t="shared" si="252"/>
        <v>C02317</v>
      </c>
      <c r="T1457" s="56">
        <f t="shared" si="253"/>
        <v>3</v>
      </c>
      <c r="U1457" s="57">
        <f t="shared" si="253"/>
        <v>3</v>
      </c>
      <c r="V1457" s="51" t="str">
        <f t="shared" si="254"/>
        <v>At Risk Customers</v>
      </c>
    </row>
    <row r="1458" spans="2:22" x14ac:dyDescent="0.25">
      <c r="B1458" t="s">
        <v>1496</v>
      </c>
      <c r="C1458" s="40">
        <v>45158</v>
      </c>
      <c r="D1458" s="2">
        <v>2</v>
      </c>
      <c r="E1458" s="4">
        <v>580.9</v>
      </c>
      <c r="F1458" s="4"/>
      <c r="G1458" s="4" t="str">
        <f t="shared" si="244"/>
        <v>C02322</v>
      </c>
      <c r="H1458" s="40">
        <f t="shared" si="245"/>
        <v>45158</v>
      </c>
      <c r="I1458" s="2">
        <f t="shared" si="246"/>
        <v>2</v>
      </c>
      <c r="J1458" s="4">
        <f t="shared" si="247"/>
        <v>580.9</v>
      </c>
      <c r="K1458">
        <f t="shared" si="248"/>
        <v>1</v>
      </c>
      <c r="L1458">
        <f t="shared" si="249"/>
        <v>4</v>
      </c>
      <c r="M1458">
        <f t="shared" si="250"/>
        <v>3</v>
      </c>
      <c r="N1458" s="53">
        <f t="shared" si="251"/>
        <v>2.6666666666666665</v>
      </c>
      <c r="S1458" s="55" t="str">
        <f t="shared" si="252"/>
        <v>C02322</v>
      </c>
      <c r="T1458" s="56">
        <f t="shared" si="253"/>
        <v>2.6666666666666665</v>
      </c>
      <c r="U1458" s="57">
        <f t="shared" si="253"/>
        <v>2.6666666666666665</v>
      </c>
      <c r="V1458" s="51" t="str">
        <f t="shared" si="254"/>
        <v>At Risk Customers</v>
      </c>
    </row>
    <row r="1459" spans="2:22" x14ac:dyDescent="0.25">
      <c r="B1459" t="s">
        <v>1497</v>
      </c>
      <c r="C1459" s="40">
        <v>45407</v>
      </c>
      <c r="D1459" s="2">
        <v>2</v>
      </c>
      <c r="E1459" s="4">
        <v>2159.9299999999998</v>
      </c>
      <c r="F1459" s="4"/>
      <c r="G1459" s="4" t="str">
        <f t="shared" si="244"/>
        <v>C02324</v>
      </c>
      <c r="H1459" s="40">
        <f t="shared" si="245"/>
        <v>45407</v>
      </c>
      <c r="I1459" s="2">
        <f t="shared" si="246"/>
        <v>2</v>
      </c>
      <c r="J1459" s="4">
        <f t="shared" si="247"/>
        <v>2159.9299999999998</v>
      </c>
      <c r="K1459">
        <f t="shared" si="248"/>
        <v>2</v>
      </c>
      <c r="L1459">
        <f t="shared" si="249"/>
        <v>4</v>
      </c>
      <c r="M1459">
        <f t="shared" si="250"/>
        <v>4</v>
      </c>
      <c r="N1459" s="53">
        <f t="shared" si="251"/>
        <v>3.3333333333333335</v>
      </c>
      <c r="S1459" s="55" t="str">
        <f t="shared" si="252"/>
        <v>C02324</v>
      </c>
      <c r="T1459" s="56">
        <f t="shared" si="253"/>
        <v>3.3333333333333335</v>
      </c>
      <c r="U1459" s="57">
        <f t="shared" si="253"/>
        <v>3.3333333333333335</v>
      </c>
      <c r="V1459" s="51" t="str">
        <f t="shared" si="254"/>
        <v>Loyal or Potential Loyalists</v>
      </c>
    </row>
    <row r="1460" spans="2:22" x14ac:dyDescent="0.25">
      <c r="B1460" t="s">
        <v>1498</v>
      </c>
      <c r="C1460" s="40">
        <v>45606</v>
      </c>
      <c r="D1460" s="2">
        <v>1</v>
      </c>
      <c r="E1460" s="4">
        <v>565.91999999999996</v>
      </c>
      <c r="F1460" s="4"/>
      <c r="G1460" s="4" t="str">
        <f t="shared" si="244"/>
        <v>C02325</v>
      </c>
      <c r="H1460" s="40">
        <f t="shared" si="245"/>
        <v>45606</v>
      </c>
      <c r="I1460" s="2">
        <f t="shared" si="246"/>
        <v>1</v>
      </c>
      <c r="J1460" s="4">
        <f t="shared" si="247"/>
        <v>565.91999999999996</v>
      </c>
      <c r="K1460">
        <f t="shared" si="248"/>
        <v>3</v>
      </c>
      <c r="L1460">
        <f t="shared" si="249"/>
        <v>3</v>
      </c>
      <c r="M1460">
        <f t="shared" si="250"/>
        <v>3</v>
      </c>
      <c r="N1460" s="53">
        <f t="shared" si="251"/>
        <v>3</v>
      </c>
      <c r="S1460" s="55" t="str">
        <f t="shared" si="252"/>
        <v>C02325</v>
      </c>
      <c r="T1460" s="56">
        <f t="shared" si="253"/>
        <v>3</v>
      </c>
      <c r="U1460" s="57">
        <f t="shared" si="253"/>
        <v>3</v>
      </c>
      <c r="V1460" s="51" t="str">
        <f t="shared" si="254"/>
        <v>At Risk Customers</v>
      </c>
    </row>
    <row r="1461" spans="2:22" x14ac:dyDescent="0.25">
      <c r="B1461" t="s">
        <v>1499</v>
      </c>
      <c r="C1461" s="40">
        <v>45998</v>
      </c>
      <c r="D1461" s="2">
        <v>2</v>
      </c>
      <c r="E1461" s="4">
        <v>1947.91</v>
      </c>
      <c r="F1461" s="4"/>
      <c r="G1461" s="4" t="str">
        <f t="shared" si="244"/>
        <v>C02327</v>
      </c>
      <c r="H1461" s="40">
        <f t="shared" si="245"/>
        <v>45998</v>
      </c>
      <c r="I1461" s="2">
        <f t="shared" si="246"/>
        <v>2</v>
      </c>
      <c r="J1461" s="4">
        <f t="shared" si="247"/>
        <v>1947.91</v>
      </c>
      <c r="K1461">
        <f t="shared" si="248"/>
        <v>5</v>
      </c>
      <c r="L1461">
        <f t="shared" si="249"/>
        <v>4</v>
      </c>
      <c r="M1461">
        <f t="shared" si="250"/>
        <v>4</v>
      </c>
      <c r="N1461" s="53">
        <f t="shared" si="251"/>
        <v>4.333333333333333</v>
      </c>
      <c r="S1461" s="55" t="str">
        <f t="shared" si="252"/>
        <v>C02327</v>
      </c>
      <c r="T1461" s="56">
        <f t="shared" si="253"/>
        <v>4.333333333333333</v>
      </c>
      <c r="U1461" s="57">
        <f t="shared" si="253"/>
        <v>4.333333333333333</v>
      </c>
      <c r="V1461" s="51" t="str">
        <f t="shared" si="254"/>
        <v>Champions</v>
      </c>
    </row>
    <row r="1462" spans="2:22" x14ac:dyDescent="0.25">
      <c r="B1462" t="s">
        <v>1500</v>
      </c>
      <c r="C1462" s="40">
        <v>45379</v>
      </c>
      <c r="D1462" s="2">
        <v>1</v>
      </c>
      <c r="E1462" s="4">
        <v>94.14</v>
      </c>
      <c r="F1462" s="4"/>
      <c r="G1462" s="4" t="str">
        <f t="shared" si="244"/>
        <v>C02328</v>
      </c>
      <c r="H1462" s="40">
        <f t="shared" si="245"/>
        <v>45379</v>
      </c>
      <c r="I1462" s="2">
        <f t="shared" si="246"/>
        <v>1</v>
      </c>
      <c r="J1462" s="4">
        <f t="shared" si="247"/>
        <v>94.14</v>
      </c>
      <c r="K1462">
        <f t="shared" si="248"/>
        <v>2</v>
      </c>
      <c r="L1462">
        <f t="shared" si="249"/>
        <v>3</v>
      </c>
      <c r="M1462">
        <f t="shared" si="250"/>
        <v>1</v>
      </c>
      <c r="N1462" s="53">
        <f t="shared" si="251"/>
        <v>2</v>
      </c>
      <c r="S1462" s="55" t="str">
        <f t="shared" si="252"/>
        <v>C02328</v>
      </c>
      <c r="T1462" s="56">
        <f t="shared" si="253"/>
        <v>2</v>
      </c>
      <c r="U1462" s="57">
        <f t="shared" si="253"/>
        <v>2</v>
      </c>
      <c r="V1462" s="51" t="str">
        <f t="shared" si="254"/>
        <v>Lost Customers</v>
      </c>
    </row>
    <row r="1463" spans="2:22" x14ac:dyDescent="0.25">
      <c r="B1463" t="s">
        <v>1501</v>
      </c>
      <c r="C1463" s="40">
        <v>45926</v>
      </c>
      <c r="D1463" s="2">
        <v>7</v>
      </c>
      <c r="E1463" s="4">
        <v>13231.97</v>
      </c>
      <c r="F1463" s="4"/>
      <c r="G1463" s="4" t="str">
        <f t="shared" si="244"/>
        <v>C02329</v>
      </c>
      <c r="H1463" s="40">
        <f t="shared" si="245"/>
        <v>45926</v>
      </c>
      <c r="I1463" s="2">
        <f t="shared" si="246"/>
        <v>7</v>
      </c>
      <c r="J1463" s="4">
        <f t="shared" si="247"/>
        <v>13231.97</v>
      </c>
      <c r="K1463">
        <f t="shared" si="248"/>
        <v>4</v>
      </c>
      <c r="L1463">
        <f t="shared" si="249"/>
        <v>5</v>
      </c>
      <c r="M1463">
        <f t="shared" si="250"/>
        <v>5</v>
      </c>
      <c r="N1463" s="53">
        <f t="shared" si="251"/>
        <v>4.666666666666667</v>
      </c>
      <c r="S1463" s="55" t="str">
        <f t="shared" si="252"/>
        <v>C02329</v>
      </c>
      <c r="T1463" s="56">
        <f t="shared" si="253"/>
        <v>4.666666666666667</v>
      </c>
      <c r="U1463" s="57">
        <f t="shared" si="253"/>
        <v>4.666666666666667</v>
      </c>
      <c r="V1463" s="51" t="str">
        <f t="shared" si="254"/>
        <v>Champions</v>
      </c>
    </row>
    <row r="1464" spans="2:22" x14ac:dyDescent="0.25">
      <c r="B1464" t="s">
        <v>1502</v>
      </c>
      <c r="C1464" s="40">
        <v>45099</v>
      </c>
      <c r="D1464" s="2">
        <v>1</v>
      </c>
      <c r="E1464" s="4">
        <v>768.67</v>
      </c>
      <c r="F1464" s="4"/>
      <c r="G1464" s="4" t="str">
        <f t="shared" si="244"/>
        <v>C02330</v>
      </c>
      <c r="H1464" s="40">
        <f t="shared" si="245"/>
        <v>45099</v>
      </c>
      <c r="I1464" s="2">
        <f t="shared" si="246"/>
        <v>1</v>
      </c>
      <c r="J1464" s="4">
        <f t="shared" si="247"/>
        <v>768.67</v>
      </c>
      <c r="K1464">
        <f t="shared" si="248"/>
        <v>1</v>
      </c>
      <c r="L1464">
        <f t="shared" si="249"/>
        <v>3</v>
      </c>
      <c r="M1464">
        <f t="shared" si="250"/>
        <v>3</v>
      </c>
      <c r="N1464" s="53">
        <f t="shared" si="251"/>
        <v>2.3333333333333335</v>
      </c>
      <c r="S1464" s="55" t="str">
        <f t="shared" si="252"/>
        <v>C02330</v>
      </c>
      <c r="T1464" s="56">
        <f t="shared" si="253"/>
        <v>2.3333333333333335</v>
      </c>
      <c r="U1464" s="57">
        <f t="shared" si="253"/>
        <v>2.3333333333333335</v>
      </c>
      <c r="V1464" s="51" t="str">
        <f t="shared" si="254"/>
        <v>At Risk Customers</v>
      </c>
    </row>
    <row r="1465" spans="2:22" x14ac:dyDescent="0.25">
      <c r="B1465" t="s">
        <v>1503</v>
      </c>
      <c r="C1465" s="40">
        <v>45184</v>
      </c>
      <c r="D1465" s="2">
        <v>1</v>
      </c>
      <c r="E1465" s="4">
        <v>3852.52</v>
      </c>
      <c r="F1465" s="4"/>
      <c r="G1465" s="4" t="str">
        <f t="shared" si="244"/>
        <v>C02331</v>
      </c>
      <c r="H1465" s="40">
        <f t="shared" si="245"/>
        <v>45184</v>
      </c>
      <c r="I1465" s="2">
        <f t="shared" si="246"/>
        <v>1</v>
      </c>
      <c r="J1465" s="4">
        <f t="shared" si="247"/>
        <v>3852.52</v>
      </c>
      <c r="K1465">
        <f t="shared" si="248"/>
        <v>1</v>
      </c>
      <c r="L1465">
        <f t="shared" si="249"/>
        <v>3</v>
      </c>
      <c r="M1465">
        <f t="shared" si="250"/>
        <v>5</v>
      </c>
      <c r="N1465" s="53">
        <f t="shared" si="251"/>
        <v>3</v>
      </c>
      <c r="S1465" s="55" t="str">
        <f t="shared" si="252"/>
        <v>C02331</v>
      </c>
      <c r="T1465" s="56">
        <f t="shared" si="253"/>
        <v>3</v>
      </c>
      <c r="U1465" s="57">
        <f t="shared" si="253"/>
        <v>3</v>
      </c>
      <c r="V1465" s="51" t="str">
        <f t="shared" si="254"/>
        <v>At Risk Customers</v>
      </c>
    </row>
    <row r="1466" spans="2:22" x14ac:dyDescent="0.25">
      <c r="B1466" t="s">
        <v>1504</v>
      </c>
      <c r="C1466" s="40">
        <v>45700</v>
      </c>
      <c r="D1466" s="2">
        <v>1</v>
      </c>
      <c r="E1466" s="4">
        <v>159.31</v>
      </c>
      <c r="F1466" s="4"/>
      <c r="G1466" s="4" t="str">
        <f t="shared" si="244"/>
        <v>C02332</v>
      </c>
      <c r="H1466" s="40">
        <f t="shared" si="245"/>
        <v>45700</v>
      </c>
      <c r="I1466" s="2">
        <f t="shared" si="246"/>
        <v>1</v>
      </c>
      <c r="J1466" s="4">
        <f t="shared" si="247"/>
        <v>159.31</v>
      </c>
      <c r="K1466">
        <f t="shared" si="248"/>
        <v>3</v>
      </c>
      <c r="L1466">
        <f t="shared" si="249"/>
        <v>3</v>
      </c>
      <c r="M1466">
        <f t="shared" si="250"/>
        <v>1</v>
      </c>
      <c r="N1466" s="53">
        <f t="shared" si="251"/>
        <v>2.3333333333333335</v>
      </c>
      <c r="S1466" s="55" t="str">
        <f t="shared" si="252"/>
        <v>C02332</v>
      </c>
      <c r="T1466" s="56">
        <f t="shared" si="253"/>
        <v>2.3333333333333335</v>
      </c>
      <c r="U1466" s="57">
        <f t="shared" si="253"/>
        <v>2.3333333333333335</v>
      </c>
      <c r="V1466" s="51" t="str">
        <f t="shared" si="254"/>
        <v>At Risk Customers</v>
      </c>
    </row>
    <row r="1467" spans="2:22" x14ac:dyDescent="0.25">
      <c r="B1467" t="s">
        <v>1505</v>
      </c>
      <c r="C1467" s="40">
        <v>45660</v>
      </c>
      <c r="D1467" s="2">
        <v>2</v>
      </c>
      <c r="E1467" s="4">
        <v>4391.92</v>
      </c>
      <c r="F1467" s="4"/>
      <c r="G1467" s="4" t="str">
        <f t="shared" si="244"/>
        <v>C02333</v>
      </c>
      <c r="H1467" s="40">
        <f t="shared" si="245"/>
        <v>45660</v>
      </c>
      <c r="I1467" s="2">
        <f t="shared" si="246"/>
        <v>2</v>
      </c>
      <c r="J1467" s="4">
        <f t="shared" si="247"/>
        <v>4391.92</v>
      </c>
      <c r="K1467">
        <f t="shared" si="248"/>
        <v>3</v>
      </c>
      <c r="L1467">
        <f t="shared" si="249"/>
        <v>4</v>
      </c>
      <c r="M1467">
        <f t="shared" si="250"/>
        <v>5</v>
      </c>
      <c r="N1467" s="53">
        <f t="shared" si="251"/>
        <v>4</v>
      </c>
      <c r="S1467" s="55" t="str">
        <f t="shared" si="252"/>
        <v>C02333</v>
      </c>
      <c r="T1467" s="56">
        <f t="shared" si="253"/>
        <v>4</v>
      </c>
      <c r="U1467" s="57">
        <f t="shared" si="253"/>
        <v>4</v>
      </c>
      <c r="V1467" s="51" t="str">
        <f t="shared" si="254"/>
        <v>Loyal or Potential Loyalists</v>
      </c>
    </row>
    <row r="1468" spans="2:22" x14ac:dyDescent="0.25">
      <c r="B1468" t="s">
        <v>1506</v>
      </c>
      <c r="C1468" s="40">
        <v>44989</v>
      </c>
      <c r="D1468" s="2">
        <v>1</v>
      </c>
      <c r="E1468" s="4">
        <v>696.7</v>
      </c>
      <c r="F1468" s="4"/>
      <c r="G1468" s="4" t="str">
        <f t="shared" si="244"/>
        <v>C02334</v>
      </c>
      <c r="H1468" s="40">
        <f t="shared" si="245"/>
        <v>44989</v>
      </c>
      <c r="I1468" s="2">
        <f t="shared" si="246"/>
        <v>1</v>
      </c>
      <c r="J1468" s="4">
        <f t="shared" si="247"/>
        <v>696.7</v>
      </c>
      <c r="K1468">
        <f t="shared" si="248"/>
        <v>1</v>
      </c>
      <c r="L1468">
        <f t="shared" si="249"/>
        <v>3</v>
      </c>
      <c r="M1468">
        <f t="shared" si="250"/>
        <v>3</v>
      </c>
      <c r="N1468" s="53">
        <f t="shared" si="251"/>
        <v>2.3333333333333335</v>
      </c>
      <c r="S1468" s="55" t="str">
        <f t="shared" si="252"/>
        <v>C02334</v>
      </c>
      <c r="T1468" s="56">
        <f t="shared" si="253"/>
        <v>2.3333333333333335</v>
      </c>
      <c r="U1468" s="57">
        <f t="shared" si="253"/>
        <v>2.3333333333333335</v>
      </c>
      <c r="V1468" s="51" t="str">
        <f t="shared" si="254"/>
        <v>At Risk Customers</v>
      </c>
    </row>
    <row r="1469" spans="2:22" x14ac:dyDescent="0.25">
      <c r="B1469" t="s">
        <v>1507</v>
      </c>
      <c r="C1469" s="40">
        <v>45929</v>
      </c>
      <c r="D1469" s="2">
        <v>4</v>
      </c>
      <c r="E1469" s="4">
        <v>1514.7</v>
      </c>
      <c r="F1469" s="4"/>
      <c r="G1469" s="4" t="str">
        <f t="shared" si="244"/>
        <v>C02335</v>
      </c>
      <c r="H1469" s="40">
        <f t="shared" si="245"/>
        <v>45929</v>
      </c>
      <c r="I1469" s="2">
        <f t="shared" si="246"/>
        <v>4</v>
      </c>
      <c r="J1469" s="4">
        <f t="shared" si="247"/>
        <v>1514.7</v>
      </c>
      <c r="K1469">
        <f t="shared" si="248"/>
        <v>4</v>
      </c>
      <c r="L1469">
        <f t="shared" si="249"/>
        <v>5</v>
      </c>
      <c r="M1469">
        <f t="shared" si="250"/>
        <v>4</v>
      </c>
      <c r="N1469" s="53">
        <f t="shared" si="251"/>
        <v>4.333333333333333</v>
      </c>
      <c r="S1469" s="55" t="str">
        <f t="shared" si="252"/>
        <v>C02335</v>
      </c>
      <c r="T1469" s="56">
        <f t="shared" si="253"/>
        <v>4.333333333333333</v>
      </c>
      <c r="U1469" s="57">
        <f t="shared" si="253"/>
        <v>4.333333333333333</v>
      </c>
      <c r="V1469" s="51" t="str">
        <f t="shared" si="254"/>
        <v>Champions</v>
      </c>
    </row>
    <row r="1470" spans="2:22" x14ac:dyDescent="0.25">
      <c r="B1470" t="s">
        <v>1508</v>
      </c>
      <c r="C1470" s="40">
        <v>45963</v>
      </c>
      <c r="D1470" s="2">
        <v>1</v>
      </c>
      <c r="E1470" s="4">
        <v>133.13999999999999</v>
      </c>
      <c r="F1470" s="4"/>
      <c r="G1470" s="4" t="str">
        <f t="shared" si="244"/>
        <v>C02336</v>
      </c>
      <c r="H1470" s="40">
        <f t="shared" si="245"/>
        <v>45963</v>
      </c>
      <c r="I1470" s="2">
        <f t="shared" si="246"/>
        <v>1</v>
      </c>
      <c r="J1470" s="4">
        <f t="shared" si="247"/>
        <v>133.13999999999999</v>
      </c>
      <c r="K1470">
        <f t="shared" si="248"/>
        <v>5</v>
      </c>
      <c r="L1470">
        <f t="shared" si="249"/>
        <v>3</v>
      </c>
      <c r="M1470">
        <f t="shared" si="250"/>
        <v>1</v>
      </c>
      <c r="N1470" s="53">
        <f t="shared" si="251"/>
        <v>3</v>
      </c>
      <c r="S1470" s="55" t="str">
        <f t="shared" si="252"/>
        <v>C02336</v>
      </c>
      <c r="T1470" s="56">
        <f t="shared" si="253"/>
        <v>3</v>
      </c>
      <c r="U1470" s="57">
        <f t="shared" si="253"/>
        <v>3</v>
      </c>
      <c r="V1470" s="51" t="str">
        <f t="shared" si="254"/>
        <v>At Risk Customers</v>
      </c>
    </row>
    <row r="1471" spans="2:22" x14ac:dyDescent="0.25">
      <c r="B1471" t="s">
        <v>1509</v>
      </c>
      <c r="C1471" s="40">
        <v>45370</v>
      </c>
      <c r="D1471" s="2">
        <v>1</v>
      </c>
      <c r="E1471" s="4">
        <v>1019.9</v>
      </c>
      <c r="F1471" s="4"/>
      <c r="G1471" s="4" t="str">
        <f t="shared" si="244"/>
        <v>C02338</v>
      </c>
      <c r="H1471" s="40">
        <f t="shared" si="245"/>
        <v>45370</v>
      </c>
      <c r="I1471" s="2">
        <f t="shared" si="246"/>
        <v>1</v>
      </c>
      <c r="J1471" s="4">
        <f t="shared" si="247"/>
        <v>1019.9</v>
      </c>
      <c r="K1471">
        <f t="shared" si="248"/>
        <v>2</v>
      </c>
      <c r="L1471">
        <f t="shared" si="249"/>
        <v>3</v>
      </c>
      <c r="M1471">
        <f t="shared" si="250"/>
        <v>3</v>
      </c>
      <c r="N1471" s="53">
        <f t="shared" si="251"/>
        <v>2.6666666666666665</v>
      </c>
      <c r="S1471" s="55" t="str">
        <f t="shared" si="252"/>
        <v>C02338</v>
      </c>
      <c r="T1471" s="56">
        <f t="shared" si="253"/>
        <v>2.6666666666666665</v>
      </c>
      <c r="U1471" s="57">
        <f t="shared" si="253"/>
        <v>2.6666666666666665</v>
      </c>
      <c r="V1471" s="51" t="str">
        <f t="shared" si="254"/>
        <v>At Risk Customers</v>
      </c>
    </row>
    <row r="1472" spans="2:22" x14ac:dyDescent="0.25">
      <c r="B1472" t="s">
        <v>1510</v>
      </c>
      <c r="C1472" s="40">
        <v>45836</v>
      </c>
      <c r="D1472" s="2">
        <v>2</v>
      </c>
      <c r="E1472" s="4">
        <v>362.39</v>
      </c>
      <c r="F1472" s="4"/>
      <c r="G1472" s="4" t="str">
        <f t="shared" si="244"/>
        <v>C02339</v>
      </c>
      <c r="H1472" s="40">
        <f t="shared" si="245"/>
        <v>45836</v>
      </c>
      <c r="I1472" s="2">
        <f t="shared" si="246"/>
        <v>2</v>
      </c>
      <c r="J1472" s="4">
        <f t="shared" si="247"/>
        <v>362.39</v>
      </c>
      <c r="K1472">
        <f t="shared" si="248"/>
        <v>4</v>
      </c>
      <c r="L1472">
        <f t="shared" si="249"/>
        <v>4</v>
      </c>
      <c r="M1472">
        <f t="shared" si="250"/>
        <v>2</v>
      </c>
      <c r="N1472" s="53">
        <f t="shared" si="251"/>
        <v>3.3333333333333335</v>
      </c>
      <c r="S1472" s="55" t="str">
        <f t="shared" si="252"/>
        <v>C02339</v>
      </c>
      <c r="T1472" s="56">
        <f t="shared" si="253"/>
        <v>3.3333333333333335</v>
      </c>
      <c r="U1472" s="57">
        <f t="shared" si="253"/>
        <v>3.3333333333333335</v>
      </c>
      <c r="V1472" s="51" t="str">
        <f t="shared" si="254"/>
        <v>Loyal or Potential Loyalists</v>
      </c>
    </row>
    <row r="1473" spans="2:22" x14ac:dyDescent="0.25">
      <c r="B1473" t="s">
        <v>1511</v>
      </c>
      <c r="C1473" s="40">
        <v>45622</v>
      </c>
      <c r="D1473" s="2">
        <v>1</v>
      </c>
      <c r="E1473" s="4">
        <v>145.55000000000001</v>
      </c>
      <c r="F1473" s="4"/>
      <c r="G1473" s="4" t="str">
        <f t="shared" si="244"/>
        <v>C02342</v>
      </c>
      <c r="H1473" s="40">
        <f t="shared" si="245"/>
        <v>45622</v>
      </c>
      <c r="I1473" s="2">
        <f t="shared" si="246"/>
        <v>1</v>
      </c>
      <c r="J1473" s="4">
        <f t="shared" si="247"/>
        <v>145.55000000000001</v>
      </c>
      <c r="K1473">
        <f t="shared" si="248"/>
        <v>3</v>
      </c>
      <c r="L1473">
        <f t="shared" si="249"/>
        <v>3</v>
      </c>
      <c r="M1473">
        <f t="shared" si="250"/>
        <v>1</v>
      </c>
      <c r="N1473" s="53">
        <f t="shared" si="251"/>
        <v>2.3333333333333335</v>
      </c>
      <c r="S1473" s="55" t="str">
        <f t="shared" si="252"/>
        <v>C02342</v>
      </c>
      <c r="T1473" s="56">
        <f t="shared" si="253"/>
        <v>2.3333333333333335</v>
      </c>
      <c r="U1473" s="57">
        <f t="shared" si="253"/>
        <v>2.3333333333333335</v>
      </c>
      <c r="V1473" s="51" t="str">
        <f t="shared" si="254"/>
        <v>At Risk Customers</v>
      </c>
    </row>
    <row r="1474" spans="2:22" x14ac:dyDescent="0.25">
      <c r="B1474" t="s">
        <v>1512</v>
      </c>
      <c r="C1474" s="40">
        <v>45632</v>
      </c>
      <c r="D1474" s="2">
        <v>1</v>
      </c>
      <c r="E1474" s="4">
        <v>3931.27</v>
      </c>
      <c r="F1474" s="4"/>
      <c r="G1474" s="4" t="str">
        <f t="shared" si="244"/>
        <v>C02343</v>
      </c>
      <c r="H1474" s="40">
        <f t="shared" si="245"/>
        <v>45632</v>
      </c>
      <c r="I1474" s="2">
        <f t="shared" si="246"/>
        <v>1</v>
      </c>
      <c r="J1474" s="4">
        <f t="shared" si="247"/>
        <v>3931.27</v>
      </c>
      <c r="K1474">
        <f t="shared" si="248"/>
        <v>3</v>
      </c>
      <c r="L1474">
        <f t="shared" si="249"/>
        <v>3</v>
      </c>
      <c r="M1474">
        <f t="shared" si="250"/>
        <v>5</v>
      </c>
      <c r="N1474" s="53">
        <f t="shared" si="251"/>
        <v>3.6666666666666665</v>
      </c>
      <c r="S1474" s="55" t="str">
        <f t="shared" si="252"/>
        <v>C02343</v>
      </c>
      <c r="T1474" s="56">
        <f t="shared" si="253"/>
        <v>3.6666666666666665</v>
      </c>
      <c r="U1474" s="57">
        <f t="shared" si="253"/>
        <v>3.6666666666666665</v>
      </c>
      <c r="V1474" s="51" t="str">
        <f t="shared" si="254"/>
        <v>Loyal or Potential Loyalists</v>
      </c>
    </row>
    <row r="1475" spans="2:22" x14ac:dyDescent="0.25">
      <c r="B1475" t="s">
        <v>1513</v>
      </c>
      <c r="C1475" s="40">
        <v>45891</v>
      </c>
      <c r="D1475" s="2">
        <v>2</v>
      </c>
      <c r="E1475" s="4">
        <v>561.79</v>
      </c>
      <c r="F1475" s="4"/>
      <c r="G1475" s="4" t="str">
        <f t="shared" si="244"/>
        <v>C02344</v>
      </c>
      <c r="H1475" s="40">
        <f t="shared" si="245"/>
        <v>45891</v>
      </c>
      <c r="I1475" s="2">
        <f t="shared" si="246"/>
        <v>2</v>
      </c>
      <c r="J1475" s="4">
        <f t="shared" si="247"/>
        <v>561.79</v>
      </c>
      <c r="K1475">
        <f t="shared" si="248"/>
        <v>4</v>
      </c>
      <c r="L1475">
        <f t="shared" si="249"/>
        <v>4</v>
      </c>
      <c r="M1475">
        <f t="shared" si="250"/>
        <v>3</v>
      </c>
      <c r="N1475" s="53">
        <f t="shared" si="251"/>
        <v>3.6666666666666665</v>
      </c>
      <c r="S1475" s="55" t="str">
        <f t="shared" si="252"/>
        <v>C02344</v>
      </c>
      <c r="T1475" s="56">
        <f t="shared" si="253"/>
        <v>3.6666666666666665</v>
      </c>
      <c r="U1475" s="57">
        <f t="shared" si="253"/>
        <v>3.6666666666666665</v>
      </c>
      <c r="V1475" s="51" t="str">
        <f t="shared" si="254"/>
        <v>Loyal or Potential Loyalists</v>
      </c>
    </row>
    <row r="1476" spans="2:22" x14ac:dyDescent="0.25">
      <c r="B1476" t="s">
        <v>1514</v>
      </c>
      <c r="C1476" s="40">
        <v>45044</v>
      </c>
      <c r="D1476" s="2">
        <v>1</v>
      </c>
      <c r="E1476" s="4">
        <v>283.64</v>
      </c>
      <c r="F1476" s="4"/>
      <c r="G1476" s="4" t="str">
        <f t="shared" ref="G1476:G1539" si="255">B1476</f>
        <v>C02345</v>
      </c>
      <c r="H1476" s="40">
        <f t="shared" ref="H1476:H1539" si="256">C1476</f>
        <v>45044</v>
      </c>
      <c r="I1476" s="2">
        <f t="shared" ref="I1476:I1539" si="257">D1476</f>
        <v>1</v>
      </c>
      <c r="J1476" s="4">
        <f t="shared" ref="J1476:J1539" si="258">E1476</f>
        <v>283.64</v>
      </c>
      <c r="K1476">
        <f t="shared" ref="K1476:K1539" si="259">VLOOKUP(H1476,$P$5:$Q$9,2,TRUE)</f>
        <v>1</v>
      </c>
      <c r="L1476">
        <f t="shared" ref="L1476:L1539" si="260">VLOOKUP(I1476,$P$12:$Q$16,2,TRUE)</f>
        <v>3</v>
      </c>
      <c r="M1476">
        <f t="shared" ref="M1476:M1539" si="261">VLOOKUP(J1476,$P$19:$Q$23,2,TRUE)</f>
        <v>2</v>
      </c>
      <c r="N1476" s="53">
        <f t="shared" ref="N1476:N1539" si="262">(K1476+L1476+M1476)/3</f>
        <v>2</v>
      </c>
      <c r="S1476" s="55" t="str">
        <f t="shared" ref="S1476:S1539" si="263">G1476</f>
        <v>C02345</v>
      </c>
      <c r="T1476" s="56">
        <f t="shared" ref="T1476:U1539" si="264">$N1476</f>
        <v>2</v>
      </c>
      <c r="U1476" s="57">
        <f t="shared" si="264"/>
        <v>2</v>
      </c>
      <c r="V1476" s="51" t="str">
        <f t="shared" ref="V1476:V1539" si="265">IF(U1476&gt;4,"Champions",IF(AND(U1476&gt;3,U1476&lt;=4),"Loyal or Potential Loyalists",IF(AND(U1476&gt;2,U1476&lt;=3),"At Risk Customers","Lost Customers")))</f>
        <v>Lost Customers</v>
      </c>
    </row>
    <row r="1477" spans="2:22" x14ac:dyDescent="0.25">
      <c r="B1477" t="s">
        <v>1515</v>
      </c>
      <c r="C1477" s="40">
        <v>45872</v>
      </c>
      <c r="D1477" s="2">
        <v>6</v>
      </c>
      <c r="E1477" s="4">
        <v>3020.49</v>
      </c>
      <c r="F1477" s="4"/>
      <c r="G1477" s="4" t="str">
        <f t="shared" si="255"/>
        <v>C02346</v>
      </c>
      <c r="H1477" s="40">
        <f t="shared" si="256"/>
        <v>45872</v>
      </c>
      <c r="I1477" s="2">
        <f t="shared" si="257"/>
        <v>6</v>
      </c>
      <c r="J1477" s="4">
        <f t="shared" si="258"/>
        <v>3020.49</v>
      </c>
      <c r="K1477">
        <f t="shared" si="259"/>
        <v>4</v>
      </c>
      <c r="L1477">
        <f t="shared" si="260"/>
        <v>5</v>
      </c>
      <c r="M1477">
        <f t="shared" si="261"/>
        <v>4</v>
      </c>
      <c r="N1477" s="53">
        <f t="shared" si="262"/>
        <v>4.333333333333333</v>
      </c>
      <c r="S1477" s="55" t="str">
        <f t="shared" si="263"/>
        <v>C02346</v>
      </c>
      <c r="T1477" s="56">
        <f t="shared" si="264"/>
        <v>4.333333333333333</v>
      </c>
      <c r="U1477" s="57">
        <f t="shared" si="264"/>
        <v>4.333333333333333</v>
      </c>
      <c r="V1477" s="51" t="str">
        <f t="shared" si="265"/>
        <v>Champions</v>
      </c>
    </row>
    <row r="1478" spans="2:22" x14ac:dyDescent="0.25">
      <c r="B1478" t="s">
        <v>1516</v>
      </c>
      <c r="C1478" s="40">
        <v>45654</v>
      </c>
      <c r="D1478" s="2">
        <v>5</v>
      </c>
      <c r="E1478" s="4">
        <v>5754.19</v>
      </c>
      <c r="F1478" s="4"/>
      <c r="G1478" s="4" t="str">
        <f t="shared" si="255"/>
        <v>C02348</v>
      </c>
      <c r="H1478" s="40">
        <f t="shared" si="256"/>
        <v>45654</v>
      </c>
      <c r="I1478" s="2">
        <f t="shared" si="257"/>
        <v>5</v>
      </c>
      <c r="J1478" s="4">
        <f t="shared" si="258"/>
        <v>5754.19</v>
      </c>
      <c r="K1478">
        <f t="shared" si="259"/>
        <v>3</v>
      </c>
      <c r="L1478">
        <f t="shared" si="260"/>
        <v>5</v>
      </c>
      <c r="M1478">
        <f t="shared" si="261"/>
        <v>5</v>
      </c>
      <c r="N1478" s="53">
        <f t="shared" si="262"/>
        <v>4.333333333333333</v>
      </c>
      <c r="S1478" s="55" t="str">
        <f t="shared" si="263"/>
        <v>C02348</v>
      </c>
      <c r="T1478" s="56">
        <f t="shared" si="264"/>
        <v>4.333333333333333</v>
      </c>
      <c r="U1478" s="57">
        <f t="shared" si="264"/>
        <v>4.333333333333333</v>
      </c>
      <c r="V1478" s="51" t="str">
        <f t="shared" si="265"/>
        <v>Champions</v>
      </c>
    </row>
    <row r="1479" spans="2:22" x14ac:dyDescent="0.25">
      <c r="B1479" t="s">
        <v>1517</v>
      </c>
      <c r="C1479" s="40">
        <v>45407</v>
      </c>
      <c r="D1479" s="2">
        <v>1</v>
      </c>
      <c r="E1479" s="4">
        <v>101.05</v>
      </c>
      <c r="F1479" s="4"/>
      <c r="G1479" s="4" t="str">
        <f t="shared" si="255"/>
        <v>C02349</v>
      </c>
      <c r="H1479" s="40">
        <f t="shared" si="256"/>
        <v>45407</v>
      </c>
      <c r="I1479" s="2">
        <f t="shared" si="257"/>
        <v>1</v>
      </c>
      <c r="J1479" s="4">
        <f t="shared" si="258"/>
        <v>101.05</v>
      </c>
      <c r="K1479">
        <f t="shared" si="259"/>
        <v>2</v>
      </c>
      <c r="L1479">
        <f t="shared" si="260"/>
        <v>3</v>
      </c>
      <c r="M1479">
        <f t="shared" si="261"/>
        <v>1</v>
      </c>
      <c r="N1479" s="53">
        <f t="shared" si="262"/>
        <v>2</v>
      </c>
      <c r="S1479" s="55" t="str">
        <f t="shared" si="263"/>
        <v>C02349</v>
      </c>
      <c r="T1479" s="56">
        <f t="shared" si="264"/>
        <v>2</v>
      </c>
      <c r="U1479" s="57">
        <f t="shared" si="264"/>
        <v>2</v>
      </c>
      <c r="V1479" s="51" t="str">
        <f t="shared" si="265"/>
        <v>Lost Customers</v>
      </c>
    </row>
    <row r="1480" spans="2:22" x14ac:dyDescent="0.25">
      <c r="B1480" t="s">
        <v>1518</v>
      </c>
      <c r="C1480" s="40">
        <v>45987</v>
      </c>
      <c r="D1480" s="2">
        <v>16</v>
      </c>
      <c r="E1480" s="4">
        <v>8840.8799999999992</v>
      </c>
      <c r="F1480" s="4"/>
      <c r="G1480" s="4" t="str">
        <f t="shared" si="255"/>
        <v>C02350</v>
      </c>
      <c r="H1480" s="40">
        <f t="shared" si="256"/>
        <v>45987</v>
      </c>
      <c r="I1480" s="2">
        <f t="shared" si="257"/>
        <v>16</v>
      </c>
      <c r="J1480" s="4">
        <f t="shared" si="258"/>
        <v>8840.8799999999992</v>
      </c>
      <c r="K1480">
        <f t="shared" si="259"/>
        <v>5</v>
      </c>
      <c r="L1480">
        <f t="shared" si="260"/>
        <v>5</v>
      </c>
      <c r="M1480">
        <f t="shared" si="261"/>
        <v>5</v>
      </c>
      <c r="N1480" s="53">
        <f t="shared" si="262"/>
        <v>5</v>
      </c>
      <c r="S1480" s="55" t="str">
        <f t="shared" si="263"/>
        <v>C02350</v>
      </c>
      <c r="T1480" s="56">
        <f t="shared" si="264"/>
        <v>5</v>
      </c>
      <c r="U1480" s="57">
        <f t="shared" si="264"/>
        <v>5</v>
      </c>
      <c r="V1480" s="51" t="str">
        <f t="shared" si="265"/>
        <v>Champions</v>
      </c>
    </row>
    <row r="1481" spans="2:22" x14ac:dyDescent="0.25">
      <c r="B1481" t="s">
        <v>1519</v>
      </c>
      <c r="C1481" s="40">
        <v>45940</v>
      </c>
      <c r="D1481" s="2">
        <v>1</v>
      </c>
      <c r="E1481" s="4">
        <v>163.34</v>
      </c>
      <c r="F1481" s="4"/>
      <c r="G1481" s="4" t="str">
        <f t="shared" si="255"/>
        <v>C02351</v>
      </c>
      <c r="H1481" s="40">
        <f t="shared" si="256"/>
        <v>45940</v>
      </c>
      <c r="I1481" s="2">
        <f t="shared" si="257"/>
        <v>1</v>
      </c>
      <c r="J1481" s="4">
        <f t="shared" si="258"/>
        <v>163.34</v>
      </c>
      <c r="K1481">
        <f t="shared" si="259"/>
        <v>5</v>
      </c>
      <c r="L1481">
        <f t="shared" si="260"/>
        <v>3</v>
      </c>
      <c r="M1481">
        <f t="shared" si="261"/>
        <v>1</v>
      </c>
      <c r="N1481" s="53">
        <f t="shared" si="262"/>
        <v>3</v>
      </c>
      <c r="S1481" s="55" t="str">
        <f t="shared" si="263"/>
        <v>C02351</v>
      </c>
      <c r="T1481" s="56">
        <f t="shared" si="264"/>
        <v>3</v>
      </c>
      <c r="U1481" s="57">
        <f t="shared" si="264"/>
        <v>3</v>
      </c>
      <c r="V1481" s="51" t="str">
        <f t="shared" si="265"/>
        <v>At Risk Customers</v>
      </c>
    </row>
    <row r="1482" spans="2:22" x14ac:dyDescent="0.25">
      <c r="B1482" t="s">
        <v>1520</v>
      </c>
      <c r="C1482" s="40">
        <v>45890</v>
      </c>
      <c r="D1482" s="2">
        <v>2</v>
      </c>
      <c r="E1482" s="4">
        <v>515.49</v>
      </c>
      <c r="F1482" s="4"/>
      <c r="G1482" s="4" t="str">
        <f t="shared" si="255"/>
        <v>C02352</v>
      </c>
      <c r="H1482" s="40">
        <f t="shared" si="256"/>
        <v>45890</v>
      </c>
      <c r="I1482" s="2">
        <f t="shared" si="257"/>
        <v>2</v>
      </c>
      <c r="J1482" s="4">
        <f t="shared" si="258"/>
        <v>515.49</v>
      </c>
      <c r="K1482">
        <f t="shared" si="259"/>
        <v>4</v>
      </c>
      <c r="L1482">
        <f t="shared" si="260"/>
        <v>4</v>
      </c>
      <c r="M1482">
        <f t="shared" si="261"/>
        <v>3</v>
      </c>
      <c r="N1482" s="53">
        <f t="shared" si="262"/>
        <v>3.6666666666666665</v>
      </c>
      <c r="S1482" s="55" t="str">
        <f t="shared" si="263"/>
        <v>C02352</v>
      </c>
      <c r="T1482" s="56">
        <f t="shared" si="264"/>
        <v>3.6666666666666665</v>
      </c>
      <c r="U1482" s="57">
        <f t="shared" si="264"/>
        <v>3.6666666666666665</v>
      </c>
      <c r="V1482" s="51" t="str">
        <f t="shared" si="265"/>
        <v>Loyal or Potential Loyalists</v>
      </c>
    </row>
    <row r="1483" spans="2:22" x14ac:dyDescent="0.25">
      <c r="B1483" t="s">
        <v>1521</v>
      </c>
      <c r="C1483" s="40">
        <v>45980</v>
      </c>
      <c r="D1483" s="2">
        <v>7</v>
      </c>
      <c r="E1483" s="4">
        <v>5380.79</v>
      </c>
      <c r="F1483" s="4"/>
      <c r="G1483" s="4" t="str">
        <f t="shared" si="255"/>
        <v>C02354</v>
      </c>
      <c r="H1483" s="40">
        <f t="shared" si="256"/>
        <v>45980</v>
      </c>
      <c r="I1483" s="2">
        <f t="shared" si="257"/>
        <v>7</v>
      </c>
      <c r="J1483" s="4">
        <f t="shared" si="258"/>
        <v>5380.79</v>
      </c>
      <c r="K1483">
        <f t="shared" si="259"/>
        <v>5</v>
      </c>
      <c r="L1483">
        <f t="shared" si="260"/>
        <v>5</v>
      </c>
      <c r="M1483">
        <f t="shared" si="261"/>
        <v>5</v>
      </c>
      <c r="N1483" s="53">
        <f t="shared" si="262"/>
        <v>5</v>
      </c>
      <c r="S1483" s="55" t="str">
        <f t="shared" si="263"/>
        <v>C02354</v>
      </c>
      <c r="T1483" s="56">
        <f t="shared" si="264"/>
        <v>5</v>
      </c>
      <c r="U1483" s="57">
        <f t="shared" si="264"/>
        <v>5</v>
      </c>
      <c r="V1483" s="51" t="str">
        <f t="shared" si="265"/>
        <v>Champions</v>
      </c>
    </row>
    <row r="1484" spans="2:22" x14ac:dyDescent="0.25">
      <c r="B1484" t="s">
        <v>1522</v>
      </c>
      <c r="C1484" s="40">
        <v>45604</v>
      </c>
      <c r="D1484" s="2">
        <v>2</v>
      </c>
      <c r="E1484" s="4">
        <v>264.75</v>
      </c>
      <c r="F1484" s="4"/>
      <c r="G1484" s="4" t="str">
        <f t="shared" si="255"/>
        <v>C02357</v>
      </c>
      <c r="H1484" s="40">
        <f t="shared" si="256"/>
        <v>45604</v>
      </c>
      <c r="I1484" s="2">
        <f t="shared" si="257"/>
        <v>2</v>
      </c>
      <c r="J1484" s="4">
        <f t="shared" si="258"/>
        <v>264.75</v>
      </c>
      <c r="K1484">
        <f t="shared" si="259"/>
        <v>3</v>
      </c>
      <c r="L1484">
        <f t="shared" si="260"/>
        <v>4</v>
      </c>
      <c r="M1484">
        <f t="shared" si="261"/>
        <v>2</v>
      </c>
      <c r="N1484" s="53">
        <f t="shared" si="262"/>
        <v>3</v>
      </c>
      <c r="S1484" s="55" t="str">
        <f t="shared" si="263"/>
        <v>C02357</v>
      </c>
      <c r="T1484" s="56">
        <f t="shared" si="264"/>
        <v>3</v>
      </c>
      <c r="U1484" s="57">
        <f t="shared" si="264"/>
        <v>3</v>
      </c>
      <c r="V1484" s="51" t="str">
        <f t="shared" si="265"/>
        <v>At Risk Customers</v>
      </c>
    </row>
    <row r="1485" spans="2:22" x14ac:dyDescent="0.25">
      <c r="B1485" t="s">
        <v>1523</v>
      </c>
      <c r="C1485" s="40">
        <v>46007</v>
      </c>
      <c r="D1485" s="2">
        <v>3</v>
      </c>
      <c r="E1485" s="4">
        <v>2540.71</v>
      </c>
      <c r="F1485" s="4"/>
      <c r="G1485" s="4" t="str">
        <f t="shared" si="255"/>
        <v>C02358</v>
      </c>
      <c r="H1485" s="40">
        <f t="shared" si="256"/>
        <v>46007</v>
      </c>
      <c r="I1485" s="2">
        <f t="shared" si="257"/>
        <v>3</v>
      </c>
      <c r="J1485" s="4">
        <f t="shared" si="258"/>
        <v>2540.71</v>
      </c>
      <c r="K1485">
        <f t="shared" si="259"/>
        <v>5</v>
      </c>
      <c r="L1485">
        <f t="shared" si="260"/>
        <v>4</v>
      </c>
      <c r="M1485">
        <f t="shared" si="261"/>
        <v>4</v>
      </c>
      <c r="N1485" s="53">
        <f t="shared" si="262"/>
        <v>4.333333333333333</v>
      </c>
      <c r="S1485" s="55" t="str">
        <f t="shared" si="263"/>
        <v>C02358</v>
      </c>
      <c r="T1485" s="56">
        <f t="shared" si="264"/>
        <v>4.333333333333333</v>
      </c>
      <c r="U1485" s="57">
        <f t="shared" si="264"/>
        <v>4.333333333333333</v>
      </c>
      <c r="V1485" s="51" t="str">
        <f t="shared" si="265"/>
        <v>Champions</v>
      </c>
    </row>
    <row r="1486" spans="2:22" x14ac:dyDescent="0.25">
      <c r="B1486" t="s">
        <v>1524</v>
      </c>
      <c r="C1486" s="40">
        <v>45910</v>
      </c>
      <c r="D1486" s="2">
        <v>2</v>
      </c>
      <c r="E1486" s="4">
        <v>1019.81</v>
      </c>
      <c r="F1486" s="4"/>
      <c r="G1486" s="4" t="str">
        <f t="shared" si="255"/>
        <v>C02359</v>
      </c>
      <c r="H1486" s="40">
        <f t="shared" si="256"/>
        <v>45910</v>
      </c>
      <c r="I1486" s="2">
        <f t="shared" si="257"/>
        <v>2</v>
      </c>
      <c r="J1486" s="4">
        <f t="shared" si="258"/>
        <v>1019.81</v>
      </c>
      <c r="K1486">
        <f t="shared" si="259"/>
        <v>4</v>
      </c>
      <c r="L1486">
        <f t="shared" si="260"/>
        <v>4</v>
      </c>
      <c r="M1486">
        <f t="shared" si="261"/>
        <v>3</v>
      </c>
      <c r="N1486" s="53">
        <f t="shared" si="262"/>
        <v>3.6666666666666665</v>
      </c>
      <c r="S1486" s="55" t="str">
        <f t="shared" si="263"/>
        <v>C02359</v>
      </c>
      <c r="T1486" s="56">
        <f t="shared" si="264"/>
        <v>3.6666666666666665</v>
      </c>
      <c r="U1486" s="57">
        <f t="shared" si="264"/>
        <v>3.6666666666666665</v>
      </c>
      <c r="V1486" s="51" t="str">
        <f t="shared" si="265"/>
        <v>Loyal or Potential Loyalists</v>
      </c>
    </row>
    <row r="1487" spans="2:22" x14ac:dyDescent="0.25">
      <c r="B1487" t="s">
        <v>1525</v>
      </c>
      <c r="C1487" s="40">
        <v>46025</v>
      </c>
      <c r="D1487" s="2">
        <v>45</v>
      </c>
      <c r="E1487" s="4">
        <v>44778.71</v>
      </c>
      <c r="F1487" s="4"/>
      <c r="G1487" s="4" t="str">
        <f t="shared" si="255"/>
        <v>C02361</v>
      </c>
      <c r="H1487" s="40">
        <f t="shared" si="256"/>
        <v>46025</v>
      </c>
      <c r="I1487" s="2">
        <f t="shared" si="257"/>
        <v>45</v>
      </c>
      <c r="J1487" s="4">
        <f t="shared" si="258"/>
        <v>44778.71</v>
      </c>
      <c r="K1487">
        <f t="shared" si="259"/>
        <v>5</v>
      </c>
      <c r="L1487">
        <f t="shared" si="260"/>
        <v>5</v>
      </c>
      <c r="M1487">
        <f t="shared" si="261"/>
        <v>5</v>
      </c>
      <c r="N1487" s="53">
        <f t="shared" si="262"/>
        <v>5</v>
      </c>
      <c r="S1487" s="55" t="str">
        <f t="shared" si="263"/>
        <v>C02361</v>
      </c>
      <c r="T1487" s="56">
        <f t="shared" si="264"/>
        <v>5</v>
      </c>
      <c r="U1487" s="57">
        <f t="shared" si="264"/>
        <v>5</v>
      </c>
      <c r="V1487" s="51" t="str">
        <f t="shared" si="265"/>
        <v>Champions</v>
      </c>
    </row>
    <row r="1488" spans="2:22" x14ac:dyDescent="0.25">
      <c r="B1488" t="s">
        <v>1526</v>
      </c>
      <c r="C1488" s="40">
        <v>45989</v>
      </c>
      <c r="D1488" s="2">
        <v>2</v>
      </c>
      <c r="E1488" s="4">
        <v>404.15</v>
      </c>
      <c r="F1488" s="4"/>
      <c r="G1488" s="4" t="str">
        <f t="shared" si="255"/>
        <v>C02362</v>
      </c>
      <c r="H1488" s="40">
        <f t="shared" si="256"/>
        <v>45989</v>
      </c>
      <c r="I1488" s="2">
        <f t="shared" si="257"/>
        <v>2</v>
      </c>
      <c r="J1488" s="4">
        <f t="shared" si="258"/>
        <v>404.15</v>
      </c>
      <c r="K1488">
        <f t="shared" si="259"/>
        <v>5</v>
      </c>
      <c r="L1488">
        <f t="shared" si="260"/>
        <v>4</v>
      </c>
      <c r="M1488">
        <f t="shared" si="261"/>
        <v>2</v>
      </c>
      <c r="N1488" s="53">
        <f t="shared" si="262"/>
        <v>3.6666666666666665</v>
      </c>
      <c r="S1488" s="55" t="str">
        <f t="shared" si="263"/>
        <v>C02362</v>
      </c>
      <c r="T1488" s="56">
        <f t="shared" si="264"/>
        <v>3.6666666666666665</v>
      </c>
      <c r="U1488" s="57">
        <f t="shared" si="264"/>
        <v>3.6666666666666665</v>
      </c>
      <c r="V1488" s="51" t="str">
        <f t="shared" si="265"/>
        <v>Loyal or Potential Loyalists</v>
      </c>
    </row>
    <row r="1489" spans="2:22" x14ac:dyDescent="0.25">
      <c r="B1489" t="s">
        <v>1527</v>
      </c>
      <c r="C1489" s="40">
        <v>45748</v>
      </c>
      <c r="D1489" s="2">
        <v>2</v>
      </c>
      <c r="E1489" s="4">
        <v>3862.1</v>
      </c>
      <c r="F1489" s="4"/>
      <c r="G1489" s="4" t="str">
        <f t="shared" si="255"/>
        <v>C02364</v>
      </c>
      <c r="H1489" s="40">
        <f t="shared" si="256"/>
        <v>45748</v>
      </c>
      <c r="I1489" s="2">
        <f t="shared" si="257"/>
        <v>2</v>
      </c>
      <c r="J1489" s="4">
        <f t="shared" si="258"/>
        <v>3862.1</v>
      </c>
      <c r="K1489">
        <f t="shared" si="259"/>
        <v>3</v>
      </c>
      <c r="L1489">
        <f t="shared" si="260"/>
        <v>4</v>
      </c>
      <c r="M1489">
        <f t="shared" si="261"/>
        <v>5</v>
      </c>
      <c r="N1489" s="53">
        <f t="shared" si="262"/>
        <v>4</v>
      </c>
      <c r="S1489" s="55" t="str">
        <f t="shared" si="263"/>
        <v>C02364</v>
      </c>
      <c r="T1489" s="56">
        <f t="shared" si="264"/>
        <v>4</v>
      </c>
      <c r="U1489" s="57">
        <f t="shared" si="264"/>
        <v>4</v>
      </c>
      <c r="V1489" s="51" t="str">
        <f t="shared" si="265"/>
        <v>Loyal or Potential Loyalists</v>
      </c>
    </row>
    <row r="1490" spans="2:22" x14ac:dyDescent="0.25">
      <c r="B1490" t="s">
        <v>1528</v>
      </c>
      <c r="C1490" s="40">
        <v>45394</v>
      </c>
      <c r="D1490" s="2">
        <v>4</v>
      </c>
      <c r="E1490" s="4">
        <v>4062.93</v>
      </c>
      <c r="F1490" s="4"/>
      <c r="G1490" s="4" t="str">
        <f t="shared" si="255"/>
        <v>C02365</v>
      </c>
      <c r="H1490" s="40">
        <f t="shared" si="256"/>
        <v>45394</v>
      </c>
      <c r="I1490" s="2">
        <f t="shared" si="257"/>
        <v>4</v>
      </c>
      <c r="J1490" s="4">
        <f t="shared" si="258"/>
        <v>4062.93</v>
      </c>
      <c r="K1490">
        <f t="shared" si="259"/>
        <v>2</v>
      </c>
      <c r="L1490">
        <f t="shared" si="260"/>
        <v>5</v>
      </c>
      <c r="M1490">
        <f t="shared" si="261"/>
        <v>5</v>
      </c>
      <c r="N1490" s="53">
        <f t="shared" si="262"/>
        <v>4</v>
      </c>
      <c r="S1490" s="55" t="str">
        <f t="shared" si="263"/>
        <v>C02365</v>
      </c>
      <c r="T1490" s="56">
        <f t="shared" si="264"/>
        <v>4</v>
      </c>
      <c r="U1490" s="57">
        <f t="shared" si="264"/>
        <v>4</v>
      </c>
      <c r="V1490" s="51" t="str">
        <f t="shared" si="265"/>
        <v>Loyal or Potential Loyalists</v>
      </c>
    </row>
    <row r="1491" spans="2:22" x14ac:dyDescent="0.25">
      <c r="B1491" t="s">
        <v>1529</v>
      </c>
      <c r="C1491" s="40">
        <v>45368</v>
      </c>
      <c r="D1491" s="2">
        <v>2</v>
      </c>
      <c r="E1491" s="4">
        <v>635.63</v>
      </c>
      <c r="F1491" s="4"/>
      <c r="G1491" s="4" t="str">
        <f t="shared" si="255"/>
        <v>C02366</v>
      </c>
      <c r="H1491" s="40">
        <f t="shared" si="256"/>
        <v>45368</v>
      </c>
      <c r="I1491" s="2">
        <f t="shared" si="257"/>
        <v>2</v>
      </c>
      <c r="J1491" s="4">
        <f t="shared" si="258"/>
        <v>635.63</v>
      </c>
      <c r="K1491">
        <f t="shared" si="259"/>
        <v>2</v>
      </c>
      <c r="L1491">
        <f t="shared" si="260"/>
        <v>4</v>
      </c>
      <c r="M1491">
        <f t="shared" si="261"/>
        <v>3</v>
      </c>
      <c r="N1491" s="53">
        <f t="shared" si="262"/>
        <v>3</v>
      </c>
      <c r="S1491" s="55" t="str">
        <f t="shared" si="263"/>
        <v>C02366</v>
      </c>
      <c r="T1491" s="56">
        <f t="shared" si="264"/>
        <v>3</v>
      </c>
      <c r="U1491" s="57">
        <f t="shared" si="264"/>
        <v>3</v>
      </c>
      <c r="V1491" s="51" t="str">
        <f t="shared" si="265"/>
        <v>At Risk Customers</v>
      </c>
    </row>
    <row r="1492" spans="2:22" x14ac:dyDescent="0.25">
      <c r="B1492" t="s">
        <v>1530</v>
      </c>
      <c r="C1492" s="40">
        <v>45744</v>
      </c>
      <c r="D1492" s="2">
        <v>2</v>
      </c>
      <c r="E1492" s="4">
        <v>1180.8900000000001</v>
      </c>
      <c r="F1492" s="4"/>
      <c r="G1492" s="4" t="str">
        <f t="shared" si="255"/>
        <v>C02368</v>
      </c>
      <c r="H1492" s="40">
        <f t="shared" si="256"/>
        <v>45744</v>
      </c>
      <c r="I1492" s="2">
        <f t="shared" si="257"/>
        <v>2</v>
      </c>
      <c r="J1492" s="4">
        <f t="shared" si="258"/>
        <v>1180.8900000000001</v>
      </c>
      <c r="K1492">
        <f t="shared" si="259"/>
        <v>3</v>
      </c>
      <c r="L1492">
        <f t="shared" si="260"/>
        <v>4</v>
      </c>
      <c r="M1492">
        <f t="shared" si="261"/>
        <v>3</v>
      </c>
      <c r="N1492" s="53">
        <f t="shared" si="262"/>
        <v>3.3333333333333335</v>
      </c>
      <c r="S1492" s="55" t="str">
        <f t="shared" si="263"/>
        <v>C02368</v>
      </c>
      <c r="T1492" s="56">
        <f t="shared" si="264"/>
        <v>3.3333333333333335</v>
      </c>
      <c r="U1492" s="57">
        <f t="shared" si="264"/>
        <v>3.3333333333333335</v>
      </c>
      <c r="V1492" s="51" t="str">
        <f t="shared" si="265"/>
        <v>Loyal or Potential Loyalists</v>
      </c>
    </row>
    <row r="1493" spans="2:22" x14ac:dyDescent="0.25">
      <c r="B1493" t="s">
        <v>1531</v>
      </c>
      <c r="C1493" s="40">
        <v>45951</v>
      </c>
      <c r="D1493" s="2">
        <v>6</v>
      </c>
      <c r="E1493" s="4">
        <v>3607.65</v>
      </c>
      <c r="F1493" s="4"/>
      <c r="G1493" s="4" t="str">
        <f t="shared" si="255"/>
        <v>C02372</v>
      </c>
      <c r="H1493" s="40">
        <f t="shared" si="256"/>
        <v>45951</v>
      </c>
      <c r="I1493" s="2">
        <f t="shared" si="257"/>
        <v>6</v>
      </c>
      <c r="J1493" s="4">
        <f t="shared" si="258"/>
        <v>3607.65</v>
      </c>
      <c r="K1493">
        <f t="shared" si="259"/>
        <v>5</v>
      </c>
      <c r="L1493">
        <f t="shared" si="260"/>
        <v>5</v>
      </c>
      <c r="M1493">
        <f t="shared" si="261"/>
        <v>4</v>
      </c>
      <c r="N1493" s="53">
        <f t="shared" si="262"/>
        <v>4.666666666666667</v>
      </c>
      <c r="S1493" s="55" t="str">
        <f t="shared" si="263"/>
        <v>C02372</v>
      </c>
      <c r="T1493" s="56">
        <f t="shared" si="264"/>
        <v>4.666666666666667</v>
      </c>
      <c r="U1493" s="57">
        <f t="shared" si="264"/>
        <v>4.666666666666667</v>
      </c>
      <c r="V1493" s="51" t="str">
        <f t="shared" si="265"/>
        <v>Champions</v>
      </c>
    </row>
    <row r="1494" spans="2:22" x14ac:dyDescent="0.25">
      <c r="B1494" t="s">
        <v>1532</v>
      </c>
      <c r="C1494" s="40">
        <v>46001</v>
      </c>
      <c r="D1494" s="2">
        <v>4</v>
      </c>
      <c r="E1494" s="4">
        <v>2506.1</v>
      </c>
      <c r="F1494" s="4"/>
      <c r="G1494" s="4" t="str">
        <f t="shared" si="255"/>
        <v>C02376</v>
      </c>
      <c r="H1494" s="40">
        <f t="shared" si="256"/>
        <v>46001</v>
      </c>
      <c r="I1494" s="2">
        <f t="shared" si="257"/>
        <v>4</v>
      </c>
      <c r="J1494" s="4">
        <f t="shared" si="258"/>
        <v>2506.1</v>
      </c>
      <c r="K1494">
        <f t="shared" si="259"/>
        <v>5</v>
      </c>
      <c r="L1494">
        <f t="shared" si="260"/>
        <v>5</v>
      </c>
      <c r="M1494">
        <f t="shared" si="261"/>
        <v>4</v>
      </c>
      <c r="N1494" s="53">
        <f t="shared" si="262"/>
        <v>4.666666666666667</v>
      </c>
      <c r="S1494" s="55" t="str">
        <f t="shared" si="263"/>
        <v>C02376</v>
      </c>
      <c r="T1494" s="56">
        <f t="shared" si="264"/>
        <v>4.666666666666667</v>
      </c>
      <c r="U1494" s="57">
        <f t="shared" si="264"/>
        <v>4.666666666666667</v>
      </c>
      <c r="V1494" s="51" t="str">
        <f t="shared" si="265"/>
        <v>Champions</v>
      </c>
    </row>
    <row r="1495" spans="2:22" x14ac:dyDescent="0.25">
      <c r="B1495" t="s">
        <v>1533</v>
      </c>
      <c r="C1495" s="40">
        <v>45824</v>
      </c>
      <c r="D1495" s="2">
        <v>2</v>
      </c>
      <c r="E1495" s="4">
        <v>511.16</v>
      </c>
      <c r="F1495" s="4"/>
      <c r="G1495" s="4" t="str">
        <f t="shared" si="255"/>
        <v>C02378</v>
      </c>
      <c r="H1495" s="40">
        <f t="shared" si="256"/>
        <v>45824</v>
      </c>
      <c r="I1495" s="2">
        <f t="shared" si="257"/>
        <v>2</v>
      </c>
      <c r="J1495" s="4">
        <f t="shared" si="258"/>
        <v>511.16</v>
      </c>
      <c r="K1495">
        <f t="shared" si="259"/>
        <v>4</v>
      </c>
      <c r="L1495">
        <f t="shared" si="260"/>
        <v>4</v>
      </c>
      <c r="M1495">
        <f t="shared" si="261"/>
        <v>3</v>
      </c>
      <c r="N1495" s="53">
        <f t="shared" si="262"/>
        <v>3.6666666666666665</v>
      </c>
      <c r="S1495" s="55" t="str">
        <f t="shared" si="263"/>
        <v>C02378</v>
      </c>
      <c r="T1495" s="56">
        <f t="shared" si="264"/>
        <v>3.6666666666666665</v>
      </c>
      <c r="U1495" s="57">
        <f t="shared" si="264"/>
        <v>3.6666666666666665</v>
      </c>
      <c r="V1495" s="51" t="str">
        <f t="shared" si="265"/>
        <v>Loyal or Potential Loyalists</v>
      </c>
    </row>
    <row r="1496" spans="2:22" x14ac:dyDescent="0.25">
      <c r="B1496" t="s">
        <v>1534</v>
      </c>
      <c r="C1496" s="40">
        <v>45952</v>
      </c>
      <c r="D1496" s="2">
        <v>1</v>
      </c>
      <c r="E1496" s="4">
        <v>515.44000000000005</v>
      </c>
      <c r="F1496" s="4"/>
      <c r="G1496" s="4" t="str">
        <f t="shared" si="255"/>
        <v>C02382</v>
      </c>
      <c r="H1496" s="40">
        <f t="shared" si="256"/>
        <v>45952</v>
      </c>
      <c r="I1496" s="2">
        <f t="shared" si="257"/>
        <v>1</v>
      </c>
      <c r="J1496" s="4">
        <f t="shared" si="258"/>
        <v>515.44000000000005</v>
      </c>
      <c r="K1496">
        <f t="shared" si="259"/>
        <v>5</v>
      </c>
      <c r="L1496">
        <f t="shared" si="260"/>
        <v>3</v>
      </c>
      <c r="M1496">
        <f t="shared" si="261"/>
        <v>3</v>
      </c>
      <c r="N1496" s="53">
        <f t="shared" si="262"/>
        <v>3.6666666666666665</v>
      </c>
      <c r="S1496" s="55" t="str">
        <f t="shared" si="263"/>
        <v>C02382</v>
      </c>
      <c r="T1496" s="56">
        <f t="shared" si="264"/>
        <v>3.6666666666666665</v>
      </c>
      <c r="U1496" s="57">
        <f t="shared" si="264"/>
        <v>3.6666666666666665</v>
      </c>
      <c r="V1496" s="51" t="str">
        <f t="shared" si="265"/>
        <v>Loyal or Potential Loyalists</v>
      </c>
    </row>
    <row r="1497" spans="2:22" x14ac:dyDescent="0.25">
      <c r="B1497" t="s">
        <v>1535</v>
      </c>
      <c r="C1497" s="40">
        <v>45942</v>
      </c>
      <c r="D1497" s="2">
        <v>7</v>
      </c>
      <c r="E1497" s="4">
        <v>3598.42</v>
      </c>
      <c r="F1497" s="4"/>
      <c r="G1497" s="4" t="str">
        <f t="shared" si="255"/>
        <v>C02383</v>
      </c>
      <c r="H1497" s="40">
        <f t="shared" si="256"/>
        <v>45942</v>
      </c>
      <c r="I1497" s="2">
        <f t="shared" si="257"/>
        <v>7</v>
      </c>
      <c r="J1497" s="4">
        <f t="shared" si="258"/>
        <v>3598.42</v>
      </c>
      <c r="K1497">
        <f t="shared" si="259"/>
        <v>5</v>
      </c>
      <c r="L1497">
        <f t="shared" si="260"/>
        <v>5</v>
      </c>
      <c r="M1497">
        <f t="shared" si="261"/>
        <v>4</v>
      </c>
      <c r="N1497" s="53">
        <f t="shared" si="262"/>
        <v>4.666666666666667</v>
      </c>
      <c r="S1497" s="55" t="str">
        <f t="shared" si="263"/>
        <v>C02383</v>
      </c>
      <c r="T1497" s="56">
        <f t="shared" si="264"/>
        <v>4.666666666666667</v>
      </c>
      <c r="U1497" s="57">
        <f t="shared" si="264"/>
        <v>4.666666666666667</v>
      </c>
      <c r="V1497" s="51" t="str">
        <f t="shared" si="265"/>
        <v>Champions</v>
      </c>
    </row>
    <row r="1498" spans="2:22" x14ac:dyDescent="0.25">
      <c r="B1498" t="s">
        <v>1536</v>
      </c>
      <c r="C1498" s="40">
        <v>44939</v>
      </c>
      <c r="D1498" s="2">
        <v>1</v>
      </c>
      <c r="E1498" s="4">
        <v>724.21</v>
      </c>
      <c r="F1498" s="4"/>
      <c r="G1498" s="4" t="str">
        <f t="shared" si="255"/>
        <v>C02384</v>
      </c>
      <c r="H1498" s="40">
        <f t="shared" si="256"/>
        <v>44939</v>
      </c>
      <c r="I1498" s="2">
        <f t="shared" si="257"/>
        <v>1</v>
      </c>
      <c r="J1498" s="4">
        <f t="shared" si="258"/>
        <v>724.21</v>
      </c>
      <c r="K1498">
        <f t="shared" si="259"/>
        <v>1</v>
      </c>
      <c r="L1498">
        <f t="shared" si="260"/>
        <v>3</v>
      </c>
      <c r="M1498">
        <f t="shared" si="261"/>
        <v>3</v>
      </c>
      <c r="N1498" s="53">
        <f t="shared" si="262"/>
        <v>2.3333333333333335</v>
      </c>
      <c r="S1498" s="55" t="str">
        <f t="shared" si="263"/>
        <v>C02384</v>
      </c>
      <c r="T1498" s="56">
        <f t="shared" si="264"/>
        <v>2.3333333333333335</v>
      </c>
      <c r="U1498" s="57">
        <f t="shared" si="264"/>
        <v>2.3333333333333335</v>
      </c>
      <c r="V1498" s="51" t="str">
        <f t="shared" si="265"/>
        <v>At Risk Customers</v>
      </c>
    </row>
    <row r="1499" spans="2:22" x14ac:dyDescent="0.25">
      <c r="B1499" t="s">
        <v>1537</v>
      </c>
      <c r="C1499" s="40">
        <v>45836</v>
      </c>
      <c r="D1499" s="2">
        <v>3</v>
      </c>
      <c r="E1499" s="4">
        <v>5525.74</v>
      </c>
      <c r="F1499" s="4"/>
      <c r="G1499" s="4" t="str">
        <f t="shared" si="255"/>
        <v>C02385</v>
      </c>
      <c r="H1499" s="40">
        <f t="shared" si="256"/>
        <v>45836</v>
      </c>
      <c r="I1499" s="2">
        <f t="shared" si="257"/>
        <v>3</v>
      </c>
      <c r="J1499" s="4">
        <f t="shared" si="258"/>
        <v>5525.74</v>
      </c>
      <c r="K1499">
        <f t="shared" si="259"/>
        <v>4</v>
      </c>
      <c r="L1499">
        <f t="shared" si="260"/>
        <v>4</v>
      </c>
      <c r="M1499">
        <f t="shared" si="261"/>
        <v>5</v>
      </c>
      <c r="N1499" s="53">
        <f t="shared" si="262"/>
        <v>4.333333333333333</v>
      </c>
      <c r="S1499" s="55" t="str">
        <f t="shared" si="263"/>
        <v>C02385</v>
      </c>
      <c r="T1499" s="56">
        <f t="shared" si="264"/>
        <v>4.333333333333333</v>
      </c>
      <c r="U1499" s="57">
        <f t="shared" si="264"/>
        <v>4.333333333333333</v>
      </c>
      <c r="V1499" s="51" t="str">
        <f t="shared" si="265"/>
        <v>Champions</v>
      </c>
    </row>
    <row r="1500" spans="2:22" x14ac:dyDescent="0.25">
      <c r="B1500" t="s">
        <v>1538</v>
      </c>
      <c r="C1500" s="40">
        <v>45934</v>
      </c>
      <c r="D1500" s="2">
        <v>12</v>
      </c>
      <c r="E1500" s="4">
        <v>3072.3</v>
      </c>
      <c r="F1500" s="4"/>
      <c r="G1500" s="4" t="str">
        <f t="shared" si="255"/>
        <v>C02386</v>
      </c>
      <c r="H1500" s="40">
        <f t="shared" si="256"/>
        <v>45934</v>
      </c>
      <c r="I1500" s="2">
        <f t="shared" si="257"/>
        <v>12</v>
      </c>
      <c r="J1500" s="4">
        <f t="shared" si="258"/>
        <v>3072.3</v>
      </c>
      <c r="K1500">
        <f t="shared" si="259"/>
        <v>4</v>
      </c>
      <c r="L1500">
        <f t="shared" si="260"/>
        <v>5</v>
      </c>
      <c r="M1500">
        <f t="shared" si="261"/>
        <v>4</v>
      </c>
      <c r="N1500" s="53">
        <f t="shared" si="262"/>
        <v>4.333333333333333</v>
      </c>
      <c r="S1500" s="55" t="str">
        <f t="shared" si="263"/>
        <v>C02386</v>
      </c>
      <c r="T1500" s="56">
        <f t="shared" si="264"/>
        <v>4.333333333333333</v>
      </c>
      <c r="U1500" s="57">
        <f t="shared" si="264"/>
        <v>4.333333333333333</v>
      </c>
      <c r="V1500" s="51" t="str">
        <f t="shared" si="265"/>
        <v>Champions</v>
      </c>
    </row>
    <row r="1501" spans="2:22" x14ac:dyDescent="0.25">
      <c r="B1501" t="s">
        <v>1539</v>
      </c>
      <c r="C1501" s="40">
        <v>45355</v>
      </c>
      <c r="D1501" s="2">
        <v>1</v>
      </c>
      <c r="E1501" s="4">
        <v>152.88</v>
      </c>
      <c r="F1501" s="4"/>
      <c r="G1501" s="4" t="str">
        <f t="shared" si="255"/>
        <v>C02391</v>
      </c>
      <c r="H1501" s="40">
        <f t="shared" si="256"/>
        <v>45355</v>
      </c>
      <c r="I1501" s="2">
        <f t="shared" si="257"/>
        <v>1</v>
      </c>
      <c r="J1501" s="4">
        <f t="shared" si="258"/>
        <v>152.88</v>
      </c>
      <c r="K1501">
        <f t="shared" si="259"/>
        <v>2</v>
      </c>
      <c r="L1501">
        <f t="shared" si="260"/>
        <v>3</v>
      </c>
      <c r="M1501">
        <f t="shared" si="261"/>
        <v>1</v>
      </c>
      <c r="N1501" s="53">
        <f t="shared" si="262"/>
        <v>2</v>
      </c>
      <c r="S1501" s="55" t="str">
        <f t="shared" si="263"/>
        <v>C02391</v>
      </c>
      <c r="T1501" s="56">
        <f t="shared" si="264"/>
        <v>2</v>
      </c>
      <c r="U1501" s="57">
        <f t="shared" si="264"/>
        <v>2</v>
      </c>
      <c r="V1501" s="51" t="str">
        <f t="shared" si="265"/>
        <v>Lost Customers</v>
      </c>
    </row>
    <row r="1502" spans="2:22" x14ac:dyDescent="0.25">
      <c r="B1502" t="s">
        <v>1540</v>
      </c>
      <c r="C1502" s="40">
        <v>45660</v>
      </c>
      <c r="D1502" s="2">
        <v>2</v>
      </c>
      <c r="E1502" s="4">
        <v>196.23</v>
      </c>
      <c r="F1502" s="4"/>
      <c r="G1502" s="4" t="str">
        <f t="shared" si="255"/>
        <v>C02392</v>
      </c>
      <c r="H1502" s="40">
        <f t="shared" si="256"/>
        <v>45660</v>
      </c>
      <c r="I1502" s="2">
        <f t="shared" si="257"/>
        <v>2</v>
      </c>
      <c r="J1502" s="4">
        <f t="shared" si="258"/>
        <v>196.23</v>
      </c>
      <c r="K1502">
        <f t="shared" si="259"/>
        <v>3</v>
      </c>
      <c r="L1502">
        <f t="shared" si="260"/>
        <v>4</v>
      </c>
      <c r="M1502">
        <f t="shared" si="261"/>
        <v>2</v>
      </c>
      <c r="N1502" s="53">
        <f t="shared" si="262"/>
        <v>3</v>
      </c>
      <c r="S1502" s="55" t="str">
        <f t="shared" si="263"/>
        <v>C02392</v>
      </c>
      <c r="T1502" s="56">
        <f t="shared" si="264"/>
        <v>3</v>
      </c>
      <c r="U1502" s="57">
        <f t="shared" si="264"/>
        <v>3</v>
      </c>
      <c r="V1502" s="51" t="str">
        <f t="shared" si="265"/>
        <v>At Risk Customers</v>
      </c>
    </row>
    <row r="1503" spans="2:22" x14ac:dyDescent="0.25">
      <c r="B1503" t="s">
        <v>1541</v>
      </c>
      <c r="C1503" s="40">
        <v>45836</v>
      </c>
      <c r="D1503" s="2">
        <v>5</v>
      </c>
      <c r="E1503" s="4">
        <v>2110.62</v>
      </c>
      <c r="F1503" s="4"/>
      <c r="G1503" s="4" t="str">
        <f t="shared" si="255"/>
        <v>C02393</v>
      </c>
      <c r="H1503" s="40">
        <f t="shared" si="256"/>
        <v>45836</v>
      </c>
      <c r="I1503" s="2">
        <f t="shared" si="257"/>
        <v>5</v>
      </c>
      <c r="J1503" s="4">
        <f t="shared" si="258"/>
        <v>2110.62</v>
      </c>
      <c r="K1503">
        <f t="shared" si="259"/>
        <v>4</v>
      </c>
      <c r="L1503">
        <f t="shared" si="260"/>
        <v>5</v>
      </c>
      <c r="M1503">
        <f t="shared" si="261"/>
        <v>4</v>
      </c>
      <c r="N1503" s="53">
        <f t="shared" si="262"/>
        <v>4.333333333333333</v>
      </c>
      <c r="S1503" s="55" t="str">
        <f t="shared" si="263"/>
        <v>C02393</v>
      </c>
      <c r="T1503" s="56">
        <f t="shared" si="264"/>
        <v>4.333333333333333</v>
      </c>
      <c r="U1503" s="57">
        <f t="shared" si="264"/>
        <v>4.333333333333333</v>
      </c>
      <c r="V1503" s="51" t="str">
        <f t="shared" si="265"/>
        <v>Champions</v>
      </c>
    </row>
    <row r="1504" spans="2:22" x14ac:dyDescent="0.25">
      <c r="B1504" t="s">
        <v>1542</v>
      </c>
      <c r="C1504" s="40">
        <v>45830</v>
      </c>
      <c r="D1504" s="2">
        <v>2</v>
      </c>
      <c r="E1504" s="4">
        <v>2282.9699999999998</v>
      </c>
      <c r="F1504" s="4"/>
      <c r="G1504" s="4" t="str">
        <f t="shared" si="255"/>
        <v>C02394</v>
      </c>
      <c r="H1504" s="40">
        <f t="shared" si="256"/>
        <v>45830</v>
      </c>
      <c r="I1504" s="2">
        <f t="shared" si="257"/>
        <v>2</v>
      </c>
      <c r="J1504" s="4">
        <f t="shared" si="258"/>
        <v>2282.9699999999998</v>
      </c>
      <c r="K1504">
        <f t="shared" si="259"/>
        <v>4</v>
      </c>
      <c r="L1504">
        <f t="shared" si="260"/>
        <v>4</v>
      </c>
      <c r="M1504">
        <f t="shared" si="261"/>
        <v>4</v>
      </c>
      <c r="N1504" s="53">
        <f t="shared" si="262"/>
        <v>4</v>
      </c>
      <c r="S1504" s="55" t="str">
        <f t="shared" si="263"/>
        <v>C02394</v>
      </c>
      <c r="T1504" s="56">
        <f t="shared" si="264"/>
        <v>4</v>
      </c>
      <c r="U1504" s="57">
        <f t="shared" si="264"/>
        <v>4</v>
      </c>
      <c r="V1504" s="51" t="str">
        <f t="shared" si="265"/>
        <v>Loyal or Potential Loyalists</v>
      </c>
    </row>
    <row r="1505" spans="2:22" x14ac:dyDescent="0.25">
      <c r="B1505" t="s">
        <v>1543</v>
      </c>
      <c r="C1505" s="40">
        <v>45603</v>
      </c>
      <c r="D1505" s="2">
        <v>1</v>
      </c>
      <c r="E1505" s="4">
        <v>99.19</v>
      </c>
      <c r="F1505" s="4"/>
      <c r="G1505" s="4" t="str">
        <f t="shared" si="255"/>
        <v>C02396</v>
      </c>
      <c r="H1505" s="40">
        <f t="shared" si="256"/>
        <v>45603</v>
      </c>
      <c r="I1505" s="2">
        <f t="shared" si="257"/>
        <v>1</v>
      </c>
      <c r="J1505" s="4">
        <f t="shared" si="258"/>
        <v>99.19</v>
      </c>
      <c r="K1505">
        <f t="shared" si="259"/>
        <v>3</v>
      </c>
      <c r="L1505">
        <f t="shared" si="260"/>
        <v>3</v>
      </c>
      <c r="M1505">
        <f t="shared" si="261"/>
        <v>1</v>
      </c>
      <c r="N1505" s="53">
        <f t="shared" si="262"/>
        <v>2.3333333333333335</v>
      </c>
      <c r="S1505" s="55" t="str">
        <f t="shared" si="263"/>
        <v>C02396</v>
      </c>
      <c r="T1505" s="56">
        <f t="shared" si="264"/>
        <v>2.3333333333333335</v>
      </c>
      <c r="U1505" s="57">
        <f t="shared" si="264"/>
        <v>2.3333333333333335</v>
      </c>
      <c r="V1505" s="51" t="str">
        <f t="shared" si="265"/>
        <v>At Risk Customers</v>
      </c>
    </row>
    <row r="1506" spans="2:22" x14ac:dyDescent="0.25">
      <c r="B1506" t="s">
        <v>1544</v>
      </c>
      <c r="C1506" s="40">
        <v>46023</v>
      </c>
      <c r="D1506" s="2">
        <v>947</v>
      </c>
      <c r="E1506" s="4">
        <v>603362.68999999994</v>
      </c>
      <c r="F1506" s="4"/>
      <c r="G1506" s="4" t="str">
        <f t="shared" si="255"/>
        <v>C02398</v>
      </c>
      <c r="H1506" s="40">
        <f t="shared" si="256"/>
        <v>46023</v>
      </c>
      <c r="I1506" s="2">
        <f t="shared" si="257"/>
        <v>947</v>
      </c>
      <c r="J1506" s="4">
        <f t="shared" si="258"/>
        <v>603362.68999999994</v>
      </c>
      <c r="K1506">
        <f t="shared" si="259"/>
        <v>5</v>
      </c>
      <c r="L1506">
        <f t="shared" si="260"/>
        <v>5</v>
      </c>
      <c r="M1506">
        <f t="shared" si="261"/>
        <v>5</v>
      </c>
      <c r="N1506" s="53">
        <f t="shared" si="262"/>
        <v>5</v>
      </c>
      <c r="S1506" s="55" t="str">
        <f t="shared" si="263"/>
        <v>C02398</v>
      </c>
      <c r="T1506" s="56">
        <f t="shared" si="264"/>
        <v>5</v>
      </c>
      <c r="U1506" s="57">
        <f t="shared" si="264"/>
        <v>5</v>
      </c>
      <c r="V1506" s="51" t="str">
        <f t="shared" si="265"/>
        <v>Champions</v>
      </c>
    </row>
    <row r="1507" spans="2:22" x14ac:dyDescent="0.25">
      <c r="B1507" t="s">
        <v>1545</v>
      </c>
      <c r="C1507" s="40">
        <v>46024</v>
      </c>
      <c r="D1507" s="2">
        <v>19</v>
      </c>
      <c r="E1507" s="4">
        <v>9699.7800000000007</v>
      </c>
      <c r="F1507" s="4"/>
      <c r="G1507" s="4" t="str">
        <f t="shared" si="255"/>
        <v>C02401</v>
      </c>
      <c r="H1507" s="40">
        <f t="shared" si="256"/>
        <v>46024</v>
      </c>
      <c r="I1507" s="2">
        <f t="shared" si="257"/>
        <v>19</v>
      </c>
      <c r="J1507" s="4">
        <f t="shared" si="258"/>
        <v>9699.7800000000007</v>
      </c>
      <c r="K1507">
        <f t="shared" si="259"/>
        <v>5</v>
      </c>
      <c r="L1507">
        <f t="shared" si="260"/>
        <v>5</v>
      </c>
      <c r="M1507">
        <f t="shared" si="261"/>
        <v>5</v>
      </c>
      <c r="N1507" s="53">
        <f t="shared" si="262"/>
        <v>5</v>
      </c>
      <c r="S1507" s="55" t="str">
        <f t="shared" si="263"/>
        <v>C02401</v>
      </c>
      <c r="T1507" s="56">
        <f t="shared" si="264"/>
        <v>5</v>
      </c>
      <c r="U1507" s="57">
        <f t="shared" si="264"/>
        <v>5</v>
      </c>
      <c r="V1507" s="51" t="str">
        <f t="shared" si="265"/>
        <v>Champions</v>
      </c>
    </row>
    <row r="1508" spans="2:22" x14ac:dyDescent="0.25">
      <c r="B1508" t="s">
        <v>1546</v>
      </c>
      <c r="C1508" s="40">
        <v>45559</v>
      </c>
      <c r="D1508" s="2">
        <v>2</v>
      </c>
      <c r="E1508" s="4">
        <v>242.73</v>
      </c>
      <c r="F1508" s="4"/>
      <c r="G1508" s="4" t="str">
        <f t="shared" si="255"/>
        <v>C02404</v>
      </c>
      <c r="H1508" s="40">
        <f t="shared" si="256"/>
        <v>45559</v>
      </c>
      <c r="I1508" s="2">
        <f t="shared" si="257"/>
        <v>2</v>
      </c>
      <c r="J1508" s="4">
        <f t="shared" si="258"/>
        <v>242.73</v>
      </c>
      <c r="K1508">
        <f t="shared" si="259"/>
        <v>2</v>
      </c>
      <c r="L1508">
        <f t="shared" si="260"/>
        <v>4</v>
      </c>
      <c r="M1508">
        <f t="shared" si="261"/>
        <v>2</v>
      </c>
      <c r="N1508" s="53">
        <f t="shared" si="262"/>
        <v>2.6666666666666665</v>
      </c>
      <c r="S1508" s="55" t="str">
        <f t="shared" si="263"/>
        <v>C02404</v>
      </c>
      <c r="T1508" s="56">
        <f t="shared" si="264"/>
        <v>2.6666666666666665</v>
      </c>
      <c r="U1508" s="57">
        <f t="shared" si="264"/>
        <v>2.6666666666666665</v>
      </c>
      <c r="V1508" s="51" t="str">
        <f t="shared" si="265"/>
        <v>At Risk Customers</v>
      </c>
    </row>
    <row r="1509" spans="2:22" x14ac:dyDescent="0.25">
      <c r="B1509" t="s">
        <v>1547</v>
      </c>
      <c r="C1509" s="40">
        <v>45046</v>
      </c>
      <c r="D1509" s="2">
        <v>1</v>
      </c>
      <c r="E1509" s="4">
        <v>2258.2399999999998</v>
      </c>
      <c r="F1509" s="4"/>
      <c r="G1509" s="4" t="str">
        <f t="shared" si="255"/>
        <v>C02406</v>
      </c>
      <c r="H1509" s="40">
        <f t="shared" si="256"/>
        <v>45046</v>
      </c>
      <c r="I1509" s="2">
        <f t="shared" si="257"/>
        <v>1</v>
      </c>
      <c r="J1509" s="4">
        <f t="shared" si="258"/>
        <v>2258.2399999999998</v>
      </c>
      <c r="K1509">
        <f t="shared" si="259"/>
        <v>1</v>
      </c>
      <c r="L1509">
        <f t="shared" si="260"/>
        <v>3</v>
      </c>
      <c r="M1509">
        <f t="shared" si="261"/>
        <v>4</v>
      </c>
      <c r="N1509" s="53">
        <f t="shared" si="262"/>
        <v>2.6666666666666665</v>
      </c>
      <c r="S1509" s="55" t="str">
        <f t="shared" si="263"/>
        <v>C02406</v>
      </c>
      <c r="T1509" s="56">
        <f t="shared" si="264"/>
        <v>2.6666666666666665</v>
      </c>
      <c r="U1509" s="57">
        <f t="shared" si="264"/>
        <v>2.6666666666666665</v>
      </c>
      <c r="V1509" s="51" t="str">
        <f t="shared" si="265"/>
        <v>At Risk Customers</v>
      </c>
    </row>
    <row r="1510" spans="2:22" x14ac:dyDescent="0.25">
      <c r="B1510" t="s">
        <v>1548</v>
      </c>
      <c r="C1510" s="40">
        <v>45635</v>
      </c>
      <c r="D1510" s="2">
        <v>1</v>
      </c>
      <c r="E1510" s="4">
        <v>131.06</v>
      </c>
      <c r="F1510" s="4"/>
      <c r="G1510" s="4" t="str">
        <f t="shared" si="255"/>
        <v>C02407</v>
      </c>
      <c r="H1510" s="40">
        <f t="shared" si="256"/>
        <v>45635</v>
      </c>
      <c r="I1510" s="2">
        <f t="shared" si="257"/>
        <v>1</v>
      </c>
      <c r="J1510" s="4">
        <f t="shared" si="258"/>
        <v>131.06</v>
      </c>
      <c r="K1510">
        <f t="shared" si="259"/>
        <v>3</v>
      </c>
      <c r="L1510">
        <f t="shared" si="260"/>
        <v>3</v>
      </c>
      <c r="M1510">
        <f t="shared" si="261"/>
        <v>1</v>
      </c>
      <c r="N1510" s="53">
        <f t="shared" si="262"/>
        <v>2.3333333333333335</v>
      </c>
      <c r="S1510" s="55" t="str">
        <f t="shared" si="263"/>
        <v>C02407</v>
      </c>
      <c r="T1510" s="56">
        <f t="shared" si="264"/>
        <v>2.3333333333333335</v>
      </c>
      <c r="U1510" s="57">
        <f t="shared" si="264"/>
        <v>2.3333333333333335</v>
      </c>
      <c r="V1510" s="51" t="str">
        <f t="shared" si="265"/>
        <v>At Risk Customers</v>
      </c>
    </row>
    <row r="1511" spans="2:22" x14ac:dyDescent="0.25">
      <c r="B1511" t="s">
        <v>1549</v>
      </c>
      <c r="C1511" s="40">
        <v>44984</v>
      </c>
      <c r="D1511" s="2">
        <v>1</v>
      </c>
      <c r="E1511" s="4">
        <v>3711.11</v>
      </c>
      <c r="F1511" s="4"/>
      <c r="G1511" s="4" t="str">
        <f t="shared" si="255"/>
        <v>C02408</v>
      </c>
      <c r="H1511" s="40">
        <f t="shared" si="256"/>
        <v>44984</v>
      </c>
      <c r="I1511" s="2">
        <f t="shared" si="257"/>
        <v>1</v>
      </c>
      <c r="J1511" s="4">
        <f t="shared" si="258"/>
        <v>3711.11</v>
      </c>
      <c r="K1511">
        <f t="shared" si="259"/>
        <v>1</v>
      </c>
      <c r="L1511">
        <f t="shared" si="260"/>
        <v>3</v>
      </c>
      <c r="M1511">
        <f t="shared" si="261"/>
        <v>5</v>
      </c>
      <c r="N1511" s="53">
        <f t="shared" si="262"/>
        <v>3</v>
      </c>
      <c r="S1511" s="55" t="str">
        <f t="shared" si="263"/>
        <v>C02408</v>
      </c>
      <c r="T1511" s="56">
        <f t="shared" si="264"/>
        <v>3</v>
      </c>
      <c r="U1511" s="57">
        <f t="shared" si="264"/>
        <v>3</v>
      </c>
      <c r="V1511" s="51" t="str">
        <f t="shared" si="265"/>
        <v>At Risk Customers</v>
      </c>
    </row>
    <row r="1512" spans="2:22" x14ac:dyDescent="0.25">
      <c r="B1512" t="s">
        <v>1550</v>
      </c>
      <c r="C1512" s="40">
        <v>45321</v>
      </c>
      <c r="D1512" s="2">
        <v>2</v>
      </c>
      <c r="E1512" s="4">
        <v>196.21</v>
      </c>
      <c r="F1512" s="4"/>
      <c r="G1512" s="4" t="str">
        <f t="shared" si="255"/>
        <v>C02410</v>
      </c>
      <c r="H1512" s="40">
        <f t="shared" si="256"/>
        <v>45321</v>
      </c>
      <c r="I1512" s="2">
        <f t="shared" si="257"/>
        <v>2</v>
      </c>
      <c r="J1512" s="4">
        <f t="shared" si="258"/>
        <v>196.21</v>
      </c>
      <c r="K1512">
        <f t="shared" si="259"/>
        <v>2</v>
      </c>
      <c r="L1512">
        <f t="shared" si="260"/>
        <v>4</v>
      </c>
      <c r="M1512">
        <f t="shared" si="261"/>
        <v>2</v>
      </c>
      <c r="N1512" s="53">
        <f t="shared" si="262"/>
        <v>2.6666666666666665</v>
      </c>
      <c r="S1512" s="55" t="str">
        <f t="shared" si="263"/>
        <v>C02410</v>
      </c>
      <c r="T1512" s="56">
        <f t="shared" si="264"/>
        <v>2.6666666666666665</v>
      </c>
      <c r="U1512" s="57">
        <f t="shared" si="264"/>
        <v>2.6666666666666665</v>
      </c>
      <c r="V1512" s="51" t="str">
        <f t="shared" si="265"/>
        <v>At Risk Customers</v>
      </c>
    </row>
    <row r="1513" spans="2:22" x14ac:dyDescent="0.25">
      <c r="B1513" t="s">
        <v>1551</v>
      </c>
      <c r="C1513" s="40">
        <v>45821</v>
      </c>
      <c r="D1513" s="2">
        <v>8</v>
      </c>
      <c r="E1513" s="4">
        <v>1930.86</v>
      </c>
      <c r="F1513" s="4"/>
      <c r="G1513" s="4" t="str">
        <f t="shared" si="255"/>
        <v>C02411</v>
      </c>
      <c r="H1513" s="40">
        <f t="shared" si="256"/>
        <v>45821</v>
      </c>
      <c r="I1513" s="2">
        <f t="shared" si="257"/>
        <v>8</v>
      </c>
      <c r="J1513" s="4">
        <f t="shared" si="258"/>
        <v>1930.86</v>
      </c>
      <c r="K1513">
        <f t="shared" si="259"/>
        <v>4</v>
      </c>
      <c r="L1513">
        <f t="shared" si="260"/>
        <v>5</v>
      </c>
      <c r="M1513">
        <f t="shared" si="261"/>
        <v>4</v>
      </c>
      <c r="N1513" s="53">
        <f t="shared" si="262"/>
        <v>4.333333333333333</v>
      </c>
      <c r="S1513" s="55" t="str">
        <f t="shared" si="263"/>
        <v>C02411</v>
      </c>
      <c r="T1513" s="56">
        <f t="shared" si="264"/>
        <v>4.333333333333333</v>
      </c>
      <c r="U1513" s="57">
        <f t="shared" si="264"/>
        <v>4.333333333333333</v>
      </c>
      <c r="V1513" s="51" t="str">
        <f t="shared" si="265"/>
        <v>Champions</v>
      </c>
    </row>
    <row r="1514" spans="2:22" x14ac:dyDescent="0.25">
      <c r="B1514" t="s">
        <v>1552</v>
      </c>
      <c r="C1514" s="40">
        <v>45645</v>
      </c>
      <c r="D1514" s="2">
        <v>2</v>
      </c>
      <c r="E1514" s="4">
        <v>157.65</v>
      </c>
      <c r="F1514" s="4"/>
      <c r="G1514" s="4" t="str">
        <f t="shared" si="255"/>
        <v>C02412</v>
      </c>
      <c r="H1514" s="40">
        <f t="shared" si="256"/>
        <v>45645</v>
      </c>
      <c r="I1514" s="2">
        <f t="shared" si="257"/>
        <v>2</v>
      </c>
      <c r="J1514" s="4">
        <f t="shared" si="258"/>
        <v>157.65</v>
      </c>
      <c r="K1514">
        <f t="shared" si="259"/>
        <v>3</v>
      </c>
      <c r="L1514">
        <f t="shared" si="260"/>
        <v>4</v>
      </c>
      <c r="M1514">
        <f t="shared" si="261"/>
        <v>1</v>
      </c>
      <c r="N1514" s="53">
        <f t="shared" si="262"/>
        <v>2.6666666666666665</v>
      </c>
      <c r="S1514" s="55" t="str">
        <f t="shared" si="263"/>
        <v>C02412</v>
      </c>
      <c r="T1514" s="56">
        <f t="shared" si="264"/>
        <v>2.6666666666666665</v>
      </c>
      <c r="U1514" s="57">
        <f t="shared" si="264"/>
        <v>2.6666666666666665</v>
      </c>
      <c r="V1514" s="51" t="str">
        <f t="shared" si="265"/>
        <v>At Risk Customers</v>
      </c>
    </row>
    <row r="1515" spans="2:22" x14ac:dyDescent="0.25">
      <c r="B1515" t="s">
        <v>1553</v>
      </c>
      <c r="C1515" s="40">
        <v>45470</v>
      </c>
      <c r="D1515" s="2">
        <v>1</v>
      </c>
      <c r="E1515" s="4">
        <v>95.73</v>
      </c>
      <c r="F1515" s="4"/>
      <c r="G1515" s="4" t="str">
        <f t="shared" si="255"/>
        <v>C02414</v>
      </c>
      <c r="H1515" s="40">
        <f t="shared" si="256"/>
        <v>45470</v>
      </c>
      <c r="I1515" s="2">
        <f t="shared" si="257"/>
        <v>1</v>
      </c>
      <c r="J1515" s="4">
        <f t="shared" si="258"/>
        <v>95.73</v>
      </c>
      <c r="K1515">
        <f t="shared" si="259"/>
        <v>2</v>
      </c>
      <c r="L1515">
        <f t="shared" si="260"/>
        <v>3</v>
      </c>
      <c r="M1515">
        <f t="shared" si="261"/>
        <v>1</v>
      </c>
      <c r="N1515" s="53">
        <f t="shared" si="262"/>
        <v>2</v>
      </c>
      <c r="S1515" s="55" t="str">
        <f t="shared" si="263"/>
        <v>C02414</v>
      </c>
      <c r="T1515" s="56">
        <f t="shared" si="264"/>
        <v>2</v>
      </c>
      <c r="U1515" s="57">
        <f t="shared" si="264"/>
        <v>2</v>
      </c>
      <c r="V1515" s="51" t="str">
        <f t="shared" si="265"/>
        <v>Lost Customers</v>
      </c>
    </row>
    <row r="1516" spans="2:22" x14ac:dyDescent="0.25">
      <c r="B1516" t="s">
        <v>1554</v>
      </c>
      <c r="C1516" s="40">
        <v>44984</v>
      </c>
      <c r="D1516" s="2">
        <v>1</v>
      </c>
      <c r="E1516" s="4">
        <v>128.09</v>
      </c>
      <c r="F1516" s="4"/>
      <c r="G1516" s="4" t="str">
        <f t="shared" si="255"/>
        <v>C02415</v>
      </c>
      <c r="H1516" s="40">
        <f t="shared" si="256"/>
        <v>44984</v>
      </c>
      <c r="I1516" s="2">
        <f t="shared" si="257"/>
        <v>1</v>
      </c>
      <c r="J1516" s="4">
        <f t="shared" si="258"/>
        <v>128.09</v>
      </c>
      <c r="K1516">
        <f t="shared" si="259"/>
        <v>1</v>
      </c>
      <c r="L1516">
        <f t="shared" si="260"/>
        <v>3</v>
      </c>
      <c r="M1516">
        <f t="shared" si="261"/>
        <v>1</v>
      </c>
      <c r="N1516" s="53">
        <f t="shared" si="262"/>
        <v>1.6666666666666667</v>
      </c>
      <c r="S1516" s="55" t="str">
        <f t="shared" si="263"/>
        <v>C02415</v>
      </c>
      <c r="T1516" s="56">
        <f t="shared" si="264"/>
        <v>1.6666666666666667</v>
      </c>
      <c r="U1516" s="57">
        <f t="shared" si="264"/>
        <v>1.6666666666666667</v>
      </c>
      <c r="V1516" s="51" t="str">
        <f t="shared" si="265"/>
        <v>Lost Customers</v>
      </c>
    </row>
    <row r="1517" spans="2:22" x14ac:dyDescent="0.25">
      <c r="B1517" t="s">
        <v>1555</v>
      </c>
      <c r="C1517" s="40">
        <v>46028</v>
      </c>
      <c r="D1517" s="2">
        <v>161</v>
      </c>
      <c r="E1517" s="4">
        <v>131464.39000000001</v>
      </c>
      <c r="F1517" s="4"/>
      <c r="G1517" s="4" t="str">
        <f t="shared" si="255"/>
        <v>C02416</v>
      </c>
      <c r="H1517" s="40">
        <f t="shared" si="256"/>
        <v>46028</v>
      </c>
      <c r="I1517" s="2">
        <f t="shared" si="257"/>
        <v>161</v>
      </c>
      <c r="J1517" s="4">
        <f t="shared" si="258"/>
        <v>131464.39000000001</v>
      </c>
      <c r="K1517">
        <f t="shared" si="259"/>
        <v>5</v>
      </c>
      <c r="L1517">
        <f t="shared" si="260"/>
        <v>5</v>
      </c>
      <c r="M1517">
        <f t="shared" si="261"/>
        <v>5</v>
      </c>
      <c r="N1517" s="53">
        <f t="shared" si="262"/>
        <v>5</v>
      </c>
      <c r="S1517" s="55" t="str">
        <f t="shared" si="263"/>
        <v>C02416</v>
      </c>
      <c r="T1517" s="56">
        <f t="shared" si="264"/>
        <v>5</v>
      </c>
      <c r="U1517" s="57">
        <f t="shared" si="264"/>
        <v>5</v>
      </c>
      <c r="V1517" s="51" t="str">
        <f t="shared" si="265"/>
        <v>Champions</v>
      </c>
    </row>
    <row r="1518" spans="2:22" x14ac:dyDescent="0.25">
      <c r="B1518" t="s">
        <v>1556</v>
      </c>
      <c r="C1518" s="40">
        <v>45770</v>
      </c>
      <c r="D1518" s="2">
        <v>2</v>
      </c>
      <c r="E1518" s="4">
        <v>785.77</v>
      </c>
      <c r="F1518" s="4"/>
      <c r="G1518" s="4" t="str">
        <f t="shared" si="255"/>
        <v>C02417</v>
      </c>
      <c r="H1518" s="40">
        <f t="shared" si="256"/>
        <v>45770</v>
      </c>
      <c r="I1518" s="2">
        <f t="shared" si="257"/>
        <v>2</v>
      </c>
      <c r="J1518" s="4">
        <f t="shared" si="258"/>
        <v>785.77</v>
      </c>
      <c r="K1518">
        <f t="shared" si="259"/>
        <v>3</v>
      </c>
      <c r="L1518">
        <f t="shared" si="260"/>
        <v>4</v>
      </c>
      <c r="M1518">
        <f t="shared" si="261"/>
        <v>3</v>
      </c>
      <c r="N1518" s="53">
        <f t="shared" si="262"/>
        <v>3.3333333333333335</v>
      </c>
      <c r="S1518" s="55" t="str">
        <f t="shared" si="263"/>
        <v>C02417</v>
      </c>
      <c r="T1518" s="56">
        <f t="shared" si="264"/>
        <v>3.3333333333333335</v>
      </c>
      <c r="U1518" s="57">
        <f t="shared" si="264"/>
        <v>3.3333333333333335</v>
      </c>
      <c r="V1518" s="51" t="str">
        <f t="shared" si="265"/>
        <v>Loyal or Potential Loyalists</v>
      </c>
    </row>
    <row r="1519" spans="2:22" x14ac:dyDescent="0.25">
      <c r="B1519" t="s">
        <v>1557</v>
      </c>
      <c r="C1519" s="40">
        <v>45758</v>
      </c>
      <c r="D1519" s="2">
        <v>3</v>
      </c>
      <c r="E1519" s="4">
        <v>5241.8</v>
      </c>
      <c r="F1519" s="4"/>
      <c r="G1519" s="4" t="str">
        <f t="shared" si="255"/>
        <v>C02418</v>
      </c>
      <c r="H1519" s="40">
        <f t="shared" si="256"/>
        <v>45758</v>
      </c>
      <c r="I1519" s="2">
        <f t="shared" si="257"/>
        <v>3</v>
      </c>
      <c r="J1519" s="4">
        <f t="shared" si="258"/>
        <v>5241.8</v>
      </c>
      <c r="K1519">
        <f t="shared" si="259"/>
        <v>3</v>
      </c>
      <c r="L1519">
        <f t="shared" si="260"/>
        <v>4</v>
      </c>
      <c r="M1519">
        <f t="shared" si="261"/>
        <v>5</v>
      </c>
      <c r="N1519" s="53">
        <f t="shared" si="262"/>
        <v>4</v>
      </c>
      <c r="S1519" s="55" t="str">
        <f t="shared" si="263"/>
        <v>C02418</v>
      </c>
      <c r="T1519" s="56">
        <f t="shared" si="264"/>
        <v>4</v>
      </c>
      <c r="U1519" s="57">
        <f t="shared" si="264"/>
        <v>4</v>
      </c>
      <c r="V1519" s="51" t="str">
        <f t="shared" si="265"/>
        <v>Loyal or Potential Loyalists</v>
      </c>
    </row>
    <row r="1520" spans="2:22" x14ac:dyDescent="0.25">
      <c r="B1520" t="s">
        <v>1558</v>
      </c>
      <c r="C1520" s="40">
        <v>45609</v>
      </c>
      <c r="D1520" s="2">
        <v>4</v>
      </c>
      <c r="E1520" s="4">
        <v>2090.6</v>
      </c>
      <c r="F1520" s="4"/>
      <c r="G1520" s="4" t="str">
        <f t="shared" si="255"/>
        <v>C02419</v>
      </c>
      <c r="H1520" s="40">
        <f t="shared" si="256"/>
        <v>45609</v>
      </c>
      <c r="I1520" s="2">
        <f t="shared" si="257"/>
        <v>4</v>
      </c>
      <c r="J1520" s="4">
        <f t="shared" si="258"/>
        <v>2090.6</v>
      </c>
      <c r="K1520">
        <f t="shared" si="259"/>
        <v>3</v>
      </c>
      <c r="L1520">
        <f t="shared" si="260"/>
        <v>5</v>
      </c>
      <c r="M1520">
        <f t="shared" si="261"/>
        <v>4</v>
      </c>
      <c r="N1520" s="53">
        <f t="shared" si="262"/>
        <v>4</v>
      </c>
      <c r="S1520" s="55" t="str">
        <f t="shared" si="263"/>
        <v>C02419</v>
      </c>
      <c r="T1520" s="56">
        <f t="shared" si="264"/>
        <v>4</v>
      </c>
      <c r="U1520" s="57">
        <f t="shared" si="264"/>
        <v>4</v>
      </c>
      <c r="V1520" s="51" t="str">
        <f t="shared" si="265"/>
        <v>Loyal or Potential Loyalists</v>
      </c>
    </row>
    <row r="1521" spans="2:22" x14ac:dyDescent="0.25">
      <c r="B1521" t="s">
        <v>1559</v>
      </c>
      <c r="C1521" s="40">
        <v>45892</v>
      </c>
      <c r="D1521" s="2">
        <v>3</v>
      </c>
      <c r="E1521" s="4">
        <v>3012.25</v>
      </c>
      <c r="F1521" s="4"/>
      <c r="G1521" s="4" t="str">
        <f t="shared" si="255"/>
        <v>C02420</v>
      </c>
      <c r="H1521" s="40">
        <f t="shared" si="256"/>
        <v>45892</v>
      </c>
      <c r="I1521" s="2">
        <f t="shared" si="257"/>
        <v>3</v>
      </c>
      <c r="J1521" s="4">
        <f t="shared" si="258"/>
        <v>3012.25</v>
      </c>
      <c r="K1521">
        <f t="shared" si="259"/>
        <v>4</v>
      </c>
      <c r="L1521">
        <f t="shared" si="260"/>
        <v>4</v>
      </c>
      <c r="M1521">
        <f t="shared" si="261"/>
        <v>4</v>
      </c>
      <c r="N1521" s="53">
        <f t="shared" si="262"/>
        <v>4</v>
      </c>
      <c r="S1521" s="55" t="str">
        <f t="shared" si="263"/>
        <v>C02420</v>
      </c>
      <c r="T1521" s="56">
        <f t="shared" si="264"/>
        <v>4</v>
      </c>
      <c r="U1521" s="57">
        <f t="shared" si="264"/>
        <v>4</v>
      </c>
      <c r="V1521" s="51" t="str">
        <f t="shared" si="265"/>
        <v>Loyal or Potential Loyalists</v>
      </c>
    </row>
    <row r="1522" spans="2:22" x14ac:dyDescent="0.25">
      <c r="B1522" t="s">
        <v>1560</v>
      </c>
      <c r="C1522" s="40">
        <v>45174</v>
      </c>
      <c r="D1522" s="2">
        <v>1</v>
      </c>
      <c r="E1522" s="4">
        <v>1408.38</v>
      </c>
      <c r="F1522" s="4"/>
      <c r="G1522" s="4" t="str">
        <f t="shared" si="255"/>
        <v>C02422</v>
      </c>
      <c r="H1522" s="40">
        <f t="shared" si="256"/>
        <v>45174</v>
      </c>
      <c r="I1522" s="2">
        <f t="shared" si="257"/>
        <v>1</v>
      </c>
      <c r="J1522" s="4">
        <f t="shared" si="258"/>
        <v>1408.38</v>
      </c>
      <c r="K1522">
        <f t="shared" si="259"/>
        <v>1</v>
      </c>
      <c r="L1522">
        <f t="shared" si="260"/>
        <v>3</v>
      </c>
      <c r="M1522">
        <f t="shared" si="261"/>
        <v>4</v>
      </c>
      <c r="N1522" s="53">
        <f t="shared" si="262"/>
        <v>2.6666666666666665</v>
      </c>
      <c r="S1522" s="55" t="str">
        <f t="shared" si="263"/>
        <v>C02422</v>
      </c>
      <c r="T1522" s="56">
        <f t="shared" si="264"/>
        <v>2.6666666666666665</v>
      </c>
      <c r="U1522" s="57">
        <f t="shared" si="264"/>
        <v>2.6666666666666665</v>
      </c>
      <c r="V1522" s="51" t="str">
        <f t="shared" si="265"/>
        <v>At Risk Customers</v>
      </c>
    </row>
    <row r="1523" spans="2:22" x14ac:dyDescent="0.25">
      <c r="B1523" t="s">
        <v>1561</v>
      </c>
      <c r="C1523" s="40">
        <v>46026</v>
      </c>
      <c r="D1523" s="2">
        <v>4</v>
      </c>
      <c r="E1523" s="4">
        <v>983.66</v>
      </c>
      <c r="F1523" s="4"/>
      <c r="G1523" s="4" t="str">
        <f t="shared" si="255"/>
        <v>C02423</v>
      </c>
      <c r="H1523" s="40">
        <f t="shared" si="256"/>
        <v>46026</v>
      </c>
      <c r="I1523" s="2">
        <f t="shared" si="257"/>
        <v>4</v>
      </c>
      <c r="J1523" s="4">
        <f t="shared" si="258"/>
        <v>983.66</v>
      </c>
      <c r="K1523">
        <f t="shared" si="259"/>
        <v>5</v>
      </c>
      <c r="L1523">
        <f t="shared" si="260"/>
        <v>5</v>
      </c>
      <c r="M1523">
        <f t="shared" si="261"/>
        <v>3</v>
      </c>
      <c r="N1523" s="53">
        <f t="shared" si="262"/>
        <v>4.333333333333333</v>
      </c>
      <c r="S1523" s="55" t="str">
        <f t="shared" si="263"/>
        <v>C02423</v>
      </c>
      <c r="T1523" s="56">
        <f t="shared" si="264"/>
        <v>4.333333333333333</v>
      </c>
      <c r="U1523" s="57">
        <f t="shared" si="264"/>
        <v>4.333333333333333</v>
      </c>
      <c r="V1523" s="51" t="str">
        <f t="shared" si="265"/>
        <v>Champions</v>
      </c>
    </row>
    <row r="1524" spans="2:22" x14ac:dyDescent="0.25">
      <c r="B1524" t="s">
        <v>1562</v>
      </c>
      <c r="C1524" s="40">
        <v>45941</v>
      </c>
      <c r="D1524" s="2">
        <v>1</v>
      </c>
      <c r="E1524" s="4">
        <v>478.37</v>
      </c>
      <c r="F1524" s="4"/>
      <c r="G1524" s="4" t="str">
        <f t="shared" si="255"/>
        <v>C02424</v>
      </c>
      <c r="H1524" s="40">
        <f t="shared" si="256"/>
        <v>45941</v>
      </c>
      <c r="I1524" s="2">
        <f t="shared" si="257"/>
        <v>1</v>
      </c>
      <c r="J1524" s="4">
        <f t="shared" si="258"/>
        <v>478.37</v>
      </c>
      <c r="K1524">
        <f t="shared" si="259"/>
        <v>5</v>
      </c>
      <c r="L1524">
        <f t="shared" si="260"/>
        <v>3</v>
      </c>
      <c r="M1524">
        <f t="shared" si="261"/>
        <v>3</v>
      </c>
      <c r="N1524" s="53">
        <f t="shared" si="262"/>
        <v>3.6666666666666665</v>
      </c>
      <c r="S1524" s="55" t="str">
        <f t="shared" si="263"/>
        <v>C02424</v>
      </c>
      <c r="T1524" s="56">
        <f t="shared" si="264"/>
        <v>3.6666666666666665</v>
      </c>
      <c r="U1524" s="57">
        <f t="shared" si="264"/>
        <v>3.6666666666666665</v>
      </c>
      <c r="V1524" s="51" t="str">
        <f t="shared" si="265"/>
        <v>Loyal or Potential Loyalists</v>
      </c>
    </row>
    <row r="1525" spans="2:22" x14ac:dyDescent="0.25">
      <c r="B1525" t="s">
        <v>1563</v>
      </c>
      <c r="C1525" s="40">
        <v>45797</v>
      </c>
      <c r="D1525" s="2">
        <v>1</v>
      </c>
      <c r="E1525" s="4">
        <v>145.18</v>
      </c>
      <c r="F1525" s="4"/>
      <c r="G1525" s="4" t="str">
        <f t="shared" si="255"/>
        <v>C02425</v>
      </c>
      <c r="H1525" s="40">
        <f t="shared" si="256"/>
        <v>45797</v>
      </c>
      <c r="I1525" s="2">
        <f t="shared" si="257"/>
        <v>1</v>
      </c>
      <c r="J1525" s="4">
        <f t="shared" si="258"/>
        <v>145.18</v>
      </c>
      <c r="K1525">
        <f t="shared" si="259"/>
        <v>3</v>
      </c>
      <c r="L1525">
        <f t="shared" si="260"/>
        <v>3</v>
      </c>
      <c r="M1525">
        <f t="shared" si="261"/>
        <v>1</v>
      </c>
      <c r="N1525" s="53">
        <f t="shared" si="262"/>
        <v>2.3333333333333335</v>
      </c>
      <c r="S1525" s="55" t="str">
        <f t="shared" si="263"/>
        <v>C02425</v>
      </c>
      <c r="T1525" s="56">
        <f t="shared" si="264"/>
        <v>2.3333333333333335</v>
      </c>
      <c r="U1525" s="57">
        <f t="shared" si="264"/>
        <v>2.3333333333333335</v>
      </c>
      <c r="V1525" s="51" t="str">
        <f t="shared" si="265"/>
        <v>At Risk Customers</v>
      </c>
    </row>
    <row r="1526" spans="2:22" x14ac:dyDescent="0.25">
      <c r="B1526" t="s">
        <v>1564</v>
      </c>
      <c r="C1526" s="40">
        <v>45313</v>
      </c>
      <c r="D1526" s="2">
        <v>1</v>
      </c>
      <c r="E1526" s="4">
        <v>244.07</v>
      </c>
      <c r="F1526" s="4"/>
      <c r="G1526" s="4" t="str">
        <f t="shared" si="255"/>
        <v>C02426</v>
      </c>
      <c r="H1526" s="40">
        <f t="shared" si="256"/>
        <v>45313</v>
      </c>
      <c r="I1526" s="2">
        <f t="shared" si="257"/>
        <v>1</v>
      </c>
      <c r="J1526" s="4">
        <f t="shared" si="258"/>
        <v>244.07</v>
      </c>
      <c r="K1526">
        <f t="shared" si="259"/>
        <v>1</v>
      </c>
      <c r="L1526">
        <f t="shared" si="260"/>
        <v>3</v>
      </c>
      <c r="M1526">
        <f t="shared" si="261"/>
        <v>2</v>
      </c>
      <c r="N1526" s="53">
        <f t="shared" si="262"/>
        <v>2</v>
      </c>
      <c r="S1526" s="55" t="str">
        <f t="shared" si="263"/>
        <v>C02426</v>
      </c>
      <c r="T1526" s="56">
        <f t="shared" si="264"/>
        <v>2</v>
      </c>
      <c r="U1526" s="57">
        <f t="shared" si="264"/>
        <v>2</v>
      </c>
      <c r="V1526" s="51" t="str">
        <f t="shared" si="265"/>
        <v>Lost Customers</v>
      </c>
    </row>
    <row r="1527" spans="2:22" x14ac:dyDescent="0.25">
      <c r="B1527" t="s">
        <v>1565</v>
      </c>
      <c r="C1527" s="40">
        <v>45834</v>
      </c>
      <c r="D1527" s="2">
        <v>1</v>
      </c>
      <c r="E1527" s="4">
        <v>88.47</v>
      </c>
      <c r="F1527" s="4"/>
      <c r="G1527" s="4" t="str">
        <f t="shared" si="255"/>
        <v>C02427</v>
      </c>
      <c r="H1527" s="40">
        <f t="shared" si="256"/>
        <v>45834</v>
      </c>
      <c r="I1527" s="2">
        <f t="shared" si="257"/>
        <v>1</v>
      </c>
      <c r="J1527" s="4">
        <f t="shared" si="258"/>
        <v>88.47</v>
      </c>
      <c r="K1527">
        <f t="shared" si="259"/>
        <v>4</v>
      </c>
      <c r="L1527">
        <f t="shared" si="260"/>
        <v>3</v>
      </c>
      <c r="M1527">
        <f t="shared" si="261"/>
        <v>1</v>
      </c>
      <c r="N1527" s="53">
        <f t="shared" si="262"/>
        <v>2.6666666666666665</v>
      </c>
      <c r="S1527" s="55" t="str">
        <f t="shared" si="263"/>
        <v>C02427</v>
      </c>
      <c r="T1527" s="56">
        <f t="shared" si="264"/>
        <v>2.6666666666666665</v>
      </c>
      <c r="U1527" s="57">
        <f t="shared" si="264"/>
        <v>2.6666666666666665</v>
      </c>
      <c r="V1527" s="51" t="str">
        <f t="shared" si="265"/>
        <v>At Risk Customers</v>
      </c>
    </row>
    <row r="1528" spans="2:22" x14ac:dyDescent="0.25">
      <c r="B1528" t="s">
        <v>1566</v>
      </c>
      <c r="C1528" s="40">
        <v>45640</v>
      </c>
      <c r="D1528" s="2">
        <v>1</v>
      </c>
      <c r="E1528" s="4">
        <v>952.91</v>
      </c>
      <c r="F1528" s="4"/>
      <c r="G1528" s="4" t="str">
        <f t="shared" si="255"/>
        <v>C02428</v>
      </c>
      <c r="H1528" s="40">
        <f t="shared" si="256"/>
        <v>45640</v>
      </c>
      <c r="I1528" s="2">
        <f t="shared" si="257"/>
        <v>1</v>
      </c>
      <c r="J1528" s="4">
        <f t="shared" si="258"/>
        <v>952.91</v>
      </c>
      <c r="K1528">
        <f t="shared" si="259"/>
        <v>3</v>
      </c>
      <c r="L1528">
        <f t="shared" si="260"/>
        <v>3</v>
      </c>
      <c r="M1528">
        <f t="shared" si="261"/>
        <v>3</v>
      </c>
      <c r="N1528" s="53">
        <f t="shared" si="262"/>
        <v>3</v>
      </c>
      <c r="S1528" s="55" t="str">
        <f t="shared" si="263"/>
        <v>C02428</v>
      </c>
      <c r="T1528" s="56">
        <f t="shared" si="264"/>
        <v>3</v>
      </c>
      <c r="U1528" s="57">
        <f t="shared" si="264"/>
        <v>3</v>
      </c>
      <c r="V1528" s="51" t="str">
        <f t="shared" si="265"/>
        <v>At Risk Customers</v>
      </c>
    </row>
    <row r="1529" spans="2:22" x14ac:dyDescent="0.25">
      <c r="B1529" t="s">
        <v>1567</v>
      </c>
      <c r="C1529" s="40">
        <v>45108</v>
      </c>
      <c r="D1529" s="2">
        <v>1</v>
      </c>
      <c r="E1529" s="4">
        <v>344.84</v>
      </c>
      <c r="F1529" s="4"/>
      <c r="G1529" s="4" t="str">
        <f t="shared" si="255"/>
        <v>C02433</v>
      </c>
      <c r="H1529" s="40">
        <f t="shared" si="256"/>
        <v>45108</v>
      </c>
      <c r="I1529" s="2">
        <f t="shared" si="257"/>
        <v>1</v>
      </c>
      <c r="J1529" s="4">
        <f t="shared" si="258"/>
        <v>344.84</v>
      </c>
      <c r="K1529">
        <f t="shared" si="259"/>
        <v>1</v>
      </c>
      <c r="L1529">
        <f t="shared" si="260"/>
        <v>3</v>
      </c>
      <c r="M1529">
        <f t="shared" si="261"/>
        <v>2</v>
      </c>
      <c r="N1529" s="53">
        <f t="shared" si="262"/>
        <v>2</v>
      </c>
      <c r="S1529" s="55" t="str">
        <f t="shared" si="263"/>
        <v>C02433</v>
      </c>
      <c r="T1529" s="56">
        <f t="shared" si="264"/>
        <v>2</v>
      </c>
      <c r="U1529" s="57">
        <f t="shared" si="264"/>
        <v>2</v>
      </c>
      <c r="V1529" s="51" t="str">
        <f t="shared" si="265"/>
        <v>Lost Customers</v>
      </c>
    </row>
    <row r="1530" spans="2:22" x14ac:dyDescent="0.25">
      <c r="B1530" t="s">
        <v>1568</v>
      </c>
      <c r="C1530" s="40">
        <v>45700</v>
      </c>
      <c r="D1530" s="2">
        <v>1</v>
      </c>
      <c r="E1530" s="4">
        <v>276.37</v>
      </c>
      <c r="F1530" s="4"/>
      <c r="G1530" s="4" t="str">
        <f t="shared" si="255"/>
        <v>C02434</v>
      </c>
      <c r="H1530" s="40">
        <f t="shared" si="256"/>
        <v>45700</v>
      </c>
      <c r="I1530" s="2">
        <f t="shared" si="257"/>
        <v>1</v>
      </c>
      <c r="J1530" s="4">
        <f t="shared" si="258"/>
        <v>276.37</v>
      </c>
      <c r="K1530">
        <f t="shared" si="259"/>
        <v>3</v>
      </c>
      <c r="L1530">
        <f t="shared" si="260"/>
        <v>3</v>
      </c>
      <c r="M1530">
        <f t="shared" si="261"/>
        <v>2</v>
      </c>
      <c r="N1530" s="53">
        <f t="shared" si="262"/>
        <v>2.6666666666666665</v>
      </c>
      <c r="S1530" s="55" t="str">
        <f t="shared" si="263"/>
        <v>C02434</v>
      </c>
      <c r="T1530" s="56">
        <f t="shared" si="264"/>
        <v>2.6666666666666665</v>
      </c>
      <c r="U1530" s="57">
        <f t="shared" si="264"/>
        <v>2.6666666666666665</v>
      </c>
      <c r="V1530" s="51" t="str">
        <f t="shared" si="265"/>
        <v>At Risk Customers</v>
      </c>
    </row>
    <row r="1531" spans="2:22" x14ac:dyDescent="0.25">
      <c r="B1531" t="s">
        <v>1569</v>
      </c>
      <c r="C1531" s="40">
        <v>46011</v>
      </c>
      <c r="D1531" s="2">
        <v>2</v>
      </c>
      <c r="E1531" s="4">
        <v>2178.42</v>
      </c>
      <c r="F1531" s="4"/>
      <c r="G1531" s="4" t="str">
        <f t="shared" si="255"/>
        <v>C02439</v>
      </c>
      <c r="H1531" s="40">
        <f t="shared" si="256"/>
        <v>46011</v>
      </c>
      <c r="I1531" s="2">
        <f t="shared" si="257"/>
        <v>2</v>
      </c>
      <c r="J1531" s="4">
        <f t="shared" si="258"/>
        <v>2178.42</v>
      </c>
      <c r="K1531">
        <f t="shared" si="259"/>
        <v>5</v>
      </c>
      <c r="L1531">
        <f t="shared" si="260"/>
        <v>4</v>
      </c>
      <c r="M1531">
        <f t="shared" si="261"/>
        <v>4</v>
      </c>
      <c r="N1531" s="53">
        <f t="shared" si="262"/>
        <v>4.333333333333333</v>
      </c>
      <c r="S1531" s="55" t="str">
        <f t="shared" si="263"/>
        <v>C02439</v>
      </c>
      <c r="T1531" s="56">
        <f t="shared" si="264"/>
        <v>4.333333333333333</v>
      </c>
      <c r="U1531" s="57">
        <f t="shared" si="264"/>
        <v>4.333333333333333</v>
      </c>
      <c r="V1531" s="51" t="str">
        <f t="shared" si="265"/>
        <v>Champions</v>
      </c>
    </row>
    <row r="1532" spans="2:22" x14ac:dyDescent="0.25">
      <c r="B1532" t="s">
        <v>1570</v>
      </c>
      <c r="C1532" s="40">
        <v>45603</v>
      </c>
      <c r="D1532" s="2">
        <v>2</v>
      </c>
      <c r="E1532" s="4">
        <v>708.88</v>
      </c>
      <c r="F1532" s="4"/>
      <c r="G1532" s="4" t="str">
        <f t="shared" si="255"/>
        <v>C02440</v>
      </c>
      <c r="H1532" s="40">
        <f t="shared" si="256"/>
        <v>45603</v>
      </c>
      <c r="I1532" s="2">
        <f t="shared" si="257"/>
        <v>2</v>
      </c>
      <c r="J1532" s="4">
        <f t="shared" si="258"/>
        <v>708.88</v>
      </c>
      <c r="K1532">
        <f t="shared" si="259"/>
        <v>3</v>
      </c>
      <c r="L1532">
        <f t="shared" si="260"/>
        <v>4</v>
      </c>
      <c r="M1532">
        <f t="shared" si="261"/>
        <v>3</v>
      </c>
      <c r="N1532" s="53">
        <f t="shared" si="262"/>
        <v>3.3333333333333335</v>
      </c>
      <c r="S1532" s="55" t="str">
        <f t="shared" si="263"/>
        <v>C02440</v>
      </c>
      <c r="T1532" s="56">
        <f t="shared" si="264"/>
        <v>3.3333333333333335</v>
      </c>
      <c r="U1532" s="57">
        <f t="shared" si="264"/>
        <v>3.3333333333333335</v>
      </c>
      <c r="V1532" s="51" t="str">
        <f t="shared" si="265"/>
        <v>Loyal or Potential Loyalists</v>
      </c>
    </row>
    <row r="1533" spans="2:22" x14ac:dyDescent="0.25">
      <c r="B1533" t="s">
        <v>1571</v>
      </c>
      <c r="C1533" s="40">
        <v>45950</v>
      </c>
      <c r="D1533" s="2">
        <v>7</v>
      </c>
      <c r="E1533" s="4">
        <v>2137.86</v>
      </c>
      <c r="F1533" s="4"/>
      <c r="G1533" s="4" t="str">
        <f t="shared" si="255"/>
        <v>C02441</v>
      </c>
      <c r="H1533" s="40">
        <f t="shared" si="256"/>
        <v>45950</v>
      </c>
      <c r="I1533" s="2">
        <f t="shared" si="257"/>
        <v>7</v>
      </c>
      <c r="J1533" s="4">
        <f t="shared" si="258"/>
        <v>2137.86</v>
      </c>
      <c r="K1533">
        <f t="shared" si="259"/>
        <v>5</v>
      </c>
      <c r="L1533">
        <f t="shared" si="260"/>
        <v>5</v>
      </c>
      <c r="M1533">
        <f t="shared" si="261"/>
        <v>4</v>
      </c>
      <c r="N1533" s="53">
        <f t="shared" si="262"/>
        <v>4.666666666666667</v>
      </c>
      <c r="S1533" s="55" t="str">
        <f t="shared" si="263"/>
        <v>C02441</v>
      </c>
      <c r="T1533" s="56">
        <f t="shared" si="264"/>
        <v>4.666666666666667</v>
      </c>
      <c r="U1533" s="57">
        <f t="shared" si="264"/>
        <v>4.666666666666667</v>
      </c>
      <c r="V1533" s="51" t="str">
        <f t="shared" si="265"/>
        <v>Champions</v>
      </c>
    </row>
    <row r="1534" spans="2:22" x14ac:dyDescent="0.25">
      <c r="B1534" t="s">
        <v>1572</v>
      </c>
      <c r="C1534" s="40">
        <v>45968</v>
      </c>
      <c r="D1534" s="2">
        <v>1</v>
      </c>
      <c r="E1534" s="4">
        <v>928.31</v>
      </c>
      <c r="F1534" s="4"/>
      <c r="G1534" s="4" t="str">
        <f t="shared" si="255"/>
        <v>C02442</v>
      </c>
      <c r="H1534" s="40">
        <f t="shared" si="256"/>
        <v>45968</v>
      </c>
      <c r="I1534" s="2">
        <f t="shared" si="257"/>
        <v>1</v>
      </c>
      <c r="J1534" s="4">
        <f t="shared" si="258"/>
        <v>928.31</v>
      </c>
      <c r="K1534">
        <f t="shared" si="259"/>
        <v>5</v>
      </c>
      <c r="L1534">
        <f t="shared" si="260"/>
        <v>3</v>
      </c>
      <c r="M1534">
        <f t="shared" si="261"/>
        <v>3</v>
      </c>
      <c r="N1534" s="53">
        <f t="shared" si="262"/>
        <v>3.6666666666666665</v>
      </c>
      <c r="S1534" s="55" t="str">
        <f t="shared" si="263"/>
        <v>C02442</v>
      </c>
      <c r="T1534" s="56">
        <f t="shared" si="264"/>
        <v>3.6666666666666665</v>
      </c>
      <c r="U1534" s="57">
        <f t="shared" si="264"/>
        <v>3.6666666666666665</v>
      </c>
      <c r="V1534" s="51" t="str">
        <f t="shared" si="265"/>
        <v>Loyal or Potential Loyalists</v>
      </c>
    </row>
    <row r="1535" spans="2:22" x14ac:dyDescent="0.25">
      <c r="B1535" t="s">
        <v>1573</v>
      </c>
      <c r="C1535" s="40">
        <v>45964</v>
      </c>
      <c r="D1535" s="2">
        <v>1</v>
      </c>
      <c r="E1535" s="4">
        <v>261.54000000000002</v>
      </c>
      <c r="F1535" s="4"/>
      <c r="G1535" s="4" t="str">
        <f t="shared" si="255"/>
        <v>C02443</v>
      </c>
      <c r="H1535" s="40">
        <f t="shared" si="256"/>
        <v>45964</v>
      </c>
      <c r="I1535" s="2">
        <f t="shared" si="257"/>
        <v>1</v>
      </c>
      <c r="J1535" s="4">
        <f t="shared" si="258"/>
        <v>261.54000000000002</v>
      </c>
      <c r="K1535">
        <f t="shared" si="259"/>
        <v>5</v>
      </c>
      <c r="L1535">
        <f t="shared" si="260"/>
        <v>3</v>
      </c>
      <c r="M1535">
        <f t="shared" si="261"/>
        <v>2</v>
      </c>
      <c r="N1535" s="53">
        <f t="shared" si="262"/>
        <v>3.3333333333333335</v>
      </c>
      <c r="S1535" s="55" t="str">
        <f t="shared" si="263"/>
        <v>C02443</v>
      </c>
      <c r="T1535" s="56">
        <f t="shared" si="264"/>
        <v>3.3333333333333335</v>
      </c>
      <c r="U1535" s="57">
        <f t="shared" si="264"/>
        <v>3.3333333333333335</v>
      </c>
      <c r="V1535" s="51" t="str">
        <f t="shared" si="265"/>
        <v>Loyal or Potential Loyalists</v>
      </c>
    </row>
    <row r="1536" spans="2:22" x14ac:dyDescent="0.25">
      <c r="B1536" t="s">
        <v>1574</v>
      </c>
      <c r="C1536" s="40">
        <v>45804</v>
      </c>
      <c r="D1536" s="2">
        <v>5</v>
      </c>
      <c r="E1536" s="4">
        <v>3580.49</v>
      </c>
      <c r="F1536" s="4"/>
      <c r="G1536" s="4" t="str">
        <f t="shared" si="255"/>
        <v>C02445</v>
      </c>
      <c r="H1536" s="40">
        <f t="shared" si="256"/>
        <v>45804</v>
      </c>
      <c r="I1536" s="2">
        <f t="shared" si="257"/>
        <v>5</v>
      </c>
      <c r="J1536" s="4">
        <f t="shared" si="258"/>
        <v>3580.49</v>
      </c>
      <c r="K1536">
        <f t="shared" si="259"/>
        <v>4</v>
      </c>
      <c r="L1536">
        <f t="shared" si="260"/>
        <v>5</v>
      </c>
      <c r="M1536">
        <f t="shared" si="261"/>
        <v>4</v>
      </c>
      <c r="N1536" s="53">
        <f t="shared" si="262"/>
        <v>4.333333333333333</v>
      </c>
      <c r="S1536" s="55" t="str">
        <f t="shared" si="263"/>
        <v>C02445</v>
      </c>
      <c r="T1536" s="56">
        <f t="shared" si="264"/>
        <v>4.333333333333333</v>
      </c>
      <c r="U1536" s="57">
        <f t="shared" si="264"/>
        <v>4.333333333333333</v>
      </c>
      <c r="V1536" s="51" t="str">
        <f t="shared" si="265"/>
        <v>Champions</v>
      </c>
    </row>
    <row r="1537" spans="2:22" x14ac:dyDescent="0.25">
      <c r="B1537" t="s">
        <v>1575</v>
      </c>
      <c r="C1537" s="40">
        <v>45677</v>
      </c>
      <c r="D1537" s="2">
        <v>2</v>
      </c>
      <c r="E1537" s="4">
        <v>173.99</v>
      </c>
      <c r="F1537" s="4"/>
      <c r="G1537" s="4" t="str">
        <f t="shared" si="255"/>
        <v>C02446</v>
      </c>
      <c r="H1537" s="40">
        <f t="shared" si="256"/>
        <v>45677</v>
      </c>
      <c r="I1537" s="2">
        <f t="shared" si="257"/>
        <v>2</v>
      </c>
      <c r="J1537" s="4">
        <f t="shared" si="258"/>
        <v>173.99</v>
      </c>
      <c r="K1537">
        <f t="shared" si="259"/>
        <v>3</v>
      </c>
      <c r="L1537">
        <f t="shared" si="260"/>
        <v>4</v>
      </c>
      <c r="M1537">
        <f t="shared" si="261"/>
        <v>1</v>
      </c>
      <c r="N1537" s="53">
        <f t="shared" si="262"/>
        <v>2.6666666666666665</v>
      </c>
      <c r="S1537" s="55" t="str">
        <f t="shared" si="263"/>
        <v>C02446</v>
      </c>
      <c r="T1537" s="56">
        <f t="shared" si="264"/>
        <v>2.6666666666666665</v>
      </c>
      <c r="U1537" s="57">
        <f t="shared" si="264"/>
        <v>2.6666666666666665</v>
      </c>
      <c r="V1537" s="51" t="str">
        <f t="shared" si="265"/>
        <v>At Risk Customers</v>
      </c>
    </row>
    <row r="1538" spans="2:22" x14ac:dyDescent="0.25">
      <c r="B1538" t="s">
        <v>1576</v>
      </c>
      <c r="C1538" s="40">
        <v>45298</v>
      </c>
      <c r="D1538" s="2">
        <v>1</v>
      </c>
      <c r="E1538" s="4">
        <v>275.64999999999998</v>
      </c>
      <c r="F1538" s="4"/>
      <c r="G1538" s="4" t="str">
        <f t="shared" si="255"/>
        <v>C02448</v>
      </c>
      <c r="H1538" s="40">
        <f t="shared" si="256"/>
        <v>45298</v>
      </c>
      <c r="I1538" s="2">
        <f t="shared" si="257"/>
        <v>1</v>
      </c>
      <c r="J1538" s="4">
        <f t="shared" si="258"/>
        <v>275.64999999999998</v>
      </c>
      <c r="K1538">
        <f t="shared" si="259"/>
        <v>1</v>
      </c>
      <c r="L1538">
        <f t="shared" si="260"/>
        <v>3</v>
      </c>
      <c r="M1538">
        <f t="shared" si="261"/>
        <v>2</v>
      </c>
      <c r="N1538" s="53">
        <f t="shared" si="262"/>
        <v>2</v>
      </c>
      <c r="S1538" s="55" t="str">
        <f t="shared" si="263"/>
        <v>C02448</v>
      </c>
      <c r="T1538" s="56">
        <f t="shared" si="264"/>
        <v>2</v>
      </c>
      <c r="U1538" s="57">
        <f t="shared" si="264"/>
        <v>2</v>
      </c>
      <c r="V1538" s="51" t="str">
        <f t="shared" si="265"/>
        <v>Lost Customers</v>
      </c>
    </row>
    <row r="1539" spans="2:22" x14ac:dyDescent="0.25">
      <c r="B1539" t="s">
        <v>1577</v>
      </c>
      <c r="C1539" s="40">
        <v>45155</v>
      </c>
      <c r="D1539" s="2">
        <v>1</v>
      </c>
      <c r="E1539" s="4">
        <v>142.82</v>
      </c>
      <c r="F1539" s="4"/>
      <c r="G1539" s="4" t="str">
        <f t="shared" si="255"/>
        <v>C02452</v>
      </c>
      <c r="H1539" s="40">
        <f t="shared" si="256"/>
        <v>45155</v>
      </c>
      <c r="I1539" s="2">
        <f t="shared" si="257"/>
        <v>1</v>
      </c>
      <c r="J1539" s="4">
        <f t="shared" si="258"/>
        <v>142.82</v>
      </c>
      <c r="K1539">
        <f t="shared" si="259"/>
        <v>1</v>
      </c>
      <c r="L1539">
        <f t="shared" si="260"/>
        <v>3</v>
      </c>
      <c r="M1539">
        <f t="shared" si="261"/>
        <v>1</v>
      </c>
      <c r="N1539" s="53">
        <f t="shared" si="262"/>
        <v>1.6666666666666667</v>
      </c>
      <c r="S1539" s="55" t="str">
        <f t="shared" si="263"/>
        <v>C02452</v>
      </c>
      <c r="T1539" s="56">
        <f t="shared" si="264"/>
        <v>1.6666666666666667</v>
      </c>
      <c r="U1539" s="57">
        <f t="shared" si="264"/>
        <v>1.6666666666666667</v>
      </c>
      <c r="V1539" s="51" t="str">
        <f t="shared" si="265"/>
        <v>Lost Customers</v>
      </c>
    </row>
    <row r="1540" spans="2:22" x14ac:dyDescent="0.25">
      <c r="B1540" t="s">
        <v>1578</v>
      </c>
      <c r="C1540" s="40">
        <v>45792</v>
      </c>
      <c r="D1540" s="2">
        <v>3</v>
      </c>
      <c r="E1540" s="4">
        <v>1160.3900000000001</v>
      </c>
      <c r="F1540" s="4"/>
      <c r="G1540" s="4" t="str">
        <f t="shared" ref="G1540:G1603" si="266">B1540</f>
        <v>C02453</v>
      </c>
      <c r="H1540" s="40">
        <f t="shared" ref="H1540:H1603" si="267">C1540</f>
        <v>45792</v>
      </c>
      <c r="I1540" s="2">
        <f t="shared" ref="I1540:I1603" si="268">D1540</f>
        <v>3</v>
      </c>
      <c r="J1540" s="4">
        <f t="shared" ref="J1540:J1603" si="269">E1540</f>
        <v>1160.3900000000001</v>
      </c>
      <c r="K1540">
        <f t="shared" ref="K1540:K1603" si="270">VLOOKUP(H1540,$P$5:$Q$9,2,TRUE)</f>
        <v>3</v>
      </c>
      <c r="L1540">
        <f t="shared" ref="L1540:L1603" si="271">VLOOKUP(I1540,$P$12:$Q$16,2,TRUE)</f>
        <v>4</v>
      </c>
      <c r="M1540">
        <f t="shared" ref="M1540:M1603" si="272">VLOOKUP(J1540,$P$19:$Q$23,2,TRUE)</f>
        <v>3</v>
      </c>
      <c r="N1540" s="53">
        <f t="shared" ref="N1540:N1603" si="273">(K1540+L1540+M1540)/3</f>
        <v>3.3333333333333335</v>
      </c>
      <c r="S1540" s="55" t="str">
        <f t="shared" ref="S1540:S1603" si="274">G1540</f>
        <v>C02453</v>
      </c>
      <c r="T1540" s="56">
        <f t="shared" ref="T1540:U1603" si="275">$N1540</f>
        <v>3.3333333333333335</v>
      </c>
      <c r="U1540" s="57">
        <f t="shared" si="275"/>
        <v>3.3333333333333335</v>
      </c>
      <c r="V1540" s="51" t="str">
        <f t="shared" ref="V1540:V1603" si="276">IF(U1540&gt;4,"Champions",IF(AND(U1540&gt;3,U1540&lt;=4),"Loyal or Potential Loyalists",IF(AND(U1540&gt;2,U1540&lt;=3),"At Risk Customers","Lost Customers")))</f>
        <v>Loyal or Potential Loyalists</v>
      </c>
    </row>
    <row r="1541" spans="2:22" x14ac:dyDescent="0.25">
      <c r="B1541" t="s">
        <v>1579</v>
      </c>
      <c r="C1541" s="40">
        <v>45758</v>
      </c>
      <c r="D1541" s="2">
        <v>1</v>
      </c>
      <c r="E1541" s="4">
        <v>109.63</v>
      </c>
      <c r="F1541" s="4"/>
      <c r="G1541" s="4" t="str">
        <f t="shared" si="266"/>
        <v>C02454</v>
      </c>
      <c r="H1541" s="40">
        <f t="shared" si="267"/>
        <v>45758</v>
      </c>
      <c r="I1541" s="2">
        <f t="shared" si="268"/>
        <v>1</v>
      </c>
      <c r="J1541" s="4">
        <f t="shared" si="269"/>
        <v>109.63</v>
      </c>
      <c r="K1541">
        <f t="shared" si="270"/>
        <v>3</v>
      </c>
      <c r="L1541">
        <f t="shared" si="271"/>
        <v>3</v>
      </c>
      <c r="M1541">
        <f t="shared" si="272"/>
        <v>1</v>
      </c>
      <c r="N1541" s="53">
        <f t="shared" si="273"/>
        <v>2.3333333333333335</v>
      </c>
      <c r="S1541" s="55" t="str">
        <f t="shared" si="274"/>
        <v>C02454</v>
      </c>
      <c r="T1541" s="56">
        <f t="shared" si="275"/>
        <v>2.3333333333333335</v>
      </c>
      <c r="U1541" s="57">
        <f t="shared" si="275"/>
        <v>2.3333333333333335</v>
      </c>
      <c r="V1541" s="51" t="str">
        <f t="shared" si="276"/>
        <v>At Risk Customers</v>
      </c>
    </row>
    <row r="1542" spans="2:22" x14ac:dyDescent="0.25">
      <c r="B1542" t="s">
        <v>1580</v>
      </c>
      <c r="C1542" s="40">
        <v>45981</v>
      </c>
      <c r="D1542" s="2">
        <v>2</v>
      </c>
      <c r="E1542" s="4">
        <v>1129.67</v>
      </c>
      <c r="F1542" s="4"/>
      <c r="G1542" s="4" t="str">
        <f t="shared" si="266"/>
        <v>C02455</v>
      </c>
      <c r="H1542" s="40">
        <f t="shared" si="267"/>
        <v>45981</v>
      </c>
      <c r="I1542" s="2">
        <f t="shared" si="268"/>
        <v>2</v>
      </c>
      <c r="J1542" s="4">
        <f t="shared" si="269"/>
        <v>1129.67</v>
      </c>
      <c r="K1542">
        <f t="shared" si="270"/>
        <v>5</v>
      </c>
      <c r="L1542">
        <f t="shared" si="271"/>
        <v>4</v>
      </c>
      <c r="M1542">
        <f t="shared" si="272"/>
        <v>3</v>
      </c>
      <c r="N1542" s="53">
        <f t="shared" si="273"/>
        <v>4</v>
      </c>
      <c r="S1542" s="55" t="str">
        <f t="shared" si="274"/>
        <v>C02455</v>
      </c>
      <c r="T1542" s="56">
        <f t="shared" si="275"/>
        <v>4</v>
      </c>
      <c r="U1542" s="57">
        <f t="shared" si="275"/>
        <v>4</v>
      </c>
      <c r="V1542" s="51" t="str">
        <f t="shared" si="276"/>
        <v>Loyal or Potential Loyalists</v>
      </c>
    </row>
    <row r="1543" spans="2:22" x14ac:dyDescent="0.25">
      <c r="B1543" t="s">
        <v>1581</v>
      </c>
      <c r="C1543" s="40">
        <v>45853</v>
      </c>
      <c r="D1543" s="2">
        <v>2</v>
      </c>
      <c r="E1543" s="4">
        <v>832.91</v>
      </c>
      <c r="F1543" s="4"/>
      <c r="G1543" s="4" t="str">
        <f t="shared" si="266"/>
        <v>C02460</v>
      </c>
      <c r="H1543" s="40">
        <f t="shared" si="267"/>
        <v>45853</v>
      </c>
      <c r="I1543" s="2">
        <f t="shared" si="268"/>
        <v>2</v>
      </c>
      <c r="J1543" s="4">
        <f t="shared" si="269"/>
        <v>832.91</v>
      </c>
      <c r="K1543">
        <f t="shared" si="270"/>
        <v>4</v>
      </c>
      <c r="L1543">
        <f t="shared" si="271"/>
        <v>4</v>
      </c>
      <c r="M1543">
        <f t="shared" si="272"/>
        <v>3</v>
      </c>
      <c r="N1543" s="53">
        <f t="shared" si="273"/>
        <v>3.6666666666666665</v>
      </c>
      <c r="S1543" s="55" t="str">
        <f t="shared" si="274"/>
        <v>C02460</v>
      </c>
      <c r="T1543" s="56">
        <f t="shared" si="275"/>
        <v>3.6666666666666665</v>
      </c>
      <c r="U1543" s="57">
        <f t="shared" si="275"/>
        <v>3.6666666666666665</v>
      </c>
      <c r="V1543" s="51" t="str">
        <f t="shared" si="276"/>
        <v>Loyal or Potential Loyalists</v>
      </c>
    </row>
    <row r="1544" spans="2:22" x14ac:dyDescent="0.25">
      <c r="B1544" t="s">
        <v>1582</v>
      </c>
      <c r="C1544" s="40">
        <v>45666</v>
      </c>
      <c r="D1544" s="2">
        <v>1</v>
      </c>
      <c r="E1544" s="4">
        <v>276.61</v>
      </c>
      <c r="F1544" s="4"/>
      <c r="G1544" s="4" t="str">
        <f t="shared" si="266"/>
        <v>C02461</v>
      </c>
      <c r="H1544" s="40">
        <f t="shared" si="267"/>
        <v>45666</v>
      </c>
      <c r="I1544" s="2">
        <f t="shared" si="268"/>
        <v>1</v>
      </c>
      <c r="J1544" s="4">
        <f t="shared" si="269"/>
        <v>276.61</v>
      </c>
      <c r="K1544">
        <f t="shared" si="270"/>
        <v>3</v>
      </c>
      <c r="L1544">
        <f t="shared" si="271"/>
        <v>3</v>
      </c>
      <c r="M1544">
        <f t="shared" si="272"/>
        <v>2</v>
      </c>
      <c r="N1544" s="53">
        <f t="shared" si="273"/>
        <v>2.6666666666666665</v>
      </c>
      <c r="S1544" s="55" t="str">
        <f t="shared" si="274"/>
        <v>C02461</v>
      </c>
      <c r="T1544" s="56">
        <f t="shared" si="275"/>
        <v>2.6666666666666665</v>
      </c>
      <c r="U1544" s="57">
        <f t="shared" si="275"/>
        <v>2.6666666666666665</v>
      </c>
      <c r="V1544" s="51" t="str">
        <f t="shared" si="276"/>
        <v>At Risk Customers</v>
      </c>
    </row>
    <row r="1545" spans="2:22" x14ac:dyDescent="0.25">
      <c r="B1545" t="s">
        <v>1583</v>
      </c>
      <c r="C1545" s="40">
        <v>45776</v>
      </c>
      <c r="D1545" s="2">
        <v>2</v>
      </c>
      <c r="E1545" s="4">
        <v>2222.1999999999998</v>
      </c>
      <c r="F1545" s="4"/>
      <c r="G1545" s="4" t="str">
        <f t="shared" si="266"/>
        <v>C02463</v>
      </c>
      <c r="H1545" s="40">
        <f t="shared" si="267"/>
        <v>45776</v>
      </c>
      <c r="I1545" s="2">
        <f t="shared" si="268"/>
        <v>2</v>
      </c>
      <c r="J1545" s="4">
        <f t="shared" si="269"/>
        <v>2222.1999999999998</v>
      </c>
      <c r="K1545">
        <f t="shared" si="270"/>
        <v>3</v>
      </c>
      <c r="L1545">
        <f t="shared" si="271"/>
        <v>4</v>
      </c>
      <c r="M1545">
        <f t="shared" si="272"/>
        <v>4</v>
      </c>
      <c r="N1545" s="53">
        <f t="shared" si="273"/>
        <v>3.6666666666666665</v>
      </c>
      <c r="S1545" s="55" t="str">
        <f t="shared" si="274"/>
        <v>C02463</v>
      </c>
      <c r="T1545" s="56">
        <f t="shared" si="275"/>
        <v>3.6666666666666665</v>
      </c>
      <c r="U1545" s="57">
        <f t="shared" si="275"/>
        <v>3.6666666666666665</v>
      </c>
      <c r="V1545" s="51" t="str">
        <f t="shared" si="276"/>
        <v>Loyal or Potential Loyalists</v>
      </c>
    </row>
    <row r="1546" spans="2:22" x14ac:dyDescent="0.25">
      <c r="B1546" t="s">
        <v>1584</v>
      </c>
      <c r="C1546" s="40">
        <v>46025</v>
      </c>
      <c r="D1546" s="2">
        <v>17</v>
      </c>
      <c r="E1546" s="4">
        <v>12148.68</v>
      </c>
      <c r="F1546" s="4"/>
      <c r="G1546" s="4" t="str">
        <f t="shared" si="266"/>
        <v>C02465</v>
      </c>
      <c r="H1546" s="40">
        <f t="shared" si="267"/>
        <v>46025</v>
      </c>
      <c r="I1546" s="2">
        <f t="shared" si="268"/>
        <v>17</v>
      </c>
      <c r="J1546" s="4">
        <f t="shared" si="269"/>
        <v>12148.68</v>
      </c>
      <c r="K1546">
        <f t="shared" si="270"/>
        <v>5</v>
      </c>
      <c r="L1546">
        <f t="shared" si="271"/>
        <v>5</v>
      </c>
      <c r="M1546">
        <f t="shared" si="272"/>
        <v>5</v>
      </c>
      <c r="N1546" s="53">
        <f t="shared" si="273"/>
        <v>5</v>
      </c>
      <c r="S1546" s="55" t="str">
        <f t="shared" si="274"/>
        <v>C02465</v>
      </c>
      <c r="T1546" s="56">
        <f t="shared" si="275"/>
        <v>5</v>
      </c>
      <c r="U1546" s="57">
        <f t="shared" si="275"/>
        <v>5</v>
      </c>
      <c r="V1546" s="51" t="str">
        <f t="shared" si="276"/>
        <v>Champions</v>
      </c>
    </row>
    <row r="1547" spans="2:22" x14ac:dyDescent="0.25">
      <c r="B1547" t="s">
        <v>1585</v>
      </c>
      <c r="C1547" s="40">
        <v>45945</v>
      </c>
      <c r="D1547" s="2">
        <v>3</v>
      </c>
      <c r="E1547" s="4">
        <v>1653.67</v>
      </c>
      <c r="F1547" s="4"/>
      <c r="G1547" s="4" t="str">
        <f t="shared" si="266"/>
        <v>C02468</v>
      </c>
      <c r="H1547" s="40">
        <f t="shared" si="267"/>
        <v>45945</v>
      </c>
      <c r="I1547" s="2">
        <f t="shared" si="268"/>
        <v>3</v>
      </c>
      <c r="J1547" s="4">
        <f t="shared" si="269"/>
        <v>1653.67</v>
      </c>
      <c r="K1547">
        <f t="shared" si="270"/>
        <v>5</v>
      </c>
      <c r="L1547">
        <f t="shared" si="271"/>
        <v>4</v>
      </c>
      <c r="M1547">
        <f t="shared" si="272"/>
        <v>4</v>
      </c>
      <c r="N1547" s="53">
        <f t="shared" si="273"/>
        <v>4.333333333333333</v>
      </c>
      <c r="S1547" s="55" t="str">
        <f t="shared" si="274"/>
        <v>C02468</v>
      </c>
      <c r="T1547" s="56">
        <f t="shared" si="275"/>
        <v>4.333333333333333</v>
      </c>
      <c r="U1547" s="57">
        <f t="shared" si="275"/>
        <v>4.333333333333333</v>
      </c>
      <c r="V1547" s="51" t="str">
        <f t="shared" si="276"/>
        <v>Champions</v>
      </c>
    </row>
    <row r="1548" spans="2:22" x14ac:dyDescent="0.25">
      <c r="B1548" t="s">
        <v>1586</v>
      </c>
      <c r="C1548" s="40">
        <v>45421</v>
      </c>
      <c r="D1548" s="2">
        <v>1</v>
      </c>
      <c r="E1548" s="4">
        <v>686.21</v>
      </c>
      <c r="F1548" s="4"/>
      <c r="G1548" s="4" t="str">
        <f t="shared" si="266"/>
        <v>C02469</v>
      </c>
      <c r="H1548" s="40">
        <f t="shared" si="267"/>
        <v>45421</v>
      </c>
      <c r="I1548" s="2">
        <f t="shared" si="268"/>
        <v>1</v>
      </c>
      <c r="J1548" s="4">
        <f t="shared" si="269"/>
        <v>686.21</v>
      </c>
      <c r="K1548">
        <f t="shared" si="270"/>
        <v>2</v>
      </c>
      <c r="L1548">
        <f t="shared" si="271"/>
        <v>3</v>
      </c>
      <c r="M1548">
        <f t="shared" si="272"/>
        <v>3</v>
      </c>
      <c r="N1548" s="53">
        <f t="shared" si="273"/>
        <v>2.6666666666666665</v>
      </c>
      <c r="S1548" s="55" t="str">
        <f t="shared" si="274"/>
        <v>C02469</v>
      </c>
      <c r="T1548" s="56">
        <f t="shared" si="275"/>
        <v>2.6666666666666665</v>
      </c>
      <c r="U1548" s="57">
        <f t="shared" si="275"/>
        <v>2.6666666666666665</v>
      </c>
      <c r="V1548" s="51" t="str">
        <f t="shared" si="276"/>
        <v>At Risk Customers</v>
      </c>
    </row>
    <row r="1549" spans="2:22" x14ac:dyDescent="0.25">
      <c r="B1549" t="s">
        <v>1587</v>
      </c>
      <c r="C1549" s="40">
        <v>45909</v>
      </c>
      <c r="D1549" s="2">
        <v>2</v>
      </c>
      <c r="E1549" s="4">
        <v>1205.18</v>
      </c>
      <c r="F1549" s="4"/>
      <c r="G1549" s="4" t="str">
        <f t="shared" si="266"/>
        <v>C02470</v>
      </c>
      <c r="H1549" s="40">
        <f t="shared" si="267"/>
        <v>45909</v>
      </c>
      <c r="I1549" s="2">
        <f t="shared" si="268"/>
        <v>2</v>
      </c>
      <c r="J1549" s="4">
        <f t="shared" si="269"/>
        <v>1205.18</v>
      </c>
      <c r="K1549">
        <f t="shared" si="270"/>
        <v>4</v>
      </c>
      <c r="L1549">
        <f t="shared" si="271"/>
        <v>4</v>
      </c>
      <c r="M1549">
        <f t="shared" si="272"/>
        <v>4</v>
      </c>
      <c r="N1549" s="53">
        <f t="shared" si="273"/>
        <v>4</v>
      </c>
      <c r="S1549" s="55" t="str">
        <f t="shared" si="274"/>
        <v>C02470</v>
      </c>
      <c r="T1549" s="56">
        <f t="shared" si="275"/>
        <v>4</v>
      </c>
      <c r="U1549" s="57">
        <f t="shared" si="275"/>
        <v>4</v>
      </c>
      <c r="V1549" s="51" t="str">
        <f t="shared" si="276"/>
        <v>Loyal or Potential Loyalists</v>
      </c>
    </row>
    <row r="1550" spans="2:22" x14ac:dyDescent="0.25">
      <c r="B1550" t="s">
        <v>1588</v>
      </c>
      <c r="C1550" s="40">
        <v>45651</v>
      </c>
      <c r="D1550" s="2">
        <v>2</v>
      </c>
      <c r="E1550" s="4">
        <v>1234.23</v>
      </c>
      <c r="F1550" s="4"/>
      <c r="G1550" s="4" t="str">
        <f t="shared" si="266"/>
        <v>C02472</v>
      </c>
      <c r="H1550" s="40">
        <f t="shared" si="267"/>
        <v>45651</v>
      </c>
      <c r="I1550" s="2">
        <f t="shared" si="268"/>
        <v>2</v>
      </c>
      <c r="J1550" s="4">
        <f t="shared" si="269"/>
        <v>1234.23</v>
      </c>
      <c r="K1550">
        <f t="shared" si="270"/>
        <v>3</v>
      </c>
      <c r="L1550">
        <f t="shared" si="271"/>
        <v>4</v>
      </c>
      <c r="M1550">
        <f t="shared" si="272"/>
        <v>4</v>
      </c>
      <c r="N1550" s="53">
        <f t="shared" si="273"/>
        <v>3.6666666666666665</v>
      </c>
      <c r="S1550" s="55" t="str">
        <f t="shared" si="274"/>
        <v>C02472</v>
      </c>
      <c r="T1550" s="56">
        <f t="shared" si="275"/>
        <v>3.6666666666666665</v>
      </c>
      <c r="U1550" s="57">
        <f t="shared" si="275"/>
        <v>3.6666666666666665</v>
      </c>
      <c r="V1550" s="51" t="str">
        <f t="shared" si="276"/>
        <v>Loyal or Potential Loyalists</v>
      </c>
    </row>
    <row r="1551" spans="2:22" x14ac:dyDescent="0.25">
      <c r="B1551" t="s">
        <v>1589</v>
      </c>
      <c r="C1551" s="40">
        <v>45604</v>
      </c>
      <c r="D1551" s="2">
        <v>1</v>
      </c>
      <c r="E1551" s="4">
        <v>102.36</v>
      </c>
      <c r="F1551" s="4"/>
      <c r="G1551" s="4" t="str">
        <f t="shared" si="266"/>
        <v>C02473</v>
      </c>
      <c r="H1551" s="40">
        <f t="shared" si="267"/>
        <v>45604</v>
      </c>
      <c r="I1551" s="2">
        <f t="shared" si="268"/>
        <v>1</v>
      </c>
      <c r="J1551" s="4">
        <f t="shared" si="269"/>
        <v>102.36</v>
      </c>
      <c r="K1551">
        <f t="shared" si="270"/>
        <v>3</v>
      </c>
      <c r="L1551">
        <f t="shared" si="271"/>
        <v>3</v>
      </c>
      <c r="M1551">
        <f t="shared" si="272"/>
        <v>1</v>
      </c>
      <c r="N1551" s="53">
        <f t="shared" si="273"/>
        <v>2.3333333333333335</v>
      </c>
      <c r="S1551" s="55" t="str">
        <f t="shared" si="274"/>
        <v>C02473</v>
      </c>
      <c r="T1551" s="56">
        <f t="shared" si="275"/>
        <v>2.3333333333333335</v>
      </c>
      <c r="U1551" s="57">
        <f t="shared" si="275"/>
        <v>2.3333333333333335</v>
      </c>
      <c r="V1551" s="51" t="str">
        <f t="shared" si="276"/>
        <v>At Risk Customers</v>
      </c>
    </row>
    <row r="1552" spans="2:22" x14ac:dyDescent="0.25">
      <c r="B1552" t="s">
        <v>1590</v>
      </c>
      <c r="C1552" s="40">
        <v>46011</v>
      </c>
      <c r="D1552" s="2">
        <v>5</v>
      </c>
      <c r="E1552" s="4">
        <v>1198.58</v>
      </c>
      <c r="F1552" s="4"/>
      <c r="G1552" s="4" t="str">
        <f t="shared" si="266"/>
        <v>C02474</v>
      </c>
      <c r="H1552" s="40">
        <f t="shared" si="267"/>
        <v>46011</v>
      </c>
      <c r="I1552" s="2">
        <f t="shared" si="268"/>
        <v>5</v>
      </c>
      <c r="J1552" s="4">
        <f t="shared" si="269"/>
        <v>1198.58</v>
      </c>
      <c r="K1552">
        <f t="shared" si="270"/>
        <v>5</v>
      </c>
      <c r="L1552">
        <f t="shared" si="271"/>
        <v>5</v>
      </c>
      <c r="M1552">
        <f t="shared" si="272"/>
        <v>4</v>
      </c>
      <c r="N1552" s="53">
        <f t="shared" si="273"/>
        <v>4.666666666666667</v>
      </c>
      <c r="S1552" s="55" t="str">
        <f t="shared" si="274"/>
        <v>C02474</v>
      </c>
      <c r="T1552" s="56">
        <f t="shared" si="275"/>
        <v>4.666666666666667</v>
      </c>
      <c r="U1552" s="57">
        <f t="shared" si="275"/>
        <v>4.666666666666667</v>
      </c>
      <c r="V1552" s="51" t="str">
        <f t="shared" si="276"/>
        <v>Champions</v>
      </c>
    </row>
    <row r="1553" spans="2:22" x14ac:dyDescent="0.25">
      <c r="B1553" t="s">
        <v>1591</v>
      </c>
      <c r="C1553" s="40">
        <v>45936</v>
      </c>
      <c r="D1553" s="2">
        <v>3</v>
      </c>
      <c r="E1553" s="4">
        <v>6783.24</v>
      </c>
      <c r="F1553" s="4"/>
      <c r="G1553" s="4" t="str">
        <f t="shared" si="266"/>
        <v>C02475</v>
      </c>
      <c r="H1553" s="40">
        <f t="shared" si="267"/>
        <v>45936</v>
      </c>
      <c r="I1553" s="2">
        <f t="shared" si="268"/>
        <v>3</v>
      </c>
      <c r="J1553" s="4">
        <f t="shared" si="269"/>
        <v>6783.24</v>
      </c>
      <c r="K1553">
        <f t="shared" si="270"/>
        <v>4</v>
      </c>
      <c r="L1553">
        <f t="shared" si="271"/>
        <v>4</v>
      </c>
      <c r="M1553">
        <f t="shared" si="272"/>
        <v>5</v>
      </c>
      <c r="N1553" s="53">
        <f t="shared" si="273"/>
        <v>4.333333333333333</v>
      </c>
      <c r="S1553" s="55" t="str">
        <f t="shared" si="274"/>
        <v>C02475</v>
      </c>
      <c r="T1553" s="56">
        <f t="shared" si="275"/>
        <v>4.333333333333333</v>
      </c>
      <c r="U1553" s="57">
        <f t="shared" si="275"/>
        <v>4.333333333333333</v>
      </c>
      <c r="V1553" s="51" t="str">
        <f t="shared" si="276"/>
        <v>Champions</v>
      </c>
    </row>
    <row r="1554" spans="2:22" x14ac:dyDescent="0.25">
      <c r="B1554" t="s">
        <v>1592</v>
      </c>
      <c r="C1554" s="40">
        <v>45855</v>
      </c>
      <c r="D1554" s="2">
        <v>1</v>
      </c>
      <c r="E1554" s="4">
        <v>1342.86</v>
      </c>
      <c r="F1554" s="4"/>
      <c r="G1554" s="4" t="str">
        <f t="shared" si="266"/>
        <v>C02476</v>
      </c>
      <c r="H1554" s="40">
        <f t="shared" si="267"/>
        <v>45855</v>
      </c>
      <c r="I1554" s="2">
        <f t="shared" si="268"/>
        <v>1</v>
      </c>
      <c r="J1554" s="4">
        <f t="shared" si="269"/>
        <v>1342.86</v>
      </c>
      <c r="K1554">
        <f t="shared" si="270"/>
        <v>4</v>
      </c>
      <c r="L1554">
        <f t="shared" si="271"/>
        <v>3</v>
      </c>
      <c r="M1554">
        <f t="shared" si="272"/>
        <v>4</v>
      </c>
      <c r="N1554" s="53">
        <f t="shared" si="273"/>
        <v>3.6666666666666665</v>
      </c>
      <c r="S1554" s="55" t="str">
        <f t="shared" si="274"/>
        <v>C02476</v>
      </c>
      <c r="T1554" s="56">
        <f t="shared" si="275"/>
        <v>3.6666666666666665</v>
      </c>
      <c r="U1554" s="57">
        <f t="shared" si="275"/>
        <v>3.6666666666666665</v>
      </c>
      <c r="V1554" s="51" t="str">
        <f t="shared" si="276"/>
        <v>Loyal or Potential Loyalists</v>
      </c>
    </row>
    <row r="1555" spans="2:22" x14ac:dyDescent="0.25">
      <c r="B1555" t="s">
        <v>1593</v>
      </c>
      <c r="C1555" s="40">
        <v>44940</v>
      </c>
      <c r="D1555" s="2">
        <v>1</v>
      </c>
      <c r="E1555" s="4">
        <v>32.659999999999997</v>
      </c>
      <c r="F1555" s="4"/>
      <c r="G1555" s="4" t="str">
        <f t="shared" si="266"/>
        <v>C02477</v>
      </c>
      <c r="H1555" s="40">
        <f t="shared" si="267"/>
        <v>44940</v>
      </c>
      <c r="I1555" s="2">
        <f t="shared" si="268"/>
        <v>1</v>
      </c>
      <c r="J1555" s="4">
        <f t="shared" si="269"/>
        <v>32.659999999999997</v>
      </c>
      <c r="K1555">
        <f t="shared" si="270"/>
        <v>1</v>
      </c>
      <c r="L1555">
        <f t="shared" si="271"/>
        <v>3</v>
      </c>
      <c r="M1555">
        <f t="shared" si="272"/>
        <v>1</v>
      </c>
      <c r="N1555" s="53">
        <f t="shared" si="273"/>
        <v>1.6666666666666667</v>
      </c>
      <c r="S1555" s="55" t="str">
        <f t="shared" si="274"/>
        <v>C02477</v>
      </c>
      <c r="T1555" s="56">
        <f t="shared" si="275"/>
        <v>1.6666666666666667</v>
      </c>
      <c r="U1555" s="57">
        <f t="shared" si="275"/>
        <v>1.6666666666666667</v>
      </c>
      <c r="V1555" s="51" t="str">
        <f t="shared" si="276"/>
        <v>Lost Customers</v>
      </c>
    </row>
    <row r="1556" spans="2:22" x14ac:dyDescent="0.25">
      <c r="B1556" t="s">
        <v>1594</v>
      </c>
      <c r="C1556" s="40">
        <v>45317</v>
      </c>
      <c r="D1556" s="2">
        <v>1</v>
      </c>
      <c r="E1556" s="4">
        <v>147.22</v>
      </c>
      <c r="F1556" s="4"/>
      <c r="G1556" s="4" t="str">
        <f t="shared" si="266"/>
        <v>C02478</v>
      </c>
      <c r="H1556" s="40">
        <f t="shared" si="267"/>
        <v>45317</v>
      </c>
      <c r="I1556" s="2">
        <f t="shared" si="268"/>
        <v>1</v>
      </c>
      <c r="J1556" s="4">
        <f t="shared" si="269"/>
        <v>147.22</v>
      </c>
      <c r="K1556">
        <f t="shared" si="270"/>
        <v>1</v>
      </c>
      <c r="L1556">
        <f t="shared" si="271"/>
        <v>3</v>
      </c>
      <c r="M1556">
        <f t="shared" si="272"/>
        <v>1</v>
      </c>
      <c r="N1556" s="53">
        <f t="shared" si="273"/>
        <v>1.6666666666666667</v>
      </c>
      <c r="S1556" s="55" t="str">
        <f t="shared" si="274"/>
        <v>C02478</v>
      </c>
      <c r="T1556" s="56">
        <f t="shared" si="275"/>
        <v>1.6666666666666667</v>
      </c>
      <c r="U1556" s="57">
        <f t="shared" si="275"/>
        <v>1.6666666666666667</v>
      </c>
      <c r="V1556" s="51" t="str">
        <f t="shared" si="276"/>
        <v>Lost Customers</v>
      </c>
    </row>
    <row r="1557" spans="2:22" x14ac:dyDescent="0.25">
      <c r="B1557" t="s">
        <v>1595</v>
      </c>
      <c r="C1557" s="40">
        <v>45313</v>
      </c>
      <c r="D1557" s="2">
        <v>1</v>
      </c>
      <c r="E1557" s="4">
        <v>261.11</v>
      </c>
      <c r="F1557" s="4"/>
      <c r="G1557" s="4" t="str">
        <f t="shared" si="266"/>
        <v>C02479</v>
      </c>
      <c r="H1557" s="40">
        <f t="shared" si="267"/>
        <v>45313</v>
      </c>
      <c r="I1557" s="2">
        <f t="shared" si="268"/>
        <v>1</v>
      </c>
      <c r="J1557" s="4">
        <f t="shared" si="269"/>
        <v>261.11</v>
      </c>
      <c r="K1557">
        <f t="shared" si="270"/>
        <v>1</v>
      </c>
      <c r="L1557">
        <f t="shared" si="271"/>
        <v>3</v>
      </c>
      <c r="M1557">
        <f t="shared" si="272"/>
        <v>2</v>
      </c>
      <c r="N1557" s="53">
        <f t="shared" si="273"/>
        <v>2</v>
      </c>
      <c r="S1557" s="55" t="str">
        <f t="shared" si="274"/>
        <v>C02479</v>
      </c>
      <c r="T1557" s="56">
        <f t="shared" si="275"/>
        <v>2</v>
      </c>
      <c r="U1557" s="57">
        <f t="shared" si="275"/>
        <v>2</v>
      </c>
      <c r="V1557" s="51" t="str">
        <f t="shared" si="276"/>
        <v>Lost Customers</v>
      </c>
    </row>
    <row r="1558" spans="2:22" x14ac:dyDescent="0.25">
      <c r="B1558" t="s">
        <v>1596</v>
      </c>
      <c r="C1558" s="40">
        <v>46012</v>
      </c>
      <c r="D1558" s="2">
        <v>15</v>
      </c>
      <c r="E1558" s="4">
        <v>11619.52</v>
      </c>
      <c r="F1558" s="4"/>
      <c r="G1558" s="4" t="str">
        <f t="shared" si="266"/>
        <v>C02480</v>
      </c>
      <c r="H1558" s="40">
        <f t="shared" si="267"/>
        <v>46012</v>
      </c>
      <c r="I1558" s="2">
        <f t="shared" si="268"/>
        <v>15</v>
      </c>
      <c r="J1558" s="4">
        <f t="shared" si="269"/>
        <v>11619.52</v>
      </c>
      <c r="K1558">
        <f t="shared" si="270"/>
        <v>5</v>
      </c>
      <c r="L1558">
        <f t="shared" si="271"/>
        <v>5</v>
      </c>
      <c r="M1558">
        <f t="shared" si="272"/>
        <v>5</v>
      </c>
      <c r="N1558" s="53">
        <f t="shared" si="273"/>
        <v>5</v>
      </c>
      <c r="S1558" s="55" t="str">
        <f t="shared" si="274"/>
        <v>C02480</v>
      </c>
      <c r="T1558" s="56">
        <f t="shared" si="275"/>
        <v>5</v>
      </c>
      <c r="U1558" s="57">
        <f t="shared" si="275"/>
        <v>5</v>
      </c>
      <c r="V1558" s="51" t="str">
        <f t="shared" si="276"/>
        <v>Champions</v>
      </c>
    </row>
    <row r="1559" spans="2:22" x14ac:dyDescent="0.25">
      <c r="B1559" t="s">
        <v>1597</v>
      </c>
      <c r="C1559" s="40">
        <v>45795</v>
      </c>
      <c r="D1559" s="2">
        <v>1</v>
      </c>
      <c r="E1559" s="4">
        <v>361.8</v>
      </c>
      <c r="F1559" s="4"/>
      <c r="G1559" s="4" t="str">
        <f t="shared" si="266"/>
        <v>C02485</v>
      </c>
      <c r="H1559" s="40">
        <f t="shared" si="267"/>
        <v>45795</v>
      </c>
      <c r="I1559" s="2">
        <f t="shared" si="268"/>
        <v>1</v>
      </c>
      <c r="J1559" s="4">
        <f t="shared" si="269"/>
        <v>361.8</v>
      </c>
      <c r="K1559">
        <f t="shared" si="270"/>
        <v>3</v>
      </c>
      <c r="L1559">
        <f t="shared" si="271"/>
        <v>3</v>
      </c>
      <c r="M1559">
        <f t="shared" si="272"/>
        <v>2</v>
      </c>
      <c r="N1559" s="53">
        <f t="shared" si="273"/>
        <v>2.6666666666666665</v>
      </c>
      <c r="S1559" s="55" t="str">
        <f t="shared" si="274"/>
        <v>C02485</v>
      </c>
      <c r="T1559" s="56">
        <f t="shared" si="275"/>
        <v>2.6666666666666665</v>
      </c>
      <c r="U1559" s="57">
        <f t="shared" si="275"/>
        <v>2.6666666666666665</v>
      </c>
      <c r="V1559" s="51" t="str">
        <f t="shared" si="276"/>
        <v>At Risk Customers</v>
      </c>
    </row>
    <row r="1560" spans="2:22" x14ac:dyDescent="0.25">
      <c r="B1560" t="s">
        <v>1598</v>
      </c>
      <c r="C1560" s="40">
        <v>45829</v>
      </c>
      <c r="D1560" s="2">
        <v>1</v>
      </c>
      <c r="E1560" s="4">
        <v>1199.04</v>
      </c>
      <c r="F1560" s="4"/>
      <c r="G1560" s="4" t="str">
        <f t="shared" si="266"/>
        <v>C02486</v>
      </c>
      <c r="H1560" s="40">
        <f t="shared" si="267"/>
        <v>45829</v>
      </c>
      <c r="I1560" s="2">
        <f t="shared" si="268"/>
        <v>1</v>
      </c>
      <c r="J1560" s="4">
        <f t="shared" si="269"/>
        <v>1199.04</v>
      </c>
      <c r="K1560">
        <f t="shared" si="270"/>
        <v>4</v>
      </c>
      <c r="L1560">
        <f t="shared" si="271"/>
        <v>3</v>
      </c>
      <c r="M1560">
        <f t="shared" si="272"/>
        <v>4</v>
      </c>
      <c r="N1560" s="53">
        <f t="shared" si="273"/>
        <v>3.6666666666666665</v>
      </c>
      <c r="S1560" s="55" t="str">
        <f t="shared" si="274"/>
        <v>C02486</v>
      </c>
      <c r="T1560" s="56">
        <f t="shared" si="275"/>
        <v>3.6666666666666665</v>
      </c>
      <c r="U1560" s="57">
        <f t="shared" si="275"/>
        <v>3.6666666666666665</v>
      </c>
      <c r="V1560" s="51" t="str">
        <f t="shared" si="276"/>
        <v>Loyal or Potential Loyalists</v>
      </c>
    </row>
    <row r="1561" spans="2:22" x14ac:dyDescent="0.25">
      <c r="B1561" t="s">
        <v>1599</v>
      </c>
      <c r="C1561" s="40">
        <v>45498</v>
      </c>
      <c r="D1561" s="2">
        <v>2</v>
      </c>
      <c r="E1561" s="4">
        <v>178.87</v>
      </c>
      <c r="F1561" s="4"/>
      <c r="G1561" s="4" t="str">
        <f t="shared" si="266"/>
        <v>C02487</v>
      </c>
      <c r="H1561" s="40">
        <f t="shared" si="267"/>
        <v>45498</v>
      </c>
      <c r="I1561" s="2">
        <f t="shared" si="268"/>
        <v>2</v>
      </c>
      <c r="J1561" s="4">
        <f t="shared" si="269"/>
        <v>178.87</v>
      </c>
      <c r="K1561">
        <f t="shared" si="270"/>
        <v>2</v>
      </c>
      <c r="L1561">
        <f t="shared" si="271"/>
        <v>4</v>
      </c>
      <c r="M1561">
        <f t="shared" si="272"/>
        <v>1</v>
      </c>
      <c r="N1561" s="53">
        <f t="shared" si="273"/>
        <v>2.3333333333333335</v>
      </c>
      <c r="S1561" s="55" t="str">
        <f t="shared" si="274"/>
        <v>C02487</v>
      </c>
      <c r="T1561" s="56">
        <f t="shared" si="275"/>
        <v>2.3333333333333335</v>
      </c>
      <c r="U1561" s="57">
        <f t="shared" si="275"/>
        <v>2.3333333333333335</v>
      </c>
      <c r="V1561" s="51" t="str">
        <f t="shared" si="276"/>
        <v>At Risk Customers</v>
      </c>
    </row>
    <row r="1562" spans="2:22" x14ac:dyDescent="0.25">
      <c r="B1562" t="s">
        <v>1600</v>
      </c>
      <c r="C1562" s="40">
        <v>46008</v>
      </c>
      <c r="D1562" s="2">
        <v>4</v>
      </c>
      <c r="E1562" s="4">
        <v>369.68</v>
      </c>
      <c r="F1562" s="4"/>
      <c r="G1562" s="4" t="str">
        <f t="shared" si="266"/>
        <v>C02488</v>
      </c>
      <c r="H1562" s="40">
        <f t="shared" si="267"/>
        <v>46008</v>
      </c>
      <c r="I1562" s="2">
        <f t="shared" si="268"/>
        <v>4</v>
      </c>
      <c r="J1562" s="4">
        <f t="shared" si="269"/>
        <v>369.68</v>
      </c>
      <c r="K1562">
        <f t="shared" si="270"/>
        <v>5</v>
      </c>
      <c r="L1562">
        <f t="shared" si="271"/>
        <v>5</v>
      </c>
      <c r="M1562">
        <f t="shared" si="272"/>
        <v>2</v>
      </c>
      <c r="N1562" s="53">
        <f t="shared" si="273"/>
        <v>4</v>
      </c>
      <c r="S1562" s="55" t="str">
        <f t="shared" si="274"/>
        <v>C02488</v>
      </c>
      <c r="T1562" s="56">
        <f t="shared" si="275"/>
        <v>4</v>
      </c>
      <c r="U1562" s="57">
        <f t="shared" si="275"/>
        <v>4</v>
      </c>
      <c r="V1562" s="51" t="str">
        <f t="shared" si="276"/>
        <v>Loyal or Potential Loyalists</v>
      </c>
    </row>
    <row r="1563" spans="2:22" x14ac:dyDescent="0.25">
      <c r="B1563" t="s">
        <v>1601</v>
      </c>
      <c r="C1563" s="40">
        <v>45740</v>
      </c>
      <c r="D1563" s="2">
        <v>2</v>
      </c>
      <c r="E1563" s="4">
        <v>4503.8</v>
      </c>
      <c r="F1563" s="4"/>
      <c r="G1563" s="4" t="str">
        <f t="shared" si="266"/>
        <v>C02489</v>
      </c>
      <c r="H1563" s="40">
        <f t="shared" si="267"/>
        <v>45740</v>
      </c>
      <c r="I1563" s="2">
        <f t="shared" si="268"/>
        <v>2</v>
      </c>
      <c r="J1563" s="4">
        <f t="shared" si="269"/>
        <v>4503.8</v>
      </c>
      <c r="K1563">
        <f t="shared" si="270"/>
        <v>3</v>
      </c>
      <c r="L1563">
        <f t="shared" si="271"/>
        <v>4</v>
      </c>
      <c r="M1563">
        <f t="shared" si="272"/>
        <v>5</v>
      </c>
      <c r="N1563" s="53">
        <f t="shared" si="273"/>
        <v>4</v>
      </c>
      <c r="S1563" s="55" t="str">
        <f t="shared" si="274"/>
        <v>C02489</v>
      </c>
      <c r="T1563" s="56">
        <f t="shared" si="275"/>
        <v>4</v>
      </c>
      <c r="U1563" s="57">
        <f t="shared" si="275"/>
        <v>4</v>
      </c>
      <c r="V1563" s="51" t="str">
        <f t="shared" si="276"/>
        <v>Loyal or Potential Loyalists</v>
      </c>
    </row>
    <row r="1564" spans="2:22" x14ac:dyDescent="0.25">
      <c r="B1564" t="s">
        <v>1602</v>
      </c>
      <c r="C1564" s="40">
        <v>45990</v>
      </c>
      <c r="D1564" s="2">
        <v>37</v>
      </c>
      <c r="E1564" s="4">
        <v>35071.300000000003</v>
      </c>
      <c r="F1564" s="4"/>
      <c r="G1564" s="4" t="str">
        <f t="shared" si="266"/>
        <v>C02490</v>
      </c>
      <c r="H1564" s="40">
        <f t="shared" si="267"/>
        <v>45990</v>
      </c>
      <c r="I1564" s="2">
        <f t="shared" si="268"/>
        <v>37</v>
      </c>
      <c r="J1564" s="4">
        <f t="shared" si="269"/>
        <v>35071.300000000003</v>
      </c>
      <c r="K1564">
        <f t="shared" si="270"/>
        <v>5</v>
      </c>
      <c r="L1564">
        <f t="shared" si="271"/>
        <v>5</v>
      </c>
      <c r="M1564">
        <f t="shared" si="272"/>
        <v>5</v>
      </c>
      <c r="N1564" s="53">
        <f t="shared" si="273"/>
        <v>5</v>
      </c>
      <c r="S1564" s="55" t="str">
        <f t="shared" si="274"/>
        <v>C02490</v>
      </c>
      <c r="T1564" s="56">
        <f t="shared" si="275"/>
        <v>5</v>
      </c>
      <c r="U1564" s="57">
        <f t="shared" si="275"/>
        <v>5</v>
      </c>
      <c r="V1564" s="51" t="str">
        <f t="shared" si="276"/>
        <v>Champions</v>
      </c>
    </row>
    <row r="1565" spans="2:22" x14ac:dyDescent="0.25">
      <c r="B1565" t="s">
        <v>1603</v>
      </c>
      <c r="C1565" s="40">
        <v>45422</v>
      </c>
      <c r="D1565" s="2">
        <v>2</v>
      </c>
      <c r="E1565" s="4">
        <v>8131.43</v>
      </c>
      <c r="F1565" s="4"/>
      <c r="G1565" s="4" t="str">
        <f t="shared" si="266"/>
        <v>C02493</v>
      </c>
      <c r="H1565" s="40">
        <f t="shared" si="267"/>
        <v>45422</v>
      </c>
      <c r="I1565" s="2">
        <f t="shared" si="268"/>
        <v>2</v>
      </c>
      <c r="J1565" s="4">
        <f t="shared" si="269"/>
        <v>8131.43</v>
      </c>
      <c r="K1565">
        <f t="shared" si="270"/>
        <v>2</v>
      </c>
      <c r="L1565">
        <f t="shared" si="271"/>
        <v>4</v>
      </c>
      <c r="M1565">
        <f t="shared" si="272"/>
        <v>5</v>
      </c>
      <c r="N1565" s="53">
        <f t="shared" si="273"/>
        <v>3.6666666666666665</v>
      </c>
      <c r="S1565" s="55" t="str">
        <f t="shared" si="274"/>
        <v>C02493</v>
      </c>
      <c r="T1565" s="56">
        <f t="shared" si="275"/>
        <v>3.6666666666666665</v>
      </c>
      <c r="U1565" s="57">
        <f t="shared" si="275"/>
        <v>3.6666666666666665</v>
      </c>
      <c r="V1565" s="51" t="str">
        <f t="shared" si="276"/>
        <v>Loyal or Potential Loyalists</v>
      </c>
    </row>
    <row r="1566" spans="2:22" x14ac:dyDescent="0.25">
      <c r="B1566" t="s">
        <v>1604</v>
      </c>
      <c r="C1566" s="40">
        <v>45590</v>
      </c>
      <c r="D1566" s="2">
        <v>2</v>
      </c>
      <c r="E1566" s="4">
        <v>279.63</v>
      </c>
      <c r="F1566" s="4"/>
      <c r="G1566" s="4" t="str">
        <f t="shared" si="266"/>
        <v>C02495</v>
      </c>
      <c r="H1566" s="40">
        <f t="shared" si="267"/>
        <v>45590</v>
      </c>
      <c r="I1566" s="2">
        <f t="shared" si="268"/>
        <v>2</v>
      </c>
      <c r="J1566" s="4">
        <f t="shared" si="269"/>
        <v>279.63</v>
      </c>
      <c r="K1566">
        <f t="shared" si="270"/>
        <v>2</v>
      </c>
      <c r="L1566">
        <f t="shared" si="271"/>
        <v>4</v>
      </c>
      <c r="M1566">
        <f t="shared" si="272"/>
        <v>2</v>
      </c>
      <c r="N1566" s="53">
        <f t="shared" si="273"/>
        <v>2.6666666666666665</v>
      </c>
      <c r="S1566" s="55" t="str">
        <f t="shared" si="274"/>
        <v>C02495</v>
      </c>
      <c r="T1566" s="56">
        <f t="shared" si="275"/>
        <v>2.6666666666666665</v>
      </c>
      <c r="U1566" s="57">
        <f t="shared" si="275"/>
        <v>2.6666666666666665</v>
      </c>
      <c r="V1566" s="51" t="str">
        <f t="shared" si="276"/>
        <v>At Risk Customers</v>
      </c>
    </row>
    <row r="1567" spans="2:22" x14ac:dyDescent="0.25">
      <c r="B1567" t="s">
        <v>1605</v>
      </c>
      <c r="C1567" s="40">
        <v>46012</v>
      </c>
      <c r="D1567" s="2">
        <v>7</v>
      </c>
      <c r="E1567" s="4">
        <v>9821.2999999999993</v>
      </c>
      <c r="F1567" s="4"/>
      <c r="G1567" s="4" t="str">
        <f t="shared" si="266"/>
        <v>C02497</v>
      </c>
      <c r="H1567" s="40">
        <f t="shared" si="267"/>
        <v>46012</v>
      </c>
      <c r="I1567" s="2">
        <f t="shared" si="268"/>
        <v>7</v>
      </c>
      <c r="J1567" s="4">
        <f t="shared" si="269"/>
        <v>9821.2999999999993</v>
      </c>
      <c r="K1567">
        <f t="shared" si="270"/>
        <v>5</v>
      </c>
      <c r="L1567">
        <f t="shared" si="271"/>
        <v>5</v>
      </c>
      <c r="M1567">
        <f t="shared" si="272"/>
        <v>5</v>
      </c>
      <c r="N1567" s="53">
        <f t="shared" si="273"/>
        <v>5</v>
      </c>
      <c r="S1567" s="55" t="str">
        <f t="shared" si="274"/>
        <v>C02497</v>
      </c>
      <c r="T1567" s="56">
        <f t="shared" si="275"/>
        <v>5</v>
      </c>
      <c r="U1567" s="57">
        <f t="shared" si="275"/>
        <v>5</v>
      </c>
      <c r="V1567" s="51" t="str">
        <f t="shared" si="276"/>
        <v>Champions</v>
      </c>
    </row>
    <row r="1568" spans="2:22" x14ac:dyDescent="0.25">
      <c r="B1568" t="s">
        <v>1606</v>
      </c>
      <c r="C1568" s="40">
        <v>45724</v>
      </c>
      <c r="D1568" s="2">
        <v>3</v>
      </c>
      <c r="E1568" s="4">
        <v>2060.13</v>
      </c>
      <c r="F1568" s="4"/>
      <c r="G1568" s="4" t="str">
        <f t="shared" si="266"/>
        <v>C02500</v>
      </c>
      <c r="H1568" s="40">
        <f t="shared" si="267"/>
        <v>45724</v>
      </c>
      <c r="I1568" s="2">
        <f t="shared" si="268"/>
        <v>3</v>
      </c>
      <c r="J1568" s="4">
        <f t="shared" si="269"/>
        <v>2060.13</v>
      </c>
      <c r="K1568">
        <f t="shared" si="270"/>
        <v>3</v>
      </c>
      <c r="L1568">
        <f t="shared" si="271"/>
        <v>4</v>
      </c>
      <c r="M1568">
        <f t="shared" si="272"/>
        <v>4</v>
      </c>
      <c r="N1568" s="53">
        <f t="shared" si="273"/>
        <v>3.6666666666666665</v>
      </c>
      <c r="S1568" s="55" t="str">
        <f t="shared" si="274"/>
        <v>C02500</v>
      </c>
      <c r="T1568" s="56">
        <f t="shared" si="275"/>
        <v>3.6666666666666665</v>
      </c>
      <c r="U1568" s="57">
        <f t="shared" si="275"/>
        <v>3.6666666666666665</v>
      </c>
      <c r="V1568" s="51" t="str">
        <f t="shared" si="276"/>
        <v>Loyal or Potential Loyalists</v>
      </c>
    </row>
    <row r="1569" spans="2:22" x14ac:dyDescent="0.25">
      <c r="B1569" t="s">
        <v>1607</v>
      </c>
      <c r="C1569" s="40">
        <v>45901</v>
      </c>
      <c r="D1569" s="2">
        <v>1</v>
      </c>
      <c r="E1569" s="4">
        <v>56.54</v>
      </c>
      <c r="F1569" s="4"/>
      <c r="G1569" s="4" t="str">
        <f t="shared" si="266"/>
        <v>C02501</v>
      </c>
      <c r="H1569" s="40">
        <f t="shared" si="267"/>
        <v>45901</v>
      </c>
      <c r="I1569" s="2">
        <f t="shared" si="268"/>
        <v>1</v>
      </c>
      <c r="J1569" s="4">
        <f t="shared" si="269"/>
        <v>56.54</v>
      </c>
      <c r="K1569">
        <f t="shared" si="270"/>
        <v>4</v>
      </c>
      <c r="L1569">
        <f t="shared" si="271"/>
        <v>3</v>
      </c>
      <c r="M1569">
        <f t="shared" si="272"/>
        <v>1</v>
      </c>
      <c r="N1569" s="53">
        <f t="shared" si="273"/>
        <v>2.6666666666666665</v>
      </c>
      <c r="S1569" s="55" t="str">
        <f t="shared" si="274"/>
        <v>C02501</v>
      </c>
      <c r="T1569" s="56">
        <f t="shared" si="275"/>
        <v>2.6666666666666665</v>
      </c>
      <c r="U1569" s="57">
        <f t="shared" si="275"/>
        <v>2.6666666666666665</v>
      </c>
      <c r="V1569" s="51" t="str">
        <f t="shared" si="276"/>
        <v>At Risk Customers</v>
      </c>
    </row>
    <row r="1570" spans="2:22" x14ac:dyDescent="0.25">
      <c r="B1570" t="s">
        <v>1608</v>
      </c>
      <c r="C1570" s="40">
        <v>45608</v>
      </c>
      <c r="D1570" s="2">
        <v>1</v>
      </c>
      <c r="E1570" s="4">
        <v>113.1</v>
      </c>
      <c r="F1570" s="4"/>
      <c r="G1570" s="4" t="str">
        <f t="shared" si="266"/>
        <v>C02503</v>
      </c>
      <c r="H1570" s="40">
        <f t="shared" si="267"/>
        <v>45608</v>
      </c>
      <c r="I1570" s="2">
        <f t="shared" si="268"/>
        <v>1</v>
      </c>
      <c r="J1570" s="4">
        <f t="shared" si="269"/>
        <v>113.1</v>
      </c>
      <c r="K1570">
        <f t="shared" si="270"/>
        <v>3</v>
      </c>
      <c r="L1570">
        <f t="shared" si="271"/>
        <v>3</v>
      </c>
      <c r="M1570">
        <f t="shared" si="272"/>
        <v>1</v>
      </c>
      <c r="N1570" s="53">
        <f t="shared" si="273"/>
        <v>2.3333333333333335</v>
      </c>
      <c r="S1570" s="55" t="str">
        <f t="shared" si="274"/>
        <v>C02503</v>
      </c>
      <c r="T1570" s="56">
        <f t="shared" si="275"/>
        <v>2.3333333333333335</v>
      </c>
      <c r="U1570" s="57">
        <f t="shared" si="275"/>
        <v>2.3333333333333335</v>
      </c>
      <c r="V1570" s="51" t="str">
        <f t="shared" si="276"/>
        <v>At Risk Customers</v>
      </c>
    </row>
    <row r="1571" spans="2:22" x14ac:dyDescent="0.25">
      <c r="B1571" t="s">
        <v>1609</v>
      </c>
      <c r="C1571" s="40">
        <v>45449</v>
      </c>
      <c r="D1571" s="2">
        <v>2</v>
      </c>
      <c r="E1571" s="4">
        <v>2648.97</v>
      </c>
      <c r="F1571" s="4"/>
      <c r="G1571" s="4" t="str">
        <f t="shared" si="266"/>
        <v>C02505</v>
      </c>
      <c r="H1571" s="40">
        <f t="shared" si="267"/>
        <v>45449</v>
      </c>
      <c r="I1571" s="2">
        <f t="shared" si="268"/>
        <v>2</v>
      </c>
      <c r="J1571" s="4">
        <f t="shared" si="269"/>
        <v>2648.97</v>
      </c>
      <c r="K1571">
        <f t="shared" si="270"/>
        <v>2</v>
      </c>
      <c r="L1571">
        <f t="shared" si="271"/>
        <v>4</v>
      </c>
      <c r="M1571">
        <f t="shared" si="272"/>
        <v>4</v>
      </c>
      <c r="N1571" s="53">
        <f t="shared" si="273"/>
        <v>3.3333333333333335</v>
      </c>
      <c r="S1571" s="55" t="str">
        <f t="shared" si="274"/>
        <v>C02505</v>
      </c>
      <c r="T1571" s="56">
        <f t="shared" si="275"/>
        <v>3.3333333333333335</v>
      </c>
      <c r="U1571" s="57">
        <f t="shared" si="275"/>
        <v>3.3333333333333335</v>
      </c>
      <c r="V1571" s="51" t="str">
        <f t="shared" si="276"/>
        <v>Loyal or Potential Loyalists</v>
      </c>
    </row>
    <row r="1572" spans="2:22" x14ac:dyDescent="0.25">
      <c r="B1572" t="s">
        <v>1610</v>
      </c>
      <c r="C1572" s="40">
        <v>45830</v>
      </c>
      <c r="D1572" s="2">
        <v>5</v>
      </c>
      <c r="E1572" s="4">
        <v>2013.15</v>
      </c>
      <c r="F1572" s="4"/>
      <c r="G1572" s="4" t="str">
        <f t="shared" si="266"/>
        <v>C02507</v>
      </c>
      <c r="H1572" s="40">
        <f t="shared" si="267"/>
        <v>45830</v>
      </c>
      <c r="I1572" s="2">
        <f t="shared" si="268"/>
        <v>5</v>
      </c>
      <c r="J1572" s="4">
        <f t="shared" si="269"/>
        <v>2013.15</v>
      </c>
      <c r="K1572">
        <f t="shared" si="270"/>
        <v>4</v>
      </c>
      <c r="L1572">
        <f t="shared" si="271"/>
        <v>5</v>
      </c>
      <c r="M1572">
        <f t="shared" si="272"/>
        <v>4</v>
      </c>
      <c r="N1572" s="53">
        <f t="shared" si="273"/>
        <v>4.333333333333333</v>
      </c>
      <c r="S1572" s="55" t="str">
        <f t="shared" si="274"/>
        <v>C02507</v>
      </c>
      <c r="T1572" s="56">
        <f t="shared" si="275"/>
        <v>4.333333333333333</v>
      </c>
      <c r="U1572" s="57">
        <f t="shared" si="275"/>
        <v>4.333333333333333</v>
      </c>
      <c r="V1572" s="51" t="str">
        <f t="shared" si="276"/>
        <v>Champions</v>
      </c>
    </row>
    <row r="1573" spans="2:22" x14ac:dyDescent="0.25">
      <c r="B1573" t="s">
        <v>1611</v>
      </c>
      <c r="C1573" s="40">
        <v>45815</v>
      </c>
      <c r="D1573" s="2">
        <v>1</v>
      </c>
      <c r="E1573" s="4">
        <v>144.28</v>
      </c>
      <c r="F1573" s="4"/>
      <c r="G1573" s="4" t="str">
        <f t="shared" si="266"/>
        <v>C02511</v>
      </c>
      <c r="H1573" s="40">
        <f t="shared" si="267"/>
        <v>45815</v>
      </c>
      <c r="I1573" s="2">
        <f t="shared" si="268"/>
        <v>1</v>
      </c>
      <c r="J1573" s="4">
        <f t="shared" si="269"/>
        <v>144.28</v>
      </c>
      <c r="K1573">
        <f t="shared" si="270"/>
        <v>4</v>
      </c>
      <c r="L1573">
        <f t="shared" si="271"/>
        <v>3</v>
      </c>
      <c r="M1573">
        <f t="shared" si="272"/>
        <v>1</v>
      </c>
      <c r="N1573" s="53">
        <f t="shared" si="273"/>
        <v>2.6666666666666665</v>
      </c>
      <c r="S1573" s="55" t="str">
        <f t="shared" si="274"/>
        <v>C02511</v>
      </c>
      <c r="T1573" s="56">
        <f t="shared" si="275"/>
        <v>2.6666666666666665</v>
      </c>
      <c r="U1573" s="57">
        <f t="shared" si="275"/>
        <v>2.6666666666666665</v>
      </c>
      <c r="V1573" s="51" t="str">
        <f t="shared" si="276"/>
        <v>At Risk Customers</v>
      </c>
    </row>
    <row r="1574" spans="2:22" x14ac:dyDescent="0.25">
      <c r="B1574" t="s">
        <v>1612</v>
      </c>
      <c r="C1574" s="40">
        <v>45772</v>
      </c>
      <c r="D1574" s="2">
        <v>1</v>
      </c>
      <c r="E1574" s="4">
        <v>83.04</v>
      </c>
      <c r="F1574" s="4"/>
      <c r="G1574" s="4" t="str">
        <f t="shared" si="266"/>
        <v>C02513</v>
      </c>
      <c r="H1574" s="40">
        <f t="shared" si="267"/>
        <v>45772</v>
      </c>
      <c r="I1574" s="2">
        <f t="shared" si="268"/>
        <v>1</v>
      </c>
      <c r="J1574" s="4">
        <f t="shared" si="269"/>
        <v>83.04</v>
      </c>
      <c r="K1574">
        <f t="shared" si="270"/>
        <v>3</v>
      </c>
      <c r="L1574">
        <f t="shared" si="271"/>
        <v>3</v>
      </c>
      <c r="M1574">
        <f t="shared" si="272"/>
        <v>1</v>
      </c>
      <c r="N1574" s="53">
        <f t="shared" si="273"/>
        <v>2.3333333333333335</v>
      </c>
      <c r="S1574" s="55" t="str">
        <f t="shared" si="274"/>
        <v>C02513</v>
      </c>
      <c r="T1574" s="56">
        <f t="shared" si="275"/>
        <v>2.3333333333333335</v>
      </c>
      <c r="U1574" s="57">
        <f t="shared" si="275"/>
        <v>2.3333333333333335</v>
      </c>
      <c r="V1574" s="51" t="str">
        <f t="shared" si="276"/>
        <v>At Risk Customers</v>
      </c>
    </row>
    <row r="1575" spans="2:22" x14ac:dyDescent="0.25">
      <c r="B1575" t="s">
        <v>1613</v>
      </c>
      <c r="C1575" s="40">
        <v>45961</v>
      </c>
      <c r="D1575" s="2">
        <v>12</v>
      </c>
      <c r="E1575" s="4">
        <v>15247.7</v>
      </c>
      <c r="F1575" s="4"/>
      <c r="G1575" s="4" t="str">
        <f t="shared" si="266"/>
        <v>C02514</v>
      </c>
      <c r="H1575" s="40">
        <f t="shared" si="267"/>
        <v>45961</v>
      </c>
      <c r="I1575" s="2">
        <f t="shared" si="268"/>
        <v>12</v>
      </c>
      <c r="J1575" s="4">
        <f t="shared" si="269"/>
        <v>15247.7</v>
      </c>
      <c r="K1575">
        <f t="shared" si="270"/>
        <v>5</v>
      </c>
      <c r="L1575">
        <f t="shared" si="271"/>
        <v>5</v>
      </c>
      <c r="M1575">
        <f t="shared" si="272"/>
        <v>5</v>
      </c>
      <c r="N1575" s="53">
        <f t="shared" si="273"/>
        <v>5</v>
      </c>
      <c r="S1575" s="55" t="str">
        <f t="shared" si="274"/>
        <v>C02514</v>
      </c>
      <c r="T1575" s="56">
        <f t="shared" si="275"/>
        <v>5</v>
      </c>
      <c r="U1575" s="57">
        <f t="shared" si="275"/>
        <v>5</v>
      </c>
      <c r="V1575" s="51" t="str">
        <f t="shared" si="276"/>
        <v>Champions</v>
      </c>
    </row>
    <row r="1576" spans="2:22" x14ac:dyDescent="0.25">
      <c r="B1576" t="s">
        <v>1614</v>
      </c>
      <c r="C1576" s="40">
        <v>45941</v>
      </c>
      <c r="D1576" s="2">
        <v>3</v>
      </c>
      <c r="E1576" s="4">
        <v>3209.96</v>
      </c>
      <c r="F1576" s="4"/>
      <c r="G1576" s="4" t="str">
        <f t="shared" si="266"/>
        <v>C02515</v>
      </c>
      <c r="H1576" s="40">
        <f t="shared" si="267"/>
        <v>45941</v>
      </c>
      <c r="I1576" s="2">
        <f t="shared" si="268"/>
        <v>3</v>
      </c>
      <c r="J1576" s="4">
        <f t="shared" si="269"/>
        <v>3209.96</v>
      </c>
      <c r="K1576">
        <f t="shared" si="270"/>
        <v>5</v>
      </c>
      <c r="L1576">
        <f t="shared" si="271"/>
        <v>4</v>
      </c>
      <c r="M1576">
        <f t="shared" si="272"/>
        <v>4</v>
      </c>
      <c r="N1576" s="53">
        <f t="shared" si="273"/>
        <v>4.333333333333333</v>
      </c>
      <c r="S1576" s="55" t="str">
        <f t="shared" si="274"/>
        <v>C02515</v>
      </c>
      <c r="T1576" s="56">
        <f t="shared" si="275"/>
        <v>4.333333333333333</v>
      </c>
      <c r="U1576" s="57">
        <f t="shared" si="275"/>
        <v>4.333333333333333</v>
      </c>
      <c r="V1576" s="51" t="str">
        <f t="shared" si="276"/>
        <v>Champions</v>
      </c>
    </row>
    <row r="1577" spans="2:22" x14ac:dyDescent="0.25">
      <c r="B1577" t="s">
        <v>1615</v>
      </c>
      <c r="C1577" s="40">
        <v>45826</v>
      </c>
      <c r="D1577" s="2">
        <v>1</v>
      </c>
      <c r="E1577" s="4">
        <v>1959.84</v>
      </c>
      <c r="F1577" s="4"/>
      <c r="G1577" s="4" t="str">
        <f t="shared" si="266"/>
        <v>C02517</v>
      </c>
      <c r="H1577" s="40">
        <f t="shared" si="267"/>
        <v>45826</v>
      </c>
      <c r="I1577" s="2">
        <f t="shared" si="268"/>
        <v>1</v>
      </c>
      <c r="J1577" s="4">
        <f t="shared" si="269"/>
        <v>1959.84</v>
      </c>
      <c r="K1577">
        <f t="shared" si="270"/>
        <v>4</v>
      </c>
      <c r="L1577">
        <f t="shared" si="271"/>
        <v>3</v>
      </c>
      <c r="M1577">
        <f t="shared" si="272"/>
        <v>4</v>
      </c>
      <c r="N1577" s="53">
        <f t="shared" si="273"/>
        <v>3.6666666666666665</v>
      </c>
      <c r="S1577" s="55" t="str">
        <f t="shared" si="274"/>
        <v>C02517</v>
      </c>
      <c r="T1577" s="56">
        <f t="shared" si="275"/>
        <v>3.6666666666666665</v>
      </c>
      <c r="U1577" s="57">
        <f t="shared" si="275"/>
        <v>3.6666666666666665</v>
      </c>
      <c r="V1577" s="51" t="str">
        <f t="shared" si="276"/>
        <v>Loyal or Potential Loyalists</v>
      </c>
    </row>
    <row r="1578" spans="2:22" x14ac:dyDescent="0.25">
      <c r="B1578" t="s">
        <v>1616</v>
      </c>
      <c r="C1578" s="40">
        <v>45914</v>
      </c>
      <c r="D1578" s="2">
        <v>3</v>
      </c>
      <c r="E1578" s="4">
        <v>3158.33</v>
      </c>
      <c r="F1578" s="4"/>
      <c r="G1578" s="4" t="str">
        <f t="shared" si="266"/>
        <v>C02521</v>
      </c>
      <c r="H1578" s="40">
        <f t="shared" si="267"/>
        <v>45914</v>
      </c>
      <c r="I1578" s="2">
        <f t="shared" si="268"/>
        <v>3</v>
      </c>
      <c r="J1578" s="4">
        <f t="shared" si="269"/>
        <v>3158.33</v>
      </c>
      <c r="K1578">
        <f t="shared" si="270"/>
        <v>4</v>
      </c>
      <c r="L1578">
        <f t="shared" si="271"/>
        <v>4</v>
      </c>
      <c r="M1578">
        <f t="shared" si="272"/>
        <v>4</v>
      </c>
      <c r="N1578" s="53">
        <f t="shared" si="273"/>
        <v>4</v>
      </c>
      <c r="S1578" s="55" t="str">
        <f t="shared" si="274"/>
        <v>C02521</v>
      </c>
      <c r="T1578" s="56">
        <f t="shared" si="275"/>
        <v>4</v>
      </c>
      <c r="U1578" s="57">
        <f t="shared" si="275"/>
        <v>4</v>
      </c>
      <c r="V1578" s="51" t="str">
        <f t="shared" si="276"/>
        <v>Loyal or Potential Loyalists</v>
      </c>
    </row>
    <row r="1579" spans="2:22" x14ac:dyDescent="0.25">
      <c r="B1579" t="s">
        <v>1617</v>
      </c>
      <c r="C1579" s="40">
        <v>45818</v>
      </c>
      <c r="D1579" s="2">
        <v>4</v>
      </c>
      <c r="E1579" s="4">
        <v>9538.6299999999992</v>
      </c>
      <c r="F1579" s="4"/>
      <c r="G1579" s="4" t="str">
        <f t="shared" si="266"/>
        <v>C02522</v>
      </c>
      <c r="H1579" s="40">
        <f t="shared" si="267"/>
        <v>45818</v>
      </c>
      <c r="I1579" s="2">
        <f t="shared" si="268"/>
        <v>4</v>
      </c>
      <c r="J1579" s="4">
        <f t="shared" si="269"/>
        <v>9538.6299999999992</v>
      </c>
      <c r="K1579">
        <f t="shared" si="270"/>
        <v>4</v>
      </c>
      <c r="L1579">
        <f t="shared" si="271"/>
        <v>5</v>
      </c>
      <c r="M1579">
        <f t="shared" si="272"/>
        <v>5</v>
      </c>
      <c r="N1579" s="53">
        <f t="shared" si="273"/>
        <v>4.666666666666667</v>
      </c>
      <c r="S1579" s="55" t="str">
        <f t="shared" si="274"/>
        <v>C02522</v>
      </c>
      <c r="T1579" s="56">
        <f t="shared" si="275"/>
        <v>4.666666666666667</v>
      </c>
      <c r="U1579" s="57">
        <f t="shared" si="275"/>
        <v>4.666666666666667</v>
      </c>
      <c r="V1579" s="51" t="str">
        <f t="shared" si="276"/>
        <v>Champions</v>
      </c>
    </row>
    <row r="1580" spans="2:22" x14ac:dyDescent="0.25">
      <c r="B1580" t="s">
        <v>1618</v>
      </c>
      <c r="C1580" s="40">
        <v>45186</v>
      </c>
      <c r="D1580" s="2">
        <v>1</v>
      </c>
      <c r="E1580" s="4">
        <v>347.74</v>
      </c>
      <c r="F1580" s="4"/>
      <c r="G1580" s="4" t="str">
        <f t="shared" si="266"/>
        <v>C02525</v>
      </c>
      <c r="H1580" s="40">
        <f t="shared" si="267"/>
        <v>45186</v>
      </c>
      <c r="I1580" s="2">
        <f t="shared" si="268"/>
        <v>1</v>
      </c>
      <c r="J1580" s="4">
        <f t="shared" si="269"/>
        <v>347.74</v>
      </c>
      <c r="K1580">
        <f t="shared" si="270"/>
        <v>1</v>
      </c>
      <c r="L1580">
        <f t="shared" si="271"/>
        <v>3</v>
      </c>
      <c r="M1580">
        <f t="shared" si="272"/>
        <v>2</v>
      </c>
      <c r="N1580" s="53">
        <f t="shared" si="273"/>
        <v>2</v>
      </c>
      <c r="S1580" s="55" t="str">
        <f t="shared" si="274"/>
        <v>C02525</v>
      </c>
      <c r="T1580" s="56">
        <f t="shared" si="275"/>
        <v>2</v>
      </c>
      <c r="U1580" s="57">
        <f t="shared" si="275"/>
        <v>2</v>
      </c>
      <c r="V1580" s="51" t="str">
        <f t="shared" si="276"/>
        <v>Lost Customers</v>
      </c>
    </row>
    <row r="1581" spans="2:22" x14ac:dyDescent="0.25">
      <c r="B1581" t="s">
        <v>1619</v>
      </c>
      <c r="C1581" s="40">
        <v>45325</v>
      </c>
      <c r="D1581" s="2">
        <v>1</v>
      </c>
      <c r="E1581" s="4">
        <v>45.61</v>
      </c>
      <c r="F1581" s="4"/>
      <c r="G1581" s="4" t="str">
        <f t="shared" si="266"/>
        <v>C02527</v>
      </c>
      <c r="H1581" s="40">
        <f t="shared" si="267"/>
        <v>45325</v>
      </c>
      <c r="I1581" s="2">
        <f t="shared" si="268"/>
        <v>1</v>
      </c>
      <c r="J1581" s="4">
        <f t="shared" si="269"/>
        <v>45.61</v>
      </c>
      <c r="K1581">
        <f t="shared" si="270"/>
        <v>2</v>
      </c>
      <c r="L1581">
        <f t="shared" si="271"/>
        <v>3</v>
      </c>
      <c r="M1581">
        <f t="shared" si="272"/>
        <v>1</v>
      </c>
      <c r="N1581" s="53">
        <f t="shared" si="273"/>
        <v>2</v>
      </c>
      <c r="S1581" s="55" t="str">
        <f t="shared" si="274"/>
        <v>C02527</v>
      </c>
      <c r="T1581" s="56">
        <f t="shared" si="275"/>
        <v>2</v>
      </c>
      <c r="U1581" s="57">
        <f t="shared" si="275"/>
        <v>2</v>
      </c>
      <c r="V1581" s="51" t="str">
        <f t="shared" si="276"/>
        <v>Lost Customers</v>
      </c>
    </row>
    <row r="1582" spans="2:22" x14ac:dyDescent="0.25">
      <c r="B1582" t="s">
        <v>1620</v>
      </c>
      <c r="C1582" s="40">
        <v>45283</v>
      </c>
      <c r="D1582" s="2">
        <v>1</v>
      </c>
      <c r="E1582" s="4">
        <v>70.23</v>
      </c>
      <c r="F1582" s="4"/>
      <c r="G1582" s="4" t="str">
        <f t="shared" si="266"/>
        <v>C02531</v>
      </c>
      <c r="H1582" s="40">
        <f t="shared" si="267"/>
        <v>45283</v>
      </c>
      <c r="I1582" s="2">
        <f t="shared" si="268"/>
        <v>1</v>
      </c>
      <c r="J1582" s="4">
        <f t="shared" si="269"/>
        <v>70.23</v>
      </c>
      <c r="K1582">
        <f t="shared" si="270"/>
        <v>1</v>
      </c>
      <c r="L1582">
        <f t="shared" si="271"/>
        <v>3</v>
      </c>
      <c r="M1582">
        <f t="shared" si="272"/>
        <v>1</v>
      </c>
      <c r="N1582" s="53">
        <f t="shared" si="273"/>
        <v>1.6666666666666667</v>
      </c>
      <c r="S1582" s="55" t="str">
        <f t="shared" si="274"/>
        <v>C02531</v>
      </c>
      <c r="T1582" s="56">
        <f t="shared" si="275"/>
        <v>1.6666666666666667</v>
      </c>
      <c r="U1582" s="57">
        <f t="shared" si="275"/>
        <v>1.6666666666666667</v>
      </c>
      <c r="V1582" s="51" t="str">
        <f t="shared" si="276"/>
        <v>Lost Customers</v>
      </c>
    </row>
    <row r="1583" spans="2:22" x14ac:dyDescent="0.25">
      <c r="B1583" t="s">
        <v>1621</v>
      </c>
      <c r="C1583" s="40">
        <v>45335</v>
      </c>
      <c r="D1583" s="2">
        <v>1</v>
      </c>
      <c r="E1583" s="4">
        <v>725.37</v>
      </c>
      <c r="F1583" s="4"/>
      <c r="G1583" s="4" t="str">
        <f t="shared" si="266"/>
        <v>C02532</v>
      </c>
      <c r="H1583" s="40">
        <f t="shared" si="267"/>
        <v>45335</v>
      </c>
      <c r="I1583" s="2">
        <f t="shared" si="268"/>
        <v>1</v>
      </c>
      <c r="J1583" s="4">
        <f t="shared" si="269"/>
        <v>725.37</v>
      </c>
      <c r="K1583">
        <f t="shared" si="270"/>
        <v>2</v>
      </c>
      <c r="L1583">
        <f t="shared" si="271"/>
        <v>3</v>
      </c>
      <c r="M1583">
        <f t="shared" si="272"/>
        <v>3</v>
      </c>
      <c r="N1583" s="53">
        <f t="shared" si="273"/>
        <v>2.6666666666666665</v>
      </c>
      <c r="S1583" s="55" t="str">
        <f t="shared" si="274"/>
        <v>C02532</v>
      </c>
      <c r="T1583" s="56">
        <f t="shared" si="275"/>
        <v>2.6666666666666665</v>
      </c>
      <c r="U1583" s="57">
        <f t="shared" si="275"/>
        <v>2.6666666666666665</v>
      </c>
      <c r="V1583" s="51" t="str">
        <f t="shared" si="276"/>
        <v>At Risk Customers</v>
      </c>
    </row>
    <row r="1584" spans="2:22" x14ac:dyDescent="0.25">
      <c r="B1584" t="s">
        <v>1622</v>
      </c>
      <c r="C1584" s="40">
        <v>45837</v>
      </c>
      <c r="D1584" s="2">
        <v>1</v>
      </c>
      <c r="E1584" s="4">
        <v>210.04</v>
      </c>
      <c r="F1584" s="4"/>
      <c r="G1584" s="4" t="str">
        <f t="shared" si="266"/>
        <v>C02533</v>
      </c>
      <c r="H1584" s="40">
        <f t="shared" si="267"/>
        <v>45837</v>
      </c>
      <c r="I1584" s="2">
        <f t="shared" si="268"/>
        <v>1</v>
      </c>
      <c r="J1584" s="4">
        <f t="shared" si="269"/>
        <v>210.04</v>
      </c>
      <c r="K1584">
        <f t="shared" si="270"/>
        <v>4</v>
      </c>
      <c r="L1584">
        <f t="shared" si="271"/>
        <v>3</v>
      </c>
      <c r="M1584">
        <f t="shared" si="272"/>
        <v>2</v>
      </c>
      <c r="N1584" s="53">
        <f t="shared" si="273"/>
        <v>3</v>
      </c>
      <c r="S1584" s="55" t="str">
        <f t="shared" si="274"/>
        <v>C02533</v>
      </c>
      <c r="T1584" s="56">
        <f t="shared" si="275"/>
        <v>3</v>
      </c>
      <c r="U1584" s="57">
        <f t="shared" si="275"/>
        <v>3</v>
      </c>
      <c r="V1584" s="51" t="str">
        <f t="shared" si="276"/>
        <v>At Risk Customers</v>
      </c>
    </row>
    <row r="1585" spans="2:22" x14ac:dyDescent="0.25">
      <c r="B1585" t="s">
        <v>1623</v>
      </c>
      <c r="C1585" s="40">
        <v>45737</v>
      </c>
      <c r="D1585" s="2">
        <v>25</v>
      </c>
      <c r="E1585" s="4">
        <v>21708.799999999999</v>
      </c>
      <c r="F1585" s="4"/>
      <c r="G1585" s="4" t="str">
        <f t="shared" si="266"/>
        <v>C02534</v>
      </c>
      <c r="H1585" s="40">
        <f t="shared" si="267"/>
        <v>45737</v>
      </c>
      <c r="I1585" s="2">
        <f t="shared" si="268"/>
        <v>25</v>
      </c>
      <c r="J1585" s="4">
        <f t="shared" si="269"/>
        <v>21708.799999999999</v>
      </c>
      <c r="K1585">
        <f t="shared" si="270"/>
        <v>3</v>
      </c>
      <c r="L1585">
        <f t="shared" si="271"/>
        <v>5</v>
      </c>
      <c r="M1585">
        <f t="shared" si="272"/>
        <v>5</v>
      </c>
      <c r="N1585" s="53">
        <f t="shared" si="273"/>
        <v>4.333333333333333</v>
      </c>
      <c r="S1585" s="55" t="str">
        <f t="shared" si="274"/>
        <v>C02534</v>
      </c>
      <c r="T1585" s="56">
        <f t="shared" si="275"/>
        <v>4.333333333333333</v>
      </c>
      <c r="U1585" s="57">
        <f t="shared" si="275"/>
        <v>4.333333333333333</v>
      </c>
      <c r="V1585" s="51" t="str">
        <f t="shared" si="276"/>
        <v>Champions</v>
      </c>
    </row>
    <row r="1586" spans="2:22" x14ac:dyDescent="0.25">
      <c r="B1586" t="s">
        <v>1624</v>
      </c>
      <c r="C1586" s="40">
        <v>45011</v>
      </c>
      <c r="D1586" s="2">
        <v>1</v>
      </c>
      <c r="E1586" s="4">
        <v>93</v>
      </c>
      <c r="F1586" s="4"/>
      <c r="G1586" s="4" t="str">
        <f t="shared" si="266"/>
        <v>C02537</v>
      </c>
      <c r="H1586" s="40">
        <f t="shared" si="267"/>
        <v>45011</v>
      </c>
      <c r="I1586" s="2">
        <f t="shared" si="268"/>
        <v>1</v>
      </c>
      <c r="J1586" s="4">
        <f t="shared" si="269"/>
        <v>93</v>
      </c>
      <c r="K1586">
        <f t="shared" si="270"/>
        <v>1</v>
      </c>
      <c r="L1586">
        <f t="shared" si="271"/>
        <v>3</v>
      </c>
      <c r="M1586">
        <f t="shared" si="272"/>
        <v>1</v>
      </c>
      <c r="N1586" s="53">
        <f t="shared" si="273"/>
        <v>1.6666666666666667</v>
      </c>
      <c r="S1586" s="55" t="str">
        <f t="shared" si="274"/>
        <v>C02537</v>
      </c>
      <c r="T1586" s="56">
        <f t="shared" si="275"/>
        <v>1.6666666666666667</v>
      </c>
      <c r="U1586" s="57">
        <f t="shared" si="275"/>
        <v>1.6666666666666667</v>
      </c>
      <c r="V1586" s="51" t="str">
        <f t="shared" si="276"/>
        <v>Lost Customers</v>
      </c>
    </row>
    <row r="1587" spans="2:22" x14ac:dyDescent="0.25">
      <c r="B1587" t="s">
        <v>1625</v>
      </c>
      <c r="C1587" s="40">
        <v>46019</v>
      </c>
      <c r="D1587" s="2">
        <v>4</v>
      </c>
      <c r="E1587" s="4">
        <v>2450.14</v>
      </c>
      <c r="F1587" s="4"/>
      <c r="G1587" s="4" t="str">
        <f t="shared" si="266"/>
        <v>C02539</v>
      </c>
      <c r="H1587" s="40">
        <f t="shared" si="267"/>
        <v>46019</v>
      </c>
      <c r="I1587" s="2">
        <f t="shared" si="268"/>
        <v>4</v>
      </c>
      <c r="J1587" s="4">
        <f t="shared" si="269"/>
        <v>2450.14</v>
      </c>
      <c r="K1587">
        <f t="shared" si="270"/>
        <v>5</v>
      </c>
      <c r="L1587">
        <f t="shared" si="271"/>
        <v>5</v>
      </c>
      <c r="M1587">
        <f t="shared" si="272"/>
        <v>4</v>
      </c>
      <c r="N1587" s="53">
        <f t="shared" si="273"/>
        <v>4.666666666666667</v>
      </c>
      <c r="S1587" s="55" t="str">
        <f t="shared" si="274"/>
        <v>C02539</v>
      </c>
      <c r="T1587" s="56">
        <f t="shared" si="275"/>
        <v>4.666666666666667</v>
      </c>
      <c r="U1587" s="57">
        <f t="shared" si="275"/>
        <v>4.666666666666667</v>
      </c>
      <c r="V1587" s="51" t="str">
        <f t="shared" si="276"/>
        <v>Champions</v>
      </c>
    </row>
    <row r="1588" spans="2:22" x14ac:dyDescent="0.25">
      <c r="B1588" t="s">
        <v>1626</v>
      </c>
      <c r="C1588" s="40">
        <v>45723</v>
      </c>
      <c r="D1588" s="2">
        <v>1</v>
      </c>
      <c r="E1588" s="4">
        <v>440.79</v>
      </c>
      <c r="F1588" s="4"/>
      <c r="G1588" s="4" t="str">
        <f t="shared" si="266"/>
        <v>C02541</v>
      </c>
      <c r="H1588" s="40">
        <f t="shared" si="267"/>
        <v>45723</v>
      </c>
      <c r="I1588" s="2">
        <f t="shared" si="268"/>
        <v>1</v>
      </c>
      <c r="J1588" s="4">
        <f t="shared" si="269"/>
        <v>440.79</v>
      </c>
      <c r="K1588">
        <f t="shared" si="270"/>
        <v>3</v>
      </c>
      <c r="L1588">
        <f t="shared" si="271"/>
        <v>3</v>
      </c>
      <c r="M1588">
        <f t="shared" si="272"/>
        <v>2</v>
      </c>
      <c r="N1588" s="53">
        <f t="shared" si="273"/>
        <v>2.6666666666666665</v>
      </c>
      <c r="S1588" s="55" t="str">
        <f t="shared" si="274"/>
        <v>C02541</v>
      </c>
      <c r="T1588" s="56">
        <f t="shared" si="275"/>
        <v>2.6666666666666665</v>
      </c>
      <c r="U1588" s="57">
        <f t="shared" si="275"/>
        <v>2.6666666666666665</v>
      </c>
      <c r="V1588" s="51" t="str">
        <f t="shared" si="276"/>
        <v>At Risk Customers</v>
      </c>
    </row>
    <row r="1589" spans="2:22" x14ac:dyDescent="0.25">
      <c r="B1589" t="s">
        <v>1627</v>
      </c>
      <c r="C1589" s="40">
        <v>45868</v>
      </c>
      <c r="D1589" s="2">
        <v>3</v>
      </c>
      <c r="E1589" s="4">
        <v>3260.17</v>
      </c>
      <c r="F1589" s="4"/>
      <c r="G1589" s="4" t="str">
        <f t="shared" si="266"/>
        <v>C02542</v>
      </c>
      <c r="H1589" s="40">
        <f t="shared" si="267"/>
        <v>45868</v>
      </c>
      <c r="I1589" s="2">
        <f t="shared" si="268"/>
        <v>3</v>
      </c>
      <c r="J1589" s="4">
        <f t="shared" si="269"/>
        <v>3260.17</v>
      </c>
      <c r="K1589">
        <f t="shared" si="270"/>
        <v>4</v>
      </c>
      <c r="L1589">
        <f t="shared" si="271"/>
        <v>4</v>
      </c>
      <c r="M1589">
        <f t="shared" si="272"/>
        <v>4</v>
      </c>
      <c r="N1589" s="53">
        <f t="shared" si="273"/>
        <v>4</v>
      </c>
      <c r="S1589" s="55" t="str">
        <f t="shared" si="274"/>
        <v>C02542</v>
      </c>
      <c r="T1589" s="56">
        <f t="shared" si="275"/>
        <v>4</v>
      </c>
      <c r="U1589" s="57">
        <f t="shared" si="275"/>
        <v>4</v>
      </c>
      <c r="V1589" s="51" t="str">
        <f t="shared" si="276"/>
        <v>Loyal or Potential Loyalists</v>
      </c>
    </row>
    <row r="1590" spans="2:22" x14ac:dyDescent="0.25">
      <c r="B1590" t="s">
        <v>1628</v>
      </c>
      <c r="C1590" s="40">
        <v>45006</v>
      </c>
      <c r="D1590" s="2">
        <v>1</v>
      </c>
      <c r="E1590" s="4">
        <v>176.75</v>
      </c>
      <c r="F1590" s="4"/>
      <c r="G1590" s="4" t="str">
        <f t="shared" si="266"/>
        <v>C02543</v>
      </c>
      <c r="H1590" s="40">
        <f t="shared" si="267"/>
        <v>45006</v>
      </c>
      <c r="I1590" s="2">
        <f t="shared" si="268"/>
        <v>1</v>
      </c>
      <c r="J1590" s="4">
        <f t="shared" si="269"/>
        <v>176.75</v>
      </c>
      <c r="K1590">
        <f t="shared" si="270"/>
        <v>1</v>
      </c>
      <c r="L1590">
        <f t="shared" si="271"/>
        <v>3</v>
      </c>
      <c r="M1590">
        <f t="shared" si="272"/>
        <v>1</v>
      </c>
      <c r="N1590" s="53">
        <f t="shared" si="273"/>
        <v>1.6666666666666667</v>
      </c>
      <c r="S1590" s="55" t="str">
        <f t="shared" si="274"/>
        <v>C02543</v>
      </c>
      <c r="T1590" s="56">
        <f t="shared" si="275"/>
        <v>1.6666666666666667</v>
      </c>
      <c r="U1590" s="57">
        <f t="shared" si="275"/>
        <v>1.6666666666666667</v>
      </c>
      <c r="V1590" s="51" t="str">
        <f t="shared" si="276"/>
        <v>Lost Customers</v>
      </c>
    </row>
    <row r="1591" spans="2:22" x14ac:dyDescent="0.25">
      <c r="B1591" t="s">
        <v>1629</v>
      </c>
      <c r="C1591" s="40">
        <v>45910</v>
      </c>
      <c r="D1591" s="2">
        <v>3</v>
      </c>
      <c r="E1591" s="4">
        <v>897.97</v>
      </c>
      <c r="F1591" s="4"/>
      <c r="G1591" s="4" t="str">
        <f t="shared" si="266"/>
        <v>C02547</v>
      </c>
      <c r="H1591" s="40">
        <f t="shared" si="267"/>
        <v>45910</v>
      </c>
      <c r="I1591" s="2">
        <f t="shared" si="268"/>
        <v>3</v>
      </c>
      <c r="J1591" s="4">
        <f t="shared" si="269"/>
        <v>897.97</v>
      </c>
      <c r="K1591">
        <f t="shared" si="270"/>
        <v>4</v>
      </c>
      <c r="L1591">
        <f t="shared" si="271"/>
        <v>4</v>
      </c>
      <c r="M1591">
        <f t="shared" si="272"/>
        <v>3</v>
      </c>
      <c r="N1591" s="53">
        <f t="shared" si="273"/>
        <v>3.6666666666666665</v>
      </c>
      <c r="S1591" s="55" t="str">
        <f t="shared" si="274"/>
        <v>C02547</v>
      </c>
      <c r="T1591" s="56">
        <f t="shared" si="275"/>
        <v>3.6666666666666665</v>
      </c>
      <c r="U1591" s="57">
        <f t="shared" si="275"/>
        <v>3.6666666666666665</v>
      </c>
      <c r="V1591" s="51" t="str">
        <f t="shared" si="276"/>
        <v>Loyal or Potential Loyalists</v>
      </c>
    </row>
    <row r="1592" spans="2:22" x14ac:dyDescent="0.25">
      <c r="B1592" t="s">
        <v>1630</v>
      </c>
      <c r="C1592" s="40">
        <v>45516</v>
      </c>
      <c r="D1592" s="2">
        <v>1</v>
      </c>
      <c r="E1592" s="4">
        <v>762.2</v>
      </c>
      <c r="F1592" s="4"/>
      <c r="G1592" s="4" t="str">
        <f t="shared" si="266"/>
        <v>C02550</v>
      </c>
      <c r="H1592" s="40">
        <f t="shared" si="267"/>
        <v>45516</v>
      </c>
      <c r="I1592" s="2">
        <f t="shared" si="268"/>
        <v>1</v>
      </c>
      <c r="J1592" s="4">
        <f t="shared" si="269"/>
        <v>762.2</v>
      </c>
      <c r="K1592">
        <f t="shared" si="270"/>
        <v>2</v>
      </c>
      <c r="L1592">
        <f t="shared" si="271"/>
        <v>3</v>
      </c>
      <c r="M1592">
        <f t="shared" si="272"/>
        <v>3</v>
      </c>
      <c r="N1592" s="53">
        <f t="shared" si="273"/>
        <v>2.6666666666666665</v>
      </c>
      <c r="S1592" s="55" t="str">
        <f t="shared" si="274"/>
        <v>C02550</v>
      </c>
      <c r="T1592" s="56">
        <f t="shared" si="275"/>
        <v>2.6666666666666665</v>
      </c>
      <c r="U1592" s="57">
        <f t="shared" si="275"/>
        <v>2.6666666666666665</v>
      </c>
      <c r="V1592" s="51" t="str">
        <f t="shared" si="276"/>
        <v>At Risk Customers</v>
      </c>
    </row>
    <row r="1593" spans="2:22" x14ac:dyDescent="0.25">
      <c r="B1593" t="s">
        <v>1631</v>
      </c>
      <c r="C1593" s="40">
        <v>45383</v>
      </c>
      <c r="D1593" s="2">
        <v>1</v>
      </c>
      <c r="E1593" s="4">
        <v>478.24</v>
      </c>
      <c r="F1593" s="4"/>
      <c r="G1593" s="4" t="str">
        <f t="shared" si="266"/>
        <v>C02551</v>
      </c>
      <c r="H1593" s="40">
        <f t="shared" si="267"/>
        <v>45383</v>
      </c>
      <c r="I1593" s="2">
        <f t="shared" si="268"/>
        <v>1</v>
      </c>
      <c r="J1593" s="4">
        <f t="shared" si="269"/>
        <v>478.24</v>
      </c>
      <c r="K1593">
        <f t="shared" si="270"/>
        <v>2</v>
      </c>
      <c r="L1593">
        <f t="shared" si="271"/>
        <v>3</v>
      </c>
      <c r="M1593">
        <f t="shared" si="272"/>
        <v>3</v>
      </c>
      <c r="N1593" s="53">
        <f t="shared" si="273"/>
        <v>2.6666666666666665</v>
      </c>
      <c r="S1593" s="55" t="str">
        <f t="shared" si="274"/>
        <v>C02551</v>
      </c>
      <c r="T1593" s="56">
        <f t="shared" si="275"/>
        <v>2.6666666666666665</v>
      </c>
      <c r="U1593" s="57">
        <f t="shared" si="275"/>
        <v>2.6666666666666665</v>
      </c>
      <c r="V1593" s="51" t="str">
        <f t="shared" si="276"/>
        <v>At Risk Customers</v>
      </c>
    </row>
    <row r="1594" spans="2:22" x14ac:dyDescent="0.25">
      <c r="B1594" t="s">
        <v>1632</v>
      </c>
      <c r="C1594" s="40">
        <v>45665</v>
      </c>
      <c r="D1594" s="2">
        <v>1</v>
      </c>
      <c r="E1594" s="4">
        <v>346.21</v>
      </c>
      <c r="F1594" s="4"/>
      <c r="G1594" s="4" t="str">
        <f t="shared" si="266"/>
        <v>C02553</v>
      </c>
      <c r="H1594" s="40">
        <f t="shared" si="267"/>
        <v>45665</v>
      </c>
      <c r="I1594" s="2">
        <f t="shared" si="268"/>
        <v>1</v>
      </c>
      <c r="J1594" s="4">
        <f t="shared" si="269"/>
        <v>346.21</v>
      </c>
      <c r="K1594">
        <f t="shared" si="270"/>
        <v>3</v>
      </c>
      <c r="L1594">
        <f t="shared" si="271"/>
        <v>3</v>
      </c>
      <c r="M1594">
        <f t="shared" si="272"/>
        <v>2</v>
      </c>
      <c r="N1594" s="53">
        <f t="shared" si="273"/>
        <v>2.6666666666666665</v>
      </c>
      <c r="S1594" s="55" t="str">
        <f t="shared" si="274"/>
        <v>C02553</v>
      </c>
      <c r="T1594" s="56">
        <f t="shared" si="275"/>
        <v>2.6666666666666665</v>
      </c>
      <c r="U1594" s="57">
        <f t="shared" si="275"/>
        <v>2.6666666666666665</v>
      </c>
      <c r="V1594" s="51" t="str">
        <f t="shared" si="276"/>
        <v>At Risk Customers</v>
      </c>
    </row>
    <row r="1595" spans="2:22" x14ac:dyDescent="0.25">
      <c r="B1595" t="s">
        <v>1633</v>
      </c>
      <c r="C1595" s="40">
        <v>45815</v>
      </c>
      <c r="D1595" s="2">
        <v>1</v>
      </c>
      <c r="E1595" s="4">
        <v>36.21</v>
      </c>
      <c r="F1595" s="4"/>
      <c r="G1595" s="4" t="str">
        <f t="shared" si="266"/>
        <v>C02555</v>
      </c>
      <c r="H1595" s="40">
        <f t="shared" si="267"/>
        <v>45815</v>
      </c>
      <c r="I1595" s="2">
        <f t="shared" si="268"/>
        <v>1</v>
      </c>
      <c r="J1595" s="4">
        <f t="shared" si="269"/>
        <v>36.21</v>
      </c>
      <c r="K1595">
        <f t="shared" si="270"/>
        <v>4</v>
      </c>
      <c r="L1595">
        <f t="shared" si="271"/>
        <v>3</v>
      </c>
      <c r="M1595">
        <f t="shared" si="272"/>
        <v>1</v>
      </c>
      <c r="N1595" s="53">
        <f t="shared" si="273"/>
        <v>2.6666666666666665</v>
      </c>
      <c r="S1595" s="55" t="str">
        <f t="shared" si="274"/>
        <v>C02555</v>
      </c>
      <c r="T1595" s="56">
        <f t="shared" si="275"/>
        <v>2.6666666666666665</v>
      </c>
      <c r="U1595" s="57">
        <f t="shared" si="275"/>
        <v>2.6666666666666665</v>
      </c>
      <c r="V1595" s="51" t="str">
        <f t="shared" si="276"/>
        <v>At Risk Customers</v>
      </c>
    </row>
    <row r="1596" spans="2:22" x14ac:dyDescent="0.25">
      <c r="B1596" t="s">
        <v>1634</v>
      </c>
      <c r="C1596" s="40">
        <v>45662</v>
      </c>
      <c r="D1596" s="2">
        <v>2</v>
      </c>
      <c r="E1596" s="4">
        <v>921.15</v>
      </c>
      <c r="F1596" s="4"/>
      <c r="G1596" s="4" t="str">
        <f t="shared" si="266"/>
        <v>C02556</v>
      </c>
      <c r="H1596" s="40">
        <f t="shared" si="267"/>
        <v>45662</v>
      </c>
      <c r="I1596" s="2">
        <f t="shared" si="268"/>
        <v>2</v>
      </c>
      <c r="J1596" s="4">
        <f t="shared" si="269"/>
        <v>921.15</v>
      </c>
      <c r="K1596">
        <f t="shared" si="270"/>
        <v>3</v>
      </c>
      <c r="L1596">
        <f t="shared" si="271"/>
        <v>4</v>
      </c>
      <c r="M1596">
        <f t="shared" si="272"/>
        <v>3</v>
      </c>
      <c r="N1596" s="53">
        <f t="shared" si="273"/>
        <v>3.3333333333333335</v>
      </c>
      <c r="S1596" s="55" t="str">
        <f t="shared" si="274"/>
        <v>C02556</v>
      </c>
      <c r="T1596" s="56">
        <f t="shared" si="275"/>
        <v>3.3333333333333335</v>
      </c>
      <c r="U1596" s="57">
        <f t="shared" si="275"/>
        <v>3.3333333333333335</v>
      </c>
      <c r="V1596" s="51" t="str">
        <f t="shared" si="276"/>
        <v>Loyal or Potential Loyalists</v>
      </c>
    </row>
    <row r="1597" spans="2:22" x14ac:dyDescent="0.25">
      <c r="B1597" t="s">
        <v>1635</v>
      </c>
      <c r="C1597" s="40">
        <v>45247</v>
      </c>
      <c r="D1597" s="2">
        <v>2</v>
      </c>
      <c r="E1597" s="4">
        <v>204.17</v>
      </c>
      <c r="F1597" s="4"/>
      <c r="G1597" s="4" t="str">
        <f t="shared" si="266"/>
        <v>C02560</v>
      </c>
      <c r="H1597" s="40">
        <f t="shared" si="267"/>
        <v>45247</v>
      </c>
      <c r="I1597" s="2">
        <f t="shared" si="268"/>
        <v>2</v>
      </c>
      <c r="J1597" s="4">
        <f t="shared" si="269"/>
        <v>204.17</v>
      </c>
      <c r="K1597">
        <f t="shared" si="270"/>
        <v>1</v>
      </c>
      <c r="L1597">
        <f t="shared" si="271"/>
        <v>4</v>
      </c>
      <c r="M1597">
        <f t="shared" si="272"/>
        <v>2</v>
      </c>
      <c r="N1597" s="53">
        <f t="shared" si="273"/>
        <v>2.3333333333333335</v>
      </c>
      <c r="S1597" s="55" t="str">
        <f t="shared" si="274"/>
        <v>C02560</v>
      </c>
      <c r="T1597" s="56">
        <f t="shared" si="275"/>
        <v>2.3333333333333335</v>
      </c>
      <c r="U1597" s="57">
        <f t="shared" si="275"/>
        <v>2.3333333333333335</v>
      </c>
      <c r="V1597" s="51" t="str">
        <f t="shared" si="276"/>
        <v>At Risk Customers</v>
      </c>
    </row>
    <row r="1598" spans="2:22" x14ac:dyDescent="0.25">
      <c r="B1598" t="s">
        <v>1636</v>
      </c>
      <c r="C1598" s="40">
        <v>45139</v>
      </c>
      <c r="D1598" s="2">
        <v>1</v>
      </c>
      <c r="E1598" s="4">
        <v>790.1</v>
      </c>
      <c r="F1598" s="4"/>
      <c r="G1598" s="4" t="str">
        <f t="shared" si="266"/>
        <v>C02561</v>
      </c>
      <c r="H1598" s="40">
        <f t="shared" si="267"/>
        <v>45139</v>
      </c>
      <c r="I1598" s="2">
        <f t="shared" si="268"/>
        <v>1</v>
      </c>
      <c r="J1598" s="4">
        <f t="shared" si="269"/>
        <v>790.1</v>
      </c>
      <c r="K1598">
        <f t="shared" si="270"/>
        <v>1</v>
      </c>
      <c r="L1598">
        <f t="shared" si="271"/>
        <v>3</v>
      </c>
      <c r="M1598">
        <f t="shared" si="272"/>
        <v>3</v>
      </c>
      <c r="N1598" s="53">
        <f t="shared" si="273"/>
        <v>2.3333333333333335</v>
      </c>
      <c r="S1598" s="55" t="str">
        <f t="shared" si="274"/>
        <v>C02561</v>
      </c>
      <c r="T1598" s="56">
        <f t="shared" si="275"/>
        <v>2.3333333333333335</v>
      </c>
      <c r="U1598" s="57">
        <f t="shared" si="275"/>
        <v>2.3333333333333335</v>
      </c>
      <c r="V1598" s="51" t="str">
        <f t="shared" si="276"/>
        <v>At Risk Customers</v>
      </c>
    </row>
    <row r="1599" spans="2:22" x14ac:dyDescent="0.25">
      <c r="B1599" t="s">
        <v>1637</v>
      </c>
      <c r="C1599" s="40">
        <v>45618</v>
      </c>
      <c r="D1599" s="2">
        <v>2</v>
      </c>
      <c r="E1599" s="4">
        <v>390</v>
      </c>
      <c r="F1599" s="4"/>
      <c r="G1599" s="4" t="str">
        <f t="shared" si="266"/>
        <v>C02562</v>
      </c>
      <c r="H1599" s="40">
        <f t="shared" si="267"/>
        <v>45618</v>
      </c>
      <c r="I1599" s="2">
        <f t="shared" si="268"/>
        <v>2</v>
      </c>
      <c r="J1599" s="4">
        <f t="shared" si="269"/>
        <v>390</v>
      </c>
      <c r="K1599">
        <f t="shared" si="270"/>
        <v>3</v>
      </c>
      <c r="L1599">
        <f t="shared" si="271"/>
        <v>4</v>
      </c>
      <c r="M1599">
        <f t="shared" si="272"/>
        <v>2</v>
      </c>
      <c r="N1599" s="53">
        <f t="shared" si="273"/>
        <v>3</v>
      </c>
      <c r="S1599" s="55" t="str">
        <f t="shared" si="274"/>
        <v>C02562</v>
      </c>
      <c r="T1599" s="56">
        <f t="shared" si="275"/>
        <v>3</v>
      </c>
      <c r="U1599" s="57">
        <f t="shared" si="275"/>
        <v>3</v>
      </c>
      <c r="V1599" s="51" t="str">
        <f t="shared" si="276"/>
        <v>At Risk Customers</v>
      </c>
    </row>
    <row r="1600" spans="2:22" x14ac:dyDescent="0.25">
      <c r="B1600" t="s">
        <v>1638</v>
      </c>
      <c r="C1600" s="40">
        <v>45963</v>
      </c>
      <c r="D1600" s="2">
        <v>1</v>
      </c>
      <c r="E1600" s="4">
        <v>42.79</v>
      </c>
      <c r="F1600" s="4"/>
      <c r="G1600" s="4" t="str">
        <f t="shared" si="266"/>
        <v>C02564</v>
      </c>
      <c r="H1600" s="40">
        <f t="shared" si="267"/>
        <v>45963</v>
      </c>
      <c r="I1600" s="2">
        <f t="shared" si="268"/>
        <v>1</v>
      </c>
      <c r="J1600" s="4">
        <f t="shared" si="269"/>
        <v>42.79</v>
      </c>
      <c r="K1600">
        <f t="shared" si="270"/>
        <v>5</v>
      </c>
      <c r="L1600">
        <f t="shared" si="271"/>
        <v>3</v>
      </c>
      <c r="M1600">
        <f t="shared" si="272"/>
        <v>1</v>
      </c>
      <c r="N1600" s="53">
        <f t="shared" si="273"/>
        <v>3</v>
      </c>
      <c r="S1600" s="55" t="str">
        <f t="shared" si="274"/>
        <v>C02564</v>
      </c>
      <c r="T1600" s="56">
        <f t="shared" si="275"/>
        <v>3</v>
      </c>
      <c r="U1600" s="57">
        <f t="shared" si="275"/>
        <v>3</v>
      </c>
      <c r="V1600" s="51" t="str">
        <f t="shared" si="276"/>
        <v>At Risk Customers</v>
      </c>
    </row>
    <row r="1601" spans="2:22" x14ac:dyDescent="0.25">
      <c r="B1601" t="s">
        <v>1639</v>
      </c>
      <c r="C1601" s="40">
        <v>45210</v>
      </c>
      <c r="D1601" s="2">
        <v>1</v>
      </c>
      <c r="E1601" s="4">
        <v>116.46</v>
      </c>
      <c r="F1601" s="4"/>
      <c r="G1601" s="4" t="str">
        <f t="shared" si="266"/>
        <v>C02565</v>
      </c>
      <c r="H1601" s="40">
        <f t="shared" si="267"/>
        <v>45210</v>
      </c>
      <c r="I1601" s="2">
        <f t="shared" si="268"/>
        <v>1</v>
      </c>
      <c r="J1601" s="4">
        <f t="shared" si="269"/>
        <v>116.46</v>
      </c>
      <c r="K1601">
        <f t="shared" si="270"/>
        <v>1</v>
      </c>
      <c r="L1601">
        <f t="shared" si="271"/>
        <v>3</v>
      </c>
      <c r="M1601">
        <f t="shared" si="272"/>
        <v>1</v>
      </c>
      <c r="N1601" s="53">
        <f t="shared" si="273"/>
        <v>1.6666666666666667</v>
      </c>
      <c r="S1601" s="55" t="str">
        <f t="shared" si="274"/>
        <v>C02565</v>
      </c>
      <c r="T1601" s="56">
        <f t="shared" si="275"/>
        <v>1.6666666666666667</v>
      </c>
      <c r="U1601" s="57">
        <f t="shared" si="275"/>
        <v>1.6666666666666667</v>
      </c>
      <c r="V1601" s="51" t="str">
        <f t="shared" si="276"/>
        <v>Lost Customers</v>
      </c>
    </row>
    <row r="1602" spans="2:22" x14ac:dyDescent="0.25">
      <c r="B1602" t="s">
        <v>1640</v>
      </c>
      <c r="C1602" s="40">
        <v>45644</v>
      </c>
      <c r="D1602" s="2">
        <v>6</v>
      </c>
      <c r="E1602" s="4">
        <v>8013.09</v>
      </c>
      <c r="F1602" s="4"/>
      <c r="G1602" s="4" t="str">
        <f t="shared" si="266"/>
        <v>C02566</v>
      </c>
      <c r="H1602" s="40">
        <f t="shared" si="267"/>
        <v>45644</v>
      </c>
      <c r="I1602" s="2">
        <f t="shared" si="268"/>
        <v>6</v>
      </c>
      <c r="J1602" s="4">
        <f t="shared" si="269"/>
        <v>8013.09</v>
      </c>
      <c r="K1602">
        <f t="shared" si="270"/>
        <v>3</v>
      </c>
      <c r="L1602">
        <f t="shared" si="271"/>
        <v>5</v>
      </c>
      <c r="M1602">
        <f t="shared" si="272"/>
        <v>5</v>
      </c>
      <c r="N1602" s="53">
        <f t="shared" si="273"/>
        <v>4.333333333333333</v>
      </c>
      <c r="S1602" s="55" t="str">
        <f t="shared" si="274"/>
        <v>C02566</v>
      </c>
      <c r="T1602" s="56">
        <f t="shared" si="275"/>
        <v>4.333333333333333</v>
      </c>
      <c r="U1602" s="57">
        <f t="shared" si="275"/>
        <v>4.333333333333333</v>
      </c>
      <c r="V1602" s="51" t="str">
        <f t="shared" si="276"/>
        <v>Champions</v>
      </c>
    </row>
    <row r="1603" spans="2:22" x14ac:dyDescent="0.25">
      <c r="B1603" t="s">
        <v>1641</v>
      </c>
      <c r="C1603" s="40">
        <v>45623</v>
      </c>
      <c r="D1603" s="2">
        <v>1</v>
      </c>
      <c r="E1603" s="4">
        <v>378.51</v>
      </c>
      <c r="F1603" s="4"/>
      <c r="G1603" s="4" t="str">
        <f t="shared" si="266"/>
        <v>C02567</v>
      </c>
      <c r="H1603" s="40">
        <f t="shared" si="267"/>
        <v>45623</v>
      </c>
      <c r="I1603" s="2">
        <f t="shared" si="268"/>
        <v>1</v>
      </c>
      <c r="J1603" s="4">
        <f t="shared" si="269"/>
        <v>378.51</v>
      </c>
      <c r="K1603">
        <f t="shared" si="270"/>
        <v>3</v>
      </c>
      <c r="L1603">
        <f t="shared" si="271"/>
        <v>3</v>
      </c>
      <c r="M1603">
        <f t="shared" si="272"/>
        <v>2</v>
      </c>
      <c r="N1603" s="53">
        <f t="shared" si="273"/>
        <v>2.6666666666666665</v>
      </c>
      <c r="S1603" s="55" t="str">
        <f t="shared" si="274"/>
        <v>C02567</v>
      </c>
      <c r="T1603" s="56">
        <f t="shared" si="275"/>
        <v>2.6666666666666665</v>
      </c>
      <c r="U1603" s="57">
        <f t="shared" si="275"/>
        <v>2.6666666666666665</v>
      </c>
      <c r="V1603" s="51" t="str">
        <f t="shared" si="276"/>
        <v>At Risk Customers</v>
      </c>
    </row>
    <row r="1604" spans="2:22" x14ac:dyDescent="0.25">
      <c r="B1604" t="s">
        <v>1642</v>
      </c>
      <c r="C1604" s="40">
        <v>45862</v>
      </c>
      <c r="D1604" s="2">
        <v>3</v>
      </c>
      <c r="E1604" s="4">
        <v>2934.46</v>
      </c>
      <c r="F1604" s="4"/>
      <c r="G1604" s="4" t="str">
        <f t="shared" ref="G1604:G1667" si="277">B1604</f>
        <v>C02568</v>
      </c>
      <c r="H1604" s="40">
        <f t="shared" ref="H1604:H1667" si="278">C1604</f>
        <v>45862</v>
      </c>
      <c r="I1604" s="2">
        <f t="shared" ref="I1604:I1667" si="279">D1604</f>
        <v>3</v>
      </c>
      <c r="J1604" s="4">
        <f t="shared" ref="J1604:J1667" si="280">E1604</f>
        <v>2934.46</v>
      </c>
      <c r="K1604">
        <f t="shared" ref="K1604:K1667" si="281">VLOOKUP(H1604,$P$5:$Q$9,2,TRUE)</f>
        <v>4</v>
      </c>
      <c r="L1604">
        <f t="shared" ref="L1604:L1667" si="282">VLOOKUP(I1604,$P$12:$Q$16,2,TRUE)</f>
        <v>4</v>
      </c>
      <c r="M1604">
        <f t="shared" ref="M1604:M1667" si="283">VLOOKUP(J1604,$P$19:$Q$23,2,TRUE)</f>
        <v>4</v>
      </c>
      <c r="N1604" s="53">
        <f t="shared" ref="N1604:N1667" si="284">(K1604+L1604+M1604)/3</f>
        <v>4</v>
      </c>
      <c r="S1604" s="55" t="str">
        <f t="shared" ref="S1604:S1667" si="285">G1604</f>
        <v>C02568</v>
      </c>
      <c r="T1604" s="56">
        <f t="shared" ref="T1604:U1667" si="286">$N1604</f>
        <v>4</v>
      </c>
      <c r="U1604" s="57">
        <f t="shared" si="286"/>
        <v>4</v>
      </c>
      <c r="V1604" s="51" t="str">
        <f t="shared" ref="V1604:V1667" si="287">IF(U1604&gt;4,"Champions",IF(AND(U1604&gt;3,U1604&lt;=4),"Loyal or Potential Loyalists",IF(AND(U1604&gt;2,U1604&lt;=3),"At Risk Customers","Lost Customers")))</f>
        <v>Loyal or Potential Loyalists</v>
      </c>
    </row>
    <row r="1605" spans="2:22" x14ac:dyDescent="0.25">
      <c r="B1605" t="s">
        <v>1643</v>
      </c>
      <c r="C1605" s="40">
        <v>45892</v>
      </c>
      <c r="D1605" s="2">
        <v>5</v>
      </c>
      <c r="E1605" s="4">
        <v>1245.5999999999999</v>
      </c>
      <c r="F1605" s="4"/>
      <c r="G1605" s="4" t="str">
        <f t="shared" si="277"/>
        <v>C02569</v>
      </c>
      <c r="H1605" s="40">
        <f t="shared" si="278"/>
        <v>45892</v>
      </c>
      <c r="I1605" s="2">
        <f t="shared" si="279"/>
        <v>5</v>
      </c>
      <c r="J1605" s="4">
        <f t="shared" si="280"/>
        <v>1245.5999999999999</v>
      </c>
      <c r="K1605">
        <f t="shared" si="281"/>
        <v>4</v>
      </c>
      <c r="L1605">
        <f t="shared" si="282"/>
        <v>5</v>
      </c>
      <c r="M1605">
        <f t="shared" si="283"/>
        <v>4</v>
      </c>
      <c r="N1605" s="53">
        <f t="shared" si="284"/>
        <v>4.333333333333333</v>
      </c>
      <c r="S1605" s="55" t="str">
        <f t="shared" si="285"/>
        <v>C02569</v>
      </c>
      <c r="T1605" s="56">
        <f t="shared" si="286"/>
        <v>4.333333333333333</v>
      </c>
      <c r="U1605" s="57">
        <f t="shared" si="286"/>
        <v>4.333333333333333</v>
      </c>
      <c r="V1605" s="51" t="str">
        <f t="shared" si="287"/>
        <v>Champions</v>
      </c>
    </row>
    <row r="1606" spans="2:22" x14ac:dyDescent="0.25">
      <c r="B1606" t="s">
        <v>1644</v>
      </c>
      <c r="C1606" s="40">
        <v>45212</v>
      </c>
      <c r="D1606" s="2">
        <v>1</v>
      </c>
      <c r="E1606" s="4">
        <v>771.95</v>
      </c>
      <c r="F1606" s="4"/>
      <c r="G1606" s="4" t="str">
        <f t="shared" si="277"/>
        <v>C02571</v>
      </c>
      <c r="H1606" s="40">
        <f t="shared" si="278"/>
        <v>45212</v>
      </c>
      <c r="I1606" s="2">
        <f t="shared" si="279"/>
        <v>1</v>
      </c>
      <c r="J1606" s="4">
        <f t="shared" si="280"/>
        <v>771.95</v>
      </c>
      <c r="K1606">
        <f t="shared" si="281"/>
        <v>1</v>
      </c>
      <c r="L1606">
        <f t="shared" si="282"/>
        <v>3</v>
      </c>
      <c r="M1606">
        <f t="shared" si="283"/>
        <v>3</v>
      </c>
      <c r="N1606" s="53">
        <f t="shared" si="284"/>
        <v>2.3333333333333335</v>
      </c>
      <c r="S1606" s="55" t="str">
        <f t="shared" si="285"/>
        <v>C02571</v>
      </c>
      <c r="T1606" s="56">
        <f t="shared" si="286"/>
        <v>2.3333333333333335</v>
      </c>
      <c r="U1606" s="57">
        <f t="shared" si="286"/>
        <v>2.3333333333333335</v>
      </c>
      <c r="V1606" s="51" t="str">
        <f t="shared" si="287"/>
        <v>At Risk Customers</v>
      </c>
    </row>
    <row r="1607" spans="2:22" x14ac:dyDescent="0.25">
      <c r="B1607" t="s">
        <v>1645</v>
      </c>
      <c r="C1607" s="40">
        <v>45140</v>
      </c>
      <c r="D1607" s="2">
        <v>1</v>
      </c>
      <c r="E1607" s="4">
        <v>124.66</v>
      </c>
      <c r="F1607" s="4"/>
      <c r="G1607" s="4" t="str">
        <f t="shared" si="277"/>
        <v>C02572</v>
      </c>
      <c r="H1607" s="40">
        <f t="shared" si="278"/>
        <v>45140</v>
      </c>
      <c r="I1607" s="2">
        <f t="shared" si="279"/>
        <v>1</v>
      </c>
      <c r="J1607" s="4">
        <f t="shared" si="280"/>
        <v>124.66</v>
      </c>
      <c r="K1607">
        <f t="shared" si="281"/>
        <v>1</v>
      </c>
      <c r="L1607">
        <f t="shared" si="282"/>
        <v>3</v>
      </c>
      <c r="M1607">
        <f t="shared" si="283"/>
        <v>1</v>
      </c>
      <c r="N1607" s="53">
        <f t="shared" si="284"/>
        <v>1.6666666666666667</v>
      </c>
      <c r="S1607" s="55" t="str">
        <f t="shared" si="285"/>
        <v>C02572</v>
      </c>
      <c r="T1607" s="56">
        <f t="shared" si="286"/>
        <v>1.6666666666666667</v>
      </c>
      <c r="U1607" s="57">
        <f t="shared" si="286"/>
        <v>1.6666666666666667</v>
      </c>
      <c r="V1607" s="51" t="str">
        <f t="shared" si="287"/>
        <v>Lost Customers</v>
      </c>
    </row>
    <row r="1608" spans="2:22" x14ac:dyDescent="0.25">
      <c r="B1608" t="s">
        <v>1646</v>
      </c>
      <c r="C1608" s="40">
        <v>45517</v>
      </c>
      <c r="D1608" s="2">
        <v>1</v>
      </c>
      <c r="E1608" s="4">
        <v>278.37</v>
      </c>
      <c r="F1608" s="4"/>
      <c r="G1608" s="4" t="str">
        <f t="shared" si="277"/>
        <v>C02575</v>
      </c>
      <c r="H1608" s="40">
        <f t="shared" si="278"/>
        <v>45517</v>
      </c>
      <c r="I1608" s="2">
        <f t="shared" si="279"/>
        <v>1</v>
      </c>
      <c r="J1608" s="4">
        <f t="shared" si="280"/>
        <v>278.37</v>
      </c>
      <c r="K1608">
        <f t="shared" si="281"/>
        <v>2</v>
      </c>
      <c r="L1608">
        <f t="shared" si="282"/>
        <v>3</v>
      </c>
      <c r="M1608">
        <f t="shared" si="283"/>
        <v>2</v>
      </c>
      <c r="N1608" s="53">
        <f t="shared" si="284"/>
        <v>2.3333333333333335</v>
      </c>
      <c r="S1608" s="55" t="str">
        <f t="shared" si="285"/>
        <v>C02575</v>
      </c>
      <c r="T1608" s="56">
        <f t="shared" si="286"/>
        <v>2.3333333333333335</v>
      </c>
      <c r="U1608" s="57">
        <f t="shared" si="286"/>
        <v>2.3333333333333335</v>
      </c>
      <c r="V1608" s="51" t="str">
        <f t="shared" si="287"/>
        <v>At Risk Customers</v>
      </c>
    </row>
    <row r="1609" spans="2:22" x14ac:dyDescent="0.25">
      <c r="B1609" t="s">
        <v>1647</v>
      </c>
      <c r="C1609" s="40">
        <v>45169</v>
      </c>
      <c r="D1609" s="2">
        <v>2</v>
      </c>
      <c r="E1609" s="4">
        <v>1413.83</v>
      </c>
      <c r="F1609" s="4"/>
      <c r="G1609" s="4" t="str">
        <f t="shared" si="277"/>
        <v>C02577</v>
      </c>
      <c r="H1609" s="40">
        <f t="shared" si="278"/>
        <v>45169</v>
      </c>
      <c r="I1609" s="2">
        <f t="shared" si="279"/>
        <v>2</v>
      </c>
      <c r="J1609" s="4">
        <f t="shared" si="280"/>
        <v>1413.83</v>
      </c>
      <c r="K1609">
        <f t="shared" si="281"/>
        <v>1</v>
      </c>
      <c r="L1609">
        <f t="shared" si="282"/>
        <v>4</v>
      </c>
      <c r="M1609">
        <f t="shared" si="283"/>
        <v>4</v>
      </c>
      <c r="N1609" s="53">
        <f t="shared" si="284"/>
        <v>3</v>
      </c>
      <c r="S1609" s="55" t="str">
        <f t="shared" si="285"/>
        <v>C02577</v>
      </c>
      <c r="T1609" s="56">
        <f t="shared" si="286"/>
        <v>3</v>
      </c>
      <c r="U1609" s="57">
        <f t="shared" si="286"/>
        <v>3</v>
      </c>
      <c r="V1609" s="51" t="str">
        <f t="shared" si="287"/>
        <v>At Risk Customers</v>
      </c>
    </row>
    <row r="1610" spans="2:22" x14ac:dyDescent="0.25">
      <c r="B1610" t="s">
        <v>1648</v>
      </c>
      <c r="C1610" s="40">
        <v>45374</v>
      </c>
      <c r="D1610" s="2">
        <v>1</v>
      </c>
      <c r="E1610" s="4">
        <v>42.8</v>
      </c>
      <c r="F1610" s="4"/>
      <c r="G1610" s="4" t="str">
        <f t="shared" si="277"/>
        <v>C02578</v>
      </c>
      <c r="H1610" s="40">
        <f t="shared" si="278"/>
        <v>45374</v>
      </c>
      <c r="I1610" s="2">
        <f t="shared" si="279"/>
        <v>1</v>
      </c>
      <c r="J1610" s="4">
        <f t="shared" si="280"/>
        <v>42.8</v>
      </c>
      <c r="K1610">
        <f t="shared" si="281"/>
        <v>2</v>
      </c>
      <c r="L1610">
        <f t="shared" si="282"/>
        <v>3</v>
      </c>
      <c r="M1610">
        <f t="shared" si="283"/>
        <v>1</v>
      </c>
      <c r="N1610" s="53">
        <f t="shared" si="284"/>
        <v>2</v>
      </c>
      <c r="S1610" s="55" t="str">
        <f t="shared" si="285"/>
        <v>C02578</v>
      </c>
      <c r="T1610" s="56">
        <f t="shared" si="286"/>
        <v>2</v>
      </c>
      <c r="U1610" s="57">
        <f t="shared" si="286"/>
        <v>2</v>
      </c>
      <c r="V1610" s="51" t="str">
        <f t="shared" si="287"/>
        <v>Lost Customers</v>
      </c>
    </row>
    <row r="1611" spans="2:22" x14ac:dyDescent="0.25">
      <c r="B1611" t="s">
        <v>1649</v>
      </c>
      <c r="C1611" s="40">
        <v>45721</v>
      </c>
      <c r="D1611" s="2">
        <v>2</v>
      </c>
      <c r="E1611" s="4">
        <v>630.32000000000005</v>
      </c>
      <c r="F1611" s="4"/>
      <c r="G1611" s="4" t="str">
        <f t="shared" si="277"/>
        <v>C02580</v>
      </c>
      <c r="H1611" s="40">
        <f t="shared" si="278"/>
        <v>45721</v>
      </c>
      <c r="I1611" s="2">
        <f t="shared" si="279"/>
        <v>2</v>
      </c>
      <c r="J1611" s="4">
        <f t="shared" si="280"/>
        <v>630.32000000000005</v>
      </c>
      <c r="K1611">
        <f t="shared" si="281"/>
        <v>3</v>
      </c>
      <c r="L1611">
        <f t="shared" si="282"/>
        <v>4</v>
      </c>
      <c r="M1611">
        <f t="shared" si="283"/>
        <v>3</v>
      </c>
      <c r="N1611" s="53">
        <f t="shared" si="284"/>
        <v>3.3333333333333335</v>
      </c>
      <c r="S1611" s="55" t="str">
        <f t="shared" si="285"/>
        <v>C02580</v>
      </c>
      <c r="T1611" s="56">
        <f t="shared" si="286"/>
        <v>3.3333333333333335</v>
      </c>
      <c r="U1611" s="57">
        <f t="shared" si="286"/>
        <v>3.3333333333333335</v>
      </c>
      <c r="V1611" s="51" t="str">
        <f t="shared" si="287"/>
        <v>Loyal or Potential Loyalists</v>
      </c>
    </row>
    <row r="1612" spans="2:22" x14ac:dyDescent="0.25">
      <c r="B1612" t="s">
        <v>1650</v>
      </c>
      <c r="C1612" s="40">
        <v>45134</v>
      </c>
      <c r="D1612" s="2">
        <v>1</v>
      </c>
      <c r="E1612" s="4">
        <v>73.819999999999993</v>
      </c>
      <c r="F1612" s="4"/>
      <c r="G1612" s="4" t="str">
        <f t="shared" si="277"/>
        <v>C02582</v>
      </c>
      <c r="H1612" s="40">
        <f t="shared" si="278"/>
        <v>45134</v>
      </c>
      <c r="I1612" s="2">
        <f t="shared" si="279"/>
        <v>1</v>
      </c>
      <c r="J1612" s="4">
        <f t="shared" si="280"/>
        <v>73.819999999999993</v>
      </c>
      <c r="K1612">
        <f t="shared" si="281"/>
        <v>1</v>
      </c>
      <c r="L1612">
        <f t="shared" si="282"/>
        <v>3</v>
      </c>
      <c r="M1612">
        <f t="shared" si="283"/>
        <v>1</v>
      </c>
      <c r="N1612" s="53">
        <f t="shared" si="284"/>
        <v>1.6666666666666667</v>
      </c>
      <c r="S1612" s="55" t="str">
        <f t="shared" si="285"/>
        <v>C02582</v>
      </c>
      <c r="T1612" s="56">
        <f t="shared" si="286"/>
        <v>1.6666666666666667</v>
      </c>
      <c r="U1612" s="57">
        <f t="shared" si="286"/>
        <v>1.6666666666666667</v>
      </c>
      <c r="V1612" s="51" t="str">
        <f t="shared" si="287"/>
        <v>Lost Customers</v>
      </c>
    </row>
    <row r="1613" spans="2:22" x14ac:dyDescent="0.25">
      <c r="B1613" t="s">
        <v>1651</v>
      </c>
      <c r="C1613" s="40">
        <v>45788</v>
      </c>
      <c r="D1613" s="2">
        <v>1</v>
      </c>
      <c r="E1613" s="4">
        <v>4228.53</v>
      </c>
      <c r="F1613" s="4"/>
      <c r="G1613" s="4" t="str">
        <f t="shared" si="277"/>
        <v>C02585</v>
      </c>
      <c r="H1613" s="40">
        <f t="shared" si="278"/>
        <v>45788</v>
      </c>
      <c r="I1613" s="2">
        <f t="shared" si="279"/>
        <v>1</v>
      </c>
      <c r="J1613" s="4">
        <f t="shared" si="280"/>
        <v>4228.53</v>
      </c>
      <c r="K1613">
        <f t="shared" si="281"/>
        <v>3</v>
      </c>
      <c r="L1613">
        <f t="shared" si="282"/>
        <v>3</v>
      </c>
      <c r="M1613">
        <f t="shared" si="283"/>
        <v>5</v>
      </c>
      <c r="N1613" s="53">
        <f t="shared" si="284"/>
        <v>3.6666666666666665</v>
      </c>
      <c r="S1613" s="55" t="str">
        <f t="shared" si="285"/>
        <v>C02585</v>
      </c>
      <c r="T1613" s="56">
        <f t="shared" si="286"/>
        <v>3.6666666666666665</v>
      </c>
      <c r="U1613" s="57">
        <f t="shared" si="286"/>
        <v>3.6666666666666665</v>
      </c>
      <c r="V1613" s="51" t="str">
        <f t="shared" si="287"/>
        <v>Loyal or Potential Loyalists</v>
      </c>
    </row>
    <row r="1614" spans="2:22" x14ac:dyDescent="0.25">
      <c r="B1614" t="s">
        <v>1652</v>
      </c>
      <c r="C1614" s="40">
        <v>45534</v>
      </c>
      <c r="D1614" s="2">
        <v>3</v>
      </c>
      <c r="E1614" s="4">
        <v>2670.28</v>
      </c>
      <c r="F1614" s="4"/>
      <c r="G1614" s="4" t="str">
        <f t="shared" si="277"/>
        <v>C02587</v>
      </c>
      <c r="H1614" s="40">
        <f t="shared" si="278"/>
        <v>45534</v>
      </c>
      <c r="I1614" s="2">
        <f t="shared" si="279"/>
        <v>3</v>
      </c>
      <c r="J1614" s="4">
        <f t="shared" si="280"/>
        <v>2670.28</v>
      </c>
      <c r="K1614">
        <f t="shared" si="281"/>
        <v>2</v>
      </c>
      <c r="L1614">
        <f t="shared" si="282"/>
        <v>4</v>
      </c>
      <c r="M1614">
        <f t="shared" si="283"/>
        <v>4</v>
      </c>
      <c r="N1614" s="53">
        <f t="shared" si="284"/>
        <v>3.3333333333333335</v>
      </c>
      <c r="S1614" s="55" t="str">
        <f t="shared" si="285"/>
        <v>C02587</v>
      </c>
      <c r="T1614" s="56">
        <f t="shared" si="286"/>
        <v>3.3333333333333335</v>
      </c>
      <c r="U1614" s="57">
        <f t="shared" si="286"/>
        <v>3.3333333333333335</v>
      </c>
      <c r="V1614" s="51" t="str">
        <f t="shared" si="287"/>
        <v>Loyal or Potential Loyalists</v>
      </c>
    </row>
    <row r="1615" spans="2:22" x14ac:dyDescent="0.25">
      <c r="B1615" t="s">
        <v>1653</v>
      </c>
      <c r="C1615" s="40">
        <v>45368</v>
      </c>
      <c r="D1615" s="2">
        <v>1</v>
      </c>
      <c r="E1615" s="4">
        <v>1130.5999999999999</v>
      </c>
      <c r="F1615" s="4"/>
      <c r="G1615" s="4" t="str">
        <f t="shared" si="277"/>
        <v>C02590</v>
      </c>
      <c r="H1615" s="40">
        <f t="shared" si="278"/>
        <v>45368</v>
      </c>
      <c r="I1615" s="2">
        <f t="shared" si="279"/>
        <v>1</v>
      </c>
      <c r="J1615" s="4">
        <f t="shared" si="280"/>
        <v>1130.5999999999999</v>
      </c>
      <c r="K1615">
        <f t="shared" si="281"/>
        <v>2</v>
      </c>
      <c r="L1615">
        <f t="shared" si="282"/>
        <v>3</v>
      </c>
      <c r="M1615">
        <f t="shared" si="283"/>
        <v>3</v>
      </c>
      <c r="N1615" s="53">
        <f t="shared" si="284"/>
        <v>2.6666666666666665</v>
      </c>
      <c r="S1615" s="55" t="str">
        <f t="shared" si="285"/>
        <v>C02590</v>
      </c>
      <c r="T1615" s="56">
        <f t="shared" si="286"/>
        <v>2.6666666666666665</v>
      </c>
      <c r="U1615" s="57">
        <f t="shared" si="286"/>
        <v>2.6666666666666665</v>
      </c>
      <c r="V1615" s="51" t="str">
        <f t="shared" si="287"/>
        <v>At Risk Customers</v>
      </c>
    </row>
    <row r="1616" spans="2:22" x14ac:dyDescent="0.25">
      <c r="B1616" t="s">
        <v>1654</v>
      </c>
      <c r="C1616" s="40">
        <v>45510</v>
      </c>
      <c r="D1616" s="2">
        <v>1</v>
      </c>
      <c r="E1616" s="4">
        <v>368.34</v>
      </c>
      <c r="F1616" s="4"/>
      <c r="G1616" s="4" t="str">
        <f t="shared" si="277"/>
        <v>C02595</v>
      </c>
      <c r="H1616" s="40">
        <f t="shared" si="278"/>
        <v>45510</v>
      </c>
      <c r="I1616" s="2">
        <f t="shared" si="279"/>
        <v>1</v>
      </c>
      <c r="J1616" s="4">
        <f t="shared" si="280"/>
        <v>368.34</v>
      </c>
      <c r="K1616">
        <f t="shared" si="281"/>
        <v>2</v>
      </c>
      <c r="L1616">
        <f t="shared" si="282"/>
        <v>3</v>
      </c>
      <c r="M1616">
        <f t="shared" si="283"/>
        <v>2</v>
      </c>
      <c r="N1616" s="53">
        <f t="shared" si="284"/>
        <v>2.3333333333333335</v>
      </c>
      <c r="S1616" s="55" t="str">
        <f t="shared" si="285"/>
        <v>C02595</v>
      </c>
      <c r="T1616" s="56">
        <f t="shared" si="286"/>
        <v>2.3333333333333335</v>
      </c>
      <c r="U1616" s="57">
        <f t="shared" si="286"/>
        <v>2.3333333333333335</v>
      </c>
      <c r="V1616" s="51" t="str">
        <f t="shared" si="287"/>
        <v>At Risk Customers</v>
      </c>
    </row>
    <row r="1617" spans="2:22" x14ac:dyDescent="0.25">
      <c r="B1617" t="s">
        <v>1655</v>
      </c>
      <c r="C1617" s="40">
        <v>45839</v>
      </c>
      <c r="D1617" s="2">
        <v>6</v>
      </c>
      <c r="E1617" s="4">
        <v>3504.48</v>
      </c>
      <c r="F1617" s="4"/>
      <c r="G1617" s="4" t="str">
        <f t="shared" si="277"/>
        <v>C02596</v>
      </c>
      <c r="H1617" s="40">
        <f t="shared" si="278"/>
        <v>45839</v>
      </c>
      <c r="I1617" s="2">
        <f t="shared" si="279"/>
        <v>6</v>
      </c>
      <c r="J1617" s="4">
        <f t="shared" si="280"/>
        <v>3504.48</v>
      </c>
      <c r="K1617">
        <f t="shared" si="281"/>
        <v>4</v>
      </c>
      <c r="L1617">
        <f t="shared" si="282"/>
        <v>5</v>
      </c>
      <c r="M1617">
        <f t="shared" si="283"/>
        <v>4</v>
      </c>
      <c r="N1617" s="53">
        <f t="shared" si="284"/>
        <v>4.333333333333333</v>
      </c>
      <c r="S1617" s="55" t="str">
        <f t="shared" si="285"/>
        <v>C02596</v>
      </c>
      <c r="T1617" s="56">
        <f t="shared" si="286"/>
        <v>4.333333333333333</v>
      </c>
      <c r="U1617" s="57">
        <f t="shared" si="286"/>
        <v>4.333333333333333</v>
      </c>
      <c r="V1617" s="51" t="str">
        <f t="shared" si="287"/>
        <v>Champions</v>
      </c>
    </row>
    <row r="1618" spans="2:22" x14ac:dyDescent="0.25">
      <c r="B1618" t="s">
        <v>1656</v>
      </c>
      <c r="C1618" s="40">
        <v>45742</v>
      </c>
      <c r="D1618" s="2">
        <v>6</v>
      </c>
      <c r="E1618" s="4">
        <v>1986.73</v>
      </c>
      <c r="F1618" s="4"/>
      <c r="G1618" s="4" t="str">
        <f t="shared" si="277"/>
        <v>C02599</v>
      </c>
      <c r="H1618" s="40">
        <f t="shared" si="278"/>
        <v>45742</v>
      </c>
      <c r="I1618" s="2">
        <f t="shared" si="279"/>
        <v>6</v>
      </c>
      <c r="J1618" s="4">
        <f t="shared" si="280"/>
        <v>1986.73</v>
      </c>
      <c r="K1618">
        <f t="shared" si="281"/>
        <v>3</v>
      </c>
      <c r="L1618">
        <f t="shared" si="282"/>
        <v>5</v>
      </c>
      <c r="M1618">
        <f t="shared" si="283"/>
        <v>4</v>
      </c>
      <c r="N1618" s="53">
        <f t="shared" si="284"/>
        <v>4</v>
      </c>
      <c r="S1618" s="55" t="str">
        <f t="shared" si="285"/>
        <v>C02599</v>
      </c>
      <c r="T1618" s="56">
        <f t="shared" si="286"/>
        <v>4</v>
      </c>
      <c r="U1618" s="57">
        <f t="shared" si="286"/>
        <v>4</v>
      </c>
      <c r="V1618" s="51" t="str">
        <f t="shared" si="287"/>
        <v>Loyal or Potential Loyalists</v>
      </c>
    </row>
    <row r="1619" spans="2:22" x14ac:dyDescent="0.25">
      <c r="B1619" t="s">
        <v>1657</v>
      </c>
      <c r="C1619" s="40">
        <v>46027</v>
      </c>
      <c r="D1619" s="2">
        <v>32</v>
      </c>
      <c r="E1619" s="4">
        <v>18513.240000000002</v>
      </c>
      <c r="F1619" s="4"/>
      <c r="G1619" s="4" t="str">
        <f t="shared" si="277"/>
        <v>C02600</v>
      </c>
      <c r="H1619" s="40">
        <f t="shared" si="278"/>
        <v>46027</v>
      </c>
      <c r="I1619" s="2">
        <f t="shared" si="279"/>
        <v>32</v>
      </c>
      <c r="J1619" s="4">
        <f t="shared" si="280"/>
        <v>18513.240000000002</v>
      </c>
      <c r="K1619">
        <f t="shared" si="281"/>
        <v>5</v>
      </c>
      <c r="L1619">
        <f t="shared" si="282"/>
        <v>5</v>
      </c>
      <c r="M1619">
        <f t="shared" si="283"/>
        <v>5</v>
      </c>
      <c r="N1619" s="53">
        <f t="shared" si="284"/>
        <v>5</v>
      </c>
      <c r="S1619" s="55" t="str">
        <f t="shared" si="285"/>
        <v>C02600</v>
      </c>
      <c r="T1619" s="56">
        <f t="shared" si="286"/>
        <v>5</v>
      </c>
      <c r="U1619" s="57">
        <f t="shared" si="286"/>
        <v>5</v>
      </c>
      <c r="V1619" s="51" t="str">
        <f t="shared" si="287"/>
        <v>Champions</v>
      </c>
    </row>
    <row r="1620" spans="2:22" x14ac:dyDescent="0.25">
      <c r="B1620" t="s">
        <v>1658</v>
      </c>
      <c r="C1620" s="40">
        <v>45327</v>
      </c>
      <c r="D1620" s="2">
        <v>1</v>
      </c>
      <c r="E1620" s="4">
        <v>91.64</v>
      </c>
      <c r="F1620" s="4"/>
      <c r="G1620" s="4" t="str">
        <f t="shared" si="277"/>
        <v>C02602</v>
      </c>
      <c r="H1620" s="40">
        <f t="shared" si="278"/>
        <v>45327</v>
      </c>
      <c r="I1620" s="2">
        <f t="shared" si="279"/>
        <v>1</v>
      </c>
      <c r="J1620" s="4">
        <f t="shared" si="280"/>
        <v>91.64</v>
      </c>
      <c r="K1620">
        <f t="shared" si="281"/>
        <v>2</v>
      </c>
      <c r="L1620">
        <f t="shared" si="282"/>
        <v>3</v>
      </c>
      <c r="M1620">
        <f t="shared" si="283"/>
        <v>1</v>
      </c>
      <c r="N1620" s="53">
        <f t="shared" si="284"/>
        <v>2</v>
      </c>
      <c r="S1620" s="55" t="str">
        <f t="shared" si="285"/>
        <v>C02602</v>
      </c>
      <c r="T1620" s="56">
        <f t="shared" si="286"/>
        <v>2</v>
      </c>
      <c r="U1620" s="57">
        <f t="shared" si="286"/>
        <v>2</v>
      </c>
      <c r="V1620" s="51" t="str">
        <f t="shared" si="287"/>
        <v>Lost Customers</v>
      </c>
    </row>
    <row r="1621" spans="2:22" x14ac:dyDescent="0.25">
      <c r="B1621" t="s">
        <v>1659</v>
      </c>
      <c r="C1621" s="40">
        <v>45320</v>
      </c>
      <c r="D1621" s="2">
        <v>1</v>
      </c>
      <c r="E1621" s="4">
        <v>121.99</v>
      </c>
      <c r="F1621" s="4"/>
      <c r="G1621" s="4" t="str">
        <f t="shared" si="277"/>
        <v>C02603</v>
      </c>
      <c r="H1621" s="40">
        <f t="shared" si="278"/>
        <v>45320</v>
      </c>
      <c r="I1621" s="2">
        <f t="shared" si="279"/>
        <v>1</v>
      </c>
      <c r="J1621" s="4">
        <f t="shared" si="280"/>
        <v>121.99</v>
      </c>
      <c r="K1621">
        <f t="shared" si="281"/>
        <v>1</v>
      </c>
      <c r="L1621">
        <f t="shared" si="282"/>
        <v>3</v>
      </c>
      <c r="M1621">
        <f t="shared" si="283"/>
        <v>1</v>
      </c>
      <c r="N1621" s="53">
        <f t="shared" si="284"/>
        <v>1.6666666666666667</v>
      </c>
      <c r="S1621" s="55" t="str">
        <f t="shared" si="285"/>
        <v>C02603</v>
      </c>
      <c r="T1621" s="56">
        <f t="shared" si="286"/>
        <v>1.6666666666666667</v>
      </c>
      <c r="U1621" s="57">
        <f t="shared" si="286"/>
        <v>1.6666666666666667</v>
      </c>
      <c r="V1621" s="51" t="str">
        <f t="shared" si="287"/>
        <v>Lost Customers</v>
      </c>
    </row>
    <row r="1622" spans="2:22" x14ac:dyDescent="0.25">
      <c r="B1622" t="s">
        <v>1660</v>
      </c>
      <c r="C1622" s="40">
        <v>45923</v>
      </c>
      <c r="D1622" s="2">
        <v>2</v>
      </c>
      <c r="E1622" s="4">
        <v>2890.19</v>
      </c>
      <c r="F1622" s="4"/>
      <c r="G1622" s="4" t="str">
        <f t="shared" si="277"/>
        <v>C02604</v>
      </c>
      <c r="H1622" s="40">
        <f t="shared" si="278"/>
        <v>45923</v>
      </c>
      <c r="I1622" s="2">
        <f t="shared" si="279"/>
        <v>2</v>
      </c>
      <c r="J1622" s="4">
        <f t="shared" si="280"/>
        <v>2890.19</v>
      </c>
      <c r="K1622">
        <f t="shared" si="281"/>
        <v>4</v>
      </c>
      <c r="L1622">
        <f t="shared" si="282"/>
        <v>4</v>
      </c>
      <c r="M1622">
        <f t="shared" si="283"/>
        <v>4</v>
      </c>
      <c r="N1622" s="53">
        <f t="shared" si="284"/>
        <v>4</v>
      </c>
      <c r="S1622" s="55" t="str">
        <f t="shared" si="285"/>
        <v>C02604</v>
      </c>
      <c r="T1622" s="56">
        <f t="shared" si="286"/>
        <v>4</v>
      </c>
      <c r="U1622" s="57">
        <f t="shared" si="286"/>
        <v>4</v>
      </c>
      <c r="V1622" s="51" t="str">
        <f t="shared" si="287"/>
        <v>Loyal or Potential Loyalists</v>
      </c>
    </row>
    <row r="1623" spans="2:22" x14ac:dyDescent="0.25">
      <c r="B1623" t="s">
        <v>1661</v>
      </c>
      <c r="C1623" s="40">
        <v>45919</v>
      </c>
      <c r="D1623" s="2">
        <v>2</v>
      </c>
      <c r="E1623" s="4">
        <v>4166.7</v>
      </c>
      <c r="F1623" s="4"/>
      <c r="G1623" s="4" t="str">
        <f t="shared" si="277"/>
        <v>C02606</v>
      </c>
      <c r="H1623" s="40">
        <f t="shared" si="278"/>
        <v>45919</v>
      </c>
      <c r="I1623" s="2">
        <f t="shared" si="279"/>
        <v>2</v>
      </c>
      <c r="J1623" s="4">
        <f t="shared" si="280"/>
        <v>4166.7</v>
      </c>
      <c r="K1623">
        <f t="shared" si="281"/>
        <v>4</v>
      </c>
      <c r="L1623">
        <f t="shared" si="282"/>
        <v>4</v>
      </c>
      <c r="M1623">
        <f t="shared" si="283"/>
        <v>5</v>
      </c>
      <c r="N1623" s="53">
        <f t="shared" si="284"/>
        <v>4.333333333333333</v>
      </c>
      <c r="S1623" s="55" t="str">
        <f t="shared" si="285"/>
        <v>C02606</v>
      </c>
      <c r="T1623" s="56">
        <f t="shared" si="286"/>
        <v>4.333333333333333</v>
      </c>
      <c r="U1623" s="57">
        <f t="shared" si="286"/>
        <v>4.333333333333333</v>
      </c>
      <c r="V1623" s="51" t="str">
        <f t="shared" si="287"/>
        <v>Champions</v>
      </c>
    </row>
    <row r="1624" spans="2:22" x14ac:dyDescent="0.25">
      <c r="B1624" t="s">
        <v>1662</v>
      </c>
      <c r="C1624" s="40">
        <v>45804</v>
      </c>
      <c r="D1624" s="2">
        <v>8</v>
      </c>
      <c r="E1624" s="4">
        <v>11433.71</v>
      </c>
      <c r="F1624" s="4"/>
      <c r="G1624" s="4" t="str">
        <f t="shared" si="277"/>
        <v>C02607</v>
      </c>
      <c r="H1624" s="40">
        <f t="shared" si="278"/>
        <v>45804</v>
      </c>
      <c r="I1624" s="2">
        <f t="shared" si="279"/>
        <v>8</v>
      </c>
      <c r="J1624" s="4">
        <f t="shared" si="280"/>
        <v>11433.71</v>
      </c>
      <c r="K1624">
        <f t="shared" si="281"/>
        <v>4</v>
      </c>
      <c r="L1624">
        <f t="shared" si="282"/>
        <v>5</v>
      </c>
      <c r="M1624">
        <f t="shared" si="283"/>
        <v>5</v>
      </c>
      <c r="N1624" s="53">
        <f t="shared" si="284"/>
        <v>4.666666666666667</v>
      </c>
      <c r="S1624" s="55" t="str">
        <f t="shared" si="285"/>
        <v>C02607</v>
      </c>
      <c r="T1624" s="56">
        <f t="shared" si="286"/>
        <v>4.666666666666667</v>
      </c>
      <c r="U1624" s="57">
        <f t="shared" si="286"/>
        <v>4.666666666666667</v>
      </c>
      <c r="V1624" s="51" t="str">
        <f t="shared" si="287"/>
        <v>Champions</v>
      </c>
    </row>
    <row r="1625" spans="2:22" x14ac:dyDescent="0.25">
      <c r="B1625" t="s">
        <v>1663</v>
      </c>
      <c r="C1625" s="40">
        <v>45808</v>
      </c>
      <c r="D1625" s="2">
        <v>3</v>
      </c>
      <c r="E1625" s="4">
        <v>761.24</v>
      </c>
      <c r="F1625" s="4"/>
      <c r="G1625" s="4" t="str">
        <f t="shared" si="277"/>
        <v>C02609</v>
      </c>
      <c r="H1625" s="40">
        <f t="shared" si="278"/>
        <v>45808</v>
      </c>
      <c r="I1625" s="2">
        <f t="shared" si="279"/>
        <v>3</v>
      </c>
      <c r="J1625" s="4">
        <f t="shared" si="280"/>
        <v>761.24</v>
      </c>
      <c r="K1625">
        <f t="shared" si="281"/>
        <v>4</v>
      </c>
      <c r="L1625">
        <f t="shared" si="282"/>
        <v>4</v>
      </c>
      <c r="M1625">
        <f t="shared" si="283"/>
        <v>3</v>
      </c>
      <c r="N1625" s="53">
        <f t="shared" si="284"/>
        <v>3.6666666666666665</v>
      </c>
      <c r="S1625" s="55" t="str">
        <f t="shared" si="285"/>
        <v>C02609</v>
      </c>
      <c r="T1625" s="56">
        <f t="shared" si="286"/>
        <v>3.6666666666666665</v>
      </c>
      <c r="U1625" s="57">
        <f t="shared" si="286"/>
        <v>3.6666666666666665</v>
      </c>
      <c r="V1625" s="51" t="str">
        <f t="shared" si="287"/>
        <v>Loyal or Potential Loyalists</v>
      </c>
    </row>
    <row r="1626" spans="2:22" x14ac:dyDescent="0.25">
      <c r="B1626" t="s">
        <v>1664</v>
      </c>
      <c r="C1626" s="40">
        <v>46021</v>
      </c>
      <c r="D1626" s="2">
        <v>21</v>
      </c>
      <c r="E1626" s="4">
        <v>16793.21</v>
      </c>
      <c r="F1626" s="4"/>
      <c r="G1626" s="4" t="str">
        <f t="shared" si="277"/>
        <v>C02610</v>
      </c>
      <c r="H1626" s="40">
        <f t="shared" si="278"/>
        <v>46021</v>
      </c>
      <c r="I1626" s="2">
        <f t="shared" si="279"/>
        <v>21</v>
      </c>
      <c r="J1626" s="4">
        <f t="shared" si="280"/>
        <v>16793.21</v>
      </c>
      <c r="K1626">
        <f t="shared" si="281"/>
        <v>5</v>
      </c>
      <c r="L1626">
        <f t="shared" si="282"/>
        <v>5</v>
      </c>
      <c r="M1626">
        <f t="shared" si="283"/>
        <v>5</v>
      </c>
      <c r="N1626" s="53">
        <f t="shared" si="284"/>
        <v>5</v>
      </c>
      <c r="S1626" s="55" t="str">
        <f t="shared" si="285"/>
        <v>C02610</v>
      </c>
      <c r="T1626" s="56">
        <f t="shared" si="286"/>
        <v>5</v>
      </c>
      <c r="U1626" s="57">
        <f t="shared" si="286"/>
        <v>5</v>
      </c>
      <c r="V1626" s="51" t="str">
        <f t="shared" si="287"/>
        <v>Champions</v>
      </c>
    </row>
    <row r="1627" spans="2:22" x14ac:dyDescent="0.25">
      <c r="B1627" t="s">
        <v>1665</v>
      </c>
      <c r="C1627" s="40">
        <v>45349</v>
      </c>
      <c r="D1627" s="2">
        <v>3</v>
      </c>
      <c r="E1627" s="4">
        <v>5423.91</v>
      </c>
      <c r="F1627" s="4"/>
      <c r="G1627" s="4" t="str">
        <f t="shared" si="277"/>
        <v>C02611</v>
      </c>
      <c r="H1627" s="40">
        <f t="shared" si="278"/>
        <v>45349</v>
      </c>
      <c r="I1627" s="2">
        <f t="shared" si="279"/>
        <v>3</v>
      </c>
      <c r="J1627" s="4">
        <f t="shared" si="280"/>
        <v>5423.91</v>
      </c>
      <c r="K1627">
        <f t="shared" si="281"/>
        <v>2</v>
      </c>
      <c r="L1627">
        <f t="shared" si="282"/>
        <v>4</v>
      </c>
      <c r="M1627">
        <f t="shared" si="283"/>
        <v>5</v>
      </c>
      <c r="N1627" s="53">
        <f t="shared" si="284"/>
        <v>3.6666666666666665</v>
      </c>
      <c r="S1627" s="55" t="str">
        <f t="shared" si="285"/>
        <v>C02611</v>
      </c>
      <c r="T1627" s="56">
        <f t="shared" si="286"/>
        <v>3.6666666666666665</v>
      </c>
      <c r="U1627" s="57">
        <f t="shared" si="286"/>
        <v>3.6666666666666665</v>
      </c>
      <c r="V1627" s="51" t="str">
        <f t="shared" si="287"/>
        <v>Loyal or Potential Loyalists</v>
      </c>
    </row>
    <row r="1628" spans="2:22" x14ac:dyDescent="0.25">
      <c r="B1628" t="s">
        <v>1666</v>
      </c>
      <c r="C1628" s="40">
        <v>46019</v>
      </c>
      <c r="D1628" s="2">
        <v>15</v>
      </c>
      <c r="E1628" s="4">
        <v>6032.83</v>
      </c>
      <c r="F1628" s="4"/>
      <c r="G1628" s="4" t="str">
        <f t="shared" si="277"/>
        <v>C02612</v>
      </c>
      <c r="H1628" s="40">
        <f t="shared" si="278"/>
        <v>46019</v>
      </c>
      <c r="I1628" s="2">
        <f t="shared" si="279"/>
        <v>15</v>
      </c>
      <c r="J1628" s="4">
        <f t="shared" si="280"/>
        <v>6032.83</v>
      </c>
      <c r="K1628">
        <f t="shared" si="281"/>
        <v>5</v>
      </c>
      <c r="L1628">
        <f t="shared" si="282"/>
        <v>5</v>
      </c>
      <c r="M1628">
        <f t="shared" si="283"/>
        <v>5</v>
      </c>
      <c r="N1628" s="53">
        <f t="shared" si="284"/>
        <v>5</v>
      </c>
      <c r="S1628" s="55" t="str">
        <f t="shared" si="285"/>
        <v>C02612</v>
      </c>
      <c r="T1628" s="56">
        <f t="shared" si="286"/>
        <v>5</v>
      </c>
      <c r="U1628" s="57">
        <f t="shared" si="286"/>
        <v>5</v>
      </c>
      <c r="V1628" s="51" t="str">
        <f t="shared" si="287"/>
        <v>Champions</v>
      </c>
    </row>
    <row r="1629" spans="2:22" x14ac:dyDescent="0.25">
      <c r="B1629" t="s">
        <v>1667</v>
      </c>
      <c r="C1629" s="40">
        <v>45145</v>
      </c>
      <c r="D1629" s="2">
        <v>1</v>
      </c>
      <c r="E1629" s="4">
        <v>4355.42</v>
      </c>
      <c r="F1629" s="4"/>
      <c r="G1629" s="4" t="str">
        <f t="shared" si="277"/>
        <v>C02613</v>
      </c>
      <c r="H1629" s="40">
        <f t="shared" si="278"/>
        <v>45145</v>
      </c>
      <c r="I1629" s="2">
        <f t="shared" si="279"/>
        <v>1</v>
      </c>
      <c r="J1629" s="4">
        <f t="shared" si="280"/>
        <v>4355.42</v>
      </c>
      <c r="K1629">
        <f t="shared" si="281"/>
        <v>1</v>
      </c>
      <c r="L1629">
        <f t="shared" si="282"/>
        <v>3</v>
      </c>
      <c r="M1629">
        <f t="shared" si="283"/>
        <v>5</v>
      </c>
      <c r="N1629" s="53">
        <f t="shared" si="284"/>
        <v>3</v>
      </c>
      <c r="S1629" s="55" t="str">
        <f t="shared" si="285"/>
        <v>C02613</v>
      </c>
      <c r="T1629" s="56">
        <f t="shared" si="286"/>
        <v>3</v>
      </c>
      <c r="U1629" s="57">
        <f t="shared" si="286"/>
        <v>3</v>
      </c>
      <c r="V1629" s="51" t="str">
        <f t="shared" si="287"/>
        <v>At Risk Customers</v>
      </c>
    </row>
    <row r="1630" spans="2:22" x14ac:dyDescent="0.25">
      <c r="B1630" t="s">
        <v>1668</v>
      </c>
      <c r="C1630" s="40">
        <v>45851</v>
      </c>
      <c r="D1630" s="2">
        <v>7</v>
      </c>
      <c r="E1630" s="4">
        <v>12980.9</v>
      </c>
      <c r="F1630" s="4"/>
      <c r="G1630" s="4" t="str">
        <f t="shared" si="277"/>
        <v>C02614</v>
      </c>
      <c r="H1630" s="40">
        <f t="shared" si="278"/>
        <v>45851</v>
      </c>
      <c r="I1630" s="2">
        <f t="shared" si="279"/>
        <v>7</v>
      </c>
      <c r="J1630" s="4">
        <f t="shared" si="280"/>
        <v>12980.9</v>
      </c>
      <c r="K1630">
        <f t="shared" si="281"/>
        <v>4</v>
      </c>
      <c r="L1630">
        <f t="shared" si="282"/>
        <v>5</v>
      </c>
      <c r="M1630">
        <f t="shared" si="283"/>
        <v>5</v>
      </c>
      <c r="N1630" s="53">
        <f t="shared" si="284"/>
        <v>4.666666666666667</v>
      </c>
      <c r="S1630" s="55" t="str">
        <f t="shared" si="285"/>
        <v>C02614</v>
      </c>
      <c r="T1630" s="56">
        <f t="shared" si="286"/>
        <v>4.666666666666667</v>
      </c>
      <c r="U1630" s="57">
        <f t="shared" si="286"/>
        <v>4.666666666666667</v>
      </c>
      <c r="V1630" s="51" t="str">
        <f t="shared" si="287"/>
        <v>Champions</v>
      </c>
    </row>
    <row r="1631" spans="2:22" x14ac:dyDescent="0.25">
      <c r="B1631" t="s">
        <v>1669</v>
      </c>
      <c r="C1631" s="40">
        <v>45980</v>
      </c>
      <c r="D1631" s="2">
        <v>6</v>
      </c>
      <c r="E1631" s="4">
        <v>2147.77</v>
      </c>
      <c r="F1631" s="4"/>
      <c r="G1631" s="4" t="str">
        <f t="shared" si="277"/>
        <v>C02615</v>
      </c>
      <c r="H1631" s="40">
        <f t="shared" si="278"/>
        <v>45980</v>
      </c>
      <c r="I1631" s="2">
        <f t="shared" si="279"/>
        <v>6</v>
      </c>
      <c r="J1631" s="4">
        <f t="shared" si="280"/>
        <v>2147.77</v>
      </c>
      <c r="K1631">
        <f t="shared" si="281"/>
        <v>5</v>
      </c>
      <c r="L1631">
        <f t="shared" si="282"/>
        <v>5</v>
      </c>
      <c r="M1631">
        <f t="shared" si="283"/>
        <v>4</v>
      </c>
      <c r="N1631" s="53">
        <f t="shared" si="284"/>
        <v>4.666666666666667</v>
      </c>
      <c r="S1631" s="55" t="str">
        <f t="shared" si="285"/>
        <v>C02615</v>
      </c>
      <c r="T1631" s="56">
        <f t="shared" si="286"/>
        <v>4.666666666666667</v>
      </c>
      <c r="U1631" s="57">
        <f t="shared" si="286"/>
        <v>4.666666666666667</v>
      </c>
      <c r="V1631" s="51" t="str">
        <f t="shared" si="287"/>
        <v>Champions</v>
      </c>
    </row>
    <row r="1632" spans="2:22" x14ac:dyDescent="0.25">
      <c r="B1632" t="s">
        <v>1670</v>
      </c>
      <c r="C1632" s="40">
        <v>45119</v>
      </c>
      <c r="D1632" s="2">
        <v>1</v>
      </c>
      <c r="E1632" s="4">
        <v>56.69</v>
      </c>
      <c r="F1632" s="4"/>
      <c r="G1632" s="4" t="str">
        <f t="shared" si="277"/>
        <v>C02617</v>
      </c>
      <c r="H1632" s="40">
        <f t="shared" si="278"/>
        <v>45119</v>
      </c>
      <c r="I1632" s="2">
        <f t="shared" si="279"/>
        <v>1</v>
      </c>
      <c r="J1632" s="4">
        <f t="shared" si="280"/>
        <v>56.69</v>
      </c>
      <c r="K1632">
        <f t="shared" si="281"/>
        <v>1</v>
      </c>
      <c r="L1632">
        <f t="shared" si="282"/>
        <v>3</v>
      </c>
      <c r="M1632">
        <f t="shared" si="283"/>
        <v>1</v>
      </c>
      <c r="N1632" s="53">
        <f t="shared" si="284"/>
        <v>1.6666666666666667</v>
      </c>
      <c r="S1632" s="55" t="str">
        <f t="shared" si="285"/>
        <v>C02617</v>
      </c>
      <c r="T1632" s="56">
        <f t="shared" si="286"/>
        <v>1.6666666666666667</v>
      </c>
      <c r="U1632" s="57">
        <f t="shared" si="286"/>
        <v>1.6666666666666667</v>
      </c>
      <c r="V1632" s="51" t="str">
        <f t="shared" si="287"/>
        <v>Lost Customers</v>
      </c>
    </row>
    <row r="1633" spans="2:22" x14ac:dyDescent="0.25">
      <c r="B1633" t="s">
        <v>1671</v>
      </c>
      <c r="C1633" s="40">
        <v>45805</v>
      </c>
      <c r="D1633" s="2">
        <v>2</v>
      </c>
      <c r="E1633" s="4">
        <v>604.29</v>
      </c>
      <c r="F1633" s="4"/>
      <c r="G1633" s="4" t="str">
        <f t="shared" si="277"/>
        <v>C02618</v>
      </c>
      <c r="H1633" s="40">
        <f t="shared" si="278"/>
        <v>45805</v>
      </c>
      <c r="I1633" s="2">
        <f t="shared" si="279"/>
        <v>2</v>
      </c>
      <c r="J1633" s="4">
        <f t="shared" si="280"/>
        <v>604.29</v>
      </c>
      <c r="K1633">
        <f t="shared" si="281"/>
        <v>4</v>
      </c>
      <c r="L1633">
        <f t="shared" si="282"/>
        <v>4</v>
      </c>
      <c r="M1633">
        <f t="shared" si="283"/>
        <v>3</v>
      </c>
      <c r="N1633" s="53">
        <f t="shared" si="284"/>
        <v>3.6666666666666665</v>
      </c>
      <c r="S1633" s="55" t="str">
        <f t="shared" si="285"/>
        <v>C02618</v>
      </c>
      <c r="T1633" s="56">
        <f t="shared" si="286"/>
        <v>3.6666666666666665</v>
      </c>
      <c r="U1633" s="57">
        <f t="shared" si="286"/>
        <v>3.6666666666666665</v>
      </c>
      <c r="V1633" s="51" t="str">
        <f t="shared" si="287"/>
        <v>Loyal or Potential Loyalists</v>
      </c>
    </row>
    <row r="1634" spans="2:22" x14ac:dyDescent="0.25">
      <c r="B1634" t="s">
        <v>1672</v>
      </c>
      <c r="C1634" s="40">
        <v>46020</v>
      </c>
      <c r="D1634" s="2">
        <v>2</v>
      </c>
      <c r="E1634" s="4">
        <v>1016.79</v>
      </c>
      <c r="F1634" s="4"/>
      <c r="G1634" s="4" t="str">
        <f t="shared" si="277"/>
        <v>C02620</v>
      </c>
      <c r="H1634" s="40">
        <f t="shared" si="278"/>
        <v>46020</v>
      </c>
      <c r="I1634" s="2">
        <f t="shared" si="279"/>
        <v>2</v>
      </c>
      <c r="J1634" s="4">
        <f t="shared" si="280"/>
        <v>1016.79</v>
      </c>
      <c r="K1634">
        <f t="shared" si="281"/>
        <v>5</v>
      </c>
      <c r="L1634">
        <f t="shared" si="282"/>
        <v>4</v>
      </c>
      <c r="M1634">
        <f t="shared" si="283"/>
        <v>3</v>
      </c>
      <c r="N1634" s="53">
        <f t="shared" si="284"/>
        <v>4</v>
      </c>
      <c r="S1634" s="55" t="str">
        <f t="shared" si="285"/>
        <v>C02620</v>
      </c>
      <c r="T1634" s="56">
        <f t="shared" si="286"/>
        <v>4</v>
      </c>
      <c r="U1634" s="57">
        <f t="shared" si="286"/>
        <v>4</v>
      </c>
      <c r="V1634" s="51" t="str">
        <f t="shared" si="287"/>
        <v>Loyal or Potential Loyalists</v>
      </c>
    </row>
    <row r="1635" spans="2:22" x14ac:dyDescent="0.25">
      <c r="B1635" t="s">
        <v>1673</v>
      </c>
      <c r="C1635" s="40">
        <v>45861</v>
      </c>
      <c r="D1635" s="2">
        <v>2</v>
      </c>
      <c r="E1635" s="4">
        <v>296.79000000000002</v>
      </c>
      <c r="F1635" s="4"/>
      <c r="G1635" s="4" t="str">
        <f t="shared" si="277"/>
        <v>C02622</v>
      </c>
      <c r="H1635" s="40">
        <f t="shared" si="278"/>
        <v>45861</v>
      </c>
      <c r="I1635" s="2">
        <f t="shared" si="279"/>
        <v>2</v>
      </c>
      <c r="J1635" s="4">
        <f t="shared" si="280"/>
        <v>296.79000000000002</v>
      </c>
      <c r="K1635">
        <f t="shared" si="281"/>
        <v>4</v>
      </c>
      <c r="L1635">
        <f t="shared" si="282"/>
        <v>4</v>
      </c>
      <c r="M1635">
        <f t="shared" si="283"/>
        <v>2</v>
      </c>
      <c r="N1635" s="53">
        <f t="shared" si="284"/>
        <v>3.3333333333333335</v>
      </c>
      <c r="S1635" s="55" t="str">
        <f t="shared" si="285"/>
        <v>C02622</v>
      </c>
      <c r="T1635" s="56">
        <f t="shared" si="286"/>
        <v>3.3333333333333335</v>
      </c>
      <c r="U1635" s="57">
        <f t="shared" si="286"/>
        <v>3.3333333333333335</v>
      </c>
      <c r="V1635" s="51" t="str">
        <f t="shared" si="287"/>
        <v>Loyal or Potential Loyalists</v>
      </c>
    </row>
    <row r="1636" spans="2:22" x14ac:dyDescent="0.25">
      <c r="B1636" t="s">
        <v>1674</v>
      </c>
      <c r="C1636" s="40">
        <v>45557</v>
      </c>
      <c r="D1636" s="2">
        <v>1</v>
      </c>
      <c r="E1636" s="4">
        <v>24.68</v>
      </c>
      <c r="F1636" s="4"/>
      <c r="G1636" s="4" t="str">
        <f t="shared" si="277"/>
        <v>C02623</v>
      </c>
      <c r="H1636" s="40">
        <f t="shared" si="278"/>
        <v>45557</v>
      </c>
      <c r="I1636" s="2">
        <f t="shared" si="279"/>
        <v>1</v>
      </c>
      <c r="J1636" s="4">
        <f t="shared" si="280"/>
        <v>24.68</v>
      </c>
      <c r="K1636">
        <f t="shared" si="281"/>
        <v>2</v>
      </c>
      <c r="L1636">
        <f t="shared" si="282"/>
        <v>3</v>
      </c>
      <c r="M1636">
        <f t="shared" si="283"/>
        <v>1</v>
      </c>
      <c r="N1636" s="53">
        <f t="shared" si="284"/>
        <v>2</v>
      </c>
      <c r="S1636" s="55" t="str">
        <f t="shared" si="285"/>
        <v>C02623</v>
      </c>
      <c r="T1636" s="56">
        <f t="shared" si="286"/>
        <v>2</v>
      </c>
      <c r="U1636" s="57">
        <f t="shared" si="286"/>
        <v>2</v>
      </c>
      <c r="V1636" s="51" t="str">
        <f t="shared" si="287"/>
        <v>Lost Customers</v>
      </c>
    </row>
    <row r="1637" spans="2:22" x14ac:dyDescent="0.25">
      <c r="B1637" t="s">
        <v>1675</v>
      </c>
      <c r="C1637" s="40">
        <v>45673</v>
      </c>
      <c r="D1637" s="2">
        <v>2</v>
      </c>
      <c r="E1637" s="4">
        <v>3513.73</v>
      </c>
      <c r="F1637" s="4"/>
      <c r="G1637" s="4" t="str">
        <f t="shared" si="277"/>
        <v>C02624</v>
      </c>
      <c r="H1637" s="40">
        <f t="shared" si="278"/>
        <v>45673</v>
      </c>
      <c r="I1637" s="2">
        <f t="shared" si="279"/>
        <v>2</v>
      </c>
      <c r="J1637" s="4">
        <f t="shared" si="280"/>
        <v>3513.73</v>
      </c>
      <c r="K1637">
        <f t="shared" si="281"/>
        <v>3</v>
      </c>
      <c r="L1637">
        <f t="shared" si="282"/>
        <v>4</v>
      </c>
      <c r="M1637">
        <f t="shared" si="283"/>
        <v>4</v>
      </c>
      <c r="N1637" s="53">
        <f t="shared" si="284"/>
        <v>3.6666666666666665</v>
      </c>
      <c r="S1637" s="55" t="str">
        <f t="shared" si="285"/>
        <v>C02624</v>
      </c>
      <c r="T1637" s="56">
        <f t="shared" si="286"/>
        <v>3.6666666666666665</v>
      </c>
      <c r="U1637" s="57">
        <f t="shared" si="286"/>
        <v>3.6666666666666665</v>
      </c>
      <c r="V1637" s="51" t="str">
        <f t="shared" si="287"/>
        <v>Loyal or Potential Loyalists</v>
      </c>
    </row>
    <row r="1638" spans="2:22" x14ac:dyDescent="0.25">
      <c r="B1638" t="s">
        <v>1676</v>
      </c>
      <c r="C1638" s="40">
        <v>45222</v>
      </c>
      <c r="D1638" s="2">
        <v>2</v>
      </c>
      <c r="E1638" s="4">
        <v>448.77</v>
      </c>
      <c r="F1638" s="4"/>
      <c r="G1638" s="4" t="str">
        <f t="shared" si="277"/>
        <v>C02625</v>
      </c>
      <c r="H1638" s="40">
        <f t="shared" si="278"/>
        <v>45222</v>
      </c>
      <c r="I1638" s="2">
        <f t="shared" si="279"/>
        <v>2</v>
      </c>
      <c r="J1638" s="4">
        <f t="shared" si="280"/>
        <v>448.77</v>
      </c>
      <c r="K1638">
        <f t="shared" si="281"/>
        <v>1</v>
      </c>
      <c r="L1638">
        <f t="shared" si="282"/>
        <v>4</v>
      </c>
      <c r="M1638">
        <f t="shared" si="283"/>
        <v>2</v>
      </c>
      <c r="N1638" s="53">
        <f t="shared" si="284"/>
        <v>2.3333333333333335</v>
      </c>
      <c r="S1638" s="55" t="str">
        <f t="shared" si="285"/>
        <v>C02625</v>
      </c>
      <c r="T1638" s="56">
        <f t="shared" si="286"/>
        <v>2.3333333333333335</v>
      </c>
      <c r="U1638" s="57">
        <f t="shared" si="286"/>
        <v>2.3333333333333335</v>
      </c>
      <c r="V1638" s="51" t="str">
        <f t="shared" si="287"/>
        <v>At Risk Customers</v>
      </c>
    </row>
    <row r="1639" spans="2:22" x14ac:dyDescent="0.25">
      <c r="B1639" t="s">
        <v>1677</v>
      </c>
      <c r="C1639" s="40">
        <v>45592</v>
      </c>
      <c r="D1639" s="2">
        <v>1</v>
      </c>
      <c r="E1639" s="4">
        <v>151.26</v>
      </c>
      <c r="F1639" s="4"/>
      <c r="G1639" s="4" t="str">
        <f t="shared" si="277"/>
        <v>C02626</v>
      </c>
      <c r="H1639" s="40">
        <f t="shared" si="278"/>
        <v>45592</v>
      </c>
      <c r="I1639" s="2">
        <f t="shared" si="279"/>
        <v>1</v>
      </c>
      <c r="J1639" s="4">
        <f t="shared" si="280"/>
        <v>151.26</v>
      </c>
      <c r="K1639">
        <f t="shared" si="281"/>
        <v>2</v>
      </c>
      <c r="L1639">
        <f t="shared" si="282"/>
        <v>3</v>
      </c>
      <c r="M1639">
        <f t="shared" si="283"/>
        <v>1</v>
      </c>
      <c r="N1639" s="53">
        <f t="shared" si="284"/>
        <v>2</v>
      </c>
      <c r="S1639" s="55" t="str">
        <f t="shared" si="285"/>
        <v>C02626</v>
      </c>
      <c r="T1639" s="56">
        <f t="shared" si="286"/>
        <v>2</v>
      </c>
      <c r="U1639" s="57">
        <f t="shared" si="286"/>
        <v>2</v>
      </c>
      <c r="V1639" s="51" t="str">
        <f t="shared" si="287"/>
        <v>Lost Customers</v>
      </c>
    </row>
    <row r="1640" spans="2:22" x14ac:dyDescent="0.25">
      <c r="B1640" t="s">
        <v>1678</v>
      </c>
      <c r="C1640" s="40">
        <v>45802</v>
      </c>
      <c r="D1640" s="2">
        <v>16</v>
      </c>
      <c r="E1640" s="4">
        <v>9676.34</v>
      </c>
      <c r="F1640" s="4"/>
      <c r="G1640" s="4" t="str">
        <f t="shared" si="277"/>
        <v>C02627</v>
      </c>
      <c r="H1640" s="40">
        <f t="shared" si="278"/>
        <v>45802</v>
      </c>
      <c r="I1640" s="2">
        <f t="shared" si="279"/>
        <v>16</v>
      </c>
      <c r="J1640" s="4">
        <f t="shared" si="280"/>
        <v>9676.34</v>
      </c>
      <c r="K1640">
        <f t="shared" si="281"/>
        <v>4</v>
      </c>
      <c r="L1640">
        <f t="shared" si="282"/>
        <v>5</v>
      </c>
      <c r="M1640">
        <f t="shared" si="283"/>
        <v>5</v>
      </c>
      <c r="N1640" s="53">
        <f t="shared" si="284"/>
        <v>4.666666666666667</v>
      </c>
      <c r="S1640" s="55" t="str">
        <f t="shared" si="285"/>
        <v>C02627</v>
      </c>
      <c r="T1640" s="56">
        <f t="shared" si="286"/>
        <v>4.666666666666667</v>
      </c>
      <c r="U1640" s="57">
        <f t="shared" si="286"/>
        <v>4.666666666666667</v>
      </c>
      <c r="V1640" s="51" t="str">
        <f t="shared" si="287"/>
        <v>Champions</v>
      </c>
    </row>
    <row r="1641" spans="2:22" x14ac:dyDescent="0.25">
      <c r="B1641" t="s">
        <v>1679</v>
      </c>
      <c r="C1641" s="40">
        <v>45770</v>
      </c>
      <c r="D1641" s="2">
        <v>4</v>
      </c>
      <c r="E1641" s="4">
        <v>5202.8500000000004</v>
      </c>
      <c r="F1641" s="4"/>
      <c r="G1641" s="4" t="str">
        <f t="shared" si="277"/>
        <v>C02630</v>
      </c>
      <c r="H1641" s="40">
        <f t="shared" si="278"/>
        <v>45770</v>
      </c>
      <c r="I1641" s="2">
        <f t="shared" si="279"/>
        <v>4</v>
      </c>
      <c r="J1641" s="4">
        <f t="shared" si="280"/>
        <v>5202.8500000000004</v>
      </c>
      <c r="K1641">
        <f t="shared" si="281"/>
        <v>3</v>
      </c>
      <c r="L1641">
        <f t="shared" si="282"/>
        <v>5</v>
      </c>
      <c r="M1641">
        <f t="shared" si="283"/>
        <v>5</v>
      </c>
      <c r="N1641" s="53">
        <f t="shared" si="284"/>
        <v>4.333333333333333</v>
      </c>
      <c r="S1641" s="55" t="str">
        <f t="shared" si="285"/>
        <v>C02630</v>
      </c>
      <c r="T1641" s="56">
        <f t="shared" si="286"/>
        <v>4.333333333333333</v>
      </c>
      <c r="U1641" s="57">
        <f t="shared" si="286"/>
        <v>4.333333333333333</v>
      </c>
      <c r="V1641" s="51" t="str">
        <f t="shared" si="287"/>
        <v>Champions</v>
      </c>
    </row>
    <row r="1642" spans="2:22" x14ac:dyDescent="0.25">
      <c r="B1642" t="s">
        <v>1680</v>
      </c>
      <c r="C1642" s="40">
        <v>45482</v>
      </c>
      <c r="D1642" s="2">
        <v>3</v>
      </c>
      <c r="E1642" s="4">
        <v>3184.39</v>
      </c>
      <c r="F1642" s="4"/>
      <c r="G1642" s="4" t="str">
        <f t="shared" si="277"/>
        <v>C02633</v>
      </c>
      <c r="H1642" s="40">
        <f t="shared" si="278"/>
        <v>45482</v>
      </c>
      <c r="I1642" s="2">
        <f t="shared" si="279"/>
        <v>3</v>
      </c>
      <c r="J1642" s="4">
        <f t="shared" si="280"/>
        <v>3184.39</v>
      </c>
      <c r="K1642">
        <f t="shared" si="281"/>
        <v>2</v>
      </c>
      <c r="L1642">
        <f t="shared" si="282"/>
        <v>4</v>
      </c>
      <c r="M1642">
        <f t="shared" si="283"/>
        <v>4</v>
      </c>
      <c r="N1642" s="53">
        <f t="shared" si="284"/>
        <v>3.3333333333333335</v>
      </c>
      <c r="S1642" s="55" t="str">
        <f t="shared" si="285"/>
        <v>C02633</v>
      </c>
      <c r="T1642" s="56">
        <f t="shared" si="286"/>
        <v>3.3333333333333335</v>
      </c>
      <c r="U1642" s="57">
        <f t="shared" si="286"/>
        <v>3.3333333333333335</v>
      </c>
      <c r="V1642" s="51" t="str">
        <f t="shared" si="287"/>
        <v>Loyal or Potential Loyalists</v>
      </c>
    </row>
    <row r="1643" spans="2:22" x14ac:dyDescent="0.25">
      <c r="B1643" t="s">
        <v>1681</v>
      </c>
      <c r="C1643" s="40">
        <v>45381</v>
      </c>
      <c r="D1643" s="2">
        <v>1</v>
      </c>
      <c r="E1643" s="4">
        <v>1340.27</v>
      </c>
      <c r="F1643" s="4"/>
      <c r="G1643" s="4" t="str">
        <f t="shared" si="277"/>
        <v>C02635</v>
      </c>
      <c r="H1643" s="40">
        <f t="shared" si="278"/>
        <v>45381</v>
      </c>
      <c r="I1643" s="2">
        <f t="shared" si="279"/>
        <v>1</v>
      </c>
      <c r="J1643" s="4">
        <f t="shared" si="280"/>
        <v>1340.27</v>
      </c>
      <c r="K1643">
        <f t="shared" si="281"/>
        <v>2</v>
      </c>
      <c r="L1643">
        <f t="shared" si="282"/>
        <v>3</v>
      </c>
      <c r="M1643">
        <f t="shared" si="283"/>
        <v>4</v>
      </c>
      <c r="N1643" s="53">
        <f t="shared" si="284"/>
        <v>3</v>
      </c>
      <c r="S1643" s="55" t="str">
        <f t="shared" si="285"/>
        <v>C02635</v>
      </c>
      <c r="T1643" s="56">
        <f t="shared" si="286"/>
        <v>3</v>
      </c>
      <c r="U1643" s="57">
        <f t="shared" si="286"/>
        <v>3</v>
      </c>
      <c r="V1643" s="51" t="str">
        <f t="shared" si="287"/>
        <v>At Risk Customers</v>
      </c>
    </row>
    <row r="1644" spans="2:22" x14ac:dyDescent="0.25">
      <c r="B1644" t="s">
        <v>1682</v>
      </c>
      <c r="C1644" s="40">
        <v>45894</v>
      </c>
      <c r="D1644" s="2">
        <v>1</v>
      </c>
      <c r="E1644" s="4">
        <v>448.2</v>
      </c>
      <c r="F1644" s="4"/>
      <c r="G1644" s="4" t="str">
        <f t="shared" si="277"/>
        <v>C02636</v>
      </c>
      <c r="H1644" s="40">
        <f t="shared" si="278"/>
        <v>45894</v>
      </c>
      <c r="I1644" s="2">
        <f t="shared" si="279"/>
        <v>1</v>
      </c>
      <c r="J1644" s="4">
        <f t="shared" si="280"/>
        <v>448.2</v>
      </c>
      <c r="K1644">
        <f t="shared" si="281"/>
        <v>4</v>
      </c>
      <c r="L1644">
        <f t="shared" si="282"/>
        <v>3</v>
      </c>
      <c r="M1644">
        <f t="shared" si="283"/>
        <v>2</v>
      </c>
      <c r="N1644" s="53">
        <f t="shared" si="284"/>
        <v>3</v>
      </c>
      <c r="S1644" s="55" t="str">
        <f t="shared" si="285"/>
        <v>C02636</v>
      </c>
      <c r="T1644" s="56">
        <f t="shared" si="286"/>
        <v>3</v>
      </c>
      <c r="U1644" s="57">
        <f t="shared" si="286"/>
        <v>3</v>
      </c>
      <c r="V1644" s="51" t="str">
        <f t="shared" si="287"/>
        <v>At Risk Customers</v>
      </c>
    </row>
    <row r="1645" spans="2:22" x14ac:dyDescent="0.25">
      <c r="B1645" t="s">
        <v>1683</v>
      </c>
      <c r="C1645" s="40">
        <v>45085</v>
      </c>
      <c r="D1645" s="2">
        <v>1</v>
      </c>
      <c r="E1645" s="4">
        <v>496.67</v>
      </c>
      <c r="F1645" s="4"/>
      <c r="G1645" s="4" t="str">
        <f t="shared" si="277"/>
        <v>C02637</v>
      </c>
      <c r="H1645" s="40">
        <f t="shared" si="278"/>
        <v>45085</v>
      </c>
      <c r="I1645" s="2">
        <f t="shared" si="279"/>
        <v>1</v>
      </c>
      <c r="J1645" s="4">
        <f t="shared" si="280"/>
        <v>496.67</v>
      </c>
      <c r="K1645">
        <f t="shared" si="281"/>
        <v>1</v>
      </c>
      <c r="L1645">
        <f t="shared" si="282"/>
        <v>3</v>
      </c>
      <c r="M1645">
        <f t="shared" si="283"/>
        <v>3</v>
      </c>
      <c r="N1645" s="53">
        <f t="shared" si="284"/>
        <v>2.3333333333333335</v>
      </c>
      <c r="S1645" s="55" t="str">
        <f t="shared" si="285"/>
        <v>C02637</v>
      </c>
      <c r="T1645" s="56">
        <f t="shared" si="286"/>
        <v>2.3333333333333335</v>
      </c>
      <c r="U1645" s="57">
        <f t="shared" si="286"/>
        <v>2.3333333333333335</v>
      </c>
      <c r="V1645" s="51" t="str">
        <f t="shared" si="287"/>
        <v>At Risk Customers</v>
      </c>
    </row>
    <row r="1646" spans="2:22" x14ac:dyDescent="0.25">
      <c r="B1646" t="s">
        <v>1684</v>
      </c>
      <c r="C1646" s="40">
        <v>45591</v>
      </c>
      <c r="D1646" s="2">
        <v>2</v>
      </c>
      <c r="E1646" s="4">
        <v>311.3</v>
      </c>
      <c r="F1646" s="4"/>
      <c r="G1646" s="4" t="str">
        <f t="shared" si="277"/>
        <v>C02638</v>
      </c>
      <c r="H1646" s="40">
        <f t="shared" si="278"/>
        <v>45591</v>
      </c>
      <c r="I1646" s="2">
        <f t="shared" si="279"/>
        <v>2</v>
      </c>
      <c r="J1646" s="4">
        <f t="shared" si="280"/>
        <v>311.3</v>
      </c>
      <c r="K1646">
        <f t="shared" si="281"/>
        <v>2</v>
      </c>
      <c r="L1646">
        <f t="shared" si="282"/>
        <v>4</v>
      </c>
      <c r="M1646">
        <f t="shared" si="283"/>
        <v>2</v>
      </c>
      <c r="N1646" s="53">
        <f t="shared" si="284"/>
        <v>2.6666666666666665</v>
      </c>
      <c r="S1646" s="55" t="str">
        <f t="shared" si="285"/>
        <v>C02638</v>
      </c>
      <c r="T1646" s="56">
        <f t="shared" si="286"/>
        <v>2.6666666666666665</v>
      </c>
      <c r="U1646" s="57">
        <f t="shared" si="286"/>
        <v>2.6666666666666665</v>
      </c>
      <c r="V1646" s="51" t="str">
        <f t="shared" si="287"/>
        <v>At Risk Customers</v>
      </c>
    </row>
    <row r="1647" spans="2:22" x14ac:dyDescent="0.25">
      <c r="B1647" t="s">
        <v>1685</v>
      </c>
      <c r="C1647" s="40">
        <v>46026</v>
      </c>
      <c r="D1647" s="2">
        <v>2</v>
      </c>
      <c r="E1647" s="4">
        <v>3026.01</v>
      </c>
      <c r="F1647" s="4"/>
      <c r="G1647" s="4" t="str">
        <f t="shared" si="277"/>
        <v>C02639</v>
      </c>
      <c r="H1647" s="40">
        <f t="shared" si="278"/>
        <v>46026</v>
      </c>
      <c r="I1647" s="2">
        <f t="shared" si="279"/>
        <v>2</v>
      </c>
      <c r="J1647" s="4">
        <f t="shared" si="280"/>
        <v>3026.01</v>
      </c>
      <c r="K1647">
        <f t="shared" si="281"/>
        <v>5</v>
      </c>
      <c r="L1647">
        <f t="shared" si="282"/>
        <v>4</v>
      </c>
      <c r="M1647">
        <f t="shared" si="283"/>
        <v>4</v>
      </c>
      <c r="N1647" s="53">
        <f t="shared" si="284"/>
        <v>4.333333333333333</v>
      </c>
      <c r="S1647" s="55" t="str">
        <f t="shared" si="285"/>
        <v>C02639</v>
      </c>
      <c r="T1647" s="56">
        <f t="shared" si="286"/>
        <v>4.333333333333333</v>
      </c>
      <c r="U1647" s="57">
        <f t="shared" si="286"/>
        <v>4.333333333333333</v>
      </c>
      <c r="V1647" s="51" t="str">
        <f t="shared" si="287"/>
        <v>Champions</v>
      </c>
    </row>
    <row r="1648" spans="2:22" x14ac:dyDescent="0.25">
      <c r="B1648" t="s">
        <v>1686</v>
      </c>
      <c r="C1648" s="40">
        <v>45920</v>
      </c>
      <c r="D1648" s="2">
        <v>3</v>
      </c>
      <c r="E1648" s="4">
        <v>2750.2</v>
      </c>
      <c r="F1648" s="4"/>
      <c r="G1648" s="4" t="str">
        <f t="shared" si="277"/>
        <v>C02640</v>
      </c>
      <c r="H1648" s="40">
        <f t="shared" si="278"/>
        <v>45920</v>
      </c>
      <c r="I1648" s="2">
        <f t="shared" si="279"/>
        <v>3</v>
      </c>
      <c r="J1648" s="4">
        <f t="shared" si="280"/>
        <v>2750.2</v>
      </c>
      <c r="K1648">
        <f t="shared" si="281"/>
        <v>4</v>
      </c>
      <c r="L1648">
        <f t="shared" si="282"/>
        <v>4</v>
      </c>
      <c r="M1648">
        <f t="shared" si="283"/>
        <v>4</v>
      </c>
      <c r="N1648" s="53">
        <f t="shared" si="284"/>
        <v>4</v>
      </c>
      <c r="S1648" s="55" t="str">
        <f t="shared" si="285"/>
        <v>C02640</v>
      </c>
      <c r="T1648" s="56">
        <f t="shared" si="286"/>
        <v>4</v>
      </c>
      <c r="U1648" s="57">
        <f t="shared" si="286"/>
        <v>4</v>
      </c>
      <c r="V1648" s="51" t="str">
        <f t="shared" si="287"/>
        <v>Loyal or Potential Loyalists</v>
      </c>
    </row>
    <row r="1649" spans="2:22" x14ac:dyDescent="0.25">
      <c r="B1649" t="s">
        <v>1687</v>
      </c>
      <c r="C1649" s="40">
        <v>45685</v>
      </c>
      <c r="D1649" s="2">
        <v>2</v>
      </c>
      <c r="E1649" s="4">
        <v>588.4</v>
      </c>
      <c r="F1649" s="4"/>
      <c r="G1649" s="4" t="str">
        <f t="shared" si="277"/>
        <v>C02641</v>
      </c>
      <c r="H1649" s="40">
        <f t="shared" si="278"/>
        <v>45685</v>
      </c>
      <c r="I1649" s="2">
        <f t="shared" si="279"/>
        <v>2</v>
      </c>
      <c r="J1649" s="4">
        <f t="shared" si="280"/>
        <v>588.4</v>
      </c>
      <c r="K1649">
        <f t="shared" si="281"/>
        <v>3</v>
      </c>
      <c r="L1649">
        <f t="shared" si="282"/>
        <v>4</v>
      </c>
      <c r="M1649">
        <f t="shared" si="283"/>
        <v>3</v>
      </c>
      <c r="N1649" s="53">
        <f t="shared" si="284"/>
        <v>3.3333333333333335</v>
      </c>
      <c r="S1649" s="55" t="str">
        <f t="shared" si="285"/>
        <v>C02641</v>
      </c>
      <c r="T1649" s="56">
        <f t="shared" si="286"/>
        <v>3.3333333333333335</v>
      </c>
      <c r="U1649" s="57">
        <f t="shared" si="286"/>
        <v>3.3333333333333335</v>
      </c>
      <c r="V1649" s="51" t="str">
        <f t="shared" si="287"/>
        <v>Loyal or Potential Loyalists</v>
      </c>
    </row>
    <row r="1650" spans="2:22" x14ac:dyDescent="0.25">
      <c r="B1650" t="s">
        <v>1688</v>
      </c>
      <c r="C1650" s="40">
        <v>45384</v>
      </c>
      <c r="D1650" s="2">
        <v>2</v>
      </c>
      <c r="E1650" s="4">
        <v>4868.32</v>
      </c>
      <c r="F1650" s="4"/>
      <c r="G1650" s="4" t="str">
        <f t="shared" si="277"/>
        <v>C02642</v>
      </c>
      <c r="H1650" s="40">
        <f t="shared" si="278"/>
        <v>45384</v>
      </c>
      <c r="I1650" s="2">
        <f t="shared" si="279"/>
        <v>2</v>
      </c>
      <c r="J1650" s="4">
        <f t="shared" si="280"/>
        <v>4868.32</v>
      </c>
      <c r="K1650">
        <f t="shared" si="281"/>
        <v>2</v>
      </c>
      <c r="L1650">
        <f t="shared" si="282"/>
        <v>4</v>
      </c>
      <c r="M1650">
        <f t="shared" si="283"/>
        <v>5</v>
      </c>
      <c r="N1650" s="53">
        <f t="shared" si="284"/>
        <v>3.6666666666666665</v>
      </c>
      <c r="S1650" s="55" t="str">
        <f t="shared" si="285"/>
        <v>C02642</v>
      </c>
      <c r="T1650" s="56">
        <f t="shared" si="286"/>
        <v>3.6666666666666665</v>
      </c>
      <c r="U1650" s="57">
        <f t="shared" si="286"/>
        <v>3.6666666666666665</v>
      </c>
      <c r="V1650" s="51" t="str">
        <f t="shared" si="287"/>
        <v>Loyal or Potential Loyalists</v>
      </c>
    </row>
    <row r="1651" spans="2:22" x14ac:dyDescent="0.25">
      <c r="B1651" t="s">
        <v>1689</v>
      </c>
      <c r="C1651" s="40">
        <v>45485</v>
      </c>
      <c r="D1651" s="2">
        <v>2</v>
      </c>
      <c r="E1651" s="4">
        <v>659.34</v>
      </c>
      <c r="F1651" s="4"/>
      <c r="G1651" s="4" t="str">
        <f t="shared" si="277"/>
        <v>C02645</v>
      </c>
      <c r="H1651" s="40">
        <f t="shared" si="278"/>
        <v>45485</v>
      </c>
      <c r="I1651" s="2">
        <f t="shared" si="279"/>
        <v>2</v>
      </c>
      <c r="J1651" s="4">
        <f t="shared" si="280"/>
        <v>659.34</v>
      </c>
      <c r="K1651">
        <f t="shared" si="281"/>
        <v>2</v>
      </c>
      <c r="L1651">
        <f t="shared" si="282"/>
        <v>4</v>
      </c>
      <c r="M1651">
        <f t="shared" si="283"/>
        <v>3</v>
      </c>
      <c r="N1651" s="53">
        <f t="shared" si="284"/>
        <v>3</v>
      </c>
      <c r="S1651" s="55" t="str">
        <f t="shared" si="285"/>
        <v>C02645</v>
      </c>
      <c r="T1651" s="56">
        <f t="shared" si="286"/>
        <v>3</v>
      </c>
      <c r="U1651" s="57">
        <f t="shared" si="286"/>
        <v>3</v>
      </c>
      <c r="V1651" s="51" t="str">
        <f t="shared" si="287"/>
        <v>At Risk Customers</v>
      </c>
    </row>
    <row r="1652" spans="2:22" x14ac:dyDescent="0.25">
      <c r="B1652" t="s">
        <v>1690</v>
      </c>
      <c r="C1652" s="40">
        <v>45836</v>
      </c>
      <c r="D1652" s="2">
        <v>2</v>
      </c>
      <c r="E1652" s="4">
        <v>336.71</v>
      </c>
      <c r="F1652" s="4"/>
      <c r="G1652" s="4" t="str">
        <f t="shared" si="277"/>
        <v>C02647</v>
      </c>
      <c r="H1652" s="40">
        <f t="shared" si="278"/>
        <v>45836</v>
      </c>
      <c r="I1652" s="2">
        <f t="shared" si="279"/>
        <v>2</v>
      </c>
      <c r="J1652" s="4">
        <f t="shared" si="280"/>
        <v>336.71</v>
      </c>
      <c r="K1652">
        <f t="shared" si="281"/>
        <v>4</v>
      </c>
      <c r="L1652">
        <f t="shared" si="282"/>
        <v>4</v>
      </c>
      <c r="M1652">
        <f t="shared" si="283"/>
        <v>2</v>
      </c>
      <c r="N1652" s="53">
        <f t="shared" si="284"/>
        <v>3.3333333333333335</v>
      </c>
      <c r="S1652" s="55" t="str">
        <f t="shared" si="285"/>
        <v>C02647</v>
      </c>
      <c r="T1652" s="56">
        <f t="shared" si="286"/>
        <v>3.3333333333333335</v>
      </c>
      <c r="U1652" s="57">
        <f t="shared" si="286"/>
        <v>3.3333333333333335</v>
      </c>
      <c r="V1652" s="51" t="str">
        <f t="shared" si="287"/>
        <v>Loyal or Potential Loyalists</v>
      </c>
    </row>
    <row r="1653" spans="2:22" x14ac:dyDescent="0.25">
      <c r="B1653" t="s">
        <v>1691</v>
      </c>
      <c r="C1653" s="40">
        <v>45319</v>
      </c>
      <c r="D1653" s="2">
        <v>1</v>
      </c>
      <c r="E1653" s="4">
        <v>278.08999999999997</v>
      </c>
      <c r="F1653" s="4"/>
      <c r="G1653" s="4" t="str">
        <f t="shared" si="277"/>
        <v>C02650</v>
      </c>
      <c r="H1653" s="40">
        <f t="shared" si="278"/>
        <v>45319</v>
      </c>
      <c r="I1653" s="2">
        <f t="shared" si="279"/>
        <v>1</v>
      </c>
      <c r="J1653" s="4">
        <f t="shared" si="280"/>
        <v>278.08999999999997</v>
      </c>
      <c r="K1653">
        <f t="shared" si="281"/>
        <v>1</v>
      </c>
      <c r="L1653">
        <f t="shared" si="282"/>
        <v>3</v>
      </c>
      <c r="M1653">
        <f t="shared" si="283"/>
        <v>2</v>
      </c>
      <c r="N1653" s="53">
        <f t="shared" si="284"/>
        <v>2</v>
      </c>
      <c r="S1653" s="55" t="str">
        <f t="shared" si="285"/>
        <v>C02650</v>
      </c>
      <c r="T1653" s="56">
        <f t="shared" si="286"/>
        <v>2</v>
      </c>
      <c r="U1653" s="57">
        <f t="shared" si="286"/>
        <v>2</v>
      </c>
      <c r="V1653" s="51" t="str">
        <f t="shared" si="287"/>
        <v>Lost Customers</v>
      </c>
    </row>
    <row r="1654" spans="2:22" x14ac:dyDescent="0.25">
      <c r="B1654" t="s">
        <v>1692</v>
      </c>
      <c r="C1654" s="40">
        <v>45873</v>
      </c>
      <c r="D1654" s="2">
        <v>1</v>
      </c>
      <c r="E1654" s="4">
        <v>241.06</v>
      </c>
      <c r="F1654" s="4"/>
      <c r="G1654" s="4" t="str">
        <f t="shared" si="277"/>
        <v>C02651</v>
      </c>
      <c r="H1654" s="40">
        <f t="shared" si="278"/>
        <v>45873</v>
      </c>
      <c r="I1654" s="2">
        <f t="shared" si="279"/>
        <v>1</v>
      </c>
      <c r="J1654" s="4">
        <f t="shared" si="280"/>
        <v>241.06</v>
      </c>
      <c r="K1654">
        <f t="shared" si="281"/>
        <v>4</v>
      </c>
      <c r="L1654">
        <f t="shared" si="282"/>
        <v>3</v>
      </c>
      <c r="M1654">
        <f t="shared" si="283"/>
        <v>2</v>
      </c>
      <c r="N1654" s="53">
        <f t="shared" si="284"/>
        <v>3</v>
      </c>
      <c r="S1654" s="55" t="str">
        <f t="shared" si="285"/>
        <v>C02651</v>
      </c>
      <c r="T1654" s="56">
        <f t="shared" si="286"/>
        <v>3</v>
      </c>
      <c r="U1654" s="57">
        <f t="shared" si="286"/>
        <v>3</v>
      </c>
      <c r="V1654" s="51" t="str">
        <f t="shared" si="287"/>
        <v>At Risk Customers</v>
      </c>
    </row>
    <row r="1655" spans="2:22" x14ac:dyDescent="0.25">
      <c r="B1655" t="s">
        <v>1693</v>
      </c>
      <c r="C1655" s="40">
        <v>46002</v>
      </c>
      <c r="D1655" s="2">
        <v>70</v>
      </c>
      <c r="E1655" s="4">
        <v>45100.24</v>
      </c>
      <c r="F1655" s="4"/>
      <c r="G1655" s="4" t="str">
        <f t="shared" si="277"/>
        <v>C02653</v>
      </c>
      <c r="H1655" s="40">
        <f t="shared" si="278"/>
        <v>46002</v>
      </c>
      <c r="I1655" s="2">
        <f t="shared" si="279"/>
        <v>70</v>
      </c>
      <c r="J1655" s="4">
        <f t="shared" si="280"/>
        <v>45100.24</v>
      </c>
      <c r="K1655">
        <f t="shared" si="281"/>
        <v>5</v>
      </c>
      <c r="L1655">
        <f t="shared" si="282"/>
        <v>5</v>
      </c>
      <c r="M1655">
        <f t="shared" si="283"/>
        <v>5</v>
      </c>
      <c r="N1655" s="53">
        <f t="shared" si="284"/>
        <v>5</v>
      </c>
      <c r="S1655" s="55" t="str">
        <f t="shared" si="285"/>
        <v>C02653</v>
      </c>
      <c r="T1655" s="56">
        <f t="shared" si="286"/>
        <v>5</v>
      </c>
      <c r="U1655" s="57">
        <f t="shared" si="286"/>
        <v>5</v>
      </c>
      <c r="V1655" s="51" t="str">
        <f t="shared" si="287"/>
        <v>Champions</v>
      </c>
    </row>
    <row r="1656" spans="2:22" x14ac:dyDescent="0.25">
      <c r="B1656" t="s">
        <v>1694</v>
      </c>
      <c r="C1656" s="40">
        <v>45161</v>
      </c>
      <c r="D1656" s="2">
        <v>2</v>
      </c>
      <c r="E1656" s="4">
        <v>284.26</v>
      </c>
      <c r="F1656" s="4"/>
      <c r="G1656" s="4" t="str">
        <f t="shared" si="277"/>
        <v>C02654</v>
      </c>
      <c r="H1656" s="40">
        <f t="shared" si="278"/>
        <v>45161</v>
      </c>
      <c r="I1656" s="2">
        <f t="shared" si="279"/>
        <v>2</v>
      </c>
      <c r="J1656" s="4">
        <f t="shared" si="280"/>
        <v>284.26</v>
      </c>
      <c r="K1656">
        <f t="shared" si="281"/>
        <v>1</v>
      </c>
      <c r="L1656">
        <f t="shared" si="282"/>
        <v>4</v>
      </c>
      <c r="M1656">
        <f t="shared" si="283"/>
        <v>2</v>
      </c>
      <c r="N1656" s="53">
        <f t="shared" si="284"/>
        <v>2.3333333333333335</v>
      </c>
      <c r="S1656" s="55" t="str">
        <f t="shared" si="285"/>
        <v>C02654</v>
      </c>
      <c r="T1656" s="56">
        <f t="shared" si="286"/>
        <v>2.3333333333333335</v>
      </c>
      <c r="U1656" s="57">
        <f t="shared" si="286"/>
        <v>2.3333333333333335</v>
      </c>
      <c r="V1656" s="51" t="str">
        <f t="shared" si="287"/>
        <v>At Risk Customers</v>
      </c>
    </row>
    <row r="1657" spans="2:22" x14ac:dyDescent="0.25">
      <c r="B1657" t="s">
        <v>1695</v>
      </c>
      <c r="C1657" s="40">
        <v>45515</v>
      </c>
      <c r="D1657" s="2">
        <v>2</v>
      </c>
      <c r="E1657" s="4">
        <v>490.9</v>
      </c>
      <c r="F1657" s="4"/>
      <c r="G1657" s="4" t="str">
        <f t="shared" si="277"/>
        <v>C02656</v>
      </c>
      <c r="H1657" s="40">
        <f t="shared" si="278"/>
        <v>45515</v>
      </c>
      <c r="I1657" s="2">
        <f t="shared" si="279"/>
        <v>2</v>
      </c>
      <c r="J1657" s="4">
        <f t="shared" si="280"/>
        <v>490.9</v>
      </c>
      <c r="K1657">
        <f t="shared" si="281"/>
        <v>2</v>
      </c>
      <c r="L1657">
        <f t="shared" si="282"/>
        <v>4</v>
      </c>
      <c r="M1657">
        <f t="shared" si="283"/>
        <v>3</v>
      </c>
      <c r="N1657" s="53">
        <f t="shared" si="284"/>
        <v>3</v>
      </c>
      <c r="S1657" s="55" t="str">
        <f t="shared" si="285"/>
        <v>C02656</v>
      </c>
      <c r="T1657" s="56">
        <f t="shared" si="286"/>
        <v>3</v>
      </c>
      <c r="U1657" s="57">
        <f t="shared" si="286"/>
        <v>3</v>
      </c>
      <c r="V1657" s="51" t="str">
        <f t="shared" si="287"/>
        <v>At Risk Customers</v>
      </c>
    </row>
    <row r="1658" spans="2:22" x14ac:dyDescent="0.25">
      <c r="B1658" t="s">
        <v>1696</v>
      </c>
      <c r="C1658" s="40">
        <v>45356</v>
      </c>
      <c r="D1658" s="2">
        <v>1</v>
      </c>
      <c r="E1658" s="4">
        <v>76.290000000000006</v>
      </c>
      <c r="F1658" s="4"/>
      <c r="G1658" s="4" t="str">
        <f t="shared" si="277"/>
        <v>C02659</v>
      </c>
      <c r="H1658" s="40">
        <f t="shared" si="278"/>
        <v>45356</v>
      </c>
      <c r="I1658" s="2">
        <f t="shared" si="279"/>
        <v>1</v>
      </c>
      <c r="J1658" s="4">
        <f t="shared" si="280"/>
        <v>76.290000000000006</v>
      </c>
      <c r="K1658">
        <f t="shared" si="281"/>
        <v>2</v>
      </c>
      <c r="L1658">
        <f t="shared" si="282"/>
        <v>3</v>
      </c>
      <c r="M1658">
        <f t="shared" si="283"/>
        <v>1</v>
      </c>
      <c r="N1658" s="53">
        <f t="shared" si="284"/>
        <v>2</v>
      </c>
      <c r="S1658" s="55" t="str">
        <f t="shared" si="285"/>
        <v>C02659</v>
      </c>
      <c r="T1658" s="56">
        <f t="shared" si="286"/>
        <v>2</v>
      </c>
      <c r="U1658" s="57">
        <f t="shared" si="286"/>
        <v>2</v>
      </c>
      <c r="V1658" s="51" t="str">
        <f t="shared" si="287"/>
        <v>Lost Customers</v>
      </c>
    </row>
    <row r="1659" spans="2:22" x14ac:dyDescent="0.25">
      <c r="B1659" t="s">
        <v>1697</v>
      </c>
      <c r="C1659" s="40">
        <v>45934</v>
      </c>
      <c r="D1659" s="2">
        <v>4</v>
      </c>
      <c r="E1659" s="4">
        <v>627.91</v>
      </c>
      <c r="F1659" s="4"/>
      <c r="G1659" s="4" t="str">
        <f t="shared" si="277"/>
        <v>C02660</v>
      </c>
      <c r="H1659" s="40">
        <f t="shared" si="278"/>
        <v>45934</v>
      </c>
      <c r="I1659" s="2">
        <f t="shared" si="279"/>
        <v>4</v>
      </c>
      <c r="J1659" s="4">
        <f t="shared" si="280"/>
        <v>627.91</v>
      </c>
      <c r="K1659">
        <f t="shared" si="281"/>
        <v>4</v>
      </c>
      <c r="L1659">
        <f t="shared" si="282"/>
        <v>5</v>
      </c>
      <c r="M1659">
        <f t="shared" si="283"/>
        <v>3</v>
      </c>
      <c r="N1659" s="53">
        <f t="shared" si="284"/>
        <v>4</v>
      </c>
      <c r="S1659" s="55" t="str">
        <f t="shared" si="285"/>
        <v>C02660</v>
      </c>
      <c r="T1659" s="56">
        <f t="shared" si="286"/>
        <v>4</v>
      </c>
      <c r="U1659" s="57">
        <f t="shared" si="286"/>
        <v>4</v>
      </c>
      <c r="V1659" s="51" t="str">
        <f t="shared" si="287"/>
        <v>Loyal or Potential Loyalists</v>
      </c>
    </row>
    <row r="1660" spans="2:22" x14ac:dyDescent="0.25">
      <c r="B1660" t="s">
        <v>1698</v>
      </c>
      <c r="C1660" s="40">
        <v>44981</v>
      </c>
      <c r="D1660" s="2">
        <v>1</v>
      </c>
      <c r="E1660" s="4">
        <v>303.58999999999997</v>
      </c>
      <c r="F1660" s="4"/>
      <c r="G1660" s="4" t="str">
        <f t="shared" si="277"/>
        <v>C02663</v>
      </c>
      <c r="H1660" s="40">
        <f t="shared" si="278"/>
        <v>44981</v>
      </c>
      <c r="I1660" s="2">
        <f t="shared" si="279"/>
        <v>1</v>
      </c>
      <c r="J1660" s="4">
        <f t="shared" si="280"/>
        <v>303.58999999999997</v>
      </c>
      <c r="K1660">
        <f t="shared" si="281"/>
        <v>1</v>
      </c>
      <c r="L1660">
        <f t="shared" si="282"/>
        <v>3</v>
      </c>
      <c r="M1660">
        <f t="shared" si="283"/>
        <v>2</v>
      </c>
      <c r="N1660" s="53">
        <f t="shared" si="284"/>
        <v>2</v>
      </c>
      <c r="S1660" s="55" t="str">
        <f t="shared" si="285"/>
        <v>C02663</v>
      </c>
      <c r="T1660" s="56">
        <f t="shared" si="286"/>
        <v>2</v>
      </c>
      <c r="U1660" s="57">
        <f t="shared" si="286"/>
        <v>2</v>
      </c>
      <c r="V1660" s="51" t="str">
        <f t="shared" si="287"/>
        <v>Lost Customers</v>
      </c>
    </row>
    <row r="1661" spans="2:22" x14ac:dyDescent="0.25">
      <c r="B1661" t="s">
        <v>1699</v>
      </c>
      <c r="C1661" s="40">
        <v>46004</v>
      </c>
      <c r="D1661" s="2">
        <v>49</v>
      </c>
      <c r="E1661" s="4">
        <v>32295.13</v>
      </c>
      <c r="F1661" s="4"/>
      <c r="G1661" s="4" t="str">
        <f t="shared" si="277"/>
        <v>C02664</v>
      </c>
      <c r="H1661" s="40">
        <f t="shared" si="278"/>
        <v>46004</v>
      </c>
      <c r="I1661" s="2">
        <f t="shared" si="279"/>
        <v>49</v>
      </c>
      <c r="J1661" s="4">
        <f t="shared" si="280"/>
        <v>32295.13</v>
      </c>
      <c r="K1661">
        <f t="shared" si="281"/>
        <v>5</v>
      </c>
      <c r="L1661">
        <f t="shared" si="282"/>
        <v>5</v>
      </c>
      <c r="M1661">
        <f t="shared" si="283"/>
        <v>5</v>
      </c>
      <c r="N1661" s="53">
        <f t="shared" si="284"/>
        <v>5</v>
      </c>
      <c r="S1661" s="55" t="str">
        <f t="shared" si="285"/>
        <v>C02664</v>
      </c>
      <c r="T1661" s="56">
        <f t="shared" si="286"/>
        <v>5</v>
      </c>
      <c r="U1661" s="57">
        <f t="shared" si="286"/>
        <v>5</v>
      </c>
      <c r="V1661" s="51" t="str">
        <f t="shared" si="287"/>
        <v>Champions</v>
      </c>
    </row>
    <row r="1662" spans="2:22" x14ac:dyDescent="0.25">
      <c r="B1662" t="s">
        <v>1700</v>
      </c>
      <c r="C1662" s="40">
        <v>45973</v>
      </c>
      <c r="D1662" s="2">
        <v>1</v>
      </c>
      <c r="E1662" s="4">
        <v>3646.79</v>
      </c>
      <c r="F1662" s="4"/>
      <c r="G1662" s="4" t="str">
        <f t="shared" si="277"/>
        <v>C02665</v>
      </c>
      <c r="H1662" s="40">
        <f t="shared" si="278"/>
        <v>45973</v>
      </c>
      <c r="I1662" s="2">
        <f t="shared" si="279"/>
        <v>1</v>
      </c>
      <c r="J1662" s="4">
        <f t="shared" si="280"/>
        <v>3646.79</v>
      </c>
      <c r="K1662">
        <f t="shared" si="281"/>
        <v>5</v>
      </c>
      <c r="L1662">
        <f t="shared" si="282"/>
        <v>3</v>
      </c>
      <c r="M1662">
        <f t="shared" si="283"/>
        <v>4</v>
      </c>
      <c r="N1662" s="53">
        <f t="shared" si="284"/>
        <v>4</v>
      </c>
      <c r="S1662" s="55" t="str">
        <f t="shared" si="285"/>
        <v>C02665</v>
      </c>
      <c r="T1662" s="56">
        <f t="shared" si="286"/>
        <v>4</v>
      </c>
      <c r="U1662" s="57">
        <f t="shared" si="286"/>
        <v>4</v>
      </c>
      <c r="V1662" s="51" t="str">
        <f t="shared" si="287"/>
        <v>Loyal or Potential Loyalists</v>
      </c>
    </row>
    <row r="1663" spans="2:22" x14ac:dyDescent="0.25">
      <c r="B1663" t="s">
        <v>1701</v>
      </c>
      <c r="C1663" s="40">
        <v>45986</v>
      </c>
      <c r="D1663" s="2">
        <v>1</v>
      </c>
      <c r="E1663" s="4">
        <v>48.11</v>
      </c>
      <c r="F1663" s="4"/>
      <c r="G1663" s="4" t="str">
        <f t="shared" si="277"/>
        <v>C02666</v>
      </c>
      <c r="H1663" s="40">
        <f t="shared" si="278"/>
        <v>45986</v>
      </c>
      <c r="I1663" s="2">
        <f t="shared" si="279"/>
        <v>1</v>
      </c>
      <c r="J1663" s="4">
        <f t="shared" si="280"/>
        <v>48.11</v>
      </c>
      <c r="K1663">
        <f t="shared" si="281"/>
        <v>5</v>
      </c>
      <c r="L1663">
        <f t="shared" si="282"/>
        <v>3</v>
      </c>
      <c r="M1663">
        <f t="shared" si="283"/>
        <v>1</v>
      </c>
      <c r="N1663" s="53">
        <f t="shared" si="284"/>
        <v>3</v>
      </c>
      <c r="S1663" s="55" t="str">
        <f t="shared" si="285"/>
        <v>C02666</v>
      </c>
      <c r="T1663" s="56">
        <f t="shared" si="286"/>
        <v>3</v>
      </c>
      <c r="U1663" s="57">
        <f t="shared" si="286"/>
        <v>3</v>
      </c>
      <c r="V1663" s="51" t="str">
        <f t="shared" si="287"/>
        <v>At Risk Customers</v>
      </c>
    </row>
    <row r="1664" spans="2:22" x14ac:dyDescent="0.25">
      <c r="B1664" t="s">
        <v>1702</v>
      </c>
      <c r="C1664" s="40">
        <v>45686</v>
      </c>
      <c r="D1664" s="2">
        <v>2</v>
      </c>
      <c r="E1664" s="4">
        <v>280.56</v>
      </c>
      <c r="F1664" s="4"/>
      <c r="G1664" s="4" t="str">
        <f t="shared" si="277"/>
        <v>C02667</v>
      </c>
      <c r="H1664" s="40">
        <f t="shared" si="278"/>
        <v>45686</v>
      </c>
      <c r="I1664" s="2">
        <f t="shared" si="279"/>
        <v>2</v>
      </c>
      <c r="J1664" s="4">
        <f t="shared" si="280"/>
        <v>280.56</v>
      </c>
      <c r="K1664">
        <f t="shared" si="281"/>
        <v>3</v>
      </c>
      <c r="L1664">
        <f t="shared" si="282"/>
        <v>4</v>
      </c>
      <c r="M1664">
        <f t="shared" si="283"/>
        <v>2</v>
      </c>
      <c r="N1664" s="53">
        <f t="shared" si="284"/>
        <v>3</v>
      </c>
      <c r="S1664" s="55" t="str">
        <f t="shared" si="285"/>
        <v>C02667</v>
      </c>
      <c r="T1664" s="56">
        <f t="shared" si="286"/>
        <v>3</v>
      </c>
      <c r="U1664" s="57">
        <f t="shared" si="286"/>
        <v>3</v>
      </c>
      <c r="V1664" s="51" t="str">
        <f t="shared" si="287"/>
        <v>At Risk Customers</v>
      </c>
    </row>
    <row r="1665" spans="2:22" x14ac:dyDescent="0.25">
      <c r="B1665" t="s">
        <v>1703</v>
      </c>
      <c r="C1665" s="40">
        <v>46004</v>
      </c>
      <c r="D1665" s="2">
        <v>2</v>
      </c>
      <c r="E1665" s="4">
        <v>184.53</v>
      </c>
      <c r="F1665" s="4"/>
      <c r="G1665" s="4" t="str">
        <f t="shared" si="277"/>
        <v>C02668</v>
      </c>
      <c r="H1665" s="40">
        <f t="shared" si="278"/>
        <v>46004</v>
      </c>
      <c r="I1665" s="2">
        <f t="shared" si="279"/>
        <v>2</v>
      </c>
      <c r="J1665" s="4">
        <f t="shared" si="280"/>
        <v>184.53</v>
      </c>
      <c r="K1665">
        <f t="shared" si="281"/>
        <v>5</v>
      </c>
      <c r="L1665">
        <f t="shared" si="282"/>
        <v>4</v>
      </c>
      <c r="M1665">
        <f t="shared" si="283"/>
        <v>1</v>
      </c>
      <c r="N1665" s="53">
        <f t="shared" si="284"/>
        <v>3.3333333333333335</v>
      </c>
      <c r="S1665" s="55" t="str">
        <f t="shared" si="285"/>
        <v>C02668</v>
      </c>
      <c r="T1665" s="56">
        <f t="shared" si="286"/>
        <v>3.3333333333333335</v>
      </c>
      <c r="U1665" s="57">
        <f t="shared" si="286"/>
        <v>3.3333333333333335</v>
      </c>
      <c r="V1665" s="51" t="str">
        <f t="shared" si="287"/>
        <v>Loyal or Potential Loyalists</v>
      </c>
    </row>
    <row r="1666" spans="2:22" x14ac:dyDescent="0.25">
      <c r="B1666" t="s">
        <v>1704</v>
      </c>
      <c r="C1666" s="40">
        <v>45346</v>
      </c>
      <c r="D1666" s="2">
        <v>1</v>
      </c>
      <c r="E1666" s="4">
        <v>72.2</v>
      </c>
      <c r="F1666" s="4"/>
      <c r="G1666" s="4" t="str">
        <f t="shared" si="277"/>
        <v>C02669</v>
      </c>
      <c r="H1666" s="40">
        <f t="shared" si="278"/>
        <v>45346</v>
      </c>
      <c r="I1666" s="2">
        <f t="shared" si="279"/>
        <v>1</v>
      </c>
      <c r="J1666" s="4">
        <f t="shared" si="280"/>
        <v>72.2</v>
      </c>
      <c r="K1666">
        <f t="shared" si="281"/>
        <v>2</v>
      </c>
      <c r="L1666">
        <f t="shared" si="282"/>
        <v>3</v>
      </c>
      <c r="M1666">
        <f t="shared" si="283"/>
        <v>1</v>
      </c>
      <c r="N1666" s="53">
        <f t="shared" si="284"/>
        <v>2</v>
      </c>
      <c r="S1666" s="55" t="str">
        <f t="shared" si="285"/>
        <v>C02669</v>
      </c>
      <c r="T1666" s="56">
        <f t="shared" si="286"/>
        <v>2</v>
      </c>
      <c r="U1666" s="57">
        <f t="shared" si="286"/>
        <v>2</v>
      </c>
      <c r="V1666" s="51" t="str">
        <f t="shared" si="287"/>
        <v>Lost Customers</v>
      </c>
    </row>
    <row r="1667" spans="2:22" x14ac:dyDescent="0.25">
      <c r="B1667" t="s">
        <v>1705</v>
      </c>
      <c r="C1667" s="40">
        <v>45178</v>
      </c>
      <c r="D1667" s="2">
        <v>1</v>
      </c>
      <c r="E1667" s="4">
        <v>2120.86</v>
      </c>
      <c r="F1667" s="4"/>
      <c r="G1667" s="4" t="str">
        <f t="shared" si="277"/>
        <v>C02670</v>
      </c>
      <c r="H1667" s="40">
        <f t="shared" si="278"/>
        <v>45178</v>
      </c>
      <c r="I1667" s="2">
        <f t="shared" si="279"/>
        <v>1</v>
      </c>
      <c r="J1667" s="4">
        <f t="shared" si="280"/>
        <v>2120.86</v>
      </c>
      <c r="K1667">
        <f t="shared" si="281"/>
        <v>1</v>
      </c>
      <c r="L1667">
        <f t="shared" si="282"/>
        <v>3</v>
      </c>
      <c r="M1667">
        <f t="shared" si="283"/>
        <v>4</v>
      </c>
      <c r="N1667" s="53">
        <f t="shared" si="284"/>
        <v>2.6666666666666665</v>
      </c>
      <c r="S1667" s="55" t="str">
        <f t="shared" si="285"/>
        <v>C02670</v>
      </c>
      <c r="T1667" s="56">
        <f t="shared" si="286"/>
        <v>2.6666666666666665</v>
      </c>
      <c r="U1667" s="57">
        <f t="shared" si="286"/>
        <v>2.6666666666666665</v>
      </c>
      <c r="V1667" s="51" t="str">
        <f t="shared" si="287"/>
        <v>At Risk Customers</v>
      </c>
    </row>
    <row r="1668" spans="2:22" x14ac:dyDescent="0.25">
      <c r="B1668" t="s">
        <v>1706</v>
      </c>
      <c r="C1668" s="40">
        <v>45819</v>
      </c>
      <c r="D1668" s="2">
        <v>2</v>
      </c>
      <c r="E1668" s="4">
        <v>323.11</v>
      </c>
      <c r="F1668" s="4"/>
      <c r="G1668" s="4" t="str">
        <f t="shared" ref="G1668:G1731" si="288">B1668</f>
        <v>C02671</v>
      </c>
      <c r="H1668" s="40">
        <f t="shared" ref="H1668:H1731" si="289">C1668</f>
        <v>45819</v>
      </c>
      <c r="I1668" s="2">
        <f t="shared" ref="I1668:I1731" si="290">D1668</f>
        <v>2</v>
      </c>
      <c r="J1668" s="4">
        <f t="shared" ref="J1668:J1731" si="291">E1668</f>
        <v>323.11</v>
      </c>
      <c r="K1668">
        <f t="shared" ref="K1668:K1731" si="292">VLOOKUP(H1668,$P$5:$Q$9,2,TRUE)</f>
        <v>4</v>
      </c>
      <c r="L1668">
        <f t="shared" ref="L1668:L1731" si="293">VLOOKUP(I1668,$P$12:$Q$16,2,TRUE)</f>
        <v>4</v>
      </c>
      <c r="M1668">
        <f t="shared" ref="M1668:M1731" si="294">VLOOKUP(J1668,$P$19:$Q$23,2,TRUE)</f>
        <v>2</v>
      </c>
      <c r="N1668" s="53">
        <f t="shared" ref="N1668:N1731" si="295">(K1668+L1668+M1668)/3</f>
        <v>3.3333333333333335</v>
      </c>
      <c r="S1668" s="55" t="str">
        <f t="shared" ref="S1668:S1731" si="296">G1668</f>
        <v>C02671</v>
      </c>
      <c r="T1668" s="56">
        <f t="shared" ref="T1668:U1731" si="297">$N1668</f>
        <v>3.3333333333333335</v>
      </c>
      <c r="U1668" s="57">
        <f t="shared" si="297"/>
        <v>3.3333333333333335</v>
      </c>
      <c r="V1668" s="51" t="str">
        <f t="shared" ref="V1668:V1731" si="298">IF(U1668&gt;4,"Champions",IF(AND(U1668&gt;3,U1668&lt;=4),"Loyal or Potential Loyalists",IF(AND(U1668&gt;2,U1668&lt;=3),"At Risk Customers","Lost Customers")))</f>
        <v>Loyal or Potential Loyalists</v>
      </c>
    </row>
    <row r="1669" spans="2:22" x14ac:dyDescent="0.25">
      <c r="B1669" t="s">
        <v>1707</v>
      </c>
      <c r="C1669" s="40">
        <v>45521</v>
      </c>
      <c r="D1669" s="2">
        <v>2</v>
      </c>
      <c r="E1669" s="4">
        <v>394.51</v>
      </c>
      <c r="F1669" s="4"/>
      <c r="G1669" s="4" t="str">
        <f t="shared" si="288"/>
        <v>C02673</v>
      </c>
      <c r="H1669" s="40">
        <f t="shared" si="289"/>
        <v>45521</v>
      </c>
      <c r="I1669" s="2">
        <f t="shared" si="290"/>
        <v>2</v>
      </c>
      <c r="J1669" s="4">
        <f t="shared" si="291"/>
        <v>394.51</v>
      </c>
      <c r="K1669">
        <f t="shared" si="292"/>
        <v>2</v>
      </c>
      <c r="L1669">
        <f t="shared" si="293"/>
        <v>4</v>
      </c>
      <c r="M1669">
        <f t="shared" si="294"/>
        <v>2</v>
      </c>
      <c r="N1669" s="53">
        <f t="shared" si="295"/>
        <v>2.6666666666666665</v>
      </c>
      <c r="S1669" s="55" t="str">
        <f t="shared" si="296"/>
        <v>C02673</v>
      </c>
      <c r="T1669" s="56">
        <f t="shared" si="297"/>
        <v>2.6666666666666665</v>
      </c>
      <c r="U1669" s="57">
        <f t="shared" si="297"/>
        <v>2.6666666666666665</v>
      </c>
      <c r="V1669" s="51" t="str">
        <f t="shared" si="298"/>
        <v>At Risk Customers</v>
      </c>
    </row>
    <row r="1670" spans="2:22" x14ac:dyDescent="0.25">
      <c r="B1670" t="s">
        <v>1708</v>
      </c>
      <c r="C1670" s="40">
        <v>45995</v>
      </c>
      <c r="D1670" s="2">
        <v>4</v>
      </c>
      <c r="E1670" s="4">
        <v>828.5</v>
      </c>
      <c r="F1670" s="4"/>
      <c r="G1670" s="4" t="str">
        <f t="shared" si="288"/>
        <v>C02674</v>
      </c>
      <c r="H1670" s="40">
        <f t="shared" si="289"/>
        <v>45995</v>
      </c>
      <c r="I1670" s="2">
        <f t="shared" si="290"/>
        <v>4</v>
      </c>
      <c r="J1670" s="4">
        <f t="shared" si="291"/>
        <v>828.5</v>
      </c>
      <c r="K1670">
        <f t="shared" si="292"/>
        <v>5</v>
      </c>
      <c r="L1670">
        <f t="shared" si="293"/>
        <v>5</v>
      </c>
      <c r="M1670">
        <f t="shared" si="294"/>
        <v>3</v>
      </c>
      <c r="N1670" s="53">
        <f t="shared" si="295"/>
        <v>4.333333333333333</v>
      </c>
      <c r="S1670" s="55" t="str">
        <f t="shared" si="296"/>
        <v>C02674</v>
      </c>
      <c r="T1670" s="56">
        <f t="shared" si="297"/>
        <v>4.333333333333333</v>
      </c>
      <c r="U1670" s="57">
        <f t="shared" si="297"/>
        <v>4.333333333333333</v>
      </c>
      <c r="V1670" s="51" t="str">
        <f t="shared" si="298"/>
        <v>Champions</v>
      </c>
    </row>
    <row r="1671" spans="2:22" x14ac:dyDescent="0.25">
      <c r="B1671" t="s">
        <v>1709</v>
      </c>
      <c r="C1671" s="40">
        <v>45907</v>
      </c>
      <c r="D1671" s="2">
        <v>20</v>
      </c>
      <c r="E1671" s="4">
        <v>10548.59</v>
      </c>
      <c r="F1671" s="4"/>
      <c r="G1671" s="4" t="str">
        <f t="shared" si="288"/>
        <v>C02675</v>
      </c>
      <c r="H1671" s="40">
        <f t="shared" si="289"/>
        <v>45907</v>
      </c>
      <c r="I1671" s="2">
        <f t="shared" si="290"/>
        <v>20</v>
      </c>
      <c r="J1671" s="4">
        <f t="shared" si="291"/>
        <v>10548.59</v>
      </c>
      <c r="K1671">
        <f t="shared" si="292"/>
        <v>4</v>
      </c>
      <c r="L1671">
        <f t="shared" si="293"/>
        <v>5</v>
      </c>
      <c r="M1671">
        <f t="shared" si="294"/>
        <v>5</v>
      </c>
      <c r="N1671" s="53">
        <f t="shared" si="295"/>
        <v>4.666666666666667</v>
      </c>
      <c r="S1671" s="55" t="str">
        <f t="shared" si="296"/>
        <v>C02675</v>
      </c>
      <c r="T1671" s="56">
        <f t="shared" si="297"/>
        <v>4.666666666666667</v>
      </c>
      <c r="U1671" s="57">
        <f t="shared" si="297"/>
        <v>4.666666666666667</v>
      </c>
      <c r="V1671" s="51" t="str">
        <f t="shared" si="298"/>
        <v>Champions</v>
      </c>
    </row>
    <row r="1672" spans="2:22" x14ac:dyDescent="0.25">
      <c r="B1672" t="s">
        <v>1710</v>
      </c>
      <c r="C1672" s="40">
        <v>45662</v>
      </c>
      <c r="D1672" s="2">
        <v>2</v>
      </c>
      <c r="E1672" s="4">
        <v>854.47</v>
      </c>
      <c r="F1672" s="4"/>
      <c r="G1672" s="4" t="str">
        <f t="shared" si="288"/>
        <v>C02678</v>
      </c>
      <c r="H1672" s="40">
        <f t="shared" si="289"/>
        <v>45662</v>
      </c>
      <c r="I1672" s="2">
        <f t="shared" si="290"/>
        <v>2</v>
      </c>
      <c r="J1672" s="4">
        <f t="shared" si="291"/>
        <v>854.47</v>
      </c>
      <c r="K1672">
        <f t="shared" si="292"/>
        <v>3</v>
      </c>
      <c r="L1672">
        <f t="shared" si="293"/>
        <v>4</v>
      </c>
      <c r="M1672">
        <f t="shared" si="294"/>
        <v>3</v>
      </c>
      <c r="N1672" s="53">
        <f t="shared" si="295"/>
        <v>3.3333333333333335</v>
      </c>
      <c r="S1672" s="55" t="str">
        <f t="shared" si="296"/>
        <v>C02678</v>
      </c>
      <c r="T1672" s="56">
        <f t="shared" si="297"/>
        <v>3.3333333333333335</v>
      </c>
      <c r="U1672" s="57">
        <f t="shared" si="297"/>
        <v>3.3333333333333335</v>
      </c>
      <c r="V1672" s="51" t="str">
        <f t="shared" si="298"/>
        <v>Loyal or Potential Loyalists</v>
      </c>
    </row>
    <row r="1673" spans="2:22" x14ac:dyDescent="0.25">
      <c r="B1673" t="s">
        <v>1711</v>
      </c>
      <c r="C1673" s="40">
        <v>45216</v>
      </c>
      <c r="D1673" s="2">
        <v>1</v>
      </c>
      <c r="E1673" s="4">
        <v>2850.43</v>
      </c>
      <c r="F1673" s="4"/>
      <c r="G1673" s="4" t="str">
        <f t="shared" si="288"/>
        <v>C02679</v>
      </c>
      <c r="H1673" s="40">
        <f t="shared" si="289"/>
        <v>45216</v>
      </c>
      <c r="I1673" s="2">
        <f t="shared" si="290"/>
        <v>1</v>
      </c>
      <c r="J1673" s="4">
        <f t="shared" si="291"/>
        <v>2850.43</v>
      </c>
      <c r="K1673">
        <f t="shared" si="292"/>
        <v>1</v>
      </c>
      <c r="L1673">
        <f t="shared" si="293"/>
        <v>3</v>
      </c>
      <c r="M1673">
        <f t="shared" si="294"/>
        <v>4</v>
      </c>
      <c r="N1673" s="53">
        <f t="shared" si="295"/>
        <v>2.6666666666666665</v>
      </c>
      <c r="S1673" s="55" t="str">
        <f t="shared" si="296"/>
        <v>C02679</v>
      </c>
      <c r="T1673" s="56">
        <f t="shared" si="297"/>
        <v>2.6666666666666665</v>
      </c>
      <c r="U1673" s="57">
        <f t="shared" si="297"/>
        <v>2.6666666666666665</v>
      </c>
      <c r="V1673" s="51" t="str">
        <f t="shared" si="298"/>
        <v>At Risk Customers</v>
      </c>
    </row>
    <row r="1674" spans="2:22" x14ac:dyDescent="0.25">
      <c r="B1674" t="s">
        <v>1712</v>
      </c>
      <c r="C1674" s="40">
        <v>45949</v>
      </c>
      <c r="D1674" s="2">
        <v>16</v>
      </c>
      <c r="E1674" s="4">
        <v>8538.9599999999991</v>
      </c>
      <c r="F1674" s="4"/>
      <c r="G1674" s="4" t="str">
        <f t="shared" si="288"/>
        <v>C02682</v>
      </c>
      <c r="H1674" s="40">
        <f t="shared" si="289"/>
        <v>45949</v>
      </c>
      <c r="I1674" s="2">
        <f t="shared" si="290"/>
        <v>16</v>
      </c>
      <c r="J1674" s="4">
        <f t="shared" si="291"/>
        <v>8538.9599999999991</v>
      </c>
      <c r="K1674">
        <f t="shared" si="292"/>
        <v>5</v>
      </c>
      <c r="L1674">
        <f t="shared" si="293"/>
        <v>5</v>
      </c>
      <c r="M1674">
        <f t="shared" si="294"/>
        <v>5</v>
      </c>
      <c r="N1674" s="53">
        <f t="shared" si="295"/>
        <v>5</v>
      </c>
      <c r="S1674" s="55" t="str">
        <f t="shared" si="296"/>
        <v>C02682</v>
      </c>
      <c r="T1674" s="56">
        <f t="shared" si="297"/>
        <v>5</v>
      </c>
      <c r="U1674" s="57">
        <f t="shared" si="297"/>
        <v>5</v>
      </c>
      <c r="V1674" s="51" t="str">
        <f t="shared" si="298"/>
        <v>Champions</v>
      </c>
    </row>
    <row r="1675" spans="2:22" x14ac:dyDescent="0.25">
      <c r="B1675" t="s">
        <v>1713</v>
      </c>
      <c r="C1675" s="40">
        <v>45846</v>
      </c>
      <c r="D1675" s="2">
        <v>6</v>
      </c>
      <c r="E1675" s="4">
        <v>6513.11</v>
      </c>
      <c r="F1675" s="4"/>
      <c r="G1675" s="4" t="str">
        <f t="shared" si="288"/>
        <v>C02683</v>
      </c>
      <c r="H1675" s="40">
        <f t="shared" si="289"/>
        <v>45846</v>
      </c>
      <c r="I1675" s="2">
        <f t="shared" si="290"/>
        <v>6</v>
      </c>
      <c r="J1675" s="4">
        <f t="shared" si="291"/>
        <v>6513.11</v>
      </c>
      <c r="K1675">
        <f t="shared" si="292"/>
        <v>4</v>
      </c>
      <c r="L1675">
        <f t="shared" si="293"/>
        <v>5</v>
      </c>
      <c r="M1675">
        <f t="shared" si="294"/>
        <v>5</v>
      </c>
      <c r="N1675" s="53">
        <f t="shared" si="295"/>
        <v>4.666666666666667</v>
      </c>
      <c r="S1675" s="55" t="str">
        <f t="shared" si="296"/>
        <v>C02683</v>
      </c>
      <c r="T1675" s="56">
        <f t="shared" si="297"/>
        <v>4.666666666666667</v>
      </c>
      <c r="U1675" s="57">
        <f t="shared" si="297"/>
        <v>4.666666666666667</v>
      </c>
      <c r="V1675" s="51" t="str">
        <f t="shared" si="298"/>
        <v>Champions</v>
      </c>
    </row>
    <row r="1676" spans="2:22" x14ac:dyDescent="0.25">
      <c r="B1676" t="s">
        <v>1714</v>
      </c>
      <c r="C1676" s="40">
        <v>45284</v>
      </c>
      <c r="D1676" s="2">
        <v>1</v>
      </c>
      <c r="E1676" s="4">
        <v>257.77</v>
      </c>
      <c r="F1676" s="4"/>
      <c r="G1676" s="4" t="str">
        <f t="shared" si="288"/>
        <v>C02684</v>
      </c>
      <c r="H1676" s="40">
        <f t="shared" si="289"/>
        <v>45284</v>
      </c>
      <c r="I1676" s="2">
        <f t="shared" si="290"/>
        <v>1</v>
      </c>
      <c r="J1676" s="4">
        <f t="shared" si="291"/>
        <v>257.77</v>
      </c>
      <c r="K1676">
        <f t="shared" si="292"/>
        <v>1</v>
      </c>
      <c r="L1676">
        <f t="shared" si="293"/>
        <v>3</v>
      </c>
      <c r="M1676">
        <f t="shared" si="294"/>
        <v>2</v>
      </c>
      <c r="N1676" s="53">
        <f t="shared" si="295"/>
        <v>2</v>
      </c>
      <c r="S1676" s="55" t="str">
        <f t="shared" si="296"/>
        <v>C02684</v>
      </c>
      <c r="T1676" s="56">
        <f t="shared" si="297"/>
        <v>2</v>
      </c>
      <c r="U1676" s="57">
        <f t="shared" si="297"/>
        <v>2</v>
      </c>
      <c r="V1676" s="51" t="str">
        <f t="shared" si="298"/>
        <v>Lost Customers</v>
      </c>
    </row>
    <row r="1677" spans="2:22" x14ac:dyDescent="0.25">
      <c r="B1677" t="s">
        <v>1715</v>
      </c>
      <c r="C1677" s="40">
        <v>45050</v>
      </c>
      <c r="D1677" s="2">
        <v>1</v>
      </c>
      <c r="E1677" s="4">
        <v>3859.09</v>
      </c>
      <c r="F1677" s="4"/>
      <c r="G1677" s="4" t="str">
        <f t="shared" si="288"/>
        <v>C02685</v>
      </c>
      <c r="H1677" s="40">
        <f t="shared" si="289"/>
        <v>45050</v>
      </c>
      <c r="I1677" s="2">
        <f t="shared" si="290"/>
        <v>1</v>
      </c>
      <c r="J1677" s="4">
        <f t="shared" si="291"/>
        <v>3859.09</v>
      </c>
      <c r="K1677">
        <f t="shared" si="292"/>
        <v>1</v>
      </c>
      <c r="L1677">
        <f t="shared" si="293"/>
        <v>3</v>
      </c>
      <c r="M1677">
        <f t="shared" si="294"/>
        <v>5</v>
      </c>
      <c r="N1677" s="53">
        <f t="shared" si="295"/>
        <v>3</v>
      </c>
      <c r="S1677" s="55" t="str">
        <f t="shared" si="296"/>
        <v>C02685</v>
      </c>
      <c r="T1677" s="56">
        <f t="shared" si="297"/>
        <v>3</v>
      </c>
      <c r="U1677" s="57">
        <f t="shared" si="297"/>
        <v>3</v>
      </c>
      <c r="V1677" s="51" t="str">
        <f t="shared" si="298"/>
        <v>At Risk Customers</v>
      </c>
    </row>
    <row r="1678" spans="2:22" x14ac:dyDescent="0.25">
      <c r="B1678" t="s">
        <v>1716</v>
      </c>
      <c r="C1678" s="40">
        <v>45857</v>
      </c>
      <c r="D1678" s="2">
        <v>1</v>
      </c>
      <c r="E1678" s="4">
        <v>207.11</v>
      </c>
      <c r="F1678" s="4"/>
      <c r="G1678" s="4" t="str">
        <f t="shared" si="288"/>
        <v>C02687</v>
      </c>
      <c r="H1678" s="40">
        <f t="shared" si="289"/>
        <v>45857</v>
      </c>
      <c r="I1678" s="2">
        <f t="shared" si="290"/>
        <v>1</v>
      </c>
      <c r="J1678" s="4">
        <f t="shared" si="291"/>
        <v>207.11</v>
      </c>
      <c r="K1678">
        <f t="shared" si="292"/>
        <v>4</v>
      </c>
      <c r="L1678">
        <f t="shared" si="293"/>
        <v>3</v>
      </c>
      <c r="M1678">
        <f t="shared" si="294"/>
        <v>2</v>
      </c>
      <c r="N1678" s="53">
        <f t="shared" si="295"/>
        <v>3</v>
      </c>
      <c r="S1678" s="55" t="str">
        <f t="shared" si="296"/>
        <v>C02687</v>
      </c>
      <c r="T1678" s="56">
        <f t="shared" si="297"/>
        <v>3</v>
      </c>
      <c r="U1678" s="57">
        <f t="shared" si="297"/>
        <v>3</v>
      </c>
      <c r="V1678" s="51" t="str">
        <f t="shared" si="298"/>
        <v>At Risk Customers</v>
      </c>
    </row>
    <row r="1679" spans="2:22" x14ac:dyDescent="0.25">
      <c r="B1679" t="s">
        <v>1717</v>
      </c>
      <c r="C1679" s="40">
        <v>45664</v>
      </c>
      <c r="D1679" s="2">
        <v>1</v>
      </c>
      <c r="E1679" s="4">
        <v>62.47</v>
      </c>
      <c r="F1679" s="4"/>
      <c r="G1679" s="4" t="str">
        <f t="shared" si="288"/>
        <v>C02688</v>
      </c>
      <c r="H1679" s="40">
        <f t="shared" si="289"/>
        <v>45664</v>
      </c>
      <c r="I1679" s="2">
        <f t="shared" si="290"/>
        <v>1</v>
      </c>
      <c r="J1679" s="4">
        <f t="shared" si="291"/>
        <v>62.47</v>
      </c>
      <c r="K1679">
        <f t="shared" si="292"/>
        <v>3</v>
      </c>
      <c r="L1679">
        <f t="shared" si="293"/>
        <v>3</v>
      </c>
      <c r="M1679">
        <f t="shared" si="294"/>
        <v>1</v>
      </c>
      <c r="N1679" s="53">
        <f t="shared" si="295"/>
        <v>2.3333333333333335</v>
      </c>
      <c r="S1679" s="55" t="str">
        <f t="shared" si="296"/>
        <v>C02688</v>
      </c>
      <c r="T1679" s="56">
        <f t="shared" si="297"/>
        <v>2.3333333333333335</v>
      </c>
      <c r="U1679" s="57">
        <f t="shared" si="297"/>
        <v>2.3333333333333335</v>
      </c>
      <c r="V1679" s="51" t="str">
        <f t="shared" si="298"/>
        <v>At Risk Customers</v>
      </c>
    </row>
    <row r="1680" spans="2:22" x14ac:dyDescent="0.25">
      <c r="B1680" t="s">
        <v>1718</v>
      </c>
      <c r="C1680" s="40">
        <v>45907</v>
      </c>
      <c r="D1680" s="2">
        <v>2</v>
      </c>
      <c r="E1680" s="4">
        <v>2649.9</v>
      </c>
      <c r="F1680" s="4"/>
      <c r="G1680" s="4" t="str">
        <f t="shared" si="288"/>
        <v>C02689</v>
      </c>
      <c r="H1680" s="40">
        <f t="shared" si="289"/>
        <v>45907</v>
      </c>
      <c r="I1680" s="2">
        <f t="shared" si="290"/>
        <v>2</v>
      </c>
      <c r="J1680" s="4">
        <f t="shared" si="291"/>
        <v>2649.9</v>
      </c>
      <c r="K1680">
        <f t="shared" si="292"/>
        <v>4</v>
      </c>
      <c r="L1680">
        <f t="shared" si="293"/>
        <v>4</v>
      </c>
      <c r="M1680">
        <f t="shared" si="294"/>
        <v>4</v>
      </c>
      <c r="N1680" s="53">
        <f t="shared" si="295"/>
        <v>4</v>
      </c>
      <c r="S1680" s="55" t="str">
        <f t="shared" si="296"/>
        <v>C02689</v>
      </c>
      <c r="T1680" s="56">
        <f t="shared" si="297"/>
        <v>4</v>
      </c>
      <c r="U1680" s="57">
        <f t="shared" si="297"/>
        <v>4</v>
      </c>
      <c r="V1680" s="51" t="str">
        <f t="shared" si="298"/>
        <v>Loyal or Potential Loyalists</v>
      </c>
    </row>
    <row r="1681" spans="2:22" x14ac:dyDescent="0.25">
      <c r="B1681" t="s">
        <v>1719</v>
      </c>
      <c r="C1681" s="40">
        <v>45962</v>
      </c>
      <c r="D1681" s="2">
        <v>9</v>
      </c>
      <c r="E1681" s="4">
        <v>3286.49</v>
      </c>
      <c r="F1681" s="4"/>
      <c r="G1681" s="4" t="str">
        <f t="shared" si="288"/>
        <v>C02690</v>
      </c>
      <c r="H1681" s="40">
        <f t="shared" si="289"/>
        <v>45962</v>
      </c>
      <c r="I1681" s="2">
        <f t="shared" si="290"/>
        <v>9</v>
      </c>
      <c r="J1681" s="4">
        <f t="shared" si="291"/>
        <v>3286.49</v>
      </c>
      <c r="K1681">
        <f t="shared" si="292"/>
        <v>5</v>
      </c>
      <c r="L1681">
        <f t="shared" si="293"/>
        <v>5</v>
      </c>
      <c r="M1681">
        <f t="shared" si="294"/>
        <v>4</v>
      </c>
      <c r="N1681" s="53">
        <f t="shared" si="295"/>
        <v>4.666666666666667</v>
      </c>
      <c r="S1681" s="55" t="str">
        <f t="shared" si="296"/>
        <v>C02690</v>
      </c>
      <c r="T1681" s="56">
        <f t="shared" si="297"/>
        <v>4.666666666666667</v>
      </c>
      <c r="U1681" s="57">
        <f t="shared" si="297"/>
        <v>4.666666666666667</v>
      </c>
      <c r="V1681" s="51" t="str">
        <f t="shared" si="298"/>
        <v>Champions</v>
      </c>
    </row>
    <row r="1682" spans="2:22" x14ac:dyDescent="0.25">
      <c r="B1682" t="s">
        <v>1720</v>
      </c>
      <c r="C1682" s="40">
        <v>45335</v>
      </c>
      <c r="D1682" s="2">
        <v>1</v>
      </c>
      <c r="E1682" s="4">
        <v>935.29</v>
      </c>
      <c r="F1682" s="4"/>
      <c r="G1682" s="4" t="str">
        <f t="shared" si="288"/>
        <v>C02691</v>
      </c>
      <c r="H1682" s="40">
        <f t="shared" si="289"/>
        <v>45335</v>
      </c>
      <c r="I1682" s="2">
        <f t="shared" si="290"/>
        <v>1</v>
      </c>
      <c r="J1682" s="4">
        <f t="shared" si="291"/>
        <v>935.29</v>
      </c>
      <c r="K1682">
        <f t="shared" si="292"/>
        <v>2</v>
      </c>
      <c r="L1682">
        <f t="shared" si="293"/>
        <v>3</v>
      </c>
      <c r="M1682">
        <f t="shared" si="294"/>
        <v>3</v>
      </c>
      <c r="N1682" s="53">
        <f t="shared" si="295"/>
        <v>2.6666666666666665</v>
      </c>
      <c r="S1682" s="55" t="str">
        <f t="shared" si="296"/>
        <v>C02691</v>
      </c>
      <c r="T1682" s="56">
        <f t="shared" si="297"/>
        <v>2.6666666666666665</v>
      </c>
      <c r="U1682" s="57">
        <f t="shared" si="297"/>
        <v>2.6666666666666665</v>
      </c>
      <c r="V1682" s="51" t="str">
        <f t="shared" si="298"/>
        <v>At Risk Customers</v>
      </c>
    </row>
    <row r="1683" spans="2:22" x14ac:dyDescent="0.25">
      <c r="B1683" t="s">
        <v>1721</v>
      </c>
      <c r="C1683" s="40">
        <v>46010</v>
      </c>
      <c r="D1683" s="2">
        <v>19</v>
      </c>
      <c r="E1683" s="4">
        <v>21142.15</v>
      </c>
      <c r="F1683" s="4"/>
      <c r="G1683" s="4" t="str">
        <f t="shared" si="288"/>
        <v>C02694</v>
      </c>
      <c r="H1683" s="40">
        <f t="shared" si="289"/>
        <v>46010</v>
      </c>
      <c r="I1683" s="2">
        <f t="shared" si="290"/>
        <v>19</v>
      </c>
      <c r="J1683" s="4">
        <f t="shared" si="291"/>
        <v>21142.15</v>
      </c>
      <c r="K1683">
        <f t="shared" si="292"/>
        <v>5</v>
      </c>
      <c r="L1683">
        <f t="shared" si="293"/>
        <v>5</v>
      </c>
      <c r="M1683">
        <f t="shared" si="294"/>
        <v>5</v>
      </c>
      <c r="N1683" s="53">
        <f t="shared" si="295"/>
        <v>5</v>
      </c>
      <c r="S1683" s="55" t="str">
        <f t="shared" si="296"/>
        <v>C02694</v>
      </c>
      <c r="T1683" s="56">
        <f t="shared" si="297"/>
        <v>5</v>
      </c>
      <c r="U1683" s="57">
        <f t="shared" si="297"/>
        <v>5</v>
      </c>
      <c r="V1683" s="51" t="str">
        <f t="shared" si="298"/>
        <v>Champions</v>
      </c>
    </row>
    <row r="1684" spans="2:22" x14ac:dyDescent="0.25">
      <c r="B1684" t="s">
        <v>1722</v>
      </c>
      <c r="C1684" s="40">
        <v>45666</v>
      </c>
      <c r="D1684" s="2">
        <v>2</v>
      </c>
      <c r="E1684" s="4">
        <v>412.68</v>
      </c>
      <c r="F1684" s="4"/>
      <c r="G1684" s="4" t="str">
        <f t="shared" si="288"/>
        <v>C02695</v>
      </c>
      <c r="H1684" s="40">
        <f t="shared" si="289"/>
        <v>45666</v>
      </c>
      <c r="I1684" s="2">
        <f t="shared" si="290"/>
        <v>2</v>
      </c>
      <c r="J1684" s="4">
        <f t="shared" si="291"/>
        <v>412.68</v>
      </c>
      <c r="K1684">
        <f t="shared" si="292"/>
        <v>3</v>
      </c>
      <c r="L1684">
        <f t="shared" si="293"/>
        <v>4</v>
      </c>
      <c r="M1684">
        <f t="shared" si="294"/>
        <v>2</v>
      </c>
      <c r="N1684" s="53">
        <f t="shared" si="295"/>
        <v>3</v>
      </c>
      <c r="S1684" s="55" t="str">
        <f t="shared" si="296"/>
        <v>C02695</v>
      </c>
      <c r="T1684" s="56">
        <f t="shared" si="297"/>
        <v>3</v>
      </c>
      <c r="U1684" s="57">
        <f t="shared" si="297"/>
        <v>3</v>
      </c>
      <c r="V1684" s="51" t="str">
        <f t="shared" si="298"/>
        <v>At Risk Customers</v>
      </c>
    </row>
    <row r="1685" spans="2:22" x14ac:dyDescent="0.25">
      <c r="B1685" t="s">
        <v>1723</v>
      </c>
      <c r="C1685" s="40">
        <v>45508</v>
      </c>
      <c r="D1685" s="2">
        <v>1</v>
      </c>
      <c r="E1685" s="4">
        <v>775.62</v>
      </c>
      <c r="F1685" s="4"/>
      <c r="G1685" s="4" t="str">
        <f t="shared" si="288"/>
        <v>C02696</v>
      </c>
      <c r="H1685" s="40">
        <f t="shared" si="289"/>
        <v>45508</v>
      </c>
      <c r="I1685" s="2">
        <f t="shared" si="290"/>
        <v>1</v>
      </c>
      <c r="J1685" s="4">
        <f t="shared" si="291"/>
        <v>775.62</v>
      </c>
      <c r="K1685">
        <f t="shared" si="292"/>
        <v>2</v>
      </c>
      <c r="L1685">
        <f t="shared" si="293"/>
        <v>3</v>
      </c>
      <c r="M1685">
        <f t="shared" si="294"/>
        <v>3</v>
      </c>
      <c r="N1685" s="53">
        <f t="shared" si="295"/>
        <v>2.6666666666666665</v>
      </c>
      <c r="S1685" s="55" t="str">
        <f t="shared" si="296"/>
        <v>C02696</v>
      </c>
      <c r="T1685" s="56">
        <f t="shared" si="297"/>
        <v>2.6666666666666665</v>
      </c>
      <c r="U1685" s="57">
        <f t="shared" si="297"/>
        <v>2.6666666666666665</v>
      </c>
      <c r="V1685" s="51" t="str">
        <f t="shared" si="298"/>
        <v>At Risk Customers</v>
      </c>
    </row>
    <row r="1686" spans="2:22" x14ac:dyDescent="0.25">
      <c r="B1686" t="s">
        <v>1724</v>
      </c>
      <c r="C1686" s="40">
        <v>45763</v>
      </c>
      <c r="D1686" s="2">
        <v>2</v>
      </c>
      <c r="E1686" s="4">
        <v>4716.93</v>
      </c>
      <c r="F1686" s="4"/>
      <c r="G1686" s="4" t="str">
        <f t="shared" si="288"/>
        <v>C02697</v>
      </c>
      <c r="H1686" s="40">
        <f t="shared" si="289"/>
        <v>45763</v>
      </c>
      <c r="I1686" s="2">
        <f t="shared" si="290"/>
        <v>2</v>
      </c>
      <c r="J1686" s="4">
        <f t="shared" si="291"/>
        <v>4716.93</v>
      </c>
      <c r="K1686">
        <f t="shared" si="292"/>
        <v>3</v>
      </c>
      <c r="L1686">
        <f t="shared" si="293"/>
        <v>4</v>
      </c>
      <c r="M1686">
        <f t="shared" si="294"/>
        <v>5</v>
      </c>
      <c r="N1686" s="53">
        <f t="shared" si="295"/>
        <v>4</v>
      </c>
      <c r="S1686" s="55" t="str">
        <f t="shared" si="296"/>
        <v>C02697</v>
      </c>
      <c r="T1686" s="56">
        <f t="shared" si="297"/>
        <v>4</v>
      </c>
      <c r="U1686" s="57">
        <f t="shared" si="297"/>
        <v>4</v>
      </c>
      <c r="V1686" s="51" t="str">
        <f t="shared" si="298"/>
        <v>Loyal or Potential Loyalists</v>
      </c>
    </row>
    <row r="1687" spans="2:22" x14ac:dyDescent="0.25">
      <c r="B1687" t="s">
        <v>1725</v>
      </c>
      <c r="C1687" s="40">
        <v>45439</v>
      </c>
      <c r="D1687" s="2">
        <v>1</v>
      </c>
      <c r="E1687" s="4">
        <v>137.21</v>
      </c>
      <c r="F1687" s="4"/>
      <c r="G1687" s="4" t="str">
        <f t="shared" si="288"/>
        <v>C02698</v>
      </c>
      <c r="H1687" s="40">
        <f t="shared" si="289"/>
        <v>45439</v>
      </c>
      <c r="I1687" s="2">
        <f t="shared" si="290"/>
        <v>1</v>
      </c>
      <c r="J1687" s="4">
        <f t="shared" si="291"/>
        <v>137.21</v>
      </c>
      <c r="K1687">
        <f t="shared" si="292"/>
        <v>2</v>
      </c>
      <c r="L1687">
        <f t="shared" si="293"/>
        <v>3</v>
      </c>
      <c r="M1687">
        <f t="shared" si="294"/>
        <v>1</v>
      </c>
      <c r="N1687" s="53">
        <f t="shared" si="295"/>
        <v>2</v>
      </c>
      <c r="S1687" s="55" t="str">
        <f t="shared" si="296"/>
        <v>C02698</v>
      </c>
      <c r="T1687" s="56">
        <f t="shared" si="297"/>
        <v>2</v>
      </c>
      <c r="U1687" s="57">
        <f t="shared" si="297"/>
        <v>2</v>
      </c>
      <c r="V1687" s="51" t="str">
        <f t="shared" si="298"/>
        <v>Lost Customers</v>
      </c>
    </row>
    <row r="1688" spans="2:22" x14ac:dyDescent="0.25">
      <c r="B1688" t="s">
        <v>1726</v>
      </c>
      <c r="C1688" s="40">
        <v>45231</v>
      </c>
      <c r="D1688" s="2">
        <v>1</v>
      </c>
      <c r="E1688" s="4">
        <v>304.91000000000003</v>
      </c>
      <c r="F1688" s="4"/>
      <c r="G1688" s="4" t="str">
        <f t="shared" si="288"/>
        <v>C02699</v>
      </c>
      <c r="H1688" s="40">
        <f t="shared" si="289"/>
        <v>45231</v>
      </c>
      <c r="I1688" s="2">
        <f t="shared" si="290"/>
        <v>1</v>
      </c>
      <c r="J1688" s="4">
        <f t="shared" si="291"/>
        <v>304.91000000000003</v>
      </c>
      <c r="K1688">
        <f t="shared" si="292"/>
        <v>1</v>
      </c>
      <c r="L1688">
        <f t="shared" si="293"/>
        <v>3</v>
      </c>
      <c r="M1688">
        <f t="shared" si="294"/>
        <v>2</v>
      </c>
      <c r="N1688" s="53">
        <f t="shared" si="295"/>
        <v>2</v>
      </c>
      <c r="S1688" s="55" t="str">
        <f t="shared" si="296"/>
        <v>C02699</v>
      </c>
      <c r="T1688" s="56">
        <f t="shared" si="297"/>
        <v>2</v>
      </c>
      <c r="U1688" s="57">
        <f t="shared" si="297"/>
        <v>2</v>
      </c>
      <c r="V1688" s="51" t="str">
        <f t="shared" si="298"/>
        <v>Lost Customers</v>
      </c>
    </row>
    <row r="1689" spans="2:22" x14ac:dyDescent="0.25">
      <c r="B1689" t="s">
        <v>1727</v>
      </c>
      <c r="C1689" s="40">
        <v>45843</v>
      </c>
      <c r="D1689" s="2">
        <v>1</v>
      </c>
      <c r="E1689" s="4">
        <v>113.06</v>
      </c>
      <c r="F1689" s="4"/>
      <c r="G1689" s="4" t="str">
        <f t="shared" si="288"/>
        <v>C02700</v>
      </c>
      <c r="H1689" s="40">
        <f t="shared" si="289"/>
        <v>45843</v>
      </c>
      <c r="I1689" s="2">
        <f t="shared" si="290"/>
        <v>1</v>
      </c>
      <c r="J1689" s="4">
        <f t="shared" si="291"/>
        <v>113.06</v>
      </c>
      <c r="K1689">
        <f t="shared" si="292"/>
        <v>4</v>
      </c>
      <c r="L1689">
        <f t="shared" si="293"/>
        <v>3</v>
      </c>
      <c r="M1689">
        <f t="shared" si="294"/>
        <v>1</v>
      </c>
      <c r="N1689" s="53">
        <f t="shared" si="295"/>
        <v>2.6666666666666665</v>
      </c>
      <c r="S1689" s="55" t="str">
        <f t="shared" si="296"/>
        <v>C02700</v>
      </c>
      <c r="T1689" s="56">
        <f t="shared" si="297"/>
        <v>2.6666666666666665</v>
      </c>
      <c r="U1689" s="57">
        <f t="shared" si="297"/>
        <v>2.6666666666666665</v>
      </c>
      <c r="V1689" s="51" t="str">
        <f t="shared" si="298"/>
        <v>At Risk Customers</v>
      </c>
    </row>
    <row r="1690" spans="2:22" x14ac:dyDescent="0.25">
      <c r="B1690" t="s">
        <v>1728</v>
      </c>
      <c r="C1690" s="40">
        <v>45972</v>
      </c>
      <c r="D1690" s="2">
        <v>32</v>
      </c>
      <c r="E1690" s="4">
        <v>27652.61</v>
      </c>
      <c r="F1690" s="4"/>
      <c r="G1690" s="4" t="str">
        <f t="shared" si="288"/>
        <v>C02702</v>
      </c>
      <c r="H1690" s="40">
        <f t="shared" si="289"/>
        <v>45972</v>
      </c>
      <c r="I1690" s="2">
        <f t="shared" si="290"/>
        <v>32</v>
      </c>
      <c r="J1690" s="4">
        <f t="shared" si="291"/>
        <v>27652.61</v>
      </c>
      <c r="K1690">
        <f t="shared" si="292"/>
        <v>5</v>
      </c>
      <c r="L1690">
        <f t="shared" si="293"/>
        <v>5</v>
      </c>
      <c r="M1690">
        <f t="shared" si="294"/>
        <v>5</v>
      </c>
      <c r="N1690" s="53">
        <f t="shared" si="295"/>
        <v>5</v>
      </c>
      <c r="S1690" s="55" t="str">
        <f t="shared" si="296"/>
        <v>C02702</v>
      </c>
      <c r="T1690" s="56">
        <f t="shared" si="297"/>
        <v>5</v>
      </c>
      <c r="U1690" s="57">
        <f t="shared" si="297"/>
        <v>5</v>
      </c>
      <c r="V1690" s="51" t="str">
        <f t="shared" si="298"/>
        <v>Champions</v>
      </c>
    </row>
    <row r="1691" spans="2:22" x14ac:dyDescent="0.25">
      <c r="B1691" t="s">
        <v>1729</v>
      </c>
      <c r="C1691" s="40">
        <v>45919</v>
      </c>
      <c r="D1691" s="2">
        <v>1</v>
      </c>
      <c r="E1691" s="4">
        <v>255.48</v>
      </c>
      <c r="F1691" s="4"/>
      <c r="G1691" s="4" t="str">
        <f t="shared" si="288"/>
        <v>C02704</v>
      </c>
      <c r="H1691" s="40">
        <f t="shared" si="289"/>
        <v>45919</v>
      </c>
      <c r="I1691" s="2">
        <f t="shared" si="290"/>
        <v>1</v>
      </c>
      <c r="J1691" s="4">
        <f t="shared" si="291"/>
        <v>255.48</v>
      </c>
      <c r="K1691">
        <f t="shared" si="292"/>
        <v>4</v>
      </c>
      <c r="L1691">
        <f t="shared" si="293"/>
        <v>3</v>
      </c>
      <c r="M1691">
        <f t="shared" si="294"/>
        <v>2</v>
      </c>
      <c r="N1691" s="53">
        <f t="shared" si="295"/>
        <v>3</v>
      </c>
      <c r="S1691" s="55" t="str">
        <f t="shared" si="296"/>
        <v>C02704</v>
      </c>
      <c r="T1691" s="56">
        <f t="shared" si="297"/>
        <v>3</v>
      </c>
      <c r="U1691" s="57">
        <f t="shared" si="297"/>
        <v>3</v>
      </c>
      <c r="V1691" s="51" t="str">
        <f t="shared" si="298"/>
        <v>At Risk Customers</v>
      </c>
    </row>
    <row r="1692" spans="2:22" x14ac:dyDescent="0.25">
      <c r="B1692" t="s">
        <v>1730</v>
      </c>
      <c r="C1692" s="40">
        <v>45516</v>
      </c>
      <c r="D1692" s="2">
        <v>1</v>
      </c>
      <c r="E1692" s="4">
        <v>544.14</v>
      </c>
      <c r="F1692" s="4"/>
      <c r="G1692" s="4" t="str">
        <f t="shared" si="288"/>
        <v>C02705</v>
      </c>
      <c r="H1692" s="40">
        <f t="shared" si="289"/>
        <v>45516</v>
      </c>
      <c r="I1692" s="2">
        <f t="shared" si="290"/>
        <v>1</v>
      </c>
      <c r="J1692" s="4">
        <f t="shared" si="291"/>
        <v>544.14</v>
      </c>
      <c r="K1692">
        <f t="shared" si="292"/>
        <v>2</v>
      </c>
      <c r="L1692">
        <f t="shared" si="293"/>
        <v>3</v>
      </c>
      <c r="M1692">
        <f t="shared" si="294"/>
        <v>3</v>
      </c>
      <c r="N1692" s="53">
        <f t="shared" si="295"/>
        <v>2.6666666666666665</v>
      </c>
      <c r="S1692" s="55" t="str">
        <f t="shared" si="296"/>
        <v>C02705</v>
      </c>
      <c r="T1692" s="56">
        <f t="shared" si="297"/>
        <v>2.6666666666666665</v>
      </c>
      <c r="U1692" s="57">
        <f t="shared" si="297"/>
        <v>2.6666666666666665</v>
      </c>
      <c r="V1692" s="51" t="str">
        <f t="shared" si="298"/>
        <v>At Risk Customers</v>
      </c>
    </row>
    <row r="1693" spans="2:22" x14ac:dyDescent="0.25">
      <c r="B1693" t="s">
        <v>1731</v>
      </c>
      <c r="C1693" s="40">
        <v>45206</v>
      </c>
      <c r="D1693" s="2">
        <v>1</v>
      </c>
      <c r="E1693" s="4">
        <v>88.18</v>
      </c>
      <c r="F1693" s="4"/>
      <c r="G1693" s="4" t="str">
        <f t="shared" si="288"/>
        <v>C02706</v>
      </c>
      <c r="H1693" s="40">
        <f t="shared" si="289"/>
        <v>45206</v>
      </c>
      <c r="I1693" s="2">
        <f t="shared" si="290"/>
        <v>1</v>
      </c>
      <c r="J1693" s="4">
        <f t="shared" si="291"/>
        <v>88.18</v>
      </c>
      <c r="K1693">
        <f t="shared" si="292"/>
        <v>1</v>
      </c>
      <c r="L1693">
        <f t="shared" si="293"/>
        <v>3</v>
      </c>
      <c r="M1693">
        <f t="shared" si="294"/>
        <v>1</v>
      </c>
      <c r="N1693" s="53">
        <f t="shared" si="295"/>
        <v>1.6666666666666667</v>
      </c>
      <c r="S1693" s="55" t="str">
        <f t="shared" si="296"/>
        <v>C02706</v>
      </c>
      <c r="T1693" s="56">
        <f t="shared" si="297"/>
        <v>1.6666666666666667</v>
      </c>
      <c r="U1693" s="57">
        <f t="shared" si="297"/>
        <v>1.6666666666666667</v>
      </c>
      <c r="V1693" s="51" t="str">
        <f t="shared" si="298"/>
        <v>Lost Customers</v>
      </c>
    </row>
    <row r="1694" spans="2:22" x14ac:dyDescent="0.25">
      <c r="B1694" t="s">
        <v>1732</v>
      </c>
      <c r="C1694" s="40">
        <v>45713</v>
      </c>
      <c r="D1694" s="2">
        <v>1</v>
      </c>
      <c r="E1694" s="4">
        <v>311.45999999999998</v>
      </c>
      <c r="F1694" s="4"/>
      <c r="G1694" s="4" t="str">
        <f t="shared" si="288"/>
        <v>C02707</v>
      </c>
      <c r="H1694" s="40">
        <f t="shared" si="289"/>
        <v>45713</v>
      </c>
      <c r="I1694" s="2">
        <f t="shared" si="290"/>
        <v>1</v>
      </c>
      <c r="J1694" s="4">
        <f t="shared" si="291"/>
        <v>311.45999999999998</v>
      </c>
      <c r="K1694">
        <f t="shared" si="292"/>
        <v>3</v>
      </c>
      <c r="L1694">
        <f t="shared" si="293"/>
        <v>3</v>
      </c>
      <c r="M1694">
        <f t="shared" si="294"/>
        <v>2</v>
      </c>
      <c r="N1694" s="53">
        <f t="shared" si="295"/>
        <v>2.6666666666666665</v>
      </c>
      <c r="S1694" s="55" t="str">
        <f t="shared" si="296"/>
        <v>C02707</v>
      </c>
      <c r="T1694" s="56">
        <f t="shared" si="297"/>
        <v>2.6666666666666665</v>
      </c>
      <c r="U1694" s="57">
        <f t="shared" si="297"/>
        <v>2.6666666666666665</v>
      </c>
      <c r="V1694" s="51" t="str">
        <f t="shared" si="298"/>
        <v>At Risk Customers</v>
      </c>
    </row>
    <row r="1695" spans="2:22" x14ac:dyDescent="0.25">
      <c r="B1695" t="s">
        <v>1733</v>
      </c>
      <c r="C1695" s="40">
        <v>46021</v>
      </c>
      <c r="D1695" s="2">
        <v>13</v>
      </c>
      <c r="E1695" s="4">
        <v>8982.93</v>
      </c>
      <c r="F1695" s="4"/>
      <c r="G1695" s="4" t="str">
        <f t="shared" si="288"/>
        <v>C02708</v>
      </c>
      <c r="H1695" s="40">
        <f t="shared" si="289"/>
        <v>46021</v>
      </c>
      <c r="I1695" s="2">
        <f t="shared" si="290"/>
        <v>13</v>
      </c>
      <c r="J1695" s="4">
        <f t="shared" si="291"/>
        <v>8982.93</v>
      </c>
      <c r="K1695">
        <f t="shared" si="292"/>
        <v>5</v>
      </c>
      <c r="L1695">
        <f t="shared" si="293"/>
        <v>5</v>
      </c>
      <c r="M1695">
        <f t="shared" si="294"/>
        <v>5</v>
      </c>
      <c r="N1695" s="53">
        <f t="shared" si="295"/>
        <v>5</v>
      </c>
      <c r="S1695" s="55" t="str">
        <f t="shared" si="296"/>
        <v>C02708</v>
      </c>
      <c r="T1695" s="56">
        <f t="shared" si="297"/>
        <v>5</v>
      </c>
      <c r="U1695" s="57">
        <f t="shared" si="297"/>
        <v>5</v>
      </c>
      <c r="V1695" s="51" t="str">
        <f t="shared" si="298"/>
        <v>Champions</v>
      </c>
    </row>
    <row r="1696" spans="2:22" x14ac:dyDescent="0.25">
      <c r="B1696" t="s">
        <v>1734</v>
      </c>
      <c r="C1696" s="40">
        <v>45266</v>
      </c>
      <c r="D1696" s="2">
        <v>1</v>
      </c>
      <c r="E1696" s="4">
        <v>68.400000000000006</v>
      </c>
      <c r="F1696" s="4"/>
      <c r="G1696" s="4" t="str">
        <f t="shared" si="288"/>
        <v>C02709</v>
      </c>
      <c r="H1696" s="40">
        <f t="shared" si="289"/>
        <v>45266</v>
      </c>
      <c r="I1696" s="2">
        <f t="shared" si="290"/>
        <v>1</v>
      </c>
      <c r="J1696" s="4">
        <f t="shared" si="291"/>
        <v>68.400000000000006</v>
      </c>
      <c r="K1696">
        <f t="shared" si="292"/>
        <v>1</v>
      </c>
      <c r="L1696">
        <f t="shared" si="293"/>
        <v>3</v>
      </c>
      <c r="M1696">
        <f t="shared" si="294"/>
        <v>1</v>
      </c>
      <c r="N1696" s="53">
        <f t="shared" si="295"/>
        <v>1.6666666666666667</v>
      </c>
      <c r="S1696" s="55" t="str">
        <f t="shared" si="296"/>
        <v>C02709</v>
      </c>
      <c r="T1696" s="56">
        <f t="shared" si="297"/>
        <v>1.6666666666666667</v>
      </c>
      <c r="U1696" s="57">
        <f t="shared" si="297"/>
        <v>1.6666666666666667</v>
      </c>
      <c r="V1696" s="51" t="str">
        <f t="shared" si="298"/>
        <v>Lost Customers</v>
      </c>
    </row>
    <row r="1697" spans="2:22" x14ac:dyDescent="0.25">
      <c r="B1697" t="s">
        <v>1735</v>
      </c>
      <c r="C1697" s="40">
        <v>44968</v>
      </c>
      <c r="D1697" s="2">
        <v>1</v>
      </c>
      <c r="E1697" s="4">
        <v>734.64</v>
      </c>
      <c r="F1697" s="4"/>
      <c r="G1697" s="4" t="str">
        <f t="shared" si="288"/>
        <v>C02710</v>
      </c>
      <c r="H1697" s="40">
        <f t="shared" si="289"/>
        <v>44968</v>
      </c>
      <c r="I1697" s="2">
        <f t="shared" si="290"/>
        <v>1</v>
      </c>
      <c r="J1697" s="4">
        <f t="shared" si="291"/>
        <v>734.64</v>
      </c>
      <c r="K1697">
        <f t="shared" si="292"/>
        <v>1</v>
      </c>
      <c r="L1697">
        <f t="shared" si="293"/>
        <v>3</v>
      </c>
      <c r="M1697">
        <f t="shared" si="294"/>
        <v>3</v>
      </c>
      <c r="N1697" s="53">
        <f t="shared" si="295"/>
        <v>2.3333333333333335</v>
      </c>
      <c r="S1697" s="55" t="str">
        <f t="shared" si="296"/>
        <v>C02710</v>
      </c>
      <c r="T1697" s="56">
        <f t="shared" si="297"/>
        <v>2.3333333333333335</v>
      </c>
      <c r="U1697" s="57">
        <f t="shared" si="297"/>
        <v>2.3333333333333335</v>
      </c>
      <c r="V1697" s="51" t="str">
        <f t="shared" si="298"/>
        <v>At Risk Customers</v>
      </c>
    </row>
    <row r="1698" spans="2:22" x14ac:dyDescent="0.25">
      <c r="B1698" t="s">
        <v>1736</v>
      </c>
      <c r="C1698" s="40">
        <v>46025</v>
      </c>
      <c r="D1698" s="2">
        <v>13</v>
      </c>
      <c r="E1698" s="4">
        <v>8380.1</v>
      </c>
      <c r="F1698" s="4"/>
      <c r="G1698" s="4" t="str">
        <f t="shared" si="288"/>
        <v>C02712</v>
      </c>
      <c r="H1698" s="40">
        <f t="shared" si="289"/>
        <v>46025</v>
      </c>
      <c r="I1698" s="2">
        <f t="shared" si="290"/>
        <v>13</v>
      </c>
      <c r="J1698" s="4">
        <f t="shared" si="291"/>
        <v>8380.1</v>
      </c>
      <c r="K1698">
        <f t="shared" si="292"/>
        <v>5</v>
      </c>
      <c r="L1698">
        <f t="shared" si="293"/>
        <v>5</v>
      </c>
      <c r="M1698">
        <f t="shared" si="294"/>
        <v>5</v>
      </c>
      <c r="N1698" s="53">
        <f t="shared" si="295"/>
        <v>5</v>
      </c>
      <c r="S1698" s="55" t="str">
        <f t="shared" si="296"/>
        <v>C02712</v>
      </c>
      <c r="T1698" s="56">
        <f t="shared" si="297"/>
        <v>5</v>
      </c>
      <c r="U1698" s="57">
        <f t="shared" si="297"/>
        <v>5</v>
      </c>
      <c r="V1698" s="51" t="str">
        <f t="shared" si="298"/>
        <v>Champions</v>
      </c>
    </row>
    <row r="1699" spans="2:22" x14ac:dyDescent="0.25">
      <c r="B1699" t="s">
        <v>1737</v>
      </c>
      <c r="C1699" s="40">
        <v>45373</v>
      </c>
      <c r="D1699" s="2">
        <v>2</v>
      </c>
      <c r="E1699" s="4">
        <v>723.93</v>
      </c>
      <c r="F1699" s="4"/>
      <c r="G1699" s="4" t="str">
        <f t="shared" si="288"/>
        <v>C02713</v>
      </c>
      <c r="H1699" s="40">
        <f t="shared" si="289"/>
        <v>45373</v>
      </c>
      <c r="I1699" s="2">
        <f t="shared" si="290"/>
        <v>2</v>
      </c>
      <c r="J1699" s="4">
        <f t="shared" si="291"/>
        <v>723.93</v>
      </c>
      <c r="K1699">
        <f t="shared" si="292"/>
        <v>2</v>
      </c>
      <c r="L1699">
        <f t="shared" si="293"/>
        <v>4</v>
      </c>
      <c r="M1699">
        <f t="shared" si="294"/>
        <v>3</v>
      </c>
      <c r="N1699" s="53">
        <f t="shared" si="295"/>
        <v>3</v>
      </c>
      <c r="S1699" s="55" t="str">
        <f t="shared" si="296"/>
        <v>C02713</v>
      </c>
      <c r="T1699" s="56">
        <f t="shared" si="297"/>
        <v>3</v>
      </c>
      <c r="U1699" s="57">
        <f t="shared" si="297"/>
        <v>3</v>
      </c>
      <c r="V1699" s="51" t="str">
        <f t="shared" si="298"/>
        <v>At Risk Customers</v>
      </c>
    </row>
    <row r="1700" spans="2:22" x14ac:dyDescent="0.25">
      <c r="B1700" t="s">
        <v>1738</v>
      </c>
      <c r="C1700" s="40">
        <v>45579</v>
      </c>
      <c r="D1700" s="2">
        <v>1</v>
      </c>
      <c r="E1700" s="4">
        <v>149.72</v>
      </c>
      <c r="F1700" s="4"/>
      <c r="G1700" s="4" t="str">
        <f t="shared" si="288"/>
        <v>C02715</v>
      </c>
      <c r="H1700" s="40">
        <f t="shared" si="289"/>
        <v>45579</v>
      </c>
      <c r="I1700" s="2">
        <f t="shared" si="290"/>
        <v>1</v>
      </c>
      <c r="J1700" s="4">
        <f t="shared" si="291"/>
        <v>149.72</v>
      </c>
      <c r="K1700">
        <f t="shared" si="292"/>
        <v>2</v>
      </c>
      <c r="L1700">
        <f t="shared" si="293"/>
        <v>3</v>
      </c>
      <c r="M1700">
        <f t="shared" si="294"/>
        <v>1</v>
      </c>
      <c r="N1700" s="53">
        <f t="shared" si="295"/>
        <v>2</v>
      </c>
      <c r="S1700" s="55" t="str">
        <f t="shared" si="296"/>
        <v>C02715</v>
      </c>
      <c r="T1700" s="56">
        <f t="shared" si="297"/>
        <v>2</v>
      </c>
      <c r="U1700" s="57">
        <f t="shared" si="297"/>
        <v>2</v>
      </c>
      <c r="V1700" s="51" t="str">
        <f t="shared" si="298"/>
        <v>Lost Customers</v>
      </c>
    </row>
    <row r="1701" spans="2:22" x14ac:dyDescent="0.25">
      <c r="B1701" t="s">
        <v>1739</v>
      </c>
      <c r="C1701" s="40">
        <v>45942</v>
      </c>
      <c r="D1701" s="2">
        <v>2</v>
      </c>
      <c r="E1701" s="4">
        <v>104.87</v>
      </c>
      <c r="F1701" s="4"/>
      <c r="G1701" s="4" t="str">
        <f t="shared" si="288"/>
        <v>C02716</v>
      </c>
      <c r="H1701" s="40">
        <f t="shared" si="289"/>
        <v>45942</v>
      </c>
      <c r="I1701" s="2">
        <f t="shared" si="290"/>
        <v>2</v>
      </c>
      <c r="J1701" s="4">
        <f t="shared" si="291"/>
        <v>104.87</v>
      </c>
      <c r="K1701">
        <f t="shared" si="292"/>
        <v>5</v>
      </c>
      <c r="L1701">
        <f t="shared" si="293"/>
        <v>4</v>
      </c>
      <c r="M1701">
        <f t="shared" si="294"/>
        <v>1</v>
      </c>
      <c r="N1701" s="53">
        <f t="shared" si="295"/>
        <v>3.3333333333333335</v>
      </c>
      <c r="S1701" s="55" t="str">
        <f t="shared" si="296"/>
        <v>C02716</v>
      </c>
      <c r="T1701" s="56">
        <f t="shared" si="297"/>
        <v>3.3333333333333335</v>
      </c>
      <c r="U1701" s="57">
        <f t="shared" si="297"/>
        <v>3.3333333333333335</v>
      </c>
      <c r="V1701" s="51" t="str">
        <f t="shared" si="298"/>
        <v>Loyal or Potential Loyalists</v>
      </c>
    </row>
    <row r="1702" spans="2:22" x14ac:dyDescent="0.25">
      <c r="B1702" t="s">
        <v>1740</v>
      </c>
      <c r="C1702" s="40">
        <v>45874</v>
      </c>
      <c r="D1702" s="2">
        <v>1</v>
      </c>
      <c r="E1702" s="4">
        <v>1362.58</v>
      </c>
      <c r="F1702" s="4"/>
      <c r="G1702" s="4" t="str">
        <f t="shared" si="288"/>
        <v>C02718</v>
      </c>
      <c r="H1702" s="40">
        <f t="shared" si="289"/>
        <v>45874</v>
      </c>
      <c r="I1702" s="2">
        <f t="shared" si="290"/>
        <v>1</v>
      </c>
      <c r="J1702" s="4">
        <f t="shared" si="291"/>
        <v>1362.58</v>
      </c>
      <c r="K1702">
        <f t="shared" si="292"/>
        <v>4</v>
      </c>
      <c r="L1702">
        <f t="shared" si="293"/>
        <v>3</v>
      </c>
      <c r="M1702">
        <f t="shared" si="294"/>
        <v>4</v>
      </c>
      <c r="N1702" s="53">
        <f t="shared" si="295"/>
        <v>3.6666666666666665</v>
      </c>
      <c r="S1702" s="55" t="str">
        <f t="shared" si="296"/>
        <v>C02718</v>
      </c>
      <c r="T1702" s="56">
        <f t="shared" si="297"/>
        <v>3.6666666666666665</v>
      </c>
      <c r="U1702" s="57">
        <f t="shared" si="297"/>
        <v>3.6666666666666665</v>
      </c>
      <c r="V1702" s="51" t="str">
        <f t="shared" si="298"/>
        <v>Loyal or Potential Loyalists</v>
      </c>
    </row>
    <row r="1703" spans="2:22" x14ac:dyDescent="0.25">
      <c r="B1703" t="s">
        <v>1741</v>
      </c>
      <c r="C1703" s="40">
        <v>45172</v>
      </c>
      <c r="D1703" s="2">
        <v>1</v>
      </c>
      <c r="E1703" s="4">
        <v>112.83</v>
      </c>
      <c r="F1703" s="4"/>
      <c r="G1703" s="4" t="str">
        <f t="shared" si="288"/>
        <v>C02719</v>
      </c>
      <c r="H1703" s="40">
        <f t="shared" si="289"/>
        <v>45172</v>
      </c>
      <c r="I1703" s="2">
        <f t="shared" si="290"/>
        <v>1</v>
      </c>
      <c r="J1703" s="4">
        <f t="shared" si="291"/>
        <v>112.83</v>
      </c>
      <c r="K1703">
        <f t="shared" si="292"/>
        <v>1</v>
      </c>
      <c r="L1703">
        <f t="shared" si="293"/>
        <v>3</v>
      </c>
      <c r="M1703">
        <f t="shared" si="294"/>
        <v>1</v>
      </c>
      <c r="N1703" s="53">
        <f t="shared" si="295"/>
        <v>1.6666666666666667</v>
      </c>
      <c r="S1703" s="55" t="str">
        <f t="shared" si="296"/>
        <v>C02719</v>
      </c>
      <c r="T1703" s="56">
        <f t="shared" si="297"/>
        <v>1.6666666666666667</v>
      </c>
      <c r="U1703" s="57">
        <f t="shared" si="297"/>
        <v>1.6666666666666667</v>
      </c>
      <c r="V1703" s="51" t="str">
        <f t="shared" si="298"/>
        <v>Lost Customers</v>
      </c>
    </row>
    <row r="1704" spans="2:22" x14ac:dyDescent="0.25">
      <c r="B1704" t="s">
        <v>1742</v>
      </c>
      <c r="C1704" s="40">
        <v>45977</v>
      </c>
      <c r="D1704" s="2">
        <v>1</v>
      </c>
      <c r="E1704" s="4">
        <v>171.12</v>
      </c>
      <c r="F1704" s="4"/>
      <c r="G1704" s="4" t="str">
        <f t="shared" si="288"/>
        <v>C02721</v>
      </c>
      <c r="H1704" s="40">
        <f t="shared" si="289"/>
        <v>45977</v>
      </c>
      <c r="I1704" s="2">
        <f t="shared" si="290"/>
        <v>1</v>
      </c>
      <c r="J1704" s="4">
        <f t="shared" si="291"/>
        <v>171.12</v>
      </c>
      <c r="K1704">
        <f t="shared" si="292"/>
        <v>5</v>
      </c>
      <c r="L1704">
        <f t="shared" si="293"/>
        <v>3</v>
      </c>
      <c r="M1704">
        <f t="shared" si="294"/>
        <v>1</v>
      </c>
      <c r="N1704" s="53">
        <f t="shared" si="295"/>
        <v>3</v>
      </c>
      <c r="S1704" s="55" t="str">
        <f t="shared" si="296"/>
        <v>C02721</v>
      </c>
      <c r="T1704" s="56">
        <f t="shared" si="297"/>
        <v>3</v>
      </c>
      <c r="U1704" s="57">
        <f t="shared" si="297"/>
        <v>3</v>
      </c>
      <c r="V1704" s="51" t="str">
        <f t="shared" si="298"/>
        <v>At Risk Customers</v>
      </c>
    </row>
    <row r="1705" spans="2:22" x14ac:dyDescent="0.25">
      <c r="B1705" t="s">
        <v>1743</v>
      </c>
      <c r="C1705" s="40">
        <v>45601</v>
      </c>
      <c r="D1705" s="2">
        <v>4</v>
      </c>
      <c r="E1705" s="4">
        <v>3738.89</v>
      </c>
      <c r="F1705" s="4"/>
      <c r="G1705" s="4" t="str">
        <f t="shared" si="288"/>
        <v>C02722</v>
      </c>
      <c r="H1705" s="40">
        <f t="shared" si="289"/>
        <v>45601</v>
      </c>
      <c r="I1705" s="2">
        <f t="shared" si="290"/>
        <v>4</v>
      </c>
      <c r="J1705" s="4">
        <f t="shared" si="291"/>
        <v>3738.89</v>
      </c>
      <c r="K1705">
        <f t="shared" si="292"/>
        <v>3</v>
      </c>
      <c r="L1705">
        <f t="shared" si="293"/>
        <v>5</v>
      </c>
      <c r="M1705">
        <f t="shared" si="294"/>
        <v>5</v>
      </c>
      <c r="N1705" s="53">
        <f t="shared" si="295"/>
        <v>4.333333333333333</v>
      </c>
      <c r="S1705" s="55" t="str">
        <f t="shared" si="296"/>
        <v>C02722</v>
      </c>
      <c r="T1705" s="56">
        <f t="shared" si="297"/>
        <v>4.333333333333333</v>
      </c>
      <c r="U1705" s="57">
        <f t="shared" si="297"/>
        <v>4.333333333333333</v>
      </c>
      <c r="V1705" s="51" t="str">
        <f t="shared" si="298"/>
        <v>Champions</v>
      </c>
    </row>
    <row r="1706" spans="2:22" x14ac:dyDescent="0.25">
      <c r="B1706" t="s">
        <v>1744</v>
      </c>
      <c r="C1706" s="40">
        <v>45432</v>
      </c>
      <c r="D1706" s="2">
        <v>1</v>
      </c>
      <c r="E1706" s="4">
        <v>67.5</v>
      </c>
      <c r="F1706" s="4"/>
      <c r="G1706" s="4" t="str">
        <f t="shared" si="288"/>
        <v>C02723</v>
      </c>
      <c r="H1706" s="40">
        <f t="shared" si="289"/>
        <v>45432</v>
      </c>
      <c r="I1706" s="2">
        <f t="shared" si="290"/>
        <v>1</v>
      </c>
      <c r="J1706" s="4">
        <f t="shared" si="291"/>
        <v>67.5</v>
      </c>
      <c r="K1706">
        <f t="shared" si="292"/>
        <v>2</v>
      </c>
      <c r="L1706">
        <f t="shared" si="293"/>
        <v>3</v>
      </c>
      <c r="M1706">
        <f t="shared" si="294"/>
        <v>1</v>
      </c>
      <c r="N1706" s="53">
        <f t="shared" si="295"/>
        <v>2</v>
      </c>
      <c r="S1706" s="55" t="str">
        <f t="shared" si="296"/>
        <v>C02723</v>
      </c>
      <c r="T1706" s="56">
        <f t="shared" si="297"/>
        <v>2</v>
      </c>
      <c r="U1706" s="57">
        <f t="shared" si="297"/>
        <v>2</v>
      </c>
      <c r="V1706" s="51" t="str">
        <f t="shared" si="298"/>
        <v>Lost Customers</v>
      </c>
    </row>
    <row r="1707" spans="2:22" x14ac:dyDescent="0.25">
      <c r="B1707" t="s">
        <v>1745</v>
      </c>
      <c r="C1707" s="40">
        <v>46027</v>
      </c>
      <c r="D1707" s="2">
        <v>1</v>
      </c>
      <c r="E1707" s="4">
        <v>99.05</v>
      </c>
      <c r="F1707" s="4"/>
      <c r="G1707" s="4" t="str">
        <f t="shared" si="288"/>
        <v>C02724</v>
      </c>
      <c r="H1707" s="40">
        <f t="shared" si="289"/>
        <v>46027</v>
      </c>
      <c r="I1707" s="2">
        <f t="shared" si="290"/>
        <v>1</v>
      </c>
      <c r="J1707" s="4">
        <f t="shared" si="291"/>
        <v>99.05</v>
      </c>
      <c r="K1707">
        <f t="shared" si="292"/>
        <v>5</v>
      </c>
      <c r="L1707">
        <f t="shared" si="293"/>
        <v>3</v>
      </c>
      <c r="M1707">
        <f t="shared" si="294"/>
        <v>1</v>
      </c>
      <c r="N1707" s="53">
        <f t="shared" si="295"/>
        <v>3</v>
      </c>
      <c r="S1707" s="55" t="str">
        <f t="shared" si="296"/>
        <v>C02724</v>
      </c>
      <c r="T1707" s="56">
        <f t="shared" si="297"/>
        <v>3</v>
      </c>
      <c r="U1707" s="57">
        <f t="shared" si="297"/>
        <v>3</v>
      </c>
      <c r="V1707" s="51" t="str">
        <f t="shared" si="298"/>
        <v>At Risk Customers</v>
      </c>
    </row>
    <row r="1708" spans="2:22" x14ac:dyDescent="0.25">
      <c r="B1708" t="s">
        <v>1746</v>
      </c>
      <c r="C1708" s="40">
        <v>45775</v>
      </c>
      <c r="D1708" s="2">
        <v>1</v>
      </c>
      <c r="E1708" s="4">
        <v>149.52000000000001</v>
      </c>
      <c r="F1708" s="4"/>
      <c r="G1708" s="4" t="str">
        <f t="shared" si="288"/>
        <v>C02725</v>
      </c>
      <c r="H1708" s="40">
        <f t="shared" si="289"/>
        <v>45775</v>
      </c>
      <c r="I1708" s="2">
        <f t="shared" si="290"/>
        <v>1</v>
      </c>
      <c r="J1708" s="4">
        <f t="shared" si="291"/>
        <v>149.52000000000001</v>
      </c>
      <c r="K1708">
        <f t="shared" si="292"/>
        <v>3</v>
      </c>
      <c r="L1708">
        <f t="shared" si="293"/>
        <v>3</v>
      </c>
      <c r="M1708">
        <f t="shared" si="294"/>
        <v>1</v>
      </c>
      <c r="N1708" s="53">
        <f t="shared" si="295"/>
        <v>2.3333333333333335</v>
      </c>
      <c r="S1708" s="55" t="str">
        <f t="shared" si="296"/>
        <v>C02725</v>
      </c>
      <c r="T1708" s="56">
        <f t="shared" si="297"/>
        <v>2.3333333333333335</v>
      </c>
      <c r="U1708" s="57">
        <f t="shared" si="297"/>
        <v>2.3333333333333335</v>
      </c>
      <c r="V1708" s="51" t="str">
        <f t="shared" si="298"/>
        <v>At Risk Customers</v>
      </c>
    </row>
    <row r="1709" spans="2:22" x14ac:dyDescent="0.25">
      <c r="B1709" t="s">
        <v>1747</v>
      </c>
      <c r="C1709" s="40">
        <v>45993</v>
      </c>
      <c r="D1709" s="2">
        <v>4</v>
      </c>
      <c r="E1709" s="4">
        <v>2494.59</v>
      </c>
      <c r="F1709" s="4"/>
      <c r="G1709" s="4" t="str">
        <f t="shared" si="288"/>
        <v>C02727</v>
      </c>
      <c r="H1709" s="40">
        <f t="shared" si="289"/>
        <v>45993</v>
      </c>
      <c r="I1709" s="2">
        <f t="shared" si="290"/>
        <v>4</v>
      </c>
      <c r="J1709" s="4">
        <f t="shared" si="291"/>
        <v>2494.59</v>
      </c>
      <c r="K1709">
        <f t="shared" si="292"/>
        <v>5</v>
      </c>
      <c r="L1709">
        <f t="shared" si="293"/>
        <v>5</v>
      </c>
      <c r="M1709">
        <f t="shared" si="294"/>
        <v>4</v>
      </c>
      <c r="N1709" s="53">
        <f t="shared" si="295"/>
        <v>4.666666666666667</v>
      </c>
      <c r="S1709" s="55" t="str">
        <f t="shared" si="296"/>
        <v>C02727</v>
      </c>
      <c r="T1709" s="56">
        <f t="shared" si="297"/>
        <v>4.666666666666667</v>
      </c>
      <c r="U1709" s="57">
        <f t="shared" si="297"/>
        <v>4.666666666666667</v>
      </c>
      <c r="V1709" s="51" t="str">
        <f t="shared" si="298"/>
        <v>Champions</v>
      </c>
    </row>
    <row r="1710" spans="2:22" x14ac:dyDescent="0.25">
      <c r="B1710" t="s">
        <v>1748</v>
      </c>
      <c r="C1710" s="40">
        <v>45280</v>
      </c>
      <c r="D1710" s="2">
        <v>1</v>
      </c>
      <c r="E1710" s="4">
        <v>133.41</v>
      </c>
      <c r="F1710" s="4"/>
      <c r="G1710" s="4" t="str">
        <f t="shared" si="288"/>
        <v>C02728</v>
      </c>
      <c r="H1710" s="40">
        <f t="shared" si="289"/>
        <v>45280</v>
      </c>
      <c r="I1710" s="2">
        <f t="shared" si="290"/>
        <v>1</v>
      </c>
      <c r="J1710" s="4">
        <f t="shared" si="291"/>
        <v>133.41</v>
      </c>
      <c r="K1710">
        <f t="shared" si="292"/>
        <v>1</v>
      </c>
      <c r="L1710">
        <f t="shared" si="293"/>
        <v>3</v>
      </c>
      <c r="M1710">
        <f t="shared" si="294"/>
        <v>1</v>
      </c>
      <c r="N1710" s="53">
        <f t="shared" si="295"/>
        <v>1.6666666666666667</v>
      </c>
      <c r="S1710" s="55" t="str">
        <f t="shared" si="296"/>
        <v>C02728</v>
      </c>
      <c r="T1710" s="56">
        <f t="shared" si="297"/>
        <v>1.6666666666666667</v>
      </c>
      <c r="U1710" s="57">
        <f t="shared" si="297"/>
        <v>1.6666666666666667</v>
      </c>
      <c r="V1710" s="51" t="str">
        <f t="shared" si="298"/>
        <v>Lost Customers</v>
      </c>
    </row>
    <row r="1711" spans="2:22" x14ac:dyDescent="0.25">
      <c r="B1711" t="s">
        <v>1749</v>
      </c>
      <c r="C1711" s="40">
        <v>45934</v>
      </c>
      <c r="D1711" s="2">
        <v>2</v>
      </c>
      <c r="E1711" s="4">
        <v>1389.72</v>
      </c>
      <c r="F1711" s="4"/>
      <c r="G1711" s="4" t="str">
        <f t="shared" si="288"/>
        <v>C02729</v>
      </c>
      <c r="H1711" s="40">
        <f t="shared" si="289"/>
        <v>45934</v>
      </c>
      <c r="I1711" s="2">
        <f t="shared" si="290"/>
        <v>2</v>
      </c>
      <c r="J1711" s="4">
        <f t="shared" si="291"/>
        <v>1389.72</v>
      </c>
      <c r="K1711">
        <f t="shared" si="292"/>
        <v>4</v>
      </c>
      <c r="L1711">
        <f t="shared" si="293"/>
        <v>4</v>
      </c>
      <c r="M1711">
        <f t="shared" si="294"/>
        <v>4</v>
      </c>
      <c r="N1711" s="53">
        <f t="shared" si="295"/>
        <v>4</v>
      </c>
      <c r="S1711" s="55" t="str">
        <f t="shared" si="296"/>
        <v>C02729</v>
      </c>
      <c r="T1711" s="56">
        <f t="shared" si="297"/>
        <v>4</v>
      </c>
      <c r="U1711" s="57">
        <f t="shared" si="297"/>
        <v>4</v>
      </c>
      <c r="V1711" s="51" t="str">
        <f t="shared" si="298"/>
        <v>Loyal or Potential Loyalists</v>
      </c>
    </row>
    <row r="1712" spans="2:22" x14ac:dyDescent="0.25">
      <c r="B1712" t="s">
        <v>1750</v>
      </c>
      <c r="C1712" s="40">
        <v>45899</v>
      </c>
      <c r="D1712" s="2">
        <v>3</v>
      </c>
      <c r="E1712" s="4">
        <v>4427.3999999999996</v>
      </c>
      <c r="F1712" s="4"/>
      <c r="G1712" s="4" t="str">
        <f t="shared" si="288"/>
        <v>C02730</v>
      </c>
      <c r="H1712" s="40">
        <f t="shared" si="289"/>
        <v>45899</v>
      </c>
      <c r="I1712" s="2">
        <f t="shared" si="290"/>
        <v>3</v>
      </c>
      <c r="J1712" s="4">
        <f t="shared" si="291"/>
        <v>4427.3999999999996</v>
      </c>
      <c r="K1712">
        <f t="shared" si="292"/>
        <v>4</v>
      </c>
      <c r="L1712">
        <f t="shared" si="293"/>
        <v>4</v>
      </c>
      <c r="M1712">
        <f t="shared" si="294"/>
        <v>5</v>
      </c>
      <c r="N1712" s="53">
        <f t="shared" si="295"/>
        <v>4.333333333333333</v>
      </c>
      <c r="S1712" s="55" t="str">
        <f t="shared" si="296"/>
        <v>C02730</v>
      </c>
      <c r="T1712" s="56">
        <f t="shared" si="297"/>
        <v>4.333333333333333</v>
      </c>
      <c r="U1712" s="57">
        <f t="shared" si="297"/>
        <v>4.333333333333333</v>
      </c>
      <c r="V1712" s="51" t="str">
        <f t="shared" si="298"/>
        <v>Champions</v>
      </c>
    </row>
    <row r="1713" spans="2:22" x14ac:dyDescent="0.25">
      <c r="B1713" t="s">
        <v>1751</v>
      </c>
      <c r="C1713" s="40">
        <v>45369</v>
      </c>
      <c r="D1713" s="2">
        <v>2</v>
      </c>
      <c r="E1713" s="4">
        <v>495.5</v>
      </c>
      <c r="F1713" s="4"/>
      <c r="G1713" s="4" t="str">
        <f t="shared" si="288"/>
        <v>C02731</v>
      </c>
      <c r="H1713" s="40">
        <f t="shared" si="289"/>
        <v>45369</v>
      </c>
      <c r="I1713" s="2">
        <f t="shared" si="290"/>
        <v>2</v>
      </c>
      <c r="J1713" s="4">
        <f t="shared" si="291"/>
        <v>495.5</v>
      </c>
      <c r="K1713">
        <f t="shared" si="292"/>
        <v>2</v>
      </c>
      <c r="L1713">
        <f t="shared" si="293"/>
        <v>4</v>
      </c>
      <c r="M1713">
        <f t="shared" si="294"/>
        <v>3</v>
      </c>
      <c r="N1713" s="53">
        <f t="shared" si="295"/>
        <v>3</v>
      </c>
      <c r="S1713" s="55" t="str">
        <f t="shared" si="296"/>
        <v>C02731</v>
      </c>
      <c r="T1713" s="56">
        <f t="shared" si="297"/>
        <v>3</v>
      </c>
      <c r="U1713" s="57">
        <f t="shared" si="297"/>
        <v>3</v>
      </c>
      <c r="V1713" s="51" t="str">
        <f t="shared" si="298"/>
        <v>At Risk Customers</v>
      </c>
    </row>
    <row r="1714" spans="2:22" x14ac:dyDescent="0.25">
      <c r="B1714" t="s">
        <v>1752</v>
      </c>
      <c r="C1714" s="40">
        <v>45632</v>
      </c>
      <c r="D1714" s="2">
        <v>2</v>
      </c>
      <c r="E1714" s="4">
        <v>457.2</v>
      </c>
      <c r="F1714" s="4"/>
      <c r="G1714" s="4" t="str">
        <f t="shared" si="288"/>
        <v>C02737</v>
      </c>
      <c r="H1714" s="40">
        <f t="shared" si="289"/>
        <v>45632</v>
      </c>
      <c r="I1714" s="2">
        <f t="shared" si="290"/>
        <v>2</v>
      </c>
      <c r="J1714" s="4">
        <f t="shared" si="291"/>
        <v>457.2</v>
      </c>
      <c r="K1714">
        <f t="shared" si="292"/>
        <v>3</v>
      </c>
      <c r="L1714">
        <f t="shared" si="293"/>
        <v>4</v>
      </c>
      <c r="M1714">
        <f t="shared" si="294"/>
        <v>2</v>
      </c>
      <c r="N1714" s="53">
        <f t="shared" si="295"/>
        <v>3</v>
      </c>
      <c r="S1714" s="55" t="str">
        <f t="shared" si="296"/>
        <v>C02737</v>
      </c>
      <c r="T1714" s="56">
        <f t="shared" si="297"/>
        <v>3</v>
      </c>
      <c r="U1714" s="57">
        <f t="shared" si="297"/>
        <v>3</v>
      </c>
      <c r="V1714" s="51" t="str">
        <f t="shared" si="298"/>
        <v>At Risk Customers</v>
      </c>
    </row>
    <row r="1715" spans="2:22" x14ac:dyDescent="0.25">
      <c r="B1715" t="s">
        <v>1753</v>
      </c>
      <c r="C1715" s="40">
        <v>45519</v>
      </c>
      <c r="D1715" s="2">
        <v>1</v>
      </c>
      <c r="E1715" s="4">
        <v>297.2</v>
      </c>
      <c r="F1715" s="4"/>
      <c r="G1715" s="4" t="str">
        <f t="shared" si="288"/>
        <v>C02739</v>
      </c>
      <c r="H1715" s="40">
        <f t="shared" si="289"/>
        <v>45519</v>
      </c>
      <c r="I1715" s="2">
        <f t="shared" si="290"/>
        <v>1</v>
      </c>
      <c r="J1715" s="4">
        <f t="shared" si="291"/>
        <v>297.2</v>
      </c>
      <c r="K1715">
        <f t="shared" si="292"/>
        <v>2</v>
      </c>
      <c r="L1715">
        <f t="shared" si="293"/>
        <v>3</v>
      </c>
      <c r="M1715">
        <f t="shared" si="294"/>
        <v>2</v>
      </c>
      <c r="N1715" s="53">
        <f t="shared" si="295"/>
        <v>2.3333333333333335</v>
      </c>
      <c r="S1715" s="55" t="str">
        <f t="shared" si="296"/>
        <v>C02739</v>
      </c>
      <c r="T1715" s="56">
        <f t="shared" si="297"/>
        <v>2.3333333333333335</v>
      </c>
      <c r="U1715" s="57">
        <f t="shared" si="297"/>
        <v>2.3333333333333335</v>
      </c>
      <c r="V1715" s="51" t="str">
        <f t="shared" si="298"/>
        <v>At Risk Customers</v>
      </c>
    </row>
    <row r="1716" spans="2:22" x14ac:dyDescent="0.25">
      <c r="B1716" t="s">
        <v>1754</v>
      </c>
      <c r="C1716" s="40">
        <v>45820</v>
      </c>
      <c r="D1716" s="2">
        <v>2</v>
      </c>
      <c r="E1716" s="4">
        <v>3707.27</v>
      </c>
      <c r="F1716" s="4"/>
      <c r="G1716" s="4" t="str">
        <f t="shared" si="288"/>
        <v>C02740</v>
      </c>
      <c r="H1716" s="40">
        <f t="shared" si="289"/>
        <v>45820</v>
      </c>
      <c r="I1716" s="2">
        <f t="shared" si="290"/>
        <v>2</v>
      </c>
      <c r="J1716" s="4">
        <f t="shared" si="291"/>
        <v>3707.27</v>
      </c>
      <c r="K1716">
        <f t="shared" si="292"/>
        <v>4</v>
      </c>
      <c r="L1716">
        <f t="shared" si="293"/>
        <v>4</v>
      </c>
      <c r="M1716">
        <f t="shared" si="294"/>
        <v>5</v>
      </c>
      <c r="N1716" s="53">
        <f t="shared" si="295"/>
        <v>4.333333333333333</v>
      </c>
      <c r="S1716" s="55" t="str">
        <f t="shared" si="296"/>
        <v>C02740</v>
      </c>
      <c r="T1716" s="56">
        <f t="shared" si="297"/>
        <v>4.333333333333333</v>
      </c>
      <c r="U1716" s="57">
        <f t="shared" si="297"/>
        <v>4.333333333333333</v>
      </c>
      <c r="V1716" s="51" t="str">
        <f t="shared" si="298"/>
        <v>Champions</v>
      </c>
    </row>
    <row r="1717" spans="2:22" x14ac:dyDescent="0.25">
      <c r="B1717" t="s">
        <v>1755</v>
      </c>
      <c r="C1717" s="40">
        <v>45900</v>
      </c>
      <c r="D1717" s="2">
        <v>13</v>
      </c>
      <c r="E1717" s="4">
        <v>10445.5</v>
      </c>
      <c r="F1717" s="4"/>
      <c r="G1717" s="4" t="str">
        <f t="shared" si="288"/>
        <v>C02741</v>
      </c>
      <c r="H1717" s="40">
        <f t="shared" si="289"/>
        <v>45900</v>
      </c>
      <c r="I1717" s="2">
        <f t="shared" si="290"/>
        <v>13</v>
      </c>
      <c r="J1717" s="4">
        <f t="shared" si="291"/>
        <v>10445.5</v>
      </c>
      <c r="K1717">
        <f t="shared" si="292"/>
        <v>4</v>
      </c>
      <c r="L1717">
        <f t="shared" si="293"/>
        <v>5</v>
      </c>
      <c r="M1717">
        <f t="shared" si="294"/>
        <v>5</v>
      </c>
      <c r="N1717" s="53">
        <f t="shared" si="295"/>
        <v>4.666666666666667</v>
      </c>
      <c r="S1717" s="55" t="str">
        <f t="shared" si="296"/>
        <v>C02741</v>
      </c>
      <c r="T1717" s="56">
        <f t="shared" si="297"/>
        <v>4.666666666666667</v>
      </c>
      <c r="U1717" s="57">
        <f t="shared" si="297"/>
        <v>4.666666666666667</v>
      </c>
      <c r="V1717" s="51" t="str">
        <f t="shared" si="298"/>
        <v>Champions</v>
      </c>
    </row>
    <row r="1718" spans="2:22" x14ac:dyDescent="0.25">
      <c r="B1718" t="s">
        <v>1756</v>
      </c>
      <c r="C1718" s="40">
        <v>45933</v>
      </c>
      <c r="D1718" s="2">
        <v>3</v>
      </c>
      <c r="E1718" s="4">
        <v>952.9</v>
      </c>
      <c r="F1718" s="4"/>
      <c r="G1718" s="4" t="str">
        <f t="shared" si="288"/>
        <v>C02745</v>
      </c>
      <c r="H1718" s="40">
        <f t="shared" si="289"/>
        <v>45933</v>
      </c>
      <c r="I1718" s="2">
        <f t="shared" si="290"/>
        <v>3</v>
      </c>
      <c r="J1718" s="4">
        <f t="shared" si="291"/>
        <v>952.9</v>
      </c>
      <c r="K1718">
        <f t="shared" si="292"/>
        <v>4</v>
      </c>
      <c r="L1718">
        <f t="shared" si="293"/>
        <v>4</v>
      </c>
      <c r="M1718">
        <f t="shared" si="294"/>
        <v>3</v>
      </c>
      <c r="N1718" s="53">
        <f t="shared" si="295"/>
        <v>3.6666666666666665</v>
      </c>
      <c r="S1718" s="55" t="str">
        <f t="shared" si="296"/>
        <v>C02745</v>
      </c>
      <c r="T1718" s="56">
        <f t="shared" si="297"/>
        <v>3.6666666666666665</v>
      </c>
      <c r="U1718" s="57">
        <f t="shared" si="297"/>
        <v>3.6666666666666665</v>
      </c>
      <c r="V1718" s="51" t="str">
        <f t="shared" si="298"/>
        <v>Loyal or Potential Loyalists</v>
      </c>
    </row>
    <row r="1719" spans="2:22" x14ac:dyDescent="0.25">
      <c r="B1719" t="s">
        <v>1757</v>
      </c>
      <c r="C1719" s="40">
        <v>45622</v>
      </c>
      <c r="D1719" s="2">
        <v>1</v>
      </c>
      <c r="E1719" s="4">
        <v>231.28</v>
      </c>
      <c r="F1719" s="4"/>
      <c r="G1719" s="4" t="str">
        <f t="shared" si="288"/>
        <v>C02746</v>
      </c>
      <c r="H1719" s="40">
        <f t="shared" si="289"/>
        <v>45622</v>
      </c>
      <c r="I1719" s="2">
        <f t="shared" si="290"/>
        <v>1</v>
      </c>
      <c r="J1719" s="4">
        <f t="shared" si="291"/>
        <v>231.28</v>
      </c>
      <c r="K1719">
        <f t="shared" si="292"/>
        <v>3</v>
      </c>
      <c r="L1719">
        <f t="shared" si="293"/>
        <v>3</v>
      </c>
      <c r="M1719">
        <f t="shared" si="294"/>
        <v>2</v>
      </c>
      <c r="N1719" s="53">
        <f t="shared" si="295"/>
        <v>2.6666666666666665</v>
      </c>
      <c r="S1719" s="55" t="str">
        <f t="shared" si="296"/>
        <v>C02746</v>
      </c>
      <c r="T1719" s="56">
        <f t="shared" si="297"/>
        <v>2.6666666666666665</v>
      </c>
      <c r="U1719" s="57">
        <f t="shared" si="297"/>
        <v>2.6666666666666665</v>
      </c>
      <c r="V1719" s="51" t="str">
        <f t="shared" si="298"/>
        <v>At Risk Customers</v>
      </c>
    </row>
    <row r="1720" spans="2:22" x14ac:dyDescent="0.25">
      <c r="B1720" t="s">
        <v>1758</v>
      </c>
      <c r="C1720" s="40">
        <v>45952</v>
      </c>
      <c r="D1720" s="2">
        <v>4</v>
      </c>
      <c r="E1720" s="4">
        <v>851.37</v>
      </c>
      <c r="F1720" s="4"/>
      <c r="G1720" s="4" t="str">
        <f t="shared" si="288"/>
        <v>C02747</v>
      </c>
      <c r="H1720" s="40">
        <f t="shared" si="289"/>
        <v>45952</v>
      </c>
      <c r="I1720" s="2">
        <f t="shared" si="290"/>
        <v>4</v>
      </c>
      <c r="J1720" s="4">
        <f t="shared" si="291"/>
        <v>851.37</v>
      </c>
      <c r="K1720">
        <f t="shared" si="292"/>
        <v>5</v>
      </c>
      <c r="L1720">
        <f t="shared" si="293"/>
        <v>5</v>
      </c>
      <c r="M1720">
        <f t="shared" si="294"/>
        <v>3</v>
      </c>
      <c r="N1720" s="53">
        <f t="shared" si="295"/>
        <v>4.333333333333333</v>
      </c>
      <c r="S1720" s="55" t="str">
        <f t="shared" si="296"/>
        <v>C02747</v>
      </c>
      <c r="T1720" s="56">
        <f t="shared" si="297"/>
        <v>4.333333333333333</v>
      </c>
      <c r="U1720" s="57">
        <f t="shared" si="297"/>
        <v>4.333333333333333</v>
      </c>
      <c r="V1720" s="51" t="str">
        <f t="shared" si="298"/>
        <v>Champions</v>
      </c>
    </row>
    <row r="1721" spans="2:22" x14ac:dyDescent="0.25">
      <c r="B1721" t="s">
        <v>1759</v>
      </c>
      <c r="C1721" s="40">
        <v>45881</v>
      </c>
      <c r="D1721" s="2">
        <v>7</v>
      </c>
      <c r="E1721" s="4">
        <v>2428.0100000000002</v>
      </c>
      <c r="F1721" s="4"/>
      <c r="G1721" s="4" t="str">
        <f t="shared" si="288"/>
        <v>C02748</v>
      </c>
      <c r="H1721" s="40">
        <f t="shared" si="289"/>
        <v>45881</v>
      </c>
      <c r="I1721" s="2">
        <f t="shared" si="290"/>
        <v>7</v>
      </c>
      <c r="J1721" s="4">
        <f t="shared" si="291"/>
        <v>2428.0100000000002</v>
      </c>
      <c r="K1721">
        <f t="shared" si="292"/>
        <v>4</v>
      </c>
      <c r="L1721">
        <f t="shared" si="293"/>
        <v>5</v>
      </c>
      <c r="M1721">
        <f t="shared" si="294"/>
        <v>4</v>
      </c>
      <c r="N1721" s="53">
        <f t="shared" si="295"/>
        <v>4.333333333333333</v>
      </c>
      <c r="S1721" s="55" t="str">
        <f t="shared" si="296"/>
        <v>C02748</v>
      </c>
      <c r="T1721" s="56">
        <f t="shared" si="297"/>
        <v>4.333333333333333</v>
      </c>
      <c r="U1721" s="57">
        <f t="shared" si="297"/>
        <v>4.333333333333333</v>
      </c>
      <c r="V1721" s="51" t="str">
        <f t="shared" si="298"/>
        <v>Champions</v>
      </c>
    </row>
    <row r="1722" spans="2:22" x14ac:dyDescent="0.25">
      <c r="B1722" t="s">
        <v>1760</v>
      </c>
      <c r="C1722" s="40">
        <v>45260</v>
      </c>
      <c r="D1722" s="2">
        <v>1</v>
      </c>
      <c r="E1722" s="4">
        <v>211.8</v>
      </c>
      <c r="F1722" s="4"/>
      <c r="G1722" s="4" t="str">
        <f t="shared" si="288"/>
        <v>C02749</v>
      </c>
      <c r="H1722" s="40">
        <f t="shared" si="289"/>
        <v>45260</v>
      </c>
      <c r="I1722" s="2">
        <f t="shared" si="290"/>
        <v>1</v>
      </c>
      <c r="J1722" s="4">
        <f t="shared" si="291"/>
        <v>211.8</v>
      </c>
      <c r="K1722">
        <f t="shared" si="292"/>
        <v>1</v>
      </c>
      <c r="L1722">
        <f t="shared" si="293"/>
        <v>3</v>
      </c>
      <c r="M1722">
        <f t="shared" si="294"/>
        <v>2</v>
      </c>
      <c r="N1722" s="53">
        <f t="shared" si="295"/>
        <v>2</v>
      </c>
      <c r="S1722" s="55" t="str">
        <f t="shared" si="296"/>
        <v>C02749</v>
      </c>
      <c r="T1722" s="56">
        <f t="shared" si="297"/>
        <v>2</v>
      </c>
      <c r="U1722" s="57">
        <f t="shared" si="297"/>
        <v>2</v>
      </c>
      <c r="V1722" s="51" t="str">
        <f t="shared" si="298"/>
        <v>Lost Customers</v>
      </c>
    </row>
    <row r="1723" spans="2:22" x14ac:dyDescent="0.25">
      <c r="B1723" t="s">
        <v>1761</v>
      </c>
      <c r="C1723" s="40">
        <v>45584</v>
      </c>
      <c r="D1723" s="2">
        <v>2</v>
      </c>
      <c r="E1723" s="4">
        <v>304.56</v>
      </c>
      <c r="F1723" s="4"/>
      <c r="G1723" s="4" t="str">
        <f t="shared" si="288"/>
        <v>C02751</v>
      </c>
      <c r="H1723" s="40">
        <f t="shared" si="289"/>
        <v>45584</v>
      </c>
      <c r="I1723" s="2">
        <f t="shared" si="290"/>
        <v>2</v>
      </c>
      <c r="J1723" s="4">
        <f t="shared" si="291"/>
        <v>304.56</v>
      </c>
      <c r="K1723">
        <f t="shared" si="292"/>
        <v>2</v>
      </c>
      <c r="L1723">
        <f t="shared" si="293"/>
        <v>4</v>
      </c>
      <c r="M1723">
        <f t="shared" si="294"/>
        <v>2</v>
      </c>
      <c r="N1723" s="53">
        <f t="shared" si="295"/>
        <v>2.6666666666666665</v>
      </c>
      <c r="S1723" s="55" t="str">
        <f t="shared" si="296"/>
        <v>C02751</v>
      </c>
      <c r="T1723" s="56">
        <f t="shared" si="297"/>
        <v>2.6666666666666665</v>
      </c>
      <c r="U1723" s="57">
        <f t="shared" si="297"/>
        <v>2.6666666666666665</v>
      </c>
      <c r="V1723" s="51" t="str">
        <f t="shared" si="298"/>
        <v>At Risk Customers</v>
      </c>
    </row>
    <row r="1724" spans="2:22" x14ac:dyDescent="0.25">
      <c r="B1724" t="s">
        <v>1762</v>
      </c>
      <c r="C1724" s="40">
        <v>44950</v>
      </c>
      <c r="D1724" s="2">
        <v>1</v>
      </c>
      <c r="E1724" s="4">
        <v>256.79000000000002</v>
      </c>
      <c r="F1724" s="4"/>
      <c r="G1724" s="4" t="str">
        <f t="shared" si="288"/>
        <v>C02752</v>
      </c>
      <c r="H1724" s="40">
        <f t="shared" si="289"/>
        <v>44950</v>
      </c>
      <c r="I1724" s="2">
        <f t="shared" si="290"/>
        <v>1</v>
      </c>
      <c r="J1724" s="4">
        <f t="shared" si="291"/>
        <v>256.79000000000002</v>
      </c>
      <c r="K1724">
        <f t="shared" si="292"/>
        <v>1</v>
      </c>
      <c r="L1724">
        <f t="shared" si="293"/>
        <v>3</v>
      </c>
      <c r="M1724">
        <f t="shared" si="294"/>
        <v>2</v>
      </c>
      <c r="N1724" s="53">
        <f t="shared" si="295"/>
        <v>2</v>
      </c>
      <c r="S1724" s="55" t="str">
        <f t="shared" si="296"/>
        <v>C02752</v>
      </c>
      <c r="T1724" s="56">
        <f t="shared" si="297"/>
        <v>2</v>
      </c>
      <c r="U1724" s="57">
        <f t="shared" si="297"/>
        <v>2</v>
      </c>
      <c r="V1724" s="51" t="str">
        <f t="shared" si="298"/>
        <v>Lost Customers</v>
      </c>
    </row>
    <row r="1725" spans="2:22" x14ac:dyDescent="0.25">
      <c r="B1725" t="s">
        <v>1763</v>
      </c>
      <c r="C1725" s="40">
        <v>45546</v>
      </c>
      <c r="D1725" s="2">
        <v>1</v>
      </c>
      <c r="E1725" s="4">
        <v>293.95</v>
      </c>
      <c r="F1725" s="4"/>
      <c r="G1725" s="4" t="str">
        <f t="shared" si="288"/>
        <v>C02753</v>
      </c>
      <c r="H1725" s="40">
        <f t="shared" si="289"/>
        <v>45546</v>
      </c>
      <c r="I1725" s="2">
        <f t="shared" si="290"/>
        <v>1</v>
      </c>
      <c r="J1725" s="4">
        <f t="shared" si="291"/>
        <v>293.95</v>
      </c>
      <c r="K1725">
        <f t="shared" si="292"/>
        <v>2</v>
      </c>
      <c r="L1725">
        <f t="shared" si="293"/>
        <v>3</v>
      </c>
      <c r="M1725">
        <f t="shared" si="294"/>
        <v>2</v>
      </c>
      <c r="N1725" s="53">
        <f t="shared" si="295"/>
        <v>2.3333333333333335</v>
      </c>
      <c r="S1725" s="55" t="str">
        <f t="shared" si="296"/>
        <v>C02753</v>
      </c>
      <c r="T1725" s="56">
        <f t="shared" si="297"/>
        <v>2.3333333333333335</v>
      </c>
      <c r="U1725" s="57">
        <f t="shared" si="297"/>
        <v>2.3333333333333335</v>
      </c>
      <c r="V1725" s="51" t="str">
        <f t="shared" si="298"/>
        <v>At Risk Customers</v>
      </c>
    </row>
    <row r="1726" spans="2:22" x14ac:dyDescent="0.25">
      <c r="B1726" t="s">
        <v>1764</v>
      </c>
      <c r="C1726" s="40">
        <v>44937</v>
      </c>
      <c r="D1726" s="2">
        <v>1</v>
      </c>
      <c r="E1726" s="4">
        <v>32.39</v>
      </c>
      <c r="F1726" s="4"/>
      <c r="G1726" s="4" t="str">
        <f t="shared" si="288"/>
        <v>C02757</v>
      </c>
      <c r="H1726" s="40">
        <f t="shared" si="289"/>
        <v>44937</v>
      </c>
      <c r="I1726" s="2">
        <f t="shared" si="290"/>
        <v>1</v>
      </c>
      <c r="J1726" s="4">
        <f t="shared" si="291"/>
        <v>32.39</v>
      </c>
      <c r="K1726">
        <f t="shared" si="292"/>
        <v>1</v>
      </c>
      <c r="L1726">
        <f t="shared" si="293"/>
        <v>3</v>
      </c>
      <c r="M1726">
        <f t="shared" si="294"/>
        <v>1</v>
      </c>
      <c r="N1726" s="53">
        <f t="shared" si="295"/>
        <v>1.6666666666666667</v>
      </c>
      <c r="S1726" s="55" t="str">
        <f t="shared" si="296"/>
        <v>C02757</v>
      </c>
      <c r="T1726" s="56">
        <f t="shared" si="297"/>
        <v>1.6666666666666667</v>
      </c>
      <c r="U1726" s="57">
        <f t="shared" si="297"/>
        <v>1.6666666666666667</v>
      </c>
      <c r="V1726" s="51" t="str">
        <f t="shared" si="298"/>
        <v>Lost Customers</v>
      </c>
    </row>
    <row r="1727" spans="2:22" x14ac:dyDescent="0.25">
      <c r="B1727" t="s">
        <v>1765</v>
      </c>
      <c r="C1727" s="40">
        <v>45405</v>
      </c>
      <c r="D1727" s="2">
        <v>1</v>
      </c>
      <c r="E1727" s="4">
        <v>34.409999999999997</v>
      </c>
      <c r="F1727" s="4"/>
      <c r="G1727" s="4" t="str">
        <f t="shared" si="288"/>
        <v>C02758</v>
      </c>
      <c r="H1727" s="40">
        <f t="shared" si="289"/>
        <v>45405</v>
      </c>
      <c r="I1727" s="2">
        <f t="shared" si="290"/>
        <v>1</v>
      </c>
      <c r="J1727" s="4">
        <f t="shared" si="291"/>
        <v>34.409999999999997</v>
      </c>
      <c r="K1727">
        <f t="shared" si="292"/>
        <v>2</v>
      </c>
      <c r="L1727">
        <f t="shared" si="293"/>
        <v>3</v>
      </c>
      <c r="M1727">
        <f t="shared" si="294"/>
        <v>1</v>
      </c>
      <c r="N1727" s="53">
        <f t="shared" si="295"/>
        <v>2</v>
      </c>
      <c r="S1727" s="55" t="str">
        <f t="shared" si="296"/>
        <v>C02758</v>
      </c>
      <c r="T1727" s="56">
        <f t="shared" si="297"/>
        <v>2</v>
      </c>
      <c r="U1727" s="57">
        <f t="shared" si="297"/>
        <v>2</v>
      </c>
      <c r="V1727" s="51" t="str">
        <f t="shared" si="298"/>
        <v>Lost Customers</v>
      </c>
    </row>
    <row r="1728" spans="2:22" x14ac:dyDescent="0.25">
      <c r="B1728" t="s">
        <v>1766</v>
      </c>
      <c r="C1728" s="40">
        <v>45929</v>
      </c>
      <c r="D1728" s="2">
        <v>1</v>
      </c>
      <c r="E1728" s="4">
        <v>338.61</v>
      </c>
      <c r="F1728" s="4"/>
      <c r="G1728" s="4" t="str">
        <f t="shared" si="288"/>
        <v>C02759</v>
      </c>
      <c r="H1728" s="40">
        <f t="shared" si="289"/>
        <v>45929</v>
      </c>
      <c r="I1728" s="2">
        <f t="shared" si="290"/>
        <v>1</v>
      </c>
      <c r="J1728" s="4">
        <f t="shared" si="291"/>
        <v>338.61</v>
      </c>
      <c r="K1728">
        <f t="shared" si="292"/>
        <v>4</v>
      </c>
      <c r="L1728">
        <f t="shared" si="293"/>
        <v>3</v>
      </c>
      <c r="M1728">
        <f t="shared" si="294"/>
        <v>2</v>
      </c>
      <c r="N1728" s="53">
        <f t="shared" si="295"/>
        <v>3</v>
      </c>
      <c r="S1728" s="55" t="str">
        <f t="shared" si="296"/>
        <v>C02759</v>
      </c>
      <c r="T1728" s="56">
        <f t="shared" si="297"/>
        <v>3</v>
      </c>
      <c r="U1728" s="57">
        <f t="shared" si="297"/>
        <v>3</v>
      </c>
      <c r="V1728" s="51" t="str">
        <f t="shared" si="298"/>
        <v>At Risk Customers</v>
      </c>
    </row>
    <row r="1729" spans="2:22" x14ac:dyDescent="0.25">
      <c r="B1729" t="s">
        <v>1767</v>
      </c>
      <c r="C1729" s="40">
        <v>45929</v>
      </c>
      <c r="D1729" s="2">
        <v>2</v>
      </c>
      <c r="E1729" s="4">
        <v>915.13</v>
      </c>
      <c r="F1729" s="4"/>
      <c r="G1729" s="4" t="str">
        <f t="shared" si="288"/>
        <v>C02760</v>
      </c>
      <c r="H1729" s="40">
        <f t="shared" si="289"/>
        <v>45929</v>
      </c>
      <c r="I1729" s="2">
        <f t="shared" si="290"/>
        <v>2</v>
      </c>
      <c r="J1729" s="4">
        <f t="shared" si="291"/>
        <v>915.13</v>
      </c>
      <c r="K1729">
        <f t="shared" si="292"/>
        <v>4</v>
      </c>
      <c r="L1729">
        <f t="shared" si="293"/>
        <v>4</v>
      </c>
      <c r="M1729">
        <f t="shared" si="294"/>
        <v>3</v>
      </c>
      <c r="N1729" s="53">
        <f t="shared" si="295"/>
        <v>3.6666666666666665</v>
      </c>
      <c r="S1729" s="55" t="str">
        <f t="shared" si="296"/>
        <v>C02760</v>
      </c>
      <c r="T1729" s="56">
        <f t="shared" si="297"/>
        <v>3.6666666666666665</v>
      </c>
      <c r="U1729" s="57">
        <f t="shared" si="297"/>
        <v>3.6666666666666665</v>
      </c>
      <c r="V1729" s="51" t="str">
        <f t="shared" si="298"/>
        <v>Loyal or Potential Loyalists</v>
      </c>
    </row>
    <row r="1730" spans="2:22" x14ac:dyDescent="0.25">
      <c r="B1730" t="s">
        <v>1768</v>
      </c>
      <c r="C1730" s="40">
        <v>45794</v>
      </c>
      <c r="D1730" s="2">
        <v>1</v>
      </c>
      <c r="E1730" s="4">
        <v>137.53</v>
      </c>
      <c r="F1730" s="4"/>
      <c r="G1730" s="4" t="str">
        <f t="shared" si="288"/>
        <v>C02761</v>
      </c>
      <c r="H1730" s="40">
        <f t="shared" si="289"/>
        <v>45794</v>
      </c>
      <c r="I1730" s="2">
        <f t="shared" si="290"/>
        <v>1</v>
      </c>
      <c r="J1730" s="4">
        <f t="shared" si="291"/>
        <v>137.53</v>
      </c>
      <c r="K1730">
        <f t="shared" si="292"/>
        <v>3</v>
      </c>
      <c r="L1730">
        <f t="shared" si="293"/>
        <v>3</v>
      </c>
      <c r="M1730">
        <f t="shared" si="294"/>
        <v>1</v>
      </c>
      <c r="N1730" s="53">
        <f t="shared" si="295"/>
        <v>2.3333333333333335</v>
      </c>
      <c r="S1730" s="55" t="str">
        <f t="shared" si="296"/>
        <v>C02761</v>
      </c>
      <c r="T1730" s="56">
        <f t="shared" si="297"/>
        <v>2.3333333333333335</v>
      </c>
      <c r="U1730" s="57">
        <f t="shared" si="297"/>
        <v>2.3333333333333335</v>
      </c>
      <c r="V1730" s="51" t="str">
        <f t="shared" si="298"/>
        <v>At Risk Customers</v>
      </c>
    </row>
    <row r="1731" spans="2:22" x14ac:dyDescent="0.25">
      <c r="B1731" t="s">
        <v>1769</v>
      </c>
      <c r="C1731" s="40">
        <v>45616</v>
      </c>
      <c r="D1731" s="2">
        <v>1</v>
      </c>
      <c r="E1731" s="4">
        <v>290</v>
      </c>
      <c r="F1731" s="4"/>
      <c r="G1731" s="4" t="str">
        <f t="shared" si="288"/>
        <v>C02763</v>
      </c>
      <c r="H1731" s="40">
        <f t="shared" si="289"/>
        <v>45616</v>
      </c>
      <c r="I1731" s="2">
        <f t="shared" si="290"/>
        <v>1</v>
      </c>
      <c r="J1731" s="4">
        <f t="shared" si="291"/>
        <v>290</v>
      </c>
      <c r="K1731">
        <f t="shared" si="292"/>
        <v>3</v>
      </c>
      <c r="L1731">
        <f t="shared" si="293"/>
        <v>3</v>
      </c>
      <c r="M1731">
        <f t="shared" si="294"/>
        <v>2</v>
      </c>
      <c r="N1731" s="53">
        <f t="shared" si="295"/>
        <v>2.6666666666666665</v>
      </c>
      <c r="S1731" s="55" t="str">
        <f t="shared" si="296"/>
        <v>C02763</v>
      </c>
      <c r="T1731" s="56">
        <f t="shared" si="297"/>
        <v>2.6666666666666665</v>
      </c>
      <c r="U1731" s="57">
        <f t="shared" si="297"/>
        <v>2.6666666666666665</v>
      </c>
      <c r="V1731" s="51" t="str">
        <f t="shared" si="298"/>
        <v>At Risk Customers</v>
      </c>
    </row>
    <row r="1732" spans="2:22" x14ac:dyDescent="0.25">
      <c r="B1732" t="s">
        <v>1770</v>
      </c>
      <c r="C1732" s="40">
        <v>45932</v>
      </c>
      <c r="D1732" s="2">
        <v>1</v>
      </c>
      <c r="E1732" s="4">
        <v>511.34</v>
      </c>
      <c r="F1732" s="4"/>
      <c r="G1732" s="4" t="str">
        <f t="shared" ref="G1732:G1795" si="299">B1732</f>
        <v>C02765</v>
      </c>
      <c r="H1732" s="40">
        <f t="shared" ref="H1732:H1795" si="300">C1732</f>
        <v>45932</v>
      </c>
      <c r="I1732" s="2">
        <f t="shared" ref="I1732:I1795" si="301">D1732</f>
        <v>1</v>
      </c>
      <c r="J1732" s="4">
        <f t="shared" ref="J1732:J1795" si="302">E1732</f>
        <v>511.34</v>
      </c>
      <c r="K1732">
        <f t="shared" ref="K1732:K1795" si="303">VLOOKUP(H1732,$P$5:$Q$9,2,TRUE)</f>
        <v>4</v>
      </c>
      <c r="L1732">
        <f t="shared" ref="L1732:L1795" si="304">VLOOKUP(I1732,$P$12:$Q$16,2,TRUE)</f>
        <v>3</v>
      </c>
      <c r="M1732">
        <f t="shared" ref="M1732:M1795" si="305">VLOOKUP(J1732,$P$19:$Q$23,2,TRUE)</f>
        <v>3</v>
      </c>
      <c r="N1732" s="53">
        <f t="shared" ref="N1732:N1795" si="306">(K1732+L1732+M1732)/3</f>
        <v>3.3333333333333335</v>
      </c>
      <c r="S1732" s="55" t="str">
        <f t="shared" ref="S1732:S1795" si="307">G1732</f>
        <v>C02765</v>
      </c>
      <c r="T1732" s="56">
        <f t="shared" ref="T1732:U1795" si="308">$N1732</f>
        <v>3.3333333333333335</v>
      </c>
      <c r="U1732" s="57">
        <f t="shared" si="308"/>
        <v>3.3333333333333335</v>
      </c>
      <c r="V1732" s="51" t="str">
        <f t="shared" ref="V1732:V1795" si="309">IF(U1732&gt;4,"Champions",IF(AND(U1732&gt;3,U1732&lt;=4),"Loyal or Potential Loyalists",IF(AND(U1732&gt;2,U1732&lt;=3),"At Risk Customers","Lost Customers")))</f>
        <v>Loyal or Potential Loyalists</v>
      </c>
    </row>
    <row r="1733" spans="2:22" x14ac:dyDescent="0.25">
      <c r="B1733" t="s">
        <v>1771</v>
      </c>
      <c r="C1733" s="40">
        <v>45070</v>
      </c>
      <c r="D1733" s="2">
        <v>1</v>
      </c>
      <c r="E1733" s="4">
        <v>1874.2</v>
      </c>
      <c r="F1733" s="4"/>
      <c r="G1733" s="4" t="str">
        <f t="shared" si="299"/>
        <v>C02766</v>
      </c>
      <c r="H1733" s="40">
        <f t="shared" si="300"/>
        <v>45070</v>
      </c>
      <c r="I1733" s="2">
        <f t="shared" si="301"/>
        <v>1</v>
      </c>
      <c r="J1733" s="4">
        <f t="shared" si="302"/>
        <v>1874.2</v>
      </c>
      <c r="K1733">
        <f t="shared" si="303"/>
        <v>1</v>
      </c>
      <c r="L1733">
        <f t="shared" si="304"/>
        <v>3</v>
      </c>
      <c r="M1733">
        <f t="shared" si="305"/>
        <v>4</v>
      </c>
      <c r="N1733" s="53">
        <f t="shared" si="306"/>
        <v>2.6666666666666665</v>
      </c>
      <c r="S1733" s="55" t="str">
        <f t="shared" si="307"/>
        <v>C02766</v>
      </c>
      <c r="T1733" s="56">
        <f t="shared" si="308"/>
        <v>2.6666666666666665</v>
      </c>
      <c r="U1733" s="57">
        <f t="shared" si="308"/>
        <v>2.6666666666666665</v>
      </c>
      <c r="V1733" s="51" t="str">
        <f t="shared" si="309"/>
        <v>At Risk Customers</v>
      </c>
    </row>
    <row r="1734" spans="2:22" x14ac:dyDescent="0.25">
      <c r="B1734" t="s">
        <v>1772</v>
      </c>
      <c r="C1734" s="40">
        <v>45508</v>
      </c>
      <c r="D1734" s="2">
        <v>1</v>
      </c>
      <c r="E1734" s="4">
        <v>99.47</v>
      </c>
      <c r="F1734" s="4"/>
      <c r="G1734" s="4" t="str">
        <f t="shared" si="299"/>
        <v>C02767</v>
      </c>
      <c r="H1734" s="40">
        <f t="shared" si="300"/>
        <v>45508</v>
      </c>
      <c r="I1734" s="2">
        <f t="shared" si="301"/>
        <v>1</v>
      </c>
      <c r="J1734" s="4">
        <f t="shared" si="302"/>
        <v>99.47</v>
      </c>
      <c r="K1734">
        <f t="shared" si="303"/>
        <v>2</v>
      </c>
      <c r="L1734">
        <f t="shared" si="304"/>
        <v>3</v>
      </c>
      <c r="M1734">
        <f t="shared" si="305"/>
        <v>1</v>
      </c>
      <c r="N1734" s="53">
        <f t="shared" si="306"/>
        <v>2</v>
      </c>
      <c r="S1734" s="55" t="str">
        <f t="shared" si="307"/>
        <v>C02767</v>
      </c>
      <c r="T1734" s="56">
        <f t="shared" si="308"/>
        <v>2</v>
      </c>
      <c r="U1734" s="57">
        <f t="shared" si="308"/>
        <v>2</v>
      </c>
      <c r="V1734" s="51" t="str">
        <f t="shared" si="309"/>
        <v>Lost Customers</v>
      </c>
    </row>
    <row r="1735" spans="2:22" x14ac:dyDescent="0.25">
      <c r="B1735" t="s">
        <v>1773</v>
      </c>
      <c r="C1735" s="40">
        <v>45752</v>
      </c>
      <c r="D1735" s="2">
        <v>1</v>
      </c>
      <c r="E1735" s="4">
        <v>300.66000000000003</v>
      </c>
      <c r="F1735" s="4"/>
      <c r="G1735" s="4" t="str">
        <f t="shared" si="299"/>
        <v>C02768</v>
      </c>
      <c r="H1735" s="40">
        <f t="shared" si="300"/>
        <v>45752</v>
      </c>
      <c r="I1735" s="2">
        <f t="shared" si="301"/>
        <v>1</v>
      </c>
      <c r="J1735" s="4">
        <f t="shared" si="302"/>
        <v>300.66000000000003</v>
      </c>
      <c r="K1735">
        <f t="shared" si="303"/>
        <v>3</v>
      </c>
      <c r="L1735">
        <f t="shared" si="304"/>
        <v>3</v>
      </c>
      <c r="M1735">
        <f t="shared" si="305"/>
        <v>2</v>
      </c>
      <c r="N1735" s="53">
        <f t="shared" si="306"/>
        <v>2.6666666666666665</v>
      </c>
      <c r="S1735" s="55" t="str">
        <f t="shared" si="307"/>
        <v>C02768</v>
      </c>
      <c r="T1735" s="56">
        <f t="shared" si="308"/>
        <v>2.6666666666666665</v>
      </c>
      <c r="U1735" s="57">
        <f t="shared" si="308"/>
        <v>2.6666666666666665</v>
      </c>
      <c r="V1735" s="51" t="str">
        <f t="shared" si="309"/>
        <v>At Risk Customers</v>
      </c>
    </row>
    <row r="1736" spans="2:22" x14ac:dyDescent="0.25">
      <c r="B1736" t="s">
        <v>1774</v>
      </c>
      <c r="C1736" s="40">
        <v>44984</v>
      </c>
      <c r="D1736" s="2">
        <v>1</v>
      </c>
      <c r="E1736" s="4">
        <v>334.64</v>
      </c>
      <c r="F1736" s="4"/>
      <c r="G1736" s="4" t="str">
        <f t="shared" si="299"/>
        <v>C02770</v>
      </c>
      <c r="H1736" s="40">
        <f t="shared" si="300"/>
        <v>44984</v>
      </c>
      <c r="I1736" s="2">
        <f t="shared" si="301"/>
        <v>1</v>
      </c>
      <c r="J1736" s="4">
        <f t="shared" si="302"/>
        <v>334.64</v>
      </c>
      <c r="K1736">
        <f t="shared" si="303"/>
        <v>1</v>
      </c>
      <c r="L1736">
        <f t="shared" si="304"/>
        <v>3</v>
      </c>
      <c r="M1736">
        <f t="shared" si="305"/>
        <v>2</v>
      </c>
      <c r="N1736" s="53">
        <f t="shared" si="306"/>
        <v>2</v>
      </c>
      <c r="S1736" s="55" t="str">
        <f t="shared" si="307"/>
        <v>C02770</v>
      </c>
      <c r="T1736" s="56">
        <f t="shared" si="308"/>
        <v>2</v>
      </c>
      <c r="U1736" s="57">
        <f t="shared" si="308"/>
        <v>2</v>
      </c>
      <c r="V1736" s="51" t="str">
        <f t="shared" si="309"/>
        <v>Lost Customers</v>
      </c>
    </row>
    <row r="1737" spans="2:22" x14ac:dyDescent="0.25">
      <c r="B1737" t="s">
        <v>1775</v>
      </c>
      <c r="C1737" s="40">
        <v>45652</v>
      </c>
      <c r="D1737" s="2">
        <v>2</v>
      </c>
      <c r="E1737" s="4">
        <v>95.56</v>
      </c>
      <c r="F1737" s="4"/>
      <c r="G1737" s="4" t="str">
        <f t="shared" si="299"/>
        <v>C02771</v>
      </c>
      <c r="H1737" s="40">
        <f t="shared" si="300"/>
        <v>45652</v>
      </c>
      <c r="I1737" s="2">
        <f t="shared" si="301"/>
        <v>2</v>
      </c>
      <c r="J1737" s="4">
        <f t="shared" si="302"/>
        <v>95.56</v>
      </c>
      <c r="K1737">
        <f t="shared" si="303"/>
        <v>3</v>
      </c>
      <c r="L1737">
        <f t="shared" si="304"/>
        <v>4</v>
      </c>
      <c r="M1737">
        <f t="shared" si="305"/>
        <v>1</v>
      </c>
      <c r="N1737" s="53">
        <f t="shared" si="306"/>
        <v>2.6666666666666665</v>
      </c>
      <c r="S1737" s="55" t="str">
        <f t="shared" si="307"/>
        <v>C02771</v>
      </c>
      <c r="T1737" s="56">
        <f t="shared" si="308"/>
        <v>2.6666666666666665</v>
      </c>
      <c r="U1737" s="57">
        <f t="shared" si="308"/>
        <v>2.6666666666666665</v>
      </c>
      <c r="V1737" s="51" t="str">
        <f t="shared" si="309"/>
        <v>At Risk Customers</v>
      </c>
    </row>
    <row r="1738" spans="2:22" x14ac:dyDescent="0.25">
      <c r="B1738" t="s">
        <v>1776</v>
      </c>
      <c r="C1738" s="40">
        <v>45855</v>
      </c>
      <c r="D1738" s="2">
        <v>3</v>
      </c>
      <c r="E1738" s="4">
        <v>5356.51</v>
      </c>
      <c r="F1738" s="4"/>
      <c r="G1738" s="4" t="str">
        <f t="shared" si="299"/>
        <v>C02772</v>
      </c>
      <c r="H1738" s="40">
        <f t="shared" si="300"/>
        <v>45855</v>
      </c>
      <c r="I1738" s="2">
        <f t="shared" si="301"/>
        <v>3</v>
      </c>
      <c r="J1738" s="4">
        <f t="shared" si="302"/>
        <v>5356.51</v>
      </c>
      <c r="K1738">
        <f t="shared" si="303"/>
        <v>4</v>
      </c>
      <c r="L1738">
        <f t="shared" si="304"/>
        <v>4</v>
      </c>
      <c r="M1738">
        <f t="shared" si="305"/>
        <v>5</v>
      </c>
      <c r="N1738" s="53">
        <f t="shared" si="306"/>
        <v>4.333333333333333</v>
      </c>
      <c r="S1738" s="55" t="str">
        <f t="shared" si="307"/>
        <v>C02772</v>
      </c>
      <c r="T1738" s="56">
        <f t="shared" si="308"/>
        <v>4.333333333333333</v>
      </c>
      <c r="U1738" s="57">
        <f t="shared" si="308"/>
        <v>4.333333333333333</v>
      </c>
      <c r="V1738" s="51" t="str">
        <f t="shared" si="309"/>
        <v>Champions</v>
      </c>
    </row>
    <row r="1739" spans="2:22" x14ac:dyDescent="0.25">
      <c r="B1739" t="s">
        <v>1777</v>
      </c>
      <c r="C1739" s="40">
        <v>45920</v>
      </c>
      <c r="D1739" s="2">
        <v>1</v>
      </c>
      <c r="E1739" s="4">
        <v>193.15</v>
      </c>
      <c r="F1739" s="4"/>
      <c r="G1739" s="4" t="str">
        <f t="shared" si="299"/>
        <v>C02774</v>
      </c>
      <c r="H1739" s="40">
        <f t="shared" si="300"/>
        <v>45920</v>
      </c>
      <c r="I1739" s="2">
        <f t="shared" si="301"/>
        <v>1</v>
      </c>
      <c r="J1739" s="4">
        <f t="shared" si="302"/>
        <v>193.15</v>
      </c>
      <c r="K1739">
        <f t="shared" si="303"/>
        <v>4</v>
      </c>
      <c r="L1739">
        <f t="shared" si="304"/>
        <v>3</v>
      </c>
      <c r="M1739">
        <f t="shared" si="305"/>
        <v>2</v>
      </c>
      <c r="N1739" s="53">
        <f t="shared" si="306"/>
        <v>3</v>
      </c>
      <c r="S1739" s="55" t="str">
        <f t="shared" si="307"/>
        <v>C02774</v>
      </c>
      <c r="T1739" s="56">
        <f t="shared" si="308"/>
        <v>3</v>
      </c>
      <c r="U1739" s="57">
        <f t="shared" si="308"/>
        <v>3</v>
      </c>
      <c r="V1739" s="51" t="str">
        <f t="shared" si="309"/>
        <v>At Risk Customers</v>
      </c>
    </row>
    <row r="1740" spans="2:22" x14ac:dyDescent="0.25">
      <c r="B1740" t="s">
        <v>1778</v>
      </c>
      <c r="C1740" s="40">
        <v>46026</v>
      </c>
      <c r="D1740" s="2">
        <v>9</v>
      </c>
      <c r="E1740" s="4">
        <v>4565.7</v>
      </c>
      <c r="F1740" s="4"/>
      <c r="G1740" s="4" t="str">
        <f t="shared" si="299"/>
        <v>C02775</v>
      </c>
      <c r="H1740" s="40">
        <f t="shared" si="300"/>
        <v>46026</v>
      </c>
      <c r="I1740" s="2">
        <f t="shared" si="301"/>
        <v>9</v>
      </c>
      <c r="J1740" s="4">
        <f t="shared" si="302"/>
        <v>4565.7</v>
      </c>
      <c r="K1740">
        <f t="shared" si="303"/>
        <v>5</v>
      </c>
      <c r="L1740">
        <f t="shared" si="304"/>
        <v>5</v>
      </c>
      <c r="M1740">
        <f t="shared" si="305"/>
        <v>5</v>
      </c>
      <c r="N1740" s="53">
        <f t="shared" si="306"/>
        <v>5</v>
      </c>
      <c r="S1740" s="55" t="str">
        <f t="shared" si="307"/>
        <v>C02775</v>
      </c>
      <c r="T1740" s="56">
        <f t="shared" si="308"/>
        <v>5</v>
      </c>
      <c r="U1740" s="57">
        <f t="shared" si="308"/>
        <v>5</v>
      </c>
      <c r="V1740" s="51" t="str">
        <f t="shared" si="309"/>
        <v>Champions</v>
      </c>
    </row>
    <row r="1741" spans="2:22" x14ac:dyDescent="0.25">
      <c r="B1741" t="s">
        <v>1779</v>
      </c>
      <c r="C1741" s="40">
        <v>45619</v>
      </c>
      <c r="D1741" s="2">
        <v>1</v>
      </c>
      <c r="E1741" s="4">
        <v>105.1</v>
      </c>
      <c r="F1741" s="4"/>
      <c r="G1741" s="4" t="str">
        <f t="shared" si="299"/>
        <v>C02776</v>
      </c>
      <c r="H1741" s="40">
        <f t="shared" si="300"/>
        <v>45619</v>
      </c>
      <c r="I1741" s="2">
        <f t="shared" si="301"/>
        <v>1</v>
      </c>
      <c r="J1741" s="4">
        <f t="shared" si="302"/>
        <v>105.1</v>
      </c>
      <c r="K1741">
        <f t="shared" si="303"/>
        <v>3</v>
      </c>
      <c r="L1741">
        <f t="shared" si="304"/>
        <v>3</v>
      </c>
      <c r="M1741">
        <f t="shared" si="305"/>
        <v>1</v>
      </c>
      <c r="N1741" s="53">
        <f t="shared" si="306"/>
        <v>2.3333333333333335</v>
      </c>
      <c r="S1741" s="55" t="str">
        <f t="shared" si="307"/>
        <v>C02776</v>
      </c>
      <c r="T1741" s="56">
        <f t="shared" si="308"/>
        <v>2.3333333333333335</v>
      </c>
      <c r="U1741" s="57">
        <f t="shared" si="308"/>
        <v>2.3333333333333335</v>
      </c>
      <c r="V1741" s="51" t="str">
        <f t="shared" si="309"/>
        <v>At Risk Customers</v>
      </c>
    </row>
    <row r="1742" spans="2:22" x14ac:dyDescent="0.25">
      <c r="B1742" t="s">
        <v>1780</v>
      </c>
      <c r="C1742" s="40">
        <v>45803</v>
      </c>
      <c r="D1742" s="2">
        <v>1</v>
      </c>
      <c r="E1742" s="4">
        <v>43.72</v>
      </c>
      <c r="F1742" s="4"/>
      <c r="G1742" s="4" t="str">
        <f t="shared" si="299"/>
        <v>C02777</v>
      </c>
      <c r="H1742" s="40">
        <f t="shared" si="300"/>
        <v>45803</v>
      </c>
      <c r="I1742" s="2">
        <f t="shared" si="301"/>
        <v>1</v>
      </c>
      <c r="J1742" s="4">
        <f t="shared" si="302"/>
        <v>43.72</v>
      </c>
      <c r="K1742">
        <f t="shared" si="303"/>
        <v>4</v>
      </c>
      <c r="L1742">
        <f t="shared" si="304"/>
        <v>3</v>
      </c>
      <c r="M1742">
        <f t="shared" si="305"/>
        <v>1</v>
      </c>
      <c r="N1742" s="53">
        <f t="shared" si="306"/>
        <v>2.6666666666666665</v>
      </c>
      <c r="S1742" s="55" t="str">
        <f t="shared" si="307"/>
        <v>C02777</v>
      </c>
      <c r="T1742" s="56">
        <f t="shared" si="308"/>
        <v>2.6666666666666665</v>
      </c>
      <c r="U1742" s="57">
        <f t="shared" si="308"/>
        <v>2.6666666666666665</v>
      </c>
      <c r="V1742" s="51" t="str">
        <f t="shared" si="309"/>
        <v>At Risk Customers</v>
      </c>
    </row>
    <row r="1743" spans="2:22" x14ac:dyDescent="0.25">
      <c r="B1743" t="s">
        <v>1781</v>
      </c>
      <c r="C1743" s="40">
        <v>45912</v>
      </c>
      <c r="D1743" s="2">
        <v>4</v>
      </c>
      <c r="E1743" s="4">
        <v>2017.01</v>
      </c>
      <c r="F1743" s="4"/>
      <c r="G1743" s="4" t="str">
        <f t="shared" si="299"/>
        <v>C02778</v>
      </c>
      <c r="H1743" s="40">
        <f t="shared" si="300"/>
        <v>45912</v>
      </c>
      <c r="I1743" s="2">
        <f t="shared" si="301"/>
        <v>4</v>
      </c>
      <c r="J1743" s="4">
        <f t="shared" si="302"/>
        <v>2017.01</v>
      </c>
      <c r="K1743">
        <f t="shared" si="303"/>
        <v>4</v>
      </c>
      <c r="L1743">
        <f t="shared" si="304"/>
        <v>5</v>
      </c>
      <c r="M1743">
        <f t="shared" si="305"/>
        <v>4</v>
      </c>
      <c r="N1743" s="53">
        <f t="shared" si="306"/>
        <v>4.333333333333333</v>
      </c>
      <c r="S1743" s="55" t="str">
        <f t="shared" si="307"/>
        <v>C02778</v>
      </c>
      <c r="T1743" s="56">
        <f t="shared" si="308"/>
        <v>4.333333333333333</v>
      </c>
      <c r="U1743" s="57">
        <f t="shared" si="308"/>
        <v>4.333333333333333</v>
      </c>
      <c r="V1743" s="51" t="str">
        <f t="shared" si="309"/>
        <v>Champions</v>
      </c>
    </row>
    <row r="1744" spans="2:22" x14ac:dyDescent="0.25">
      <c r="B1744" t="s">
        <v>1782</v>
      </c>
      <c r="C1744" s="40">
        <v>45895</v>
      </c>
      <c r="D1744" s="2">
        <v>1</v>
      </c>
      <c r="E1744" s="4">
        <v>381.39</v>
      </c>
      <c r="F1744" s="4"/>
      <c r="G1744" s="4" t="str">
        <f t="shared" si="299"/>
        <v>C02779</v>
      </c>
      <c r="H1744" s="40">
        <f t="shared" si="300"/>
        <v>45895</v>
      </c>
      <c r="I1744" s="2">
        <f t="shared" si="301"/>
        <v>1</v>
      </c>
      <c r="J1744" s="4">
        <f t="shared" si="302"/>
        <v>381.39</v>
      </c>
      <c r="K1744">
        <f t="shared" si="303"/>
        <v>4</v>
      </c>
      <c r="L1744">
        <f t="shared" si="304"/>
        <v>3</v>
      </c>
      <c r="M1744">
        <f t="shared" si="305"/>
        <v>2</v>
      </c>
      <c r="N1744" s="53">
        <f t="shared" si="306"/>
        <v>3</v>
      </c>
      <c r="S1744" s="55" t="str">
        <f t="shared" si="307"/>
        <v>C02779</v>
      </c>
      <c r="T1744" s="56">
        <f t="shared" si="308"/>
        <v>3</v>
      </c>
      <c r="U1744" s="57">
        <f t="shared" si="308"/>
        <v>3</v>
      </c>
      <c r="V1744" s="51" t="str">
        <f t="shared" si="309"/>
        <v>At Risk Customers</v>
      </c>
    </row>
    <row r="1745" spans="2:22" x14ac:dyDescent="0.25">
      <c r="B1745" t="s">
        <v>1783</v>
      </c>
      <c r="C1745" s="40">
        <v>45735</v>
      </c>
      <c r="D1745" s="2">
        <v>1</v>
      </c>
      <c r="E1745" s="4">
        <v>77.55</v>
      </c>
      <c r="F1745" s="4"/>
      <c r="G1745" s="4" t="str">
        <f t="shared" si="299"/>
        <v>C02780</v>
      </c>
      <c r="H1745" s="40">
        <f t="shared" si="300"/>
        <v>45735</v>
      </c>
      <c r="I1745" s="2">
        <f t="shared" si="301"/>
        <v>1</v>
      </c>
      <c r="J1745" s="4">
        <f t="shared" si="302"/>
        <v>77.55</v>
      </c>
      <c r="K1745">
        <f t="shared" si="303"/>
        <v>3</v>
      </c>
      <c r="L1745">
        <f t="shared" si="304"/>
        <v>3</v>
      </c>
      <c r="M1745">
        <f t="shared" si="305"/>
        <v>1</v>
      </c>
      <c r="N1745" s="53">
        <f t="shared" si="306"/>
        <v>2.3333333333333335</v>
      </c>
      <c r="S1745" s="55" t="str">
        <f t="shared" si="307"/>
        <v>C02780</v>
      </c>
      <c r="T1745" s="56">
        <f t="shared" si="308"/>
        <v>2.3333333333333335</v>
      </c>
      <c r="U1745" s="57">
        <f t="shared" si="308"/>
        <v>2.3333333333333335</v>
      </c>
      <c r="V1745" s="51" t="str">
        <f t="shared" si="309"/>
        <v>At Risk Customers</v>
      </c>
    </row>
    <row r="1746" spans="2:22" x14ac:dyDescent="0.25">
      <c r="B1746" t="s">
        <v>1784</v>
      </c>
      <c r="C1746" s="40">
        <v>45871</v>
      </c>
      <c r="D1746" s="2">
        <v>4</v>
      </c>
      <c r="E1746" s="4">
        <v>1169.6199999999999</v>
      </c>
      <c r="F1746" s="4"/>
      <c r="G1746" s="4" t="str">
        <f t="shared" si="299"/>
        <v>C02783</v>
      </c>
      <c r="H1746" s="40">
        <f t="shared" si="300"/>
        <v>45871</v>
      </c>
      <c r="I1746" s="2">
        <f t="shared" si="301"/>
        <v>4</v>
      </c>
      <c r="J1746" s="4">
        <f t="shared" si="302"/>
        <v>1169.6199999999999</v>
      </c>
      <c r="K1746">
        <f t="shared" si="303"/>
        <v>4</v>
      </c>
      <c r="L1746">
        <f t="shared" si="304"/>
        <v>5</v>
      </c>
      <c r="M1746">
        <f t="shared" si="305"/>
        <v>3</v>
      </c>
      <c r="N1746" s="53">
        <f t="shared" si="306"/>
        <v>4</v>
      </c>
      <c r="S1746" s="55" t="str">
        <f t="shared" si="307"/>
        <v>C02783</v>
      </c>
      <c r="T1746" s="56">
        <f t="shared" si="308"/>
        <v>4</v>
      </c>
      <c r="U1746" s="57">
        <f t="shared" si="308"/>
        <v>4</v>
      </c>
      <c r="V1746" s="51" t="str">
        <f t="shared" si="309"/>
        <v>Loyal or Potential Loyalists</v>
      </c>
    </row>
    <row r="1747" spans="2:22" x14ac:dyDescent="0.25">
      <c r="B1747" t="s">
        <v>1785</v>
      </c>
      <c r="C1747" s="40">
        <v>45491</v>
      </c>
      <c r="D1747" s="2">
        <v>1</v>
      </c>
      <c r="E1747" s="4">
        <v>2104.91</v>
      </c>
      <c r="F1747" s="4"/>
      <c r="G1747" s="4" t="str">
        <f t="shared" si="299"/>
        <v>C02784</v>
      </c>
      <c r="H1747" s="40">
        <f t="shared" si="300"/>
        <v>45491</v>
      </c>
      <c r="I1747" s="2">
        <f t="shared" si="301"/>
        <v>1</v>
      </c>
      <c r="J1747" s="4">
        <f t="shared" si="302"/>
        <v>2104.91</v>
      </c>
      <c r="K1747">
        <f t="shared" si="303"/>
        <v>2</v>
      </c>
      <c r="L1747">
        <f t="shared" si="304"/>
        <v>3</v>
      </c>
      <c r="M1747">
        <f t="shared" si="305"/>
        <v>4</v>
      </c>
      <c r="N1747" s="53">
        <f t="shared" si="306"/>
        <v>3</v>
      </c>
      <c r="S1747" s="55" t="str">
        <f t="shared" si="307"/>
        <v>C02784</v>
      </c>
      <c r="T1747" s="56">
        <f t="shared" si="308"/>
        <v>3</v>
      </c>
      <c r="U1747" s="57">
        <f t="shared" si="308"/>
        <v>3</v>
      </c>
      <c r="V1747" s="51" t="str">
        <f t="shared" si="309"/>
        <v>At Risk Customers</v>
      </c>
    </row>
    <row r="1748" spans="2:22" x14ac:dyDescent="0.25">
      <c r="B1748" t="s">
        <v>1786</v>
      </c>
      <c r="C1748" s="40">
        <v>45801</v>
      </c>
      <c r="D1748" s="2">
        <v>4</v>
      </c>
      <c r="E1748" s="4">
        <v>8317.75</v>
      </c>
      <c r="F1748" s="4"/>
      <c r="G1748" s="4" t="str">
        <f t="shared" si="299"/>
        <v>C02786</v>
      </c>
      <c r="H1748" s="40">
        <f t="shared" si="300"/>
        <v>45801</v>
      </c>
      <c r="I1748" s="2">
        <f t="shared" si="301"/>
        <v>4</v>
      </c>
      <c r="J1748" s="4">
        <f t="shared" si="302"/>
        <v>8317.75</v>
      </c>
      <c r="K1748">
        <f t="shared" si="303"/>
        <v>4</v>
      </c>
      <c r="L1748">
        <f t="shared" si="304"/>
        <v>5</v>
      </c>
      <c r="M1748">
        <f t="shared" si="305"/>
        <v>5</v>
      </c>
      <c r="N1748" s="53">
        <f t="shared" si="306"/>
        <v>4.666666666666667</v>
      </c>
      <c r="S1748" s="55" t="str">
        <f t="shared" si="307"/>
        <v>C02786</v>
      </c>
      <c r="T1748" s="56">
        <f t="shared" si="308"/>
        <v>4.666666666666667</v>
      </c>
      <c r="U1748" s="57">
        <f t="shared" si="308"/>
        <v>4.666666666666667</v>
      </c>
      <c r="V1748" s="51" t="str">
        <f t="shared" si="309"/>
        <v>Champions</v>
      </c>
    </row>
    <row r="1749" spans="2:22" x14ac:dyDescent="0.25">
      <c r="B1749" t="s">
        <v>1787</v>
      </c>
      <c r="C1749" s="40">
        <v>45995</v>
      </c>
      <c r="D1749" s="2">
        <v>4</v>
      </c>
      <c r="E1749" s="4">
        <v>435.19</v>
      </c>
      <c r="F1749" s="4"/>
      <c r="G1749" s="4" t="str">
        <f t="shared" si="299"/>
        <v>C02787</v>
      </c>
      <c r="H1749" s="40">
        <f t="shared" si="300"/>
        <v>45995</v>
      </c>
      <c r="I1749" s="2">
        <f t="shared" si="301"/>
        <v>4</v>
      </c>
      <c r="J1749" s="4">
        <f t="shared" si="302"/>
        <v>435.19</v>
      </c>
      <c r="K1749">
        <f t="shared" si="303"/>
        <v>5</v>
      </c>
      <c r="L1749">
        <f t="shared" si="304"/>
        <v>5</v>
      </c>
      <c r="M1749">
        <f t="shared" si="305"/>
        <v>2</v>
      </c>
      <c r="N1749" s="53">
        <f t="shared" si="306"/>
        <v>4</v>
      </c>
      <c r="S1749" s="55" t="str">
        <f t="shared" si="307"/>
        <v>C02787</v>
      </c>
      <c r="T1749" s="56">
        <f t="shared" si="308"/>
        <v>4</v>
      </c>
      <c r="U1749" s="57">
        <f t="shared" si="308"/>
        <v>4</v>
      </c>
      <c r="V1749" s="51" t="str">
        <f t="shared" si="309"/>
        <v>Loyal or Potential Loyalists</v>
      </c>
    </row>
    <row r="1750" spans="2:22" x14ac:dyDescent="0.25">
      <c r="B1750" t="s">
        <v>1788</v>
      </c>
      <c r="C1750" s="40">
        <v>45957</v>
      </c>
      <c r="D1750" s="2">
        <v>2</v>
      </c>
      <c r="E1750" s="4">
        <v>4149.6499999999996</v>
      </c>
      <c r="F1750" s="4"/>
      <c r="G1750" s="4" t="str">
        <f t="shared" si="299"/>
        <v>C02788</v>
      </c>
      <c r="H1750" s="40">
        <f t="shared" si="300"/>
        <v>45957</v>
      </c>
      <c r="I1750" s="2">
        <f t="shared" si="301"/>
        <v>2</v>
      </c>
      <c r="J1750" s="4">
        <f t="shared" si="302"/>
        <v>4149.6499999999996</v>
      </c>
      <c r="K1750">
        <f t="shared" si="303"/>
        <v>5</v>
      </c>
      <c r="L1750">
        <f t="shared" si="304"/>
        <v>4</v>
      </c>
      <c r="M1750">
        <f t="shared" si="305"/>
        <v>5</v>
      </c>
      <c r="N1750" s="53">
        <f t="shared" si="306"/>
        <v>4.666666666666667</v>
      </c>
      <c r="S1750" s="55" t="str">
        <f t="shared" si="307"/>
        <v>C02788</v>
      </c>
      <c r="T1750" s="56">
        <f t="shared" si="308"/>
        <v>4.666666666666667</v>
      </c>
      <c r="U1750" s="57">
        <f t="shared" si="308"/>
        <v>4.666666666666667</v>
      </c>
      <c r="V1750" s="51" t="str">
        <f t="shared" si="309"/>
        <v>Champions</v>
      </c>
    </row>
    <row r="1751" spans="2:22" x14ac:dyDescent="0.25">
      <c r="B1751" t="s">
        <v>1789</v>
      </c>
      <c r="C1751" s="40">
        <v>45880</v>
      </c>
      <c r="D1751" s="2">
        <v>1</v>
      </c>
      <c r="E1751" s="4">
        <v>440.57</v>
      </c>
      <c r="F1751" s="4"/>
      <c r="G1751" s="4" t="str">
        <f t="shared" si="299"/>
        <v>C02789</v>
      </c>
      <c r="H1751" s="40">
        <f t="shared" si="300"/>
        <v>45880</v>
      </c>
      <c r="I1751" s="2">
        <f t="shared" si="301"/>
        <v>1</v>
      </c>
      <c r="J1751" s="4">
        <f t="shared" si="302"/>
        <v>440.57</v>
      </c>
      <c r="K1751">
        <f t="shared" si="303"/>
        <v>4</v>
      </c>
      <c r="L1751">
        <f t="shared" si="304"/>
        <v>3</v>
      </c>
      <c r="M1751">
        <f t="shared" si="305"/>
        <v>2</v>
      </c>
      <c r="N1751" s="53">
        <f t="shared" si="306"/>
        <v>3</v>
      </c>
      <c r="S1751" s="55" t="str">
        <f t="shared" si="307"/>
        <v>C02789</v>
      </c>
      <c r="T1751" s="56">
        <f t="shared" si="308"/>
        <v>3</v>
      </c>
      <c r="U1751" s="57">
        <f t="shared" si="308"/>
        <v>3</v>
      </c>
      <c r="V1751" s="51" t="str">
        <f t="shared" si="309"/>
        <v>At Risk Customers</v>
      </c>
    </row>
    <row r="1752" spans="2:22" x14ac:dyDescent="0.25">
      <c r="B1752" t="s">
        <v>1790</v>
      </c>
      <c r="C1752" s="40">
        <v>45782</v>
      </c>
      <c r="D1752" s="2">
        <v>8</v>
      </c>
      <c r="E1752" s="4">
        <v>7007.47</v>
      </c>
      <c r="F1752" s="4"/>
      <c r="G1752" s="4" t="str">
        <f t="shared" si="299"/>
        <v>C02791</v>
      </c>
      <c r="H1752" s="40">
        <f t="shared" si="300"/>
        <v>45782</v>
      </c>
      <c r="I1752" s="2">
        <f t="shared" si="301"/>
        <v>8</v>
      </c>
      <c r="J1752" s="4">
        <f t="shared" si="302"/>
        <v>7007.47</v>
      </c>
      <c r="K1752">
        <f t="shared" si="303"/>
        <v>3</v>
      </c>
      <c r="L1752">
        <f t="shared" si="304"/>
        <v>5</v>
      </c>
      <c r="M1752">
        <f t="shared" si="305"/>
        <v>5</v>
      </c>
      <c r="N1752" s="53">
        <f t="shared" si="306"/>
        <v>4.333333333333333</v>
      </c>
      <c r="S1752" s="55" t="str">
        <f t="shared" si="307"/>
        <v>C02791</v>
      </c>
      <c r="T1752" s="56">
        <f t="shared" si="308"/>
        <v>4.333333333333333</v>
      </c>
      <c r="U1752" s="57">
        <f t="shared" si="308"/>
        <v>4.333333333333333</v>
      </c>
      <c r="V1752" s="51" t="str">
        <f t="shared" si="309"/>
        <v>Champions</v>
      </c>
    </row>
    <row r="1753" spans="2:22" x14ac:dyDescent="0.25">
      <c r="B1753" t="s">
        <v>1791</v>
      </c>
      <c r="C1753" s="40">
        <v>45817</v>
      </c>
      <c r="D1753" s="2">
        <v>1</v>
      </c>
      <c r="E1753" s="4">
        <v>417.82</v>
      </c>
      <c r="F1753" s="4"/>
      <c r="G1753" s="4" t="str">
        <f t="shared" si="299"/>
        <v>C02792</v>
      </c>
      <c r="H1753" s="40">
        <f t="shared" si="300"/>
        <v>45817</v>
      </c>
      <c r="I1753" s="2">
        <f t="shared" si="301"/>
        <v>1</v>
      </c>
      <c r="J1753" s="4">
        <f t="shared" si="302"/>
        <v>417.82</v>
      </c>
      <c r="K1753">
        <f t="shared" si="303"/>
        <v>4</v>
      </c>
      <c r="L1753">
        <f t="shared" si="304"/>
        <v>3</v>
      </c>
      <c r="M1753">
        <f t="shared" si="305"/>
        <v>2</v>
      </c>
      <c r="N1753" s="53">
        <f t="shared" si="306"/>
        <v>3</v>
      </c>
      <c r="S1753" s="55" t="str">
        <f t="shared" si="307"/>
        <v>C02792</v>
      </c>
      <c r="T1753" s="56">
        <f t="shared" si="308"/>
        <v>3</v>
      </c>
      <c r="U1753" s="57">
        <f t="shared" si="308"/>
        <v>3</v>
      </c>
      <c r="V1753" s="51" t="str">
        <f t="shared" si="309"/>
        <v>At Risk Customers</v>
      </c>
    </row>
    <row r="1754" spans="2:22" x14ac:dyDescent="0.25">
      <c r="B1754" t="s">
        <v>1792</v>
      </c>
      <c r="C1754" s="40">
        <v>45972</v>
      </c>
      <c r="D1754" s="2">
        <v>19</v>
      </c>
      <c r="E1754" s="4">
        <v>22329.24</v>
      </c>
      <c r="F1754" s="4"/>
      <c r="G1754" s="4" t="str">
        <f t="shared" si="299"/>
        <v>C02793</v>
      </c>
      <c r="H1754" s="40">
        <f t="shared" si="300"/>
        <v>45972</v>
      </c>
      <c r="I1754" s="2">
        <f t="shared" si="301"/>
        <v>19</v>
      </c>
      <c r="J1754" s="4">
        <f t="shared" si="302"/>
        <v>22329.24</v>
      </c>
      <c r="K1754">
        <f t="shared" si="303"/>
        <v>5</v>
      </c>
      <c r="L1754">
        <f t="shared" si="304"/>
        <v>5</v>
      </c>
      <c r="M1754">
        <f t="shared" si="305"/>
        <v>5</v>
      </c>
      <c r="N1754" s="53">
        <f t="shared" si="306"/>
        <v>5</v>
      </c>
      <c r="S1754" s="55" t="str">
        <f t="shared" si="307"/>
        <v>C02793</v>
      </c>
      <c r="T1754" s="56">
        <f t="shared" si="308"/>
        <v>5</v>
      </c>
      <c r="U1754" s="57">
        <f t="shared" si="308"/>
        <v>5</v>
      </c>
      <c r="V1754" s="51" t="str">
        <f t="shared" si="309"/>
        <v>Champions</v>
      </c>
    </row>
    <row r="1755" spans="2:22" x14ac:dyDescent="0.25">
      <c r="B1755" t="s">
        <v>1793</v>
      </c>
      <c r="C1755" s="40">
        <v>45480</v>
      </c>
      <c r="D1755" s="2">
        <v>1</v>
      </c>
      <c r="E1755" s="4">
        <v>413.22</v>
      </c>
      <c r="F1755" s="4"/>
      <c r="G1755" s="4" t="str">
        <f t="shared" si="299"/>
        <v>C02797</v>
      </c>
      <c r="H1755" s="40">
        <f t="shared" si="300"/>
        <v>45480</v>
      </c>
      <c r="I1755" s="2">
        <f t="shared" si="301"/>
        <v>1</v>
      </c>
      <c r="J1755" s="4">
        <f t="shared" si="302"/>
        <v>413.22</v>
      </c>
      <c r="K1755">
        <f t="shared" si="303"/>
        <v>2</v>
      </c>
      <c r="L1755">
        <f t="shared" si="304"/>
        <v>3</v>
      </c>
      <c r="M1755">
        <f t="shared" si="305"/>
        <v>2</v>
      </c>
      <c r="N1755" s="53">
        <f t="shared" si="306"/>
        <v>2.3333333333333335</v>
      </c>
      <c r="S1755" s="55" t="str">
        <f t="shared" si="307"/>
        <v>C02797</v>
      </c>
      <c r="T1755" s="56">
        <f t="shared" si="308"/>
        <v>2.3333333333333335</v>
      </c>
      <c r="U1755" s="57">
        <f t="shared" si="308"/>
        <v>2.3333333333333335</v>
      </c>
      <c r="V1755" s="51" t="str">
        <f t="shared" si="309"/>
        <v>At Risk Customers</v>
      </c>
    </row>
    <row r="1756" spans="2:22" x14ac:dyDescent="0.25">
      <c r="B1756" t="s">
        <v>1794</v>
      </c>
      <c r="C1756" s="40">
        <v>46023</v>
      </c>
      <c r="D1756" s="2">
        <v>87</v>
      </c>
      <c r="E1756" s="4">
        <v>52278.74</v>
      </c>
      <c r="F1756" s="4"/>
      <c r="G1756" s="4" t="str">
        <f t="shared" si="299"/>
        <v>C02798</v>
      </c>
      <c r="H1756" s="40">
        <f t="shared" si="300"/>
        <v>46023</v>
      </c>
      <c r="I1756" s="2">
        <f t="shared" si="301"/>
        <v>87</v>
      </c>
      <c r="J1756" s="4">
        <f t="shared" si="302"/>
        <v>52278.74</v>
      </c>
      <c r="K1756">
        <f t="shared" si="303"/>
        <v>5</v>
      </c>
      <c r="L1756">
        <f t="shared" si="304"/>
        <v>5</v>
      </c>
      <c r="M1756">
        <f t="shared" si="305"/>
        <v>5</v>
      </c>
      <c r="N1756" s="53">
        <f t="shared" si="306"/>
        <v>5</v>
      </c>
      <c r="S1756" s="55" t="str">
        <f t="shared" si="307"/>
        <v>C02798</v>
      </c>
      <c r="T1756" s="56">
        <f t="shared" si="308"/>
        <v>5</v>
      </c>
      <c r="U1756" s="57">
        <f t="shared" si="308"/>
        <v>5</v>
      </c>
      <c r="V1756" s="51" t="str">
        <f t="shared" si="309"/>
        <v>Champions</v>
      </c>
    </row>
    <row r="1757" spans="2:22" x14ac:dyDescent="0.25">
      <c r="B1757" t="s">
        <v>1795</v>
      </c>
      <c r="C1757" s="40">
        <v>45507</v>
      </c>
      <c r="D1757" s="2">
        <v>1</v>
      </c>
      <c r="E1757" s="4">
        <v>240.39</v>
      </c>
      <c r="F1757" s="4"/>
      <c r="G1757" s="4" t="str">
        <f t="shared" si="299"/>
        <v>C02799</v>
      </c>
      <c r="H1757" s="40">
        <f t="shared" si="300"/>
        <v>45507</v>
      </c>
      <c r="I1757" s="2">
        <f t="shared" si="301"/>
        <v>1</v>
      </c>
      <c r="J1757" s="4">
        <f t="shared" si="302"/>
        <v>240.39</v>
      </c>
      <c r="K1757">
        <f t="shared" si="303"/>
        <v>2</v>
      </c>
      <c r="L1757">
        <f t="shared" si="304"/>
        <v>3</v>
      </c>
      <c r="M1757">
        <f t="shared" si="305"/>
        <v>2</v>
      </c>
      <c r="N1757" s="53">
        <f t="shared" si="306"/>
        <v>2.3333333333333335</v>
      </c>
      <c r="S1757" s="55" t="str">
        <f t="shared" si="307"/>
        <v>C02799</v>
      </c>
      <c r="T1757" s="56">
        <f t="shared" si="308"/>
        <v>2.3333333333333335</v>
      </c>
      <c r="U1757" s="57">
        <f t="shared" si="308"/>
        <v>2.3333333333333335</v>
      </c>
      <c r="V1757" s="51" t="str">
        <f t="shared" si="309"/>
        <v>At Risk Customers</v>
      </c>
    </row>
    <row r="1758" spans="2:22" x14ac:dyDescent="0.25">
      <c r="B1758" t="s">
        <v>1796</v>
      </c>
      <c r="C1758" s="40">
        <v>44946</v>
      </c>
      <c r="D1758" s="2">
        <v>1</v>
      </c>
      <c r="E1758" s="4">
        <v>3732.17</v>
      </c>
      <c r="F1758" s="4"/>
      <c r="G1758" s="4" t="str">
        <f t="shared" si="299"/>
        <v>C02801</v>
      </c>
      <c r="H1758" s="40">
        <f t="shared" si="300"/>
        <v>44946</v>
      </c>
      <c r="I1758" s="2">
        <f t="shared" si="301"/>
        <v>1</v>
      </c>
      <c r="J1758" s="4">
        <f t="shared" si="302"/>
        <v>3732.17</v>
      </c>
      <c r="K1758">
        <f t="shared" si="303"/>
        <v>1</v>
      </c>
      <c r="L1758">
        <f t="shared" si="304"/>
        <v>3</v>
      </c>
      <c r="M1758">
        <f t="shared" si="305"/>
        <v>5</v>
      </c>
      <c r="N1758" s="53">
        <f t="shared" si="306"/>
        <v>3</v>
      </c>
      <c r="S1758" s="55" t="str">
        <f t="shared" si="307"/>
        <v>C02801</v>
      </c>
      <c r="T1758" s="56">
        <f t="shared" si="308"/>
        <v>3</v>
      </c>
      <c r="U1758" s="57">
        <f t="shared" si="308"/>
        <v>3</v>
      </c>
      <c r="V1758" s="51" t="str">
        <f t="shared" si="309"/>
        <v>At Risk Customers</v>
      </c>
    </row>
    <row r="1759" spans="2:22" x14ac:dyDescent="0.25">
      <c r="B1759" t="s">
        <v>1797</v>
      </c>
      <c r="C1759" s="40">
        <v>46028</v>
      </c>
      <c r="D1759" s="2">
        <v>777</v>
      </c>
      <c r="E1759" s="4">
        <v>571844.69999999995</v>
      </c>
      <c r="F1759" s="4"/>
      <c r="G1759" s="4" t="str">
        <f t="shared" si="299"/>
        <v>C02803</v>
      </c>
      <c r="H1759" s="40">
        <f t="shared" si="300"/>
        <v>46028</v>
      </c>
      <c r="I1759" s="2">
        <f t="shared" si="301"/>
        <v>777</v>
      </c>
      <c r="J1759" s="4">
        <f t="shared" si="302"/>
        <v>571844.69999999995</v>
      </c>
      <c r="K1759">
        <f t="shared" si="303"/>
        <v>5</v>
      </c>
      <c r="L1759">
        <f t="shared" si="304"/>
        <v>5</v>
      </c>
      <c r="M1759">
        <f t="shared" si="305"/>
        <v>5</v>
      </c>
      <c r="N1759" s="53">
        <f t="shared" si="306"/>
        <v>5</v>
      </c>
      <c r="S1759" s="55" t="str">
        <f t="shared" si="307"/>
        <v>C02803</v>
      </c>
      <c r="T1759" s="56">
        <f t="shared" si="308"/>
        <v>5</v>
      </c>
      <c r="U1759" s="57">
        <f t="shared" si="308"/>
        <v>5</v>
      </c>
      <c r="V1759" s="51" t="str">
        <f t="shared" si="309"/>
        <v>Champions</v>
      </c>
    </row>
    <row r="1760" spans="2:22" x14ac:dyDescent="0.25">
      <c r="B1760" t="s">
        <v>1798</v>
      </c>
      <c r="C1760" s="40">
        <v>45932</v>
      </c>
      <c r="D1760" s="2">
        <v>28</v>
      </c>
      <c r="E1760" s="4">
        <v>31809</v>
      </c>
      <c r="F1760" s="4"/>
      <c r="G1760" s="4" t="str">
        <f t="shared" si="299"/>
        <v>C02806</v>
      </c>
      <c r="H1760" s="40">
        <f t="shared" si="300"/>
        <v>45932</v>
      </c>
      <c r="I1760" s="2">
        <f t="shared" si="301"/>
        <v>28</v>
      </c>
      <c r="J1760" s="4">
        <f t="shared" si="302"/>
        <v>31809</v>
      </c>
      <c r="K1760">
        <f t="shared" si="303"/>
        <v>4</v>
      </c>
      <c r="L1760">
        <f t="shared" si="304"/>
        <v>5</v>
      </c>
      <c r="M1760">
        <f t="shared" si="305"/>
        <v>5</v>
      </c>
      <c r="N1760" s="53">
        <f t="shared" si="306"/>
        <v>4.666666666666667</v>
      </c>
      <c r="S1760" s="55" t="str">
        <f t="shared" si="307"/>
        <v>C02806</v>
      </c>
      <c r="T1760" s="56">
        <f t="shared" si="308"/>
        <v>4.666666666666667</v>
      </c>
      <c r="U1760" s="57">
        <f t="shared" si="308"/>
        <v>4.666666666666667</v>
      </c>
      <c r="V1760" s="51" t="str">
        <f t="shared" si="309"/>
        <v>Champions</v>
      </c>
    </row>
    <row r="1761" spans="2:22" x14ac:dyDescent="0.25">
      <c r="B1761" t="s">
        <v>1799</v>
      </c>
      <c r="C1761" s="40">
        <v>45992</v>
      </c>
      <c r="D1761" s="2">
        <v>4</v>
      </c>
      <c r="E1761" s="4">
        <v>1517.04</v>
      </c>
      <c r="F1761" s="4"/>
      <c r="G1761" s="4" t="str">
        <f t="shared" si="299"/>
        <v>C02807</v>
      </c>
      <c r="H1761" s="40">
        <f t="shared" si="300"/>
        <v>45992</v>
      </c>
      <c r="I1761" s="2">
        <f t="shared" si="301"/>
        <v>4</v>
      </c>
      <c r="J1761" s="4">
        <f t="shared" si="302"/>
        <v>1517.04</v>
      </c>
      <c r="K1761">
        <f t="shared" si="303"/>
        <v>5</v>
      </c>
      <c r="L1761">
        <f t="shared" si="304"/>
        <v>5</v>
      </c>
      <c r="M1761">
        <f t="shared" si="305"/>
        <v>4</v>
      </c>
      <c r="N1761" s="53">
        <f t="shared" si="306"/>
        <v>4.666666666666667</v>
      </c>
      <c r="S1761" s="55" t="str">
        <f t="shared" si="307"/>
        <v>C02807</v>
      </c>
      <c r="T1761" s="56">
        <f t="shared" si="308"/>
        <v>4.666666666666667</v>
      </c>
      <c r="U1761" s="57">
        <f t="shared" si="308"/>
        <v>4.666666666666667</v>
      </c>
      <c r="V1761" s="51" t="str">
        <f t="shared" si="309"/>
        <v>Champions</v>
      </c>
    </row>
    <row r="1762" spans="2:22" x14ac:dyDescent="0.25">
      <c r="B1762" t="s">
        <v>1800</v>
      </c>
      <c r="C1762" s="40">
        <v>45633</v>
      </c>
      <c r="D1762" s="2">
        <v>1</v>
      </c>
      <c r="E1762" s="4">
        <v>578.66999999999996</v>
      </c>
      <c r="F1762" s="4"/>
      <c r="G1762" s="4" t="str">
        <f t="shared" si="299"/>
        <v>C02808</v>
      </c>
      <c r="H1762" s="40">
        <f t="shared" si="300"/>
        <v>45633</v>
      </c>
      <c r="I1762" s="2">
        <f t="shared" si="301"/>
        <v>1</v>
      </c>
      <c r="J1762" s="4">
        <f t="shared" si="302"/>
        <v>578.66999999999996</v>
      </c>
      <c r="K1762">
        <f t="shared" si="303"/>
        <v>3</v>
      </c>
      <c r="L1762">
        <f t="shared" si="304"/>
        <v>3</v>
      </c>
      <c r="M1762">
        <f t="shared" si="305"/>
        <v>3</v>
      </c>
      <c r="N1762" s="53">
        <f t="shared" si="306"/>
        <v>3</v>
      </c>
      <c r="S1762" s="55" t="str">
        <f t="shared" si="307"/>
        <v>C02808</v>
      </c>
      <c r="T1762" s="56">
        <f t="shared" si="308"/>
        <v>3</v>
      </c>
      <c r="U1762" s="57">
        <f t="shared" si="308"/>
        <v>3</v>
      </c>
      <c r="V1762" s="51" t="str">
        <f t="shared" si="309"/>
        <v>At Risk Customers</v>
      </c>
    </row>
    <row r="1763" spans="2:22" x14ac:dyDescent="0.25">
      <c r="B1763" t="s">
        <v>1801</v>
      </c>
      <c r="C1763" s="40">
        <v>45928</v>
      </c>
      <c r="D1763" s="2">
        <v>2</v>
      </c>
      <c r="E1763" s="4">
        <v>1205.46</v>
      </c>
      <c r="F1763" s="4"/>
      <c r="G1763" s="4" t="str">
        <f t="shared" si="299"/>
        <v>C02811</v>
      </c>
      <c r="H1763" s="40">
        <f t="shared" si="300"/>
        <v>45928</v>
      </c>
      <c r="I1763" s="2">
        <f t="shared" si="301"/>
        <v>2</v>
      </c>
      <c r="J1763" s="4">
        <f t="shared" si="302"/>
        <v>1205.46</v>
      </c>
      <c r="K1763">
        <f t="shared" si="303"/>
        <v>4</v>
      </c>
      <c r="L1763">
        <f t="shared" si="304"/>
        <v>4</v>
      </c>
      <c r="M1763">
        <f t="shared" si="305"/>
        <v>4</v>
      </c>
      <c r="N1763" s="53">
        <f t="shared" si="306"/>
        <v>4</v>
      </c>
      <c r="S1763" s="55" t="str">
        <f t="shared" si="307"/>
        <v>C02811</v>
      </c>
      <c r="T1763" s="56">
        <f t="shared" si="308"/>
        <v>4</v>
      </c>
      <c r="U1763" s="57">
        <f t="shared" si="308"/>
        <v>4</v>
      </c>
      <c r="V1763" s="51" t="str">
        <f t="shared" si="309"/>
        <v>Loyal or Potential Loyalists</v>
      </c>
    </row>
    <row r="1764" spans="2:22" x14ac:dyDescent="0.25">
      <c r="B1764" t="s">
        <v>1802</v>
      </c>
      <c r="C1764" s="40">
        <v>45953</v>
      </c>
      <c r="D1764" s="2">
        <v>60</v>
      </c>
      <c r="E1764" s="4">
        <v>45391.75</v>
      </c>
      <c r="F1764" s="4"/>
      <c r="G1764" s="4" t="str">
        <f t="shared" si="299"/>
        <v>C02812</v>
      </c>
      <c r="H1764" s="40">
        <f t="shared" si="300"/>
        <v>45953</v>
      </c>
      <c r="I1764" s="2">
        <f t="shared" si="301"/>
        <v>60</v>
      </c>
      <c r="J1764" s="4">
        <f t="shared" si="302"/>
        <v>45391.75</v>
      </c>
      <c r="K1764">
        <f t="shared" si="303"/>
        <v>5</v>
      </c>
      <c r="L1764">
        <f t="shared" si="304"/>
        <v>5</v>
      </c>
      <c r="M1764">
        <f t="shared" si="305"/>
        <v>5</v>
      </c>
      <c r="N1764" s="53">
        <f t="shared" si="306"/>
        <v>5</v>
      </c>
      <c r="S1764" s="55" t="str">
        <f t="shared" si="307"/>
        <v>C02812</v>
      </c>
      <c r="T1764" s="56">
        <f t="shared" si="308"/>
        <v>5</v>
      </c>
      <c r="U1764" s="57">
        <f t="shared" si="308"/>
        <v>5</v>
      </c>
      <c r="V1764" s="51" t="str">
        <f t="shared" si="309"/>
        <v>Champions</v>
      </c>
    </row>
    <row r="1765" spans="2:22" x14ac:dyDescent="0.25">
      <c r="B1765" t="s">
        <v>1803</v>
      </c>
      <c r="C1765" s="40">
        <v>46012</v>
      </c>
      <c r="D1765" s="2">
        <v>10</v>
      </c>
      <c r="E1765" s="4">
        <v>1954.35</v>
      </c>
      <c r="F1765" s="4"/>
      <c r="G1765" s="4" t="str">
        <f t="shared" si="299"/>
        <v>C02815</v>
      </c>
      <c r="H1765" s="40">
        <f t="shared" si="300"/>
        <v>46012</v>
      </c>
      <c r="I1765" s="2">
        <f t="shared" si="301"/>
        <v>10</v>
      </c>
      <c r="J1765" s="4">
        <f t="shared" si="302"/>
        <v>1954.35</v>
      </c>
      <c r="K1765">
        <f t="shared" si="303"/>
        <v>5</v>
      </c>
      <c r="L1765">
        <f t="shared" si="304"/>
        <v>5</v>
      </c>
      <c r="M1765">
        <f t="shared" si="305"/>
        <v>4</v>
      </c>
      <c r="N1765" s="53">
        <f t="shared" si="306"/>
        <v>4.666666666666667</v>
      </c>
      <c r="S1765" s="55" t="str">
        <f t="shared" si="307"/>
        <v>C02815</v>
      </c>
      <c r="T1765" s="56">
        <f t="shared" si="308"/>
        <v>4.666666666666667</v>
      </c>
      <c r="U1765" s="57">
        <f t="shared" si="308"/>
        <v>4.666666666666667</v>
      </c>
      <c r="V1765" s="51" t="str">
        <f t="shared" si="309"/>
        <v>Champions</v>
      </c>
    </row>
    <row r="1766" spans="2:22" x14ac:dyDescent="0.25">
      <c r="B1766" t="s">
        <v>1804</v>
      </c>
      <c r="C1766" s="40">
        <v>46010</v>
      </c>
      <c r="D1766" s="2">
        <v>6</v>
      </c>
      <c r="E1766" s="4">
        <v>1538.91</v>
      </c>
      <c r="F1766" s="4"/>
      <c r="G1766" s="4" t="str">
        <f t="shared" si="299"/>
        <v>C02816</v>
      </c>
      <c r="H1766" s="40">
        <f t="shared" si="300"/>
        <v>46010</v>
      </c>
      <c r="I1766" s="2">
        <f t="shared" si="301"/>
        <v>6</v>
      </c>
      <c r="J1766" s="4">
        <f t="shared" si="302"/>
        <v>1538.91</v>
      </c>
      <c r="K1766">
        <f t="shared" si="303"/>
        <v>5</v>
      </c>
      <c r="L1766">
        <f t="shared" si="304"/>
        <v>5</v>
      </c>
      <c r="M1766">
        <f t="shared" si="305"/>
        <v>4</v>
      </c>
      <c r="N1766" s="53">
        <f t="shared" si="306"/>
        <v>4.666666666666667</v>
      </c>
      <c r="S1766" s="55" t="str">
        <f t="shared" si="307"/>
        <v>C02816</v>
      </c>
      <c r="T1766" s="56">
        <f t="shared" si="308"/>
        <v>4.666666666666667</v>
      </c>
      <c r="U1766" s="57">
        <f t="shared" si="308"/>
        <v>4.666666666666667</v>
      </c>
      <c r="V1766" s="51" t="str">
        <f t="shared" si="309"/>
        <v>Champions</v>
      </c>
    </row>
    <row r="1767" spans="2:22" x14ac:dyDescent="0.25">
      <c r="B1767" t="s">
        <v>1805</v>
      </c>
      <c r="C1767" s="40">
        <v>45894</v>
      </c>
      <c r="D1767" s="2">
        <v>19</v>
      </c>
      <c r="E1767" s="4">
        <v>13957.66</v>
      </c>
      <c r="F1767" s="4"/>
      <c r="G1767" s="4" t="str">
        <f t="shared" si="299"/>
        <v>C02819</v>
      </c>
      <c r="H1767" s="40">
        <f t="shared" si="300"/>
        <v>45894</v>
      </c>
      <c r="I1767" s="2">
        <f t="shared" si="301"/>
        <v>19</v>
      </c>
      <c r="J1767" s="4">
        <f t="shared" si="302"/>
        <v>13957.66</v>
      </c>
      <c r="K1767">
        <f t="shared" si="303"/>
        <v>4</v>
      </c>
      <c r="L1767">
        <f t="shared" si="304"/>
        <v>5</v>
      </c>
      <c r="M1767">
        <f t="shared" si="305"/>
        <v>5</v>
      </c>
      <c r="N1767" s="53">
        <f t="shared" si="306"/>
        <v>4.666666666666667</v>
      </c>
      <c r="S1767" s="55" t="str">
        <f t="shared" si="307"/>
        <v>C02819</v>
      </c>
      <c r="T1767" s="56">
        <f t="shared" si="308"/>
        <v>4.666666666666667</v>
      </c>
      <c r="U1767" s="57">
        <f t="shared" si="308"/>
        <v>4.666666666666667</v>
      </c>
      <c r="V1767" s="51" t="str">
        <f t="shared" si="309"/>
        <v>Champions</v>
      </c>
    </row>
    <row r="1768" spans="2:22" x14ac:dyDescent="0.25">
      <c r="B1768" t="s">
        <v>1806</v>
      </c>
      <c r="C1768" s="40">
        <v>45376</v>
      </c>
      <c r="D1768" s="2">
        <v>1</v>
      </c>
      <c r="E1768" s="4">
        <v>294.29000000000002</v>
      </c>
      <c r="F1768" s="4"/>
      <c r="G1768" s="4" t="str">
        <f t="shared" si="299"/>
        <v>C02821</v>
      </c>
      <c r="H1768" s="40">
        <f t="shared" si="300"/>
        <v>45376</v>
      </c>
      <c r="I1768" s="2">
        <f t="shared" si="301"/>
        <v>1</v>
      </c>
      <c r="J1768" s="4">
        <f t="shared" si="302"/>
        <v>294.29000000000002</v>
      </c>
      <c r="K1768">
        <f t="shared" si="303"/>
        <v>2</v>
      </c>
      <c r="L1768">
        <f t="shared" si="304"/>
        <v>3</v>
      </c>
      <c r="M1768">
        <f t="shared" si="305"/>
        <v>2</v>
      </c>
      <c r="N1768" s="53">
        <f t="shared" si="306"/>
        <v>2.3333333333333335</v>
      </c>
      <c r="S1768" s="55" t="str">
        <f t="shared" si="307"/>
        <v>C02821</v>
      </c>
      <c r="T1768" s="56">
        <f t="shared" si="308"/>
        <v>2.3333333333333335</v>
      </c>
      <c r="U1768" s="57">
        <f t="shared" si="308"/>
        <v>2.3333333333333335</v>
      </c>
      <c r="V1768" s="51" t="str">
        <f t="shared" si="309"/>
        <v>At Risk Customers</v>
      </c>
    </row>
    <row r="1769" spans="2:22" x14ac:dyDescent="0.25">
      <c r="B1769" t="s">
        <v>1807</v>
      </c>
      <c r="C1769" s="40">
        <v>45894</v>
      </c>
      <c r="D1769" s="2">
        <v>2</v>
      </c>
      <c r="E1769" s="4">
        <v>1275.82</v>
      </c>
      <c r="F1769" s="4"/>
      <c r="G1769" s="4" t="str">
        <f t="shared" si="299"/>
        <v>C02823</v>
      </c>
      <c r="H1769" s="40">
        <f t="shared" si="300"/>
        <v>45894</v>
      </c>
      <c r="I1769" s="2">
        <f t="shared" si="301"/>
        <v>2</v>
      </c>
      <c r="J1769" s="4">
        <f t="shared" si="302"/>
        <v>1275.82</v>
      </c>
      <c r="K1769">
        <f t="shared" si="303"/>
        <v>4</v>
      </c>
      <c r="L1769">
        <f t="shared" si="304"/>
        <v>4</v>
      </c>
      <c r="M1769">
        <f t="shared" si="305"/>
        <v>4</v>
      </c>
      <c r="N1769" s="53">
        <f t="shared" si="306"/>
        <v>4</v>
      </c>
      <c r="S1769" s="55" t="str">
        <f t="shared" si="307"/>
        <v>C02823</v>
      </c>
      <c r="T1769" s="56">
        <f t="shared" si="308"/>
        <v>4</v>
      </c>
      <c r="U1769" s="57">
        <f t="shared" si="308"/>
        <v>4</v>
      </c>
      <c r="V1769" s="51" t="str">
        <f t="shared" si="309"/>
        <v>Loyal or Potential Loyalists</v>
      </c>
    </row>
    <row r="1770" spans="2:22" x14ac:dyDescent="0.25">
      <c r="B1770" t="s">
        <v>1808</v>
      </c>
      <c r="C1770" s="40">
        <v>45315</v>
      </c>
      <c r="D1770" s="2">
        <v>1</v>
      </c>
      <c r="E1770" s="4">
        <v>115.14</v>
      </c>
      <c r="F1770" s="4"/>
      <c r="G1770" s="4" t="str">
        <f t="shared" si="299"/>
        <v>C02824</v>
      </c>
      <c r="H1770" s="40">
        <f t="shared" si="300"/>
        <v>45315</v>
      </c>
      <c r="I1770" s="2">
        <f t="shared" si="301"/>
        <v>1</v>
      </c>
      <c r="J1770" s="4">
        <f t="shared" si="302"/>
        <v>115.14</v>
      </c>
      <c r="K1770">
        <f t="shared" si="303"/>
        <v>1</v>
      </c>
      <c r="L1770">
        <f t="shared" si="304"/>
        <v>3</v>
      </c>
      <c r="M1770">
        <f t="shared" si="305"/>
        <v>1</v>
      </c>
      <c r="N1770" s="53">
        <f t="shared" si="306"/>
        <v>1.6666666666666667</v>
      </c>
      <c r="S1770" s="55" t="str">
        <f t="shared" si="307"/>
        <v>C02824</v>
      </c>
      <c r="T1770" s="56">
        <f t="shared" si="308"/>
        <v>1.6666666666666667</v>
      </c>
      <c r="U1770" s="57">
        <f t="shared" si="308"/>
        <v>1.6666666666666667</v>
      </c>
      <c r="V1770" s="51" t="str">
        <f t="shared" si="309"/>
        <v>Lost Customers</v>
      </c>
    </row>
    <row r="1771" spans="2:22" x14ac:dyDescent="0.25">
      <c r="B1771" t="s">
        <v>1809</v>
      </c>
      <c r="C1771" s="40">
        <v>45434</v>
      </c>
      <c r="D1771" s="2">
        <v>2</v>
      </c>
      <c r="E1771" s="4">
        <v>367.18</v>
      </c>
      <c r="F1771" s="4"/>
      <c r="G1771" s="4" t="str">
        <f t="shared" si="299"/>
        <v>C02826</v>
      </c>
      <c r="H1771" s="40">
        <f t="shared" si="300"/>
        <v>45434</v>
      </c>
      <c r="I1771" s="2">
        <f t="shared" si="301"/>
        <v>2</v>
      </c>
      <c r="J1771" s="4">
        <f t="shared" si="302"/>
        <v>367.18</v>
      </c>
      <c r="K1771">
        <f t="shared" si="303"/>
        <v>2</v>
      </c>
      <c r="L1771">
        <f t="shared" si="304"/>
        <v>4</v>
      </c>
      <c r="M1771">
        <f t="shared" si="305"/>
        <v>2</v>
      </c>
      <c r="N1771" s="53">
        <f t="shared" si="306"/>
        <v>2.6666666666666665</v>
      </c>
      <c r="S1771" s="55" t="str">
        <f t="shared" si="307"/>
        <v>C02826</v>
      </c>
      <c r="T1771" s="56">
        <f t="shared" si="308"/>
        <v>2.6666666666666665</v>
      </c>
      <c r="U1771" s="57">
        <f t="shared" si="308"/>
        <v>2.6666666666666665</v>
      </c>
      <c r="V1771" s="51" t="str">
        <f t="shared" si="309"/>
        <v>At Risk Customers</v>
      </c>
    </row>
    <row r="1772" spans="2:22" x14ac:dyDescent="0.25">
      <c r="B1772" t="s">
        <v>1810</v>
      </c>
      <c r="C1772" s="40">
        <v>45459</v>
      </c>
      <c r="D1772" s="2">
        <v>1</v>
      </c>
      <c r="E1772" s="4">
        <v>116.03</v>
      </c>
      <c r="F1772" s="4"/>
      <c r="G1772" s="4" t="str">
        <f t="shared" si="299"/>
        <v>C02831</v>
      </c>
      <c r="H1772" s="40">
        <f t="shared" si="300"/>
        <v>45459</v>
      </c>
      <c r="I1772" s="2">
        <f t="shared" si="301"/>
        <v>1</v>
      </c>
      <c r="J1772" s="4">
        <f t="shared" si="302"/>
        <v>116.03</v>
      </c>
      <c r="K1772">
        <f t="shared" si="303"/>
        <v>2</v>
      </c>
      <c r="L1772">
        <f t="shared" si="304"/>
        <v>3</v>
      </c>
      <c r="M1772">
        <f t="shared" si="305"/>
        <v>1</v>
      </c>
      <c r="N1772" s="53">
        <f t="shared" si="306"/>
        <v>2</v>
      </c>
      <c r="S1772" s="55" t="str">
        <f t="shared" si="307"/>
        <v>C02831</v>
      </c>
      <c r="T1772" s="56">
        <f t="shared" si="308"/>
        <v>2</v>
      </c>
      <c r="U1772" s="57">
        <f t="shared" si="308"/>
        <v>2</v>
      </c>
      <c r="V1772" s="51" t="str">
        <f t="shared" si="309"/>
        <v>Lost Customers</v>
      </c>
    </row>
    <row r="1773" spans="2:22" x14ac:dyDescent="0.25">
      <c r="B1773" t="s">
        <v>1811</v>
      </c>
      <c r="C1773" s="40">
        <v>45415</v>
      </c>
      <c r="D1773" s="2">
        <v>2</v>
      </c>
      <c r="E1773" s="4">
        <v>201.03</v>
      </c>
      <c r="F1773" s="4"/>
      <c r="G1773" s="4" t="str">
        <f t="shared" si="299"/>
        <v>C02832</v>
      </c>
      <c r="H1773" s="40">
        <f t="shared" si="300"/>
        <v>45415</v>
      </c>
      <c r="I1773" s="2">
        <f t="shared" si="301"/>
        <v>2</v>
      </c>
      <c r="J1773" s="4">
        <f t="shared" si="302"/>
        <v>201.03</v>
      </c>
      <c r="K1773">
        <f t="shared" si="303"/>
        <v>2</v>
      </c>
      <c r="L1773">
        <f t="shared" si="304"/>
        <v>4</v>
      </c>
      <c r="M1773">
        <f t="shared" si="305"/>
        <v>2</v>
      </c>
      <c r="N1773" s="53">
        <f t="shared" si="306"/>
        <v>2.6666666666666665</v>
      </c>
      <c r="S1773" s="55" t="str">
        <f t="shared" si="307"/>
        <v>C02832</v>
      </c>
      <c r="T1773" s="56">
        <f t="shared" si="308"/>
        <v>2.6666666666666665</v>
      </c>
      <c r="U1773" s="57">
        <f t="shared" si="308"/>
        <v>2.6666666666666665</v>
      </c>
      <c r="V1773" s="51" t="str">
        <f t="shared" si="309"/>
        <v>At Risk Customers</v>
      </c>
    </row>
    <row r="1774" spans="2:22" x14ac:dyDescent="0.25">
      <c r="B1774" t="s">
        <v>1812</v>
      </c>
      <c r="C1774" s="40">
        <v>45853</v>
      </c>
      <c r="D1774" s="2">
        <v>3</v>
      </c>
      <c r="E1774" s="4">
        <v>2221.5500000000002</v>
      </c>
      <c r="F1774" s="4"/>
      <c r="G1774" s="4" t="str">
        <f t="shared" si="299"/>
        <v>C02833</v>
      </c>
      <c r="H1774" s="40">
        <f t="shared" si="300"/>
        <v>45853</v>
      </c>
      <c r="I1774" s="2">
        <f t="shared" si="301"/>
        <v>3</v>
      </c>
      <c r="J1774" s="4">
        <f t="shared" si="302"/>
        <v>2221.5500000000002</v>
      </c>
      <c r="K1774">
        <f t="shared" si="303"/>
        <v>4</v>
      </c>
      <c r="L1774">
        <f t="shared" si="304"/>
        <v>4</v>
      </c>
      <c r="M1774">
        <f t="shared" si="305"/>
        <v>4</v>
      </c>
      <c r="N1774" s="53">
        <f t="shared" si="306"/>
        <v>4</v>
      </c>
      <c r="S1774" s="55" t="str">
        <f t="shared" si="307"/>
        <v>C02833</v>
      </c>
      <c r="T1774" s="56">
        <f t="shared" si="308"/>
        <v>4</v>
      </c>
      <c r="U1774" s="57">
        <f t="shared" si="308"/>
        <v>4</v>
      </c>
      <c r="V1774" s="51" t="str">
        <f t="shared" si="309"/>
        <v>Loyal or Potential Loyalists</v>
      </c>
    </row>
    <row r="1775" spans="2:22" x14ac:dyDescent="0.25">
      <c r="B1775" t="s">
        <v>1813</v>
      </c>
      <c r="C1775" s="40">
        <v>45989</v>
      </c>
      <c r="D1775" s="2">
        <v>12</v>
      </c>
      <c r="E1775" s="4">
        <v>7718.77</v>
      </c>
      <c r="F1775" s="4"/>
      <c r="G1775" s="4" t="str">
        <f t="shared" si="299"/>
        <v>C02834</v>
      </c>
      <c r="H1775" s="40">
        <f t="shared" si="300"/>
        <v>45989</v>
      </c>
      <c r="I1775" s="2">
        <f t="shared" si="301"/>
        <v>12</v>
      </c>
      <c r="J1775" s="4">
        <f t="shared" si="302"/>
        <v>7718.77</v>
      </c>
      <c r="K1775">
        <f t="shared" si="303"/>
        <v>5</v>
      </c>
      <c r="L1775">
        <f t="shared" si="304"/>
        <v>5</v>
      </c>
      <c r="M1775">
        <f t="shared" si="305"/>
        <v>5</v>
      </c>
      <c r="N1775" s="53">
        <f t="shared" si="306"/>
        <v>5</v>
      </c>
      <c r="S1775" s="55" t="str">
        <f t="shared" si="307"/>
        <v>C02834</v>
      </c>
      <c r="T1775" s="56">
        <f t="shared" si="308"/>
        <v>5</v>
      </c>
      <c r="U1775" s="57">
        <f t="shared" si="308"/>
        <v>5</v>
      </c>
      <c r="V1775" s="51" t="str">
        <f t="shared" si="309"/>
        <v>Champions</v>
      </c>
    </row>
    <row r="1776" spans="2:22" x14ac:dyDescent="0.25">
      <c r="B1776" t="s">
        <v>1814</v>
      </c>
      <c r="C1776" s="40">
        <v>45927</v>
      </c>
      <c r="D1776" s="2">
        <v>7</v>
      </c>
      <c r="E1776" s="4">
        <v>5514.35</v>
      </c>
      <c r="F1776" s="4"/>
      <c r="G1776" s="4" t="str">
        <f t="shared" si="299"/>
        <v>C02835</v>
      </c>
      <c r="H1776" s="40">
        <f t="shared" si="300"/>
        <v>45927</v>
      </c>
      <c r="I1776" s="2">
        <f t="shared" si="301"/>
        <v>7</v>
      </c>
      <c r="J1776" s="4">
        <f t="shared" si="302"/>
        <v>5514.35</v>
      </c>
      <c r="K1776">
        <f t="shared" si="303"/>
        <v>4</v>
      </c>
      <c r="L1776">
        <f t="shared" si="304"/>
        <v>5</v>
      </c>
      <c r="M1776">
        <f t="shared" si="305"/>
        <v>5</v>
      </c>
      <c r="N1776" s="53">
        <f t="shared" si="306"/>
        <v>4.666666666666667</v>
      </c>
      <c r="S1776" s="55" t="str">
        <f t="shared" si="307"/>
        <v>C02835</v>
      </c>
      <c r="T1776" s="56">
        <f t="shared" si="308"/>
        <v>4.666666666666667</v>
      </c>
      <c r="U1776" s="57">
        <f t="shared" si="308"/>
        <v>4.666666666666667</v>
      </c>
      <c r="V1776" s="51" t="str">
        <f t="shared" si="309"/>
        <v>Champions</v>
      </c>
    </row>
    <row r="1777" spans="2:22" x14ac:dyDescent="0.25">
      <c r="B1777" t="s">
        <v>1815</v>
      </c>
      <c r="C1777" s="40">
        <v>45993</v>
      </c>
      <c r="D1777" s="2">
        <v>6</v>
      </c>
      <c r="E1777" s="4">
        <v>3104.11</v>
      </c>
      <c r="F1777" s="4"/>
      <c r="G1777" s="4" t="str">
        <f t="shared" si="299"/>
        <v>C02838</v>
      </c>
      <c r="H1777" s="40">
        <f t="shared" si="300"/>
        <v>45993</v>
      </c>
      <c r="I1777" s="2">
        <f t="shared" si="301"/>
        <v>6</v>
      </c>
      <c r="J1777" s="4">
        <f t="shared" si="302"/>
        <v>3104.11</v>
      </c>
      <c r="K1777">
        <f t="shared" si="303"/>
        <v>5</v>
      </c>
      <c r="L1777">
        <f t="shared" si="304"/>
        <v>5</v>
      </c>
      <c r="M1777">
        <f t="shared" si="305"/>
        <v>4</v>
      </c>
      <c r="N1777" s="53">
        <f t="shared" si="306"/>
        <v>4.666666666666667</v>
      </c>
      <c r="S1777" s="55" t="str">
        <f t="shared" si="307"/>
        <v>C02838</v>
      </c>
      <c r="T1777" s="56">
        <f t="shared" si="308"/>
        <v>4.666666666666667</v>
      </c>
      <c r="U1777" s="57">
        <f t="shared" si="308"/>
        <v>4.666666666666667</v>
      </c>
      <c r="V1777" s="51" t="str">
        <f t="shared" si="309"/>
        <v>Champions</v>
      </c>
    </row>
    <row r="1778" spans="2:22" x14ac:dyDescent="0.25">
      <c r="B1778" t="s">
        <v>1816</v>
      </c>
      <c r="C1778" s="40">
        <v>45822</v>
      </c>
      <c r="D1778" s="2">
        <v>7</v>
      </c>
      <c r="E1778" s="4">
        <v>2889.02</v>
      </c>
      <c r="F1778" s="4"/>
      <c r="G1778" s="4" t="str">
        <f t="shared" si="299"/>
        <v>C02840</v>
      </c>
      <c r="H1778" s="40">
        <f t="shared" si="300"/>
        <v>45822</v>
      </c>
      <c r="I1778" s="2">
        <f t="shared" si="301"/>
        <v>7</v>
      </c>
      <c r="J1778" s="4">
        <f t="shared" si="302"/>
        <v>2889.02</v>
      </c>
      <c r="K1778">
        <f t="shared" si="303"/>
        <v>4</v>
      </c>
      <c r="L1778">
        <f t="shared" si="304"/>
        <v>5</v>
      </c>
      <c r="M1778">
        <f t="shared" si="305"/>
        <v>4</v>
      </c>
      <c r="N1778" s="53">
        <f t="shared" si="306"/>
        <v>4.333333333333333</v>
      </c>
      <c r="S1778" s="55" t="str">
        <f t="shared" si="307"/>
        <v>C02840</v>
      </c>
      <c r="T1778" s="56">
        <f t="shared" si="308"/>
        <v>4.333333333333333</v>
      </c>
      <c r="U1778" s="57">
        <f t="shared" si="308"/>
        <v>4.333333333333333</v>
      </c>
      <c r="V1778" s="51" t="str">
        <f t="shared" si="309"/>
        <v>Champions</v>
      </c>
    </row>
    <row r="1779" spans="2:22" x14ac:dyDescent="0.25">
      <c r="B1779" t="s">
        <v>1817</v>
      </c>
      <c r="C1779" s="40">
        <v>45314</v>
      </c>
      <c r="D1779" s="2">
        <v>1</v>
      </c>
      <c r="E1779" s="4">
        <v>4577.13</v>
      </c>
      <c r="F1779" s="4"/>
      <c r="G1779" s="4" t="str">
        <f t="shared" si="299"/>
        <v>C02841</v>
      </c>
      <c r="H1779" s="40">
        <f t="shared" si="300"/>
        <v>45314</v>
      </c>
      <c r="I1779" s="2">
        <f t="shared" si="301"/>
        <v>1</v>
      </c>
      <c r="J1779" s="4">
        <f t="shared" si="302"/>
        <v>4577.13</v>
      </c>
      <c r="K1779">
        <f t="shared" si="303"/>
        <v>1</v>
      </c>
      <c r="L1779">
        <f t="shared" si="304"/>
        <v>3</v>
      </c>
      <c r="M1779">
        <f t="shared" si="305"/>
        <v>5</v>
      </c>
      <c r="N1779" s="53">
        <f t="shared" si="306"/>
        <v>3</v>
      </c>
      <c r="S1779" s="55" t="str">
        <f t="shared" si="307"/>
        <v>C02841</v>
      </c>
      <c r="T1779" s="56">
        <f t="shared" si="308"/>
        <v>3</v>
      </c>
      <c r="U1779" s="57">
        <f t="shared" si="308"/>
        <v>3</v>
      </c>
      <c r="V1779" s="51" t="str">
        <f t="shared" si="309"/>
        <v>At Risk Customers</v>
      </c>
    </row>
    <row r="1780" spans="2:22" x14ac:dyDescent="0.25">
      <c r="B1780" t="s">
        <v>1818</v>
      </c>
      <c r="C1780" s="40">
        <v>45504</v>
      </c>
      <c r="D1780" s="2">
        <v>1</v>
      </c>
      <c r="E1780" s="4">
        <v>32.049999999999997</v>
      </c>
      <c r="F1780" s="4"/>
      <c r="G1780" s="4" t="str">
        <f t="shared" si="299"/>
        <v>C02844</v>
      </c>
      <c r="H1780" s="40">
        <f t="shared" si="300"/>
        <v>45504</v>
      </c>
      <c r="I1780" s="2">
        <f t="shared" si="301"/>
        <v>1</v>
      </c>
      <c r="J1780" s="4">
        <f t="shared" si="302"/>
        <v>32.049999999999997</v>
      </c>
      <c r="K1780">
        <f t="shared" si="303"/>
        <v>2</v>
      </c>
      <c r="L1780">
        <f t="shared" si="304"/>
        <v>3</v>
      </c>
      <c r="M1780">
        <f t="shared" si="305"/>
        <v>1</v>
      </c>
      <c r="N1780" s="53">
        <f t="shared" si="306"/>
        <v>2</v>
      </c>
      <c r="S1780" s="55" t="str">
        <f t="shared" si="307"/>
        <v>C02844</v>
      </c>
      <c r="T1780" s="56">
        <f t="shared" si="308"/>
        <v>2</v>
      </c>
      <c r="U1780" s="57">
        <f t="shared" si="308"/>
        <v>2</v>
      </c>
      <c r="V1780" s="51" t="str">
        <f t="shared" si="309"/>
        <v>Lost Customers</v>
      </c>
    </row>
    <row r="1781" spans="2:22" x14ac:dyDescent="0.25">
      <c r="B1781" t="s">
        <v>1819</v>
      </c>
      <c r="C1781" s="40">
        <v>45306</v>
      </c>
      <c r="D1781" s="2">
        <v>3</v>
      </c>
      <c r="E1781" s="4">
        <v>409.59</v>
      </c>
      <c r="F1781" s="4"/>
      <c r="G1781" s="4" t="str">
        <f t="shared" si="299"/>
        <v>C02845</v>
      </c>
      <c r="H1781" s="40">
        <f t="shared" si="300"/>
        <v>45306</v>
      </c>
      <c r="I1781" s="2">
        <f t="shared" si="301"/>
        <v>3</v>
      </c>
      <c r="J1781" s="4">
        <f t="shared" si="302"/>
        <v>409.59</v>
      </c>
      <c r="K1781">
        <f t="shared" si="303"/>
        <v>1</v>
      </c>
      <c r="L1781">
        <f t="shared" si="304"/>
        <v>4</v>
      </c>
      <c r="M1781">
        <f t="shared" si="305"/>
        <v>2</v>
      </c>
      <c r="N1781" s="53">
        <f t="shared" si="306"/>
        <v>2.3333333333333335</v>
      </c>
      <c r="S1781" s="55" t="str">
        <f t="shared" si="307"/>
        <v>C02845</v>
      </c>
      <c r="T1781" s="56">
        <f t="shared" si="308"/>
        <v>2.3333333333333335</v>
      </c>
      <c r="U1781" s="57">
        <f t="shared" si="308"/>
        <v>2.3333333333333335</v>
      </c>
      <c r="V1781" s="51" t="str">
        <f t="shared" si="309"/>
        <v>At Risk Customers</v>
      </c>
    </row>
    <row r="1782" spans="2:22" x14ac:dyDescent="0.25">
      <c r="B1782" t="s">
        <v>1820</v>
      </c>
      <c r="C1782" s="40">
        <v>45950</v>
      </c>
      <c r="D1782" s="2">
        <v>1</v>
      </c>
      <c r="E1782" s="4">
        <v>214.16</v>
      </c>
      <c r="F1782" s="4"/>
      <c r="G1782" s="4" t="str">
        <f t="shared" si="299"/>
        <v>C02846</v>
      </c>
      <c r="H1782" s="40">
        <f t="shared" si="300"/>
        <v>45950</v>
      </c>
      <c r="I1782" s="2">
        <f t="shared" si="301"/>
        <v>1</v>
      </c>
      <c r="J1782" s="4">
        <f t="shared" si="302"/>
        <v>214.16</v>
      </c>
      <c r="K1782">
        <f t="shared" si="303"/>
        <v>5</v>
      </c>
      <c r="L1782">
        <f t="shared" si="304"/>
        <v>3</v>
      </c>
      <c r="M1782">
        <f t="shared" si="305"/>
        <v>2</v>
      </c>
      <c r="N1782" s="53">
        <f t="shared" si="306"/>
        <v>3.3333333333333335</v>
      </c>
      <c r="S1782" s="55" t="str">
        <f t="shared" si="307"/>
        <v>C02846</v>
      </c>
      <c r="T1782" s="56">
        <f t="shared" si="308"/>
        <v>3.3333333333333335</v>
      </c>
      <c r="U1782" s="57">
        <f t="shared" si="308"/>
        <v>3.3333333333333335</v>
      </c>
      <c r="V1782" s="51" t="str">
        <f t="shared" si="309"/>
        <v>Loyal or Potential Loyalists</v>
      </c>
    </row>
    <row r="1783" spans="2:22" x14ac:dyDescent="0.25">
      <c r="B1783" t="s">
        <v>1821</v>
      </c>
      <c r="C1783" s="40">
        <v>45922</v>
      </c>
      <c r="D1783" s="2">
        <v>21</v>
      </c>
      <c r="E1783" s="4">
        <v>9562.41</v>
      </c>
      <c r="F1783" s="4"/>
      <c r="G1783" s="4" t="str">
        <f t="shared" si="299"/>
        <v>C02847</v>
      </c>
      <c r="H1783" s="40">
        <f t="shared" si="300"/>
        <v>45922</v>
      </c>
      <c r="I1783" s="2">
        <f t="shared" si="301"/>
        <v>21</v>
      </c>
      <c r="J1783" s="4">
        <f t="shared" si="302"/>
        <v>9562.41</v>
      </c>
      <c r="K1783">
        <f t="shared" si="303"/>
        <v>4</v>
      </c>
      <c r="L1783">
        <f t="shared" si="304"/>
        <v>5</v>
      </c>
      <c r="M1783">
        <f t="shared" si="305"/>
        <v>5</v>
      </c>
      <c r="N1783" s="53">
        <f t="shared" si="306"/>
        <v>4.666666666666667</v>
      </c>
      <c r="S1783" s="55" t="str">
        <f t="shared" si="307"/>
        <v>C02847</v>
      </c>
      <c r="T1783" s="56">
        <f t="shared" si="308"/>
        <v>4.666666666666667</v>
      </c>
      <c r="U1783" s="57">
        <f t="shared" si="308"/>
        <v>4.666666666666667</v>
      </c>
      <c r="V1783" s="51" t="str">
        <f t="shared" si="309"/>
        <v>Champions</v>
      </c>
    </row>
    <row r="1784" spans="2:22" x14ac:dyDescent="0.25">
      <c r="B1784" t="s">
        <v>1822</v>
      </c>
      <c r="C1784" s="40">
        <v>45482</v>
      </c>
      <c r="D1784" s="2">
        <v>1</v>
      </c>
      <c r="E1784" s="4">
        <v>288.42</v>
      </c>
      <c r="F1784" s="4"/>
      <c r="G1784" s="4" t="str">
        <f t="shared" si="299"/>
        <v>C02848</v>
      </c>
      <c r="H1784" s="40">
        <f t="shared" si="300"/>
        <v>45482</v>
      </c>
      <c r="I1784" s="2">
        <f t="shared" si="301"/>
        <v>1</v>
      </c>
      <c r="J1784" s="4">
        <f t="shared" si="302"/>
        <v>288.42</v>
      </c>
      <c r="K1784">
        <f t="shared" si="303"/>
        <v>2</v>
      </c>
      <c r="L1784">
        <f t="shared" si="304"/>
        <v>3</v>
      </c>
      <c r="M1784">
        <f t="shared" si="305"/>
        <v>2</v>
      </c>
      <c r="N1784" s="53">
        <f t="shared" si="306"/>
        <v>2.3333333333333335</v>
      </c>
      <c r="S1784" s="55" t="str">
        <f t="shared" si="307"/>
        <v>C02848</v>
      </c>
      <c r="T1784" s="56">
        <f t="shared" si="308"/>
        <v>2.3333333333333335</v>
      </c>
      <c r="U1784" s="57">
        <f t="shared" si="308"/>
        <v>2.3333333333333335</v>
      </c>
      <c r="V1784" s="51" t="str">
        <f t="shared" si="309"/>
        <v>At Risk Customers</v>
      </c>
    </row>
    <row r="1785" spans="2:22" x14ac:dyDescent="0.25">
      <c r="B1785" t="s">
        <v>1823</v>
      </c>
      <c r="C1785" s="40">
        <v>45894</v>
      </c>
      <c r="D1785" s="2">
        <v>1</v>
      </c>
      <c r="E1785" s="4">
        <v>51.46</v>
      </c>
      <c r="F1785" s="4"/>
      <c r="G1785" s="4" t="str">
        <f t="shared" si="299"/>
        <v>C02849</v>
      </c>
      <c r="H1785" s="40">
        <f t="shared" si="300"/>
        <v>45894</v>
      </c>
      <c r="I1785" s="2">
        <f t="shared" si="301"/>
        <v>1</v>
      </c>
      <c r="J1785" s="4">
        <f t="shared" si="302"/>
        <v>51.46</v>
      </c>
      <c r="K1785">
        <f t="shared" si="303"/>
        <v>4</v>
      </c>
      <c r="L1785">
        <f t="shared" si="304"/>
        <v>3</v>
      </c>
      <c r="M1785">
        <f t="shared" si="305"/>
        <v>1</v>
      </c>
      <c r="N1785" s="53">
        <f t="shared" si="306"/>
        <v>2.6666666666666665</v>
      </c>
      <c r="S1785" s="55" t="str">
        <f t="shared" si="307"/>
        <v>C02849</v>
      </c>
      <c r="T1785" s="56">
        <f t="shared" si="308"/>
        <v>2.6666666666666665</v>
      </c>
      <c r="U1785" s="57">
        <f t="shared" si="308"/>
        <v>2.6666666666666665</v>
      </c>
      <c r="V1785" s="51" t="str">
        <f t="shared" si="309"/>
        <v>At Risk Customers</v>
      </c>
    </row>
    <row r="1786" spans="2:22" x14ac:dyDescent="0.25">
      <c r="B1786" t="s">
        <v>1824</v>
      </c>
      <c r="C1786" s="40">
        <v>45248</v>
      </c>
      <c r="D1786" s="2">
        <v>2</v>
      </c>
      <c r="E1786" s="4">
        <v>907.72</v>
      </c>
      <c r="F1786" s="4"/>
      <c r="G1786" s="4" t="str">
        <f t="shared" si="299"/>
        <v>C02850</v>
      </c>
      <c r="H1786" s="40">
        <f t="shared" si="300"/>
        <v>45248</v>
      </c>
      <c r="I1786" s="2">
        <f t="shared" si="301"/>
        <v>2</v>
      </c>
      <c r="J1786" s="4">
        <f t="shared" si="302"/>
        <v>907.72</v>
      </c>
      <c r="K1786">
        <f t="shared" si="303"/>
        <v>1</v>
      </c>
      <c r="L1786">
        <f t="shared" si="304"/>
        <v>4</v>
      </c>
      <c r="M1786">
        <f t="shared" si="305"/>
        <v>3</v>
      </c>
      <c r="N1786" s="53">
        <f t="shared" si="306"/>
        <v>2.6666666666666665</v>
      </c>
      <c r="S1786" s="55" t="str">
        <f t="shared" si="307"/>
        <v>C02850</v>
      </c>
      <c r="T1786" s="56">
        <f t="shared" si="308"/>
        <v>2.6666666666666665</v>
      </c>
      <c r="U1786" s="57">
        <f t="shared" si="308"/>
        <v>2.6666666666666665</v>
      </c>
      <c r="V1786" s="51" t="str">
        <f t="shared" si="309"/>
        <v>At Risk Customers</v>
      </c>
    </row>
    <row r="1787" spans="2:22" x14ac:dyDescent="0.25">
      <c r="B1787" t="s">
        <v>1825</v>
      </c>
      <c r="C1787" s="40">
        <v>45994</v>
      </c>
      <c r="D1787" s="2">
        <v>1</v>
      </c>
      <c r="E1787" s="4">
        <v>731.91</v>
      </c>
      <c r="F1787" s="4"/>
      <c r="G1787" s="4" t="str">
        <f t="shared" si="299"/>
        <v>C02851</v>
      </c>
      <c r="H1787" s="40">
        <f t="shared" si="300"/>
        <v>45994</v>
      </c>
      <c r="I1787" s="2">
        <f t="shared" si="301"/>
        <v>1</v>
      </c>
      <c r="J1787" s="4">
        <f t="shared" si="302"/>
        <v>731.91</v>
      </c>
      <c r="K1787">
        <f t="shared" si="303"/>
        <v>5</v>
      </c>
      <c r="L1787">
        <f t="shared" si="304"/>
        <v>3</v>
      </c>
      <c r="M1787">
        <f t="shared" si="305"/>
        <v>3</v>
      </c>
      <c r="N1787" s="53">
        <f t="shared" si="306"/>
        <v>3.6666666666666665</v>
      </c>
      <c r="S1787" s="55" t="str">
        <f t="shared" si="307"/>
        <v>C02851</v>
      </c>
      <c r="T1787" s="56">
        <f t="shared" si="308"/>
        <v>3.6666666666666665</v>
      </c>
      <c r="U1787" s="57">
        <f t="shared" si="308"/>
        <v>3.6666666666666665</v>
      </c>
      <c r="V1787" s="51" t="str">
        <f t="shared" si="309"/>
        <v>Loyal or Potential Loyalists</v>
      </c>
    </row>
    <row r="1788" spans="2:22" x14ac:dyDescent="0.25">
      <c r="B1788" t="s">
        <v>1826</v>
      </c>
      <c r="C1788" s="40">
        <v>45902</v>
      </c>
      <c r="D1788" s="2">
        <v>6</v>
      </c>
      <c r="E1788" s="4">
        <v>1819.95</v>
      </c>
      <c r="F1788" s="4"/>
      <c r="G1788" s="4" t="str">
        <f t="shared" si="299"/>
        <v>C02852</v>
      </c>
      <c r="H1788" s="40">
        <f t="shared" si="300"/>
        <v>45902</v>
      </c>
      <c r="I1788" s="2">
        <f t="shared" si="301"/>
        <v>6</v>
      </c>
      <c r="J1788" s="4">
        <f t="shared" si="302"/>
        <v>1819.95</v>
      </c>
      <c r="K1788">
        <f t="shared" si="303"/>
        <v>4</v>
      </c>
      <c r="L1788">
        <f t="shared" si="304"/>
        <v>5</v>
      </c>
      <c r="M1788">
        <f t="shared" si="305"/>
        <v>4</v>
      </c>
      <c r="N1788" s="53">
        <f t="shared" si="306"/>
        <v>4.333333333333333</v>
      </c>
      <c r="S1788" s="55" t="str">
        <f t="shared" si="307"/>
        <v>C02852</v>
      </c>
      <c r="T1788" s="56">
        <f t="shared" si="308"/>
        <v>4.333333333333333</v>
      </c>
      <c r="U1788" s="57">
        <f t="shared" si="308"/>
        <v>4.333333333333333</v>
      </c>
      <c r="V1788" s="51" t="str">
        <f t="shared" si="309"/>
        <v>Champions</v>
      </c>
    </row>
    <row r="1789" spans="2:22" x14ac:dyDescent="0.25">
      <c r="B1789" t="s">
        <v>1827</v>
      </c>
      <c r="C1789" s="40">
        <v>45486</v>
      </c>
      <c r="D1789" s="2">
        <v>1</v>
      </c>
      <c r="E1789" s="4">
        <v>86.52</v>
      </c>
      <c r="F1789" s="4"/>
      <c r="G1789" s="4" t="str">
        <f t="shared" si="299"/>
        <v>C02853</v>
      </c>
      <c r="H1789" s="40">
        <f t="shared" si="300"/>
        <v>45486</v>
      </c>
      <c r="I1789" s="2">
        <f t="shared" si="301"/>
        <v>1</v>
      </c>
      <c r="J1789" s="4">
        <f t="shared" si="302"/>
        <v>86.52</v>
      </c>
      <c r="K1789">
        <f t="shared" si="303"/>
        <v>2</v>
      </c>
      <c r="L1789">
        <f t="shared" si="304"/>
        <v>3</v>
      </c>
      <c r="M1789">
        <f t="shared" si="305"/>
        <v>1</v>
      </c>
      <c r="N1789" s="53">
        <f t="shared" si="306"/>
        <v>2</v>
      </c>
      <c r="S1789" s="55" t="str">
        <f t="shared" si="307"/>
        <v>C02853</v>
      </c>
      <c r="T1789" s="56">
        <f t="shared" si="308"/>
        <v>2</v>
      </c>
      <c r="U1789" s="57">
        <f t="shared" si="308"/>
        <v>2</v>
      </c>
      <c r="V1789" s="51" t="str">
        <f t="shared" si="309"/>
        <v>Lost Customers</v>
      </c>
    </row>
    <row r="1790" spans="2:22" x14ac:dyDescent="0.25">
      <c r="B1790" t="s">
        <v>1828</v>
      </c>
      <c r="C1790" s="40">
        <v>45540</v>
      </c>
      <c r="D1790" s="2">
        <v>2</v>
      </c>
      <c r="E1790" s="4">
        <v>3555.58</v>
      </c>
      <c r="F1790" s="4"/>
      <c r="G1790" s="4" t="str">
        <f t="shared" si="299"/>
        <v>C02854</v>
      </c>
      <c r="H1790" s="40">
        <f t="shared" si="300"/>
        <v>45540</v>
      </c>
      <c r="I1790" s="2">
        <f t="shared" si="301"/>
        <v>2</v>
      </c>
      <c r="J1790" s="4">
        <f t="shared" si="302"/>
        <v>3555.58</v>
      </c>
      <c r="K1790">
        <f t="shared" si="303"/>
        <v>2</v>
      </c>
      <c r="L1790">
        <f t="shared" si="304"/>
        <v>4</v>
      </c>
      <c r="M1790">
        <f t="shared" si="305"/>
        <v>4</v>
      </c>
      <c r="N1790" s="53">
        <f t="shared" si="306"/>
        <v>3.3333333333333335</v>
      </c>
      <c r="S1790" s="55" t="str">
        <f t="shared" si="307"/>
        <v>C02854</v>
      </c>
      <c r="T1790" s="56">
        <f t="shared" si="308"/>
        <v>3.3333333333333335</v>
      </c>
      <c r="U1790" s="57">
        <f t="shared" si="308"/>
        <v>3.3333333333333335</v>
      </c>
      <c r="V1790" s="51" t="str">
        <f t="shared" si="309"/>
        <v>Loyal or Potential Loyalists</v>
      </c>
    </row>
    <row r="1791" spans="2:22" x14ac:dyDescent="0.25">
      <c r="B1791" t="s">
        <v>1829</v>
      </c>
      <c r="C1791" s="40">
        <v>45583</v>
      </c>
      <c r="D1791" s="2">
        <v>1</v>
      </c>
      <c r="E1791" s="4">
        <v>125.99</v>
      </c>
      <c r="F1791" s="4"/>
      <c r="G1791" s="4" t="str">
        <f t="shared" si="299"/>
        <v>C02855</v>
      </c>
      <c r="H1791" s="40">
        <f t="shared" si="300"/>
        <v>45583</v>
      </c>
      <c r="I1791" s="2">
        <f t="shared" si="301"/>
        <v>1</v>
      </c>
      <c r="J1791" s="4">
        <f t="shared" si="302"/>
        <v>125.99</v>
      </c>
      <c r="K1791">
        <f t="shared" si="303"/>
        <v>2</v>
      </c>
      <c r="L1791">
        <f t="shared" si="304"/>
        <v>3</v>
      </c>
      <c r="M1791">
        <f t="shared" si="305"/>
        <v>1</v>
      </c>
      <c r="N1791" s="53">
        <f t="shared" si="306"/>
        <v>2</v>
      </c>
      <c r="S1791" s="55" t="str">
        <f t="shared" si="307"/>
        <v>C02855</v>
      </c>
      <c r="T1791" s="56">
        <f t="shared" si="308"/>
        <v>2</v>
      </c>
      <c r="U1791" s="57">
        <f t="shared" si="308"/>
        <v>2</v>
      </c>
      <c r="V1791" s="51" t="str">
        <f t="shared" si="309"/>
        <v>Lost Customers</v>
      </c>
    </row>
    <row r="1792" spans="2:22" x14ac:dyDescent="0.25">
      <c r="B1792" t="s">
        <v>1830</v>
      </c>
      <c r="C1792" s="40">
        <v>45740</v>
      </c>
      <c r="D1792" s="2">
        <v>1</v>
      </c>
      <c r="E1792" s="4">
        <v>143.13999999999999</v>
      </c>
      <c r="F1792" s="4"/>
      <c r="G1792" s="4" t="str">
        <f t="shared" si="299"/>
        <v>C02856</v>
      </c>
      <c r="H1792" s="40">
        <f t="shared" si="300"/>
        <v>45740</v>
      </c>
      <c r="I1792" s="2">
        <f t="shared" si="301"/>
        <v>1</v>
      </c>
      <c r="J1792" s="4">
        <f t="shared" si="302"/>
        <v>143.13999999999999</v>
      </c>
      <c r="K1792">
        <f t="shared" si="303"/>
        <v>3</v>
      </c>
      <c r="L1792">
        <f t="shared" si="304"/>
        <v>3</v>
      </c>
      <c r="M1792">
        <f t="shared" si="305"/>
        <v>1</v>
      </c>
      <c r="N1792" s="53">
        <f t="shared" si="306"/>
        <v>2.3333333333333335</v>
      </c>
      <c r="S1792" s="55" t="str">
        <f t="shared" si="307"/>
        <v>C02856</v>
      </c>
      <c r="T1792" s="56">
        <f t="shared" si="308"/>
        <v>2.3333333333333335</v>
      </c>
      <c r="U1792" s="57">
        <f t="shared" si="308"/>
        <v>2.3333333333333335</v>
      </c>
      <c r="V1792" s="51" t="str">
        <f t="shared" si="309"/>
        <v>At Risk Customers</v>
      </c>
    </row>
    <row r="1793" spans="2:22" x14ac:dyDescent="0.25">
      <c r="B1793" t="s">
        <v>1831</v>
      </c>
      <c r="C1793" s="40">
        <v>45984</v>
      </c>
      <c r="D1793" s="2">
        <v>11</v>
      </c>
      <c r="E1793" s="4">
        <v>7940.79</v>
      </c>
      <c r="F1793" s="4"/>
      <c r="G1793" s="4" t="str">
        <f t="shared" si="299"/>
        <v>C02860</v>
      </c>
      <c r="H1793" s="40">
        <f t="shared" si="300"/>
        <v>45984</v>
      </c>
      <c r="I1793" s="2">
        <f t="shared" si="301"/>
        <v>11</v>
      </c>
      <c r="J1793" s="4">
        <f t="shared" si="302"/>
        <v>7940.79</v>
      </c>
      <c r="K1793">
        <f t="shared" si="303"/>
        <v>5</v>
      </c>
      <c r="L1793">
        <f t="shared" si="304"/>
        <v>5</v>
      </c>
      <c r="M1793">
        <f t="shared" si="305"/>
        <v>5</v>
      </c>
      <c r="N1793" s="53">
        <f t="shared" si="306"/>
        <v>5</v>
      </c>
      <c r="S1793" s="55" t="str">
        <f t="shared" si="307"/>
        <v>C02860</v>
      </c>
      <c r="T1793" s="56">
        <f t="shared" si="308"/>
        <v>5</v>
      </c>
      <c r="U1793" s="57">
        <f t="shared" si="308"/>
        <v>5</v>
      </c>
      <c r="V1793" s="51" t="str">
        <f t="shared" si="309"/>
        <v>Champions</v>
      </c>
    </row>
    <row r="1794" spans="2:22" x14ac:dyDescent="0.25">
      <c r="B1794" t="s">
        <v>1832</v>
      </c>
      <c r="C1794" s="40">
        <v>45630</v>
      </c>
      <c r="D1794" s="2">
        <v>3</v>
      </c>
      <c r="E1794" s="4">
        <v>1214.6199999999999</v>
      </c>
      <c r="F1794" s="4"/>
      <c r="G1794" s="4" t="str">
        <f t="shared" si="299"/>
        <v>C02862</v>
      </c>
      <c r="H1794" s="40">
        <f t="shared" si="300"/>
        <v>45630</v>
      </c>
      <c r="I1794" s="2">
        <f t="shared" si="301"/>
        <v>3</v>
      </c>
      <c r="J1794" s="4">
        <f t="shared" si="302"/>
        <v>1214.6199999999999</v>
      </c>
      <c r="K1794">
        <f t="shared" si="303"/>
        <v>3</v>
      </c>
      <c r="L1794">
        <f t="shared" si="304"/>
        <v>4</v>
      </c>
      <c r="M1794">
        <f t="shared" si="305"/>
        <v>4</v>
      </c>
      <c r="N1794" s="53">
        <f t="shared" si="306"/>
        <v>3.6666666666666665</v>
      </c>
      <c r="S1794" s="55" t="str">
        <f t="shared" si="307"/>
        <v>C02862</v>
      </c>
      <c r="T1794" s="56">
        <f t="shared" si="308"/>
        <v>3.6666666666666665</v>
      </c>
      <c r="U1794" s="57">
        <f t="shared" si="308"/>
        <v>3.6666666666666665</v>
      </c>
      <c r="V1794" s="51" t="str">
        <f t="shared" si="309"/>
        <v>Loyal or Potential Loyalists</v>
      </c>
    </row>
    <row r="1795" spans="2:22" x14ac:dyDescent="0.25">
      <c r="B1795" t="s">
        <v>1833</v>
      </c>
      <c r="C1795" s="40">
        <v>45857</v>
      </c>
      <c r="D1795" s="2">
        <v>2</v>
      </c>
      <c r="E1795" s="4">
        <v>4148.1499999999996</v>
      </c>
      <c r="F1795" s="4"/>
      <c r="G1795" s="4" t="str">
        <f t="shared" si="299"/>
        <v>C02866</v>
      </c>
      <c r="H1795" s="40">
        <f t="shared" si="300"/>
        <v>45857</v>
      </c>
      <c r="I1795" s="2">
        <f t="shared" si="301"/>
        <v>2</v>
      </c>
      <c r="J1795" s="4">
        <f t="shared" si="302"/>
        <v>4148.1499999999996</v>
      </c>
      <c r="K1795">
        <f t="shared" si="303"/>
        <v>4</v>
      </c>
      <c r="L1795">
        <f t="shared" si="304"/>
        <v>4</v>
      </c>
      <c r="M1795">
        <f t="shared" si="305"/>
        <v>5</v>
      </c>
      <c r="N1795" s="53">
        <f t="shared" si="306"/>
        <v>4.333333333333333</v>
      </c>
      <c r="S1795" s="55" t="str">
        <f t="shared" si="307"/>
        <v>C02866</v>
      </c>
      <c r="T1795" s="56">
        <f t="shared" si="308"/>
        <v>4.333333333333333</v>
      </c>
      <c r="U1795" s="57">
        <f t="shared" si="308"/>
        <v>4.333333333333333</v>
      </c>
      <c r="V1795" s="51" t="str">
        <f t="shared" si="309"/>
        <v>Champions</v>
      </c>
    </row>
    <row r="1796" spans="2:22" x14ac:dyDescent="0.25">
      <c r="B1796" t="s">
        <v>1834</v>
      </c>
      <c r="C1796" s="40">
        <v>45307</v>
      </c>
      <c r="D1796" s="2">
        <v>1</v>
      </c>
      <c r="E1796" s="4">
        <v>5193.41</v>
      </c>
      <c r="F1796" s="4"/>
      <c r="G1796" s="4" t="str">
        <f t="shared" ref="G1796:G1859" si="310">B1796</f>
        <v>C02867</v>
      </c>
      <c r="H1796" s="40">
        <f t="shared" ref="H1796:H1859" si="311">C1796</f>
        <v>45307</v>
      </c>
      <c r="I1796" s="2">
        <f t="shared" ref="I1796:I1859" si="312">D1796</f>
        <v>1</v>
      </c>
      <c r="J1796" s="4">
        <f t="shared" ref="J1796:J1859" si="313">E1796</f>
        <v>5193.41</v>
      </c>
      <c r="K1796">
        <f t="shared" ref="K1796:K1859" si="314">VLOOKUP(H1796,$P$5:$Q$9,2,TRUE)</f>
        <v>1</v>
      </c>
      <c r="L1796">
        <f t="shared" ref="L1796:L1859" si="315">VLOOKUP(I1796,$P$12:$Q$16,2,TRUE)</f>
        <v>3</v>
      </c>
      <c r="M1796">
        <f t="shared" ref="M1796:M1859" si="316">VLOOKUP(J1796,$P$19:$Q$23,2,TRUE)</f>
        <v>5</v>
      </c>
      <c r="N1796" s="53">
        <f t="shared" ref="N1796:N1859" si="317">(K1796+L1796+M1796)/3</f>
        <v>3</v>
      </c>
      <c r="S1796" s="55" t="str">
        <f t="shared" ref="S1796:S1859" si="318">G1796</f>
        <v>C02867</v>
      </c>
      <c r="T1796" s="56">
        <f t="shared" ref="T1796:U1859" si="319">$N1796</f>
        <v>3</v>
      </c>
      <c r="U1796" s="57">
        <f t="shared" si="319"/>
        <v>3</v>
      </c>
      <c r="V1796" s="51" t="str">
        <f t="shared" ref="V1796:V1859" si="320">IF(U1796&gt;4,"Champions",IF(AND(U1796&gt;3,U1796&lt;=4),"Loyal or Potential Loyalists",IF(AND(U1796&gt;2,U1796&lt;=3),"At Risk Customers","Lost Customers")))</f>
        <v>At Risk Customers</v>
      </c>
    </row>
    <row r="1797" spans="2:22" x14ac:dyDescent="0.25">
      <c r="B1797" t="s">
        <v>1835</v>
      </c>
      <c r="C1797" s="40">
        <v>45832</v>
      </c>
      <c r="D1797" s="2">
        <v>3</v>
      </c>
      <c r="E1797" s="4">
        <v>2338.92</v>
      </c>
      <c r="F1797" s="4"/>
      <c r="G1797" s="4" t="str">
        <f t="shared" si="310"/>
        <v>C02868</v>
      </c>
      <c r="H1797" s="40">
        <f t="shared" si="311"/>
        <v>45832</v>
      </c>
      <c r="I1797" s="2">
        <f t="shared" si="312"/>
        <v>3</v>
      </c>
      <c r="J1797" s="4">
        <f t="shared" si="313"/>
        <v>2338.92</v>
      </c>
      <c r="K1797">
        <f t="shared" si="314"/>
        <v>4</v>
      </c>
      <c r="L1797">
        <f t="shared" si="315"/>
        <v>4</v>
      </c>
      <c r="M1797">
        <f t="shared" si="316"/>
        <v>4</v>
      </c>
      <c r="N1797" s="53">
        <f t="shared" si="317"/>
        <v>4</v>
      </c>
      <c r="S1797" s="55" t="str">
        <f t="shared" si="318"/>
        <v>C02868</v>
      </c>
      <c r="T1797" s="56">
        <f t="shared" si="319"/>
        <v>4</v>
      </c>
      <c r="U1797" s="57">
        <f t="shared" si="319"/>
        <v>4</v>
      </c>
      <c r="V1797" s="51" t="str">
        <f t="shared" si="320"/>
        <v>Loyal or Potential Loyalists</v>
      </c>
    </row>
    <row r="1798" spans="2:22" x14ac:dyDescent="0.25">
      <c r="B1798" t="s">
        <v>1836</v>
      </c>
      <c r="C1798" s="40">
        <v>45442</v>
      </c>
      <c r="D1798" s="2">
        <v>1</v>
      </c>
      <c r="E1798" s="4">
        <v>2218.9699999999998</v>
      </c>
      <c r="F1798" s="4"/>
      <c r="G1798" s="4" t="str">
        <f t="shared" si="310"/>
        <v>C02870</v>
      </c>
      <c r="H1798" s="40">
        <f t="shared" si="311"/>
        <v>45442</v>
      </c>
      <c r="I1798" s="2">
        <f t="shared" si="312"/>
        <v>1</v>
      </c>
      <c r="J1798" s="4">
        <f t="shared" si="313"/>
        <v>2218.9699999999998</v>
      </c>
      <c r="K1798">
        <f t="shared" si="314"/>
        <v>2</v>
      </c>
      <c r="L1798">
        <f t="shared" si="315"/>
        <v>3</v>
      </c>
      <c r="M1798">
        <f t="shared" si="316"/>
        <v>4</v>
      </c>
      <c r="N1798" s="53">
        <f t="shared" si="317"/>
        <v>3</v>
      </c>
      <c r="S1798" s="55" t="str">
        <f t="shared" si="318"/>
        <v>C02870</v>
      </c>
      <c r="T1798" s="56">
        <f t="shared" si="319"/>
        <v>3</v>
      </c>
      <c r="U1798" s="57">
        <f t="shared" si="319"/>
        <v>3</v>
      </c>
      <c r="V1798" s="51" t="str">
        <f t="shared" si="320"/>
        <v>At Risk Customers</v>
      </c>
    </row>
    <row r="1799" spans="2:22" x14ac:dyDescent="0.25">
      <c r="B1799" t="s">
        <v>1837</v>
      </c>
      <c r="C1799" s="40">
        <v>45545</v>
      </c>
      <c r="D1799" s="2">
        <v>4</v>
      </c>
      <c r="E1799" s="4">
        <v>5709.5</v>
      </c>
      <c r="F1799" s="4"/>
      <c r="G1799" s="4" t="str">
        <f t="shared" si="310"/>
        <v>C02871</v>
      </c>
      <c r="H1799" s="40">
        <f t="shared" si="311"/>
        <v>45545</v>
      </c>
      <c r="I1799" s="2">
        <f t="shared" si="312"/>
        <v>4</v>
      </c>
      <c r="J1799" s="4">
        <f t="shared" si="313"/>
        <v>5709.5</v>
      </c>
      <c r="K1799">
        <f t="shared" si="314"/>
        <v>2</v>
      </c>
      <c r="L1799">
        <f t="shared" si="315"/>
        <v>5</v>
      </c>
      <c r="M1799">
        <f t="shared" si="316"/>
        <v>5</v>
      </c>
      <c r="N1799" s="53">
        <f t="shared" si="317"/>
        <v>4</v>
      </c>
      <c r="S1799" s="55" t="str">
        <f t="shared" si="318"/>
        <v>C02871</v>
      </c>
      <c r="T1799" s="56">
        <f t="shared" si="319"/>
        <v>4</v>
      </c>
      <c r="U1799" s="57">
        <f t="shared" si="319"/>
        <v>4</v>
      </c>
      <c r="V1799" s="51" t="str">
        <f t="shared" si="320"/>
        <v>Loyal or Potential Loyalists</v>
      </c>
    </row>
    <row r="1800" spans="2:22" x14ac:dyDescent="0.25">
      <c r="B1800" t="s">
        <v>1838</v>
      </c>
      <c r="C1800" s="40">
        <v>45309</v>
      </c>
      <c r="D1800" s="2">
        <v>1</v>
      </c>
      <c r="E1800" s="4">
        <v>3855.02</v>
      </c>
      <c r="F1800" s="4"/>
      <c r="G1800" s="4" t="str">
        <f t="shared" si="310"/>
        <v>C02873</v>
      </c>
      <c r="H1800" s="40">
        <f t="shared" si="311"/>
        <v>45309</v>
      </c>
      <c r="I1800" s="2">
        <f t="shared" si="312"/>
        <v>1</v>
      </c>
      <c r="J1800" s="4">
        <f t="shared" si="313"/>
        <v>3855.02</v>
      </c>
      <c r="K1800">
        <f t="shared" si="314"/>
        <v>1</v>
      </c>
      <c r="L1800">
        <f t="shared" si="315"/>
        <v>3</v>
      </c>
      <c r="M1800">
        <f t="shared" si="316"/>
        <v>5</v>
      </c>
      <c r="N1800" s="53">
        <f t="shared" si="317"/>
        <v>3</v>
      </c>
      <c r="S1800" s="55" t="str">
        <f t="shared" si="318"/>
        <v>C02873</v>
      </c>
      <c r="T1800" s="56">
        <f t="shared" si="319"/>
        <v>3</v>
      </c>
      <c r="U1800" s="57">
        <f t="shared" si="319"/>
        <v>3</v>
      </c>
      <c r="V1800" s="51" t="str">
        <f t="shared" si="320"/>
        <v>At Risk Customers</v>
      </c>
    </row>
    <row r="1801" spans="2:22" x14ac:dyDescent="0.25">
      <c r="B1801" t="s">
        <v>1839</v>
      </c>
      <c r="C1801" s="40">
        <v>45875</v>
      </c>
      <c r="D1801" s="2">
        <v>6</v>
      </c>
      <c r="E1801" s="4">
        <v>3922.59</v>
      </c>
      <c r="F1801" s="4"/>
      <c r="G1801" s="4" t="str">
        <f t="shared" si="310"/>
        <v>C02874</v>
      </c>
      <c r="H1801" s="40">
        <f t="shared" si="311"/>
        <v>45875</v>
      </c>
      <c r="I1801" s="2">
        <f t="shared" si="312"/>
        <v>6</v>
      </c>
      <c r="J1801" s="4">
        <f t="shared" si="313"/>
        <v>3922.59</v>
      </c>
      <c r="K1801">
        <f t="shared" si="314"/>
        <v>4</v>
      </c>
      <c r="L1801">
        <f t="shared" si="315"/>
        <v>5</v>
      </c>
      <c r="M1801">
        <f t="shared" si="316"/>
        <v>5</v>
      </c>
      <c r="N1801" s="53">
        <f t="shared" si="317"/>
        <v>4.666666666666667</v>
      </c>
      <c r="S1801" s="55" t="str">
        <f t="shared" si="318"/>
        <v>C02874</v>
      </c>
      <c r="T1801" s="56">
        <f t="shared" si="319"/>
        <v>4.666666666666667</v>
      </c>
      <c r="U1801" s="57">
        <f t="shared" si="319"/>
        <v>4.666666666666667</v>
      </c>
      <c r="V1801" s="51" t="str">
        <f t="shared" si="320"/>
        <v>Champions</v>
      </c>
    </row>
    <row r="1802" spans="2:22" x14ac:dyDescent="0.25">
      <c r="B1802" t="s">
        <v>1840</v>
      </c>
      <c r="C1802" s="40">
        <v>45390</v>
      </c>
      <c r="D1802" s="2">
        <v>1</v>
      </c>
      <c r="E1802" s="4">
        <v>2464.64</v>
      </c>
      <c r="F1802" s="4"/>
      <c r="G1802" s="4" t="str">
        <f t="shared" si="310"/>
        <v>C02877</v>
      </c>
      <c r="H1802" s="40">
        <f t="shared" si="311"/>
        <v>45390</v>
      </c>
      <c r="I1802" s="2">
        <f t="shared" si="312"/>
        <v>1</v>
      </c>
      <c r="J1802" s="4">
        <f t="shared" si="313"/>
        <v>2464.64</v>
      </c>
      <c r="K1802">
        <f t="shared" si="314"/>
        <v>2</v>
      </c>
      <c r="L1802">
        <f t="shared" si="315"/>
        <v>3</v>
      </c>
      <c r="M1802">
        <f t="shared" si="316"/>
        <v>4</v>
      </c>
      <c r="N1802" s="53">
        <f t="shared" si="317"/>
        <v>3</v>
      </c>
      <c r="S1802" s="55" t="str">
        <f t="shared" si="318"/>
        <v>C02877</v>
      </c>
      <c r="T1802" s="56">
        <f t="shared" si="319"/>
        <v>3</v>
      </c>
      <c r="U1802" s="57">
        <f t="shared" si="319"/>
        <v>3</v>
      </c>
      <c r="V1802" s="51" t="str">
        <f t="shared" si="320"/>
        <v>At Risk Customers</v>
      </c>
    </row>
    <row r="1803" spans="2:22" x14ac:dyDescent="0.25">
      <c r="B1803" t="s">
        <v>1841</v>
      </c>
      <c r="C1803" s="40">
        <v>45759</v>
      </c>
      <c r="D1803" s="2">
        <v>3</v>
      </c>
      <c r="E1803" s="4">
        <v>641.04</v>
      </c>
      <c r="F1803" s="4"/>
      <c r="G1803" s="4" t="str">
        <f t="shared" si="310"/>
        <v>C02878</v>
      </c>
      <c r="H1803" s="40">
        <f t="shared" si="311"/>
        <v>45759</v>
      </c>
      <c r="I1803" s="2">
        <f t="shared" si="312"/>
        <v>3</v>
      </c>
      <c r="J1803" s="4">
        <f t="shared" si="313"/>
        <v>641.04</v>
      </c>
      <c r="K1803">
        <f t="shared" si="314"/>
        <v>3</v>
      </c>
      <c r="L1803">
        <f t="shared" si="315"/>
        <v>4</v>
      </c>
      <c r="M1803">
        <f t="shared" si="316"/>
        <v>3</v>
      </c>
      <c r="N1803" s="53">
        <f t="shared" si="317"/>
        <v>3.3333333333333335</v>
      </c>
      <c r="S1803" s="55" t="str">
        <f t="shared" si="318"/>
        <v>C02878</v>
      </c>
      <c r="T1803" s="56">
        <f t="shared" si="319"/>
        <v>3.3333333333333335</v>
      </c>
      <c r="U1803" s="57">
        <f t="shared" si="319"/>
        <v>3.3333333333333335</v>
      </c>
      <c r="V1803" s="51" t="str">
        <f t="shared" si="320"/>
        <v>Loyal or Potential Loyalists</v>
      </c>
    </row>
    <row r="1804" spans="2:22" x14ac:dyDescent="0.25">
      <c r="B1804" t="s">
        <v>1842</v>
      </c>
      <c r="C1804" s="40">
        <v>45865</v>
      </c>
      <c r="D1804" s="2">
        <v>19</v>
      </c>
      <c r="E1804" s="4">
        <v>15719.67</v>
      </c>
      <c r="F1804" s="4"/>
      <c r="G1804" s="4" t="str">
        <f t="shared" si="310"/>
        <v>C02881</v>
      </c>
      <c r="H1804" s="40">
        <f t="shared" si="311"/>
        <v>45865</v>
      </c>
      <c r="I1804" s="2">
        <f t="shared" si="312"/>
        <v>19</v>
      </c>
      <c r="J1804" s="4">
        <f t="shared" si="313"/>
        <v>15719.67</v>
      </c>
      <c r="K1804">
        <f t="shared" si="314"/>
        <v>4</v>
      </c>
      <c r="L1804">
        <f t="shared" si="315"/>
        <v>5</v>
      </c>
      <c r="M1804">
        <f t="shared" si="316"/>
        <v>5</v>
      </c>
      <c r="N1804" s="53">
        <f t="shared" si="317"/>
        <v>4.666666666666667</v>
      </c>
      <c r="S1804" s="55" t="str">
        <f t="shared" si="318"/>
        <v>C02881</v>
      </c>
      <c r="T1804" s="56">
        <f t="shared" si="319"/>
        <v>4.666666666666667</v>
      </c>
      <c r="U1804" s="57">
        <f t="shared" si="319"/>
        <v>4.666666666666667</v>
      </c>
      <c r="V1804" s="51" t="str">
        <f t="shared" si="320"/>
        <v>Champions</v>
      </c>
    </row>
    <row r="1805" spans="2:22" x14ac:dyDescent="0.25">
      <c r="B1805" t="s">
        <v>1843</v>
      </c>
      <c r="C1805" s="40">
        <v>45274</v>
      </c>
      <c r="D1805" s="2">
        <v>1</v>
      </c>
      <c r="E1805" s="4">
        <v>283.47000000000003</v>
      </c>
      <c r="F1805" s="4"/>
      <c r="G1805" s="4" t="str">
        <f t="shared" si="310"/>
        <v>C02884</v>
      </c>
      <c r="H1805" s="40">
        <f t="shared" si="311"/>
        <v>45274</v>
      </c>
      <c r="I1805" s="2">
        <f t="shared" si="312"/>
        <v>1</v>
      </c>
      <c r="J1805" s="4">
        <f t="shared" si="313"/>
        <v>283.47000000000003</v>
      </c>
      <c r="K1805">
        <f t="shared" si="314"/>
        <v>1</v>
      </c>
      <c r="L1805">
        <f t="shared" si="315"/>
        <v>3</v>
      </c>
      <c r="M1805">
        <f t="shared" si="316"/>
        <v>2</v>
      </c>
      <c r="N1805" s="53">
        <f t="shared" si="317"/>
        <v>2</v>
      </c>
      <c r="S1805" s="55" t="str">
        <f t="shared" si="318"/>
        <v>C02884</v>
      </c>
      <c r="T1805" s="56">
        <f t="shared" si="319"/>
        <v>2</v>
      </c>
      <c r="U1805" s="57">
        <f t="shared" si="319"/>
        <v>2</v>
      </c>
      <c r="V1805" s="51" t="str">
        <f t="shared" si="320"/>
        <v>Lost Customers</v>
      </c>
    </row>
    <row r="1806" spans="2:22" x14ac:dyDescent="0.25">
      <c r="B1806" t="s">
        <v>1844</v>
      </c>
      <c r="C1806" s="40">
        <v>45886</v>
      </c>
      <c r="D1806" s="2">
        <v>1</v>
      </c>
      <c r="E1806" s="4">
        <v>139.16999999999999</v>
      </c>
      <c r="F1806" s="4"/>
      <c r="G1806" s="4" t="str">
        <f t="shared" si="310"/>
        <v>C02885</v>
      </c>
      <c r="H1806" s="40">
        <f t="shared" si="311"/>
        <v>45886</v>
      </c>
      <c r="I1806" s="2">
        <f t="shared" si="312"/>
        <v>1</v>
      </c>
      <c r="J1806" s="4">
        <f t="shared" si="313"/>
        <v>139.16999999999999</v>
      </c>
      <c r="K1806">
        <f t="shared" si="314"/>
        <v>4</v>
      </c>
      <c r="L1806">
        <f t="shared" si="315"/>
        <v>3</v>
      </c>
      <c r="M1806">
        <f t="shared" si="316"/>
        <v>1</v>
      </c>
      <c r="N1806" s="53">
        <f t="shared" si="317"/>
        <v>2.6666666666666665</v>
      </c>
      <c r="S1806" s="55" t="str">
        <f t="shared" si="318"/>
        <v>C02885</v>
      </c>
      <c r="T1806" s="56">
        <f t="shared" si="319"/>
        <v>2.6666666666666665</v>
      </c>
      <c r="U1806" s="57">
        <f t="shared" si="319"/>
        <v>2.6666666666666665</v>
      </c>
      <c r="V1806" s="51" t="str">
        <f t="shared" si="320"/>
        <v>At Risk Customers</v>
      </c>
    </row>
    <row r="1807" spans="2:22" x14ac:dyDescent="0.25">
      <c r="B1807" t="s">
        <v>1845</v>
      </c>
      <c r="C1807" s="40">
        <v>45933</v>
      </c>
      <c r="D1807" s="2">
        <v>3</v>
      </c>
      <c r="E1807" s="4">
        <v>946.18</v>
      </c>
      <c r="F1807" s="4"/>
      <c r="G1807" s="4" t="str">
        <f t="shared" si="310"/>
        <v>C02886</v>
      </c>
      <c r="H1807" s="40">
        <f t="shared" si="311"/>
        <v>45933</v>
      </c>
      <c r="I1807" s="2">
        <f t="shared" si="312"/>
        <v>3</v>
      </c>
      <c r="J1807" s="4">
        <f t="shared" si="313"/>
        <v>946.18</v>
      </c>
      <c r="K1807">
        <f t="shared" si="314"/>
        <v>4</v>
      </c>
      <c r="L1807">
        <f t="shared" si="315"/>
        <v>4</v>
      </c>
      <c r="M1807">
        <f t="shared" si="316"/>
        <v>3</v>
      </c>
      <c r="N1807" s="53">
        <f t="shared" si="317"/>
        <v>3.6666666666666665</v>
      </c>
      <c r="S1807" s="55" t="str">
        <f t="shared" si="318"/>
        <v>C02886</v>
      </c>
      <c r="T1807" s="56">
        <f t="shared" si="319"/>
        <v>3.6666666666666665</v>
      </c>
      <c r="U1807" s="57">
        <f t="shared" si="319"/>
        <v>3.6666666666666665</v>
      </c>
      <c r="V1807" s="51" t="str">
        <f t="shared" si="320"/>
        <v>Loyal or Potential Loyalists</v>
      </c>
    </row>
    <row r="1808" spans="2:22" x14ac:dyDescent="0.25">
      <c r="B1808" t="s">
        <v>1846</v>
      </c>
      <c r="C1808" s="40">
        <v>45822</v>
      </c>
      <c r="D1808" s="2">
        <v>4</v>
      </c>
      <c r="E1808" s="4">
        <v>1816.83</v>
      </c>
      <c r="F1808" s="4"/>
      <c r="G1808" s="4" t="str">
        <f t="shared" si="310"/>
        <v>C02887</v>
      </c>
      <c r="H1808" s="40">
        <f t="shared" si="311"/>
        <v>45822</v>
      </c>
      <c r="I1808" s="2">
        <f t="shared" si="312"/>
        <v>4</v>
      </c>
      <c r="J1808" s="4">
        <f t="shared" si="313"/>
        <v>1816.83</v>
      </c>
      <c r="K1808">
        <f t="shared" si="314"/>
        <v>4</v>
      </c>
      <c r="L1808">
        <f t="shared" si="315"/>
        <v>5</v>
      </c>
      <c r="M1808">
        <f t="shared" si="316"/>
        <v>4</v>
      </c>
      <c r="N1808" s="53">
        <f t="shared" si="317"/>
        <v>4.333333333333333</v>
      </c>
      <c r="S1808" s="55" t="str">
        <f t="shared" si="318"/>
        <v>C02887</v>
      </c>
      <c r="T1808" s="56">
        <f t="shared" si="319"/>
        <v>4.333333333333333</v>
      </c>
      <c r="U1808" s="57">
        <f t="shared" si="319"/>
        <v>4.333333333333333</v>
      </c>
      <c r="V1808" s="51" t="str">
        <f t="shared" si="320"/>
        <v>Champions</v>
      </c>
    </row>
    <row r="1809" spans="2:22" x14ac:dyDescent="0.25">
      <c r="B1809" t="s">
        <v>1847</v>
      </c>
      <c r="C1809" s="40">
        <v>45767</v>
      </c>
      <c r="D1809" s="2">
        <v>4</v>
      </c>
      <c r="E1809" s="4">
        <v>1187.27</v>
      </c>
      <c r="F1809" s="4"/>
      <c r="G1809" s="4" t="str">
        <f t="shared" si="310"/>
        <v>C02889</v>
      </c>
      <c r="H1809" s="40">
        <f t="shared" si="311"/>
        <v>45767</v>
      </c>
      <c r="I1809" s="2">
        <f t="shared" si="312"/>
        <v>4</v>
      </c>
      <c r="J1809" s="4">
        <f t="shared" si="313"/>
        <v>1187.27</v>
      </c>
      <c r="K1809">
        <f t="shared" si="314"/>
        <v>3</v>
      </c>
      <c r="L1809">
        <f t="shared" si="315"/>
        <v>5</v>
      </c>
      <c r="M1809">
        <f t="shared" si="316"/>
        <v>3</v>
      </c>
      <c r="N1809" s="53">
        <f t="shared" si="317"/>
        <v>3.6666666666666665</v>
      </c>
      <c r="S1809" s="55" t="str">
        <f t="shared" si="318"/>
        <v>C02889</v>
      </c>
      <c r="T1809" s="56">
        <f t="shared" si="319"/>
        <v>3.6666666666666665</v>
      </c>
      <c r="U1809" s="57">
        <f t="shared" si="319"/>
        <v>3.6666666666666665</v>
      </c>
      <c r="V1809" s="51" t="str">
        <f t="shared" si="320"/>
        <v>Loyal or Potential Loyalists</v>
      </c>
    </row>
    <row r="1810" spans="2:22" x14ac:dyDescent="0.25">
      <c r="B1810" t="s">
        <v>1848</v>
      </c>
      <c r="C1810" s="40">
        <v>45740</v>
      </c>
      <c r="D1810" s="2">
        <v>2</v>
      </c>
      <c r="E1810" s="4">
        <v>596.52</v>
      </c>
      <c r="F1810" s="4"/>
      <c r="G1810" s="4" t="str">
        <f t="shared" si="310"/>
        <v>C02890</v>
      </c>
      <c r="H1810" s="40">
        <f t="shared" si="311"/>
        <v>45740</v>
      </c>
      <c r="I1810" s="2">
        <f t="shared" si="312"/>
        <v>2</v>
      </c>
      <c r="J1810" s="4">
        <f t="shared" si="313"/>
        <v>596.52</v>
      </c>
      <c r="K1810">
        <f t="shared" si="314"/>
        <v>3</v>
      </c>
      <c r="L1810">
        <f t="shared" si="315"/>
        <v>4</v>
      </c>
      <c r="M1810">
        <f t="shared" si="316"/>
        <v>3</v>
      </c>
      <c r="N1810" s="53">
        <f t="shared" si="317"/>
        <v>3.3333333333333335</v>
      </c>
      <c r="S1810" s="55" t="str">
        <f t="shared" si="318"/>
        <v>C02890</v>
      </c>
      <c r="T1810" s="56">
        <f t="shared" si="319"/>
        <v>3.3333333333333335</v>
      </c>
      <c r="U1810" s="57">
        <f t="shared" si="319"/>
        <v>3.3333333333333335</v>
      </c>
      <c r="V1810" s="51" t="str">
        <f t="shared" si="320"/>
        <v>Loyal or Potential Loyalists</v>
      </c>
    </row>
    <row r="1811" spans="2:22" x14ac:dyDescent="0.25">
      <c r="B1811" t="s">
        <v>1849</v>
      </c>
      <c r="C1811" s="40">
        <v>45695</v>
      </c>
      <c r="D1811" s="2">
        <v>2</v>
      </c>
      <c r="E1811" s="4">
        <v>584.32000000000005</v>
      </c>
      <c r="F1811" s="4"/>
      <c r="G1811" s="4" t="str">
        <f t="shared" si="310"/>
        <v>C02891</v>
      </c>
      <c r="H1811" s="40">
        <f t="shared" si="311"/>
        <v>45695</v>
      </c>
      <c r="I1811" s="2">
        <f t="shared" si="312"/>
        <v>2</v>
      </c>
      <c r="J1811" s="4">
        <f t="shared" si="313"/>
        <v>584.32000000000005</v>
      </c>
      <c r="K1811">
        <f t="shared" si="314"/>
        <v>3</v>
      </c>
      <c r="L1811">
        <f t="shared" si="315"/>
        <v>4</v>
      </c>
      <c r="M1811">
        <f t="shared" si="316"/>
        <v>3</v>
      </c>
      <c r="N1811" s="53">
        <f t="shared" si="317"/>
        <v>3.3333333333333335</v>
      </c>
      <c r="S1811" s="55" t="str">
        <f t="shared" si="318"/>
        <v>C02891</v>
      </c>
      <c r="T1811" s="56">
        <f t="shared" si="319"/>
        <v>3.3333333333333335</v>
      </c>
      <c r="U1811" s="57">
        <f t="shared" si="319"/>
        <v>3.3333333333333335</v>
      </c>
      <c r="V1811" s="51" t="str">
        <f t="shared" si="320"/>
        <v>Loyal or Potential Loyalists</v>
      </c>
    </row>
    <row r="1812" spans="2:22" x14ac:dyDescent="0.25">
      <c r="B1812" t="s">
        <v>1850</v>
      </c>
      <c r="C1812" s="40">
        <v>45510</v>
      </c>
      <c r="D1812" s="2">
        <v>3</v>
      </c>
      <c r="E1812" s="4">
        <v>634.69000000000005</v>
      </c>
      <c r="F1812" s="4"/>
      <c r="G1812" s="4" t="str">
        <f t="shared" si="310"/>
        <v>C02893</v>
      </c>
      <c r="H1812" s="40">
        <f t="shared" si="311"/>
        <v>45510</v>
      </c>
      <c r="I1812" s="2">
        <f t="shared" si="312"/>
        <v>3</v>
      </c>
      <c r="J1812" s="4">
        <f t="shared" si="313"/>
        <v>634.69000000000005</v>
      </c>
      <c r="K1812">
        <f t="shared" si="314"/>
        <v>2</v>
      </c>
      <c r="L1812">
        <f t="shared" si="315"/>
        <v>4</v>
      </c>
      <c r="M1812">
        <f t="shared" si="316"/>
        <v>3</v>
      </c>
      <c r="N1812" s="53">
        <f t="shared" si="317"/>
        <v>3</v>
      </c>
      <c r="S1812" s="55" t="str">
        <f t="shared" si="318"/>
        <v>C02893</v>
      </c>
      <c r="T1812" s="56">
        <f t="shared" si="319"/>
        <v>3</v>
      </c>
      <c r="U1812" s="57">
        <f t="shared" si="319"/>
        <v>3</v>
      </c>
      <c r="V1812" s="51" t="str">
        <f t="shared" si="320"/>
        <v>At Risk Customers</v>
      </c>
    </row>
    <row r="1813" spans="2:22" x14ac:dyDescent="0.25">
      <c r="B1813" t="s">
        <v>1851</v>
      </c>
      <c r="C1813" s="40">
        <v>46024</v>
      </c>
      <c r="D1813" s="2">
        <v>2</v>
      </c>
      <c r="E1813" s="4">
        <v>688.49</v>
      </c>
      <c r="F1813" s="4"/>
      <c r="G1813" s="4" t="str">
        <f t="shared" si="310"/>
        <v>C02894</v>
      </c>
      <c r="H1813" s="40">
        <f t="shared" si="311"/>
        <v>46024</v>
      </c>
      <c r="I1813" s="2">
        <f t="shared" si="312"/>
        <v>2</v>
      </c>
      <c r="J1813" s="4">
        <f t="shared" si="313"/>
        <v>688.49</v>
      </c>
      <c r="K1813">
        <f t="shared" si="314"/>
        <v>5</v>
      </c>
      <c r="L1813">
        <f t="shared" si="315"/>
        <v>4</v>
      </c>
      <c r="M1813">
        <f t="shared" si="316"/>
        <v>3</v>
      </c>
      <c r="N1813" s="53">
        <f t="shared" si="317"/>
        <v>4</v>
      </c>
      <c r="S1813" s="55" t="str">
        <f t="shared" si="318"/>
        <v>C02894</v>
      </c>
      <c r="T1813" s="56">
        <f t="shared" si="319"/>
        <v>4</v>
      </c>
      <c r="U1813" s="57">
        <f t="shared" si="319"/>
        <v>4</v>
      </c>
      <c r="V1813" s="51" t="str">
        <f t="shared" si="320"/>
        <v>Loyal or Potential Loyalists</v>
      </c>
    </row>
    <row r="1814" spans="2:22" x14ac:dyDescent="0.25">
      <c r="B1814" t="s">
        <v>1852</v>
      </c>
      <c r="C1814" s="40">
        <v>45643</v>
      </c>
      <c r="D1814" s="2">
        <v>2</v>
      </c>
      <c r="E1814" s="4">
        <v>552.70000000000005</v>
      </c>
      <c r="F1814" s="4"/>
      <c r="G1814" s="4" t="str">
        <f t="shared" si="310"/>
        <v>C02896</v>
      </c>
      <c r="H1814" s="40">
        <f t="shared" si="311"/>
        <v>45643</v>
      </c>
      <c r="I1814" s="2">
        <f t="shared" si="312"/>
        <v>2</v>
      </c>
      <c r="J1814" s="4">
        <f t="shared" si="313"/>
        <v>552.70000000000005</v>
      </c>
      <c r="K1814">
        <f t="shared" si="314"/>
        <v>3</v>
      </c>
      <c r="L1814">
        <f t="shared" si="315"/>
        <v>4</v>
      </c>
      <c r="M1814">
        <f t="shared" si="316"/>
        <v>3</v>
      </c>
      <c r="N1814" s="53">
        <f t="shared" si="317"/>
        <v>3.3333333333333335</v>
      </c>
      <c r="S1814" s="55" t="str">
        <f t="shared" si="318"/>
        <v>C02896</v>
      </c>
      <c r="T1814" s="56">
        <f t="shared" si="319"/>
        <v>3.3333333333333335</v>
      </c>
      <c r="U1814" s="57">
        <f t="shared" si="319"/>
        <v>3.3333333333333335</v>
      </c>
      <c r="V1814" s="51" t="str">
        <f t="shared" si="320"/>
        <v>Loyal or Potential Loyalists</v>
      </c>
    </row>
    <row r="1815" spans="2:22" x14ac:dyDescent="0.25">
      <c r="B1815" t="s">
        <v>1853</v>
      </c>
      <c r="C1815" s="40">
        <v>45204</v>
      </c>
      <c r="D1815" s="2">
        <v>2</v>
      </c>
      <c r="E1815" s="4">
        <v>2499.4</v>
      </c>
      <c r="F1815" s="4"/>
      <c r="G1815" s="4" t="str">
        <f t="shared" si="310"/>
        <v>C02897</v>
      </c>
      <c r="H1815" s="40">
        <f t="shared" si="311"/>
        <v>45204</v>
      </c>
      <c r="I1815" s="2">
        <f t="shared" si="312"/>
        <v>2</v>
      </c>
      <c r="J1815" s="4">
        <f t="shared" si="313"/>
        <v>2499.4</v>
      </c>
      <c r="K1815">
        <f t="shared" si="314"/>
        <v>1</v>
      </c>
      <c r="L1815">
        <f t="shared" si="315"/>
        <v>4</v>
      </c>
      <c r="M1815">
        <f t="shared" si="316"/>
        <v>4</v>
      </c>
      <c r="N1815" s="53">
        <f t="shared" si="317"/>
        <v>3</v>
      </c>
      <c r="S1815" s="55" t="str">
        <f t="shared" si="318"/>
        <v>C02897</v>
      </c>
      <c r="T1815" s="56">
        <f t="shared" si="319"/>
        <v>3</v>
      </c>
      <c r="U1815" s="57">
        <f t="shared" si="319"/>
        <v>3</v>
      </c>
      <c r="V1815" s="51" t="str">
        <f t="shared" si="320"/>
        <v>At Risk Customers</v>
      </c>
    </row>
    <row r="1816" spans="2:22" x14ac:dyDescent="0.25">
      <c r="B1816" t="s">
        <v>1854</v>
      </c>
      <c r="C1816" s="40">
        <v>45791</v>
      </c>
      <c r="D1816" s="2">
        <v>2</v>
      </c>
      <c r="E1816" s="4">
        <v>992.8</v>
      </c>
      <c r="F1816" s="4"/>
      <c r="G1816" s="4" t="str">
        <f t="shared" si="310"/>
        <v>C02898</v>
      </c>
      <c r="H1816" s="40">
        <f t="shared" si="311"/>
        <v>45791</v>
      </c>
      <c r="I1816" s="2">
        <f t="shared" si="312"/>
        <v>2</v>
      </c>
      <c r="J1816" s="4">
        <f t="shared" si="313"/>
        <v>992.8</v>
      </c>
      <c r="K1816">
        <f t="shared" si="314"/>
        <v>3</v>
      </c>
      <c r="L1816">
        <f t="shared" si="315"/>
        <v>4</v>
      </c>
      <c r="M1816">
        <f t="shared" si="316"/>
        <v>3</v>
      </c>
      <c r="N1816" s="53">
        <f t="shared" si="317"/>
        <v>3.3333333333333335</v>
      </c>
      <c r="S1816" s="55" t="str">
        <f t="shared" si="318"/>
        <v>C02898</v>
      </c>
      <c r="T1816" s="56">
        <f t="shared" si="319"/>
        <v>3.3333333333333335</v>
      </c>
      <c r="U1816" s="57">
        <f t="shared" si="319"/>
        <v>3.3333333333333335</v>
      </c>
      <c r="V1816" s="51" t="str">
        <f t="shared" si="320"/>
        <v>Loyal or Potential Loyalists</v>
      </c>
    </row>
    <row r="1817" spans="2:22" x14ac:dyDescent="0.25">
      <c r="B1817" t="s">
        <v>1855</v>
      </c>
      <c r="C1817" s="40">
        <v>45369</v>
      </c>
      <c r="D1817" s="2">
        <v>7</v>
      </c>
      <c r="E1817" s="4">
        <v>6581.89</v>
      </c>
      <c r="F1817" s="4"/>
      <c r="G1817" s="4" t="str">
        <f t="shared" si="310"/>
        <v>C02900</v>
      </c>
      <c r="H1817" s="40">
        <f t="shared" si="311"/>
        <v>45369</v>
      </c>
      <c r="I1817" s="2">
        <f t="shared" si="312"/>
        <v>7</v>
      </c>
      <c r="J1817" s="4">
        <f t="shared" si="313"/>
        <v>6581.89</v>
      </c>
      <c r="K1817">
        <f t="shared" si="314"/>
        <v>2</v>
      </c>
      <c r="L1817">
        <f t="shared" si="315"/>
        <v>5</v>
      </c>
      <c r="M1817">
        <f t="shared" si="316"/>
        <v>5</v>
      </c>
      <c r="N1817" s="53">
        <f t="shared" si="317"/>
        <v>4</v>
      </c>
      <c r="S1817" s="55" t="str">
        <f t="shared" si="318"/>
        <v>C02900</v>
      </c>
      <c r="T1817" s="56">
        <f t="shared" si="319"/>
        <v>4</v>
      </c>
      <c r="U1817" s="57">
        <f t="shared" si="319"/>
        <v>4</v>
      </c>
      <c r="V1817" s="51" t="str">
        <f t="shared" si="320"/>
        <v>Loyal or Potential Loyalists</v>
      </c>
    </row>
    <row r="1818" spans="2:22" x14ac:dyDescent="0.25">
      <c r="B1818" t="s">
        <v>1856</v>
      </c>
      <c r="C1818" s="40">
        <v>45935</v>
      </c>
      <c r="D1818" s="2">
        <v>8</v>
      </c>
      <c r="E1818" s="4">
        <v>7794.68</v>
      </c>
      <c r="F1818" s="4"/>
      <c r="G1818" s="4" t="str">
        <f t="shared" si="310"/>
        <v>C02903</v>
      </c>
      <c r="H1818" s="40">
        <f t="shared" si="311"/>
        <v>45935</v>
      </c>
      <c r="I1818" s="2">
        <f t="shared" si="312"/>
        <v>8</v>
      </c>
      <c r="J1818" s="4">
        <f t="shared" si="313"/>
        <v>7794.68</v>
      </c>
      <c r="K1818">
        <f t="shared" si="314"/>
        <v>4</v>
      </c>
      <c r="L1818">
        <f t="shared" si="315"/>
        <v>5</v>
      </c>
      <c r="M1818">
        <f t="shared" si="316"/>
        <v>5</v>
      </c>
      <c r="N1818" s="53">
        <f t="shared" si="317"/>
        <v>4.666666666666667</v>
      </c>
      <c r="S1818" s="55" t="str">
        <f t="shared" si="318"/>
        <v>C02903</v>
      </c>
      <c r="T1818" s="56">
        <f t="shared" si="319"/>
        <v>4.666666666666667</v>
      </c>
      <c r="U1818" s="57">
        <f t="shared" si="319"/>
        <v>4.666666666666667</v>
      </c>
      <c r="V1818" s="51" t="str">
        <f t="shared" si="320"/>
        <v>Champions</v>
      </c>
    </row>
    <row r="1819" spans="2:22" x14ac:dyDescent="0.25">
      <c r="B1819" t="s">
        <v>1857</v>
      </c>
      <c r="C1819" s="40">
        <v>45960</v>
      </c>
      <c r="D1819" s="2">
        <v>1</v>
      </c>
      <c r="E1819" s="4">
        <v>148.29</v>
      </c>
      <c r="F1819" s="4"/>
      <c r="G1819" s="4" t="str">
        <f t="shared" si="310"/>
        <v>C02904</v>
      </c>
      <c r="H1819" s="40">
        <f t="shared" si="311"/>
        <v>45960</v>
      </c>
      <c r="I1819" s="2">
        <f t="shared" si="312"/>
        <v>1</v>
      </c>
      <c r="J1819" s="4">
        <f t="shared" si="313"/>
        <v>148.29</v>
      </c>
      <c r="K1819">
        <f t="shared" si="314"/>
        <v>5</v>
      </c>
      <c r="L1819">
        <f t="shared" si="315"/>
        <v>3</v>
      </c>
      <c r="M1819">
        <f t="shared" si="316"/>
        <v>1</v>
      </c>
      <c r="N1819" s="53">
        <f t="shared" si="317"/>
        <v>3</v>
      </c>
      <c r="S1819" s="55" t="str">
        <f t="shared" si="318"/>
        <v>C02904</v>
      </c>
      <c r="T1819" s="56">
        <f t="shared" si="319"/>
        <v>3</v>
      </c>
      <c r="U1819" s="57">
        <f t="shared" si="319"/>
        <v>3</v>
      </c>
      <c r="V1819" s="51" t="str">
        <f t="shared" si="320"/>
        <v>At Risk Customers</v>
      </c>
    </row>
    <row r="1820" spans="2:22" x14ac:dyDescent="0.25">
      <c r="B1820" t="s">
        <v>1858</v>
      </c>
      <c r="C1820" s="40">
        <v>45464</v>
      </c>
      <c r="D1820" s="2">
        <v>1</v>
      </c>
      <c r="E1820" s="4">
        <v>335.83</v>
      </c>
      <c r="F1820" s="4"/>
      <c r="G1820" s="4" t="str">
        <f t="shared" si="310"/>
        <v>C02905</v>
      </c>
      <c r="H1820" s="40">
        <f t="shared" si="311"/>
        <v>45464</v>
      </c>
      <c r="I1820" s="2">
        <f t="shared" si="312"/>
        <v>1</v>
      </c>
      <c r="J1820" s="4">
        <f t="shared" si="313"/>
        <v>335.83</v>
      </c>
      <c r="K1820">
        <f t="shared" si="314"/>
        <v>2</v>
      </c>
      <c r="L1820">
        <f t="shared" si="315"/>
        <v>3</v>
      </c>
      <c r="M1820">
        <f t="shared" si="316"/>
        <v>2</v>
      </c>
      <c r="N1820" s="53">
        <f t="shared" si="317"/>
        <v>2.3333333333333335</v>
      </c>
      <c r="S1820" s="55" t="str">
        <f t="shared" si="318"/>
        <v>C02905</v>
      </c>
      <c r="T1820" s="56">
        <f t="shared" si="319"/>
        <v>2.3333333333333335</v>
      </c>
      <c r="U1820" s="57">
        <f t="shared" si="319"/>
        <v>2.3333333333333335</v>
      </c>
      <c r="V1820" s="51" t="str">
        <f t="shared" si="320"/>
        <v>At Risk Customers</v>
      </c>
    </row>
    <row r="1821" spans="2:22" x14ac:dyDescent="0.25">
      <c r="B1821" t="s">
        <v>1859</v>
      </c>
      <c r="C1821" s="40">
        <v>45106</v>
      </c>
      <c r="D1821" s="2">
        <v>1</v>
      </c>
      <c r="E1821" s="4">
        <v>275.08</v>
      </c>
      <c r="F1821" s="4"/>
      <c r="G1821" s="4" t="str">
        <f t="shared" si="310"/>
        <v>C02911</v>
      </c>
      <c r="H1821" s="40">
        <f t="shared" si="311"/>
        <v>45106</v>
      </c>
      <c r="I1821" s="2">
        <f t="shared" si="312"/>
        <v>1</v>
      </c>
      <c r="J1821" s="4">
        <f t="shared" si="313"/>
        <v>275.08</v>
      </c>
      <c r="K1821">
        <f t="shared" si="314"/>
        <v>1</v>
      </c>
      <c r="L1821">
        <f t="shared" si="315"/>
        <v>3</v>
      </c>
      <c r="M1821">
        <f t="shared" si="316"/>
        <v>2</v>
      </c>
      <c r="N1821" s="53">
        <f t="shared" si="317"/>
        <v>2</v>
      </c>
      <c r="S1821" s="55" t="str">
        <f t="shared" si="318"/>
        <v>C02911</v>
      </c>
      <c r="T1821" s="56">
        <f t="shared" si="319"/>
        <v>2</v>
      </c>
      <c r="U1821" s="57">
        <f t="shared" si="319"/>
        <v>2</v>
      </c>
      <c r="V1821" s="51" t="str">
        <f t="shared" si="320"/>
        <v>Lost Customers</v>
      </c>
    </row>
    <row r="1822" spans="2:22" x14ac:dyDescent="0.25">
      <c r="B1822" t="s">
        <v>1860</v>
      </c>
      <c r="C1822" s="40">
        <v>45326</v>
      </c>
      <c r="D1822" s="2">
        <v>1</v>
      </c>
      <c r="E1822" s="4">
        <v>121.06</v>
      </c>
      <c r="F1822" s="4"/>
      <c r="G1822" s="4" t="str">
        <f t="shared" si="310"/>
        <v>C02913</v>
      </c>
      <c r="H1822" s="40">
        <f t="shared" si="311"/>
        <v>45326</v>
      </c>
      <c r="I1822" s="2">
        <f t="shared" si="312"/>
        <v>1</v>
      </c>
      <c r="J1822" s="4">
        <f t="shared" si="313"/>
        <v>121.06</v>
      </c>
      <c r="K1822">
        <f t="shared" si="314"/>
        <v>2</v>
      </c>
      <c r="L1822">
        <f t="shared" si="315"/>
        <v>3</v>
      </c>
      <c r="M1822">
        <f t="shared" si="316"/>
        <v>1</v>
      </c>
      <c r="N1822" s="53">
        <f t="shared" si="317"/>
        <v>2</v>
      </c>
      <c r="S1822" s="55" t="str">
        <f t="shared" si="318"/>
        <v>C02913</v>
      </c>
      <c r="T1822" s="56">
        <f t="shared" si="319"/>
        <v>2</v>
      </c>
      <c r="U1822" s="57">
        <f t="shared" si="319"/>
        <v>2</v>
      </c>
      <c r="V1822" s="51" t="str">
        <f t="shared" si="320"/>
        <v>Lost Customers</v>
      </c>
    </row>
    <row r="1823" spans="2:22" x14ac:dyDescent="0.25">
      <c r="B1823" t="s">
        <v>1861</v>
      </c>
      <c r="C1823" s="40">
        <v>45419</v>
      </c>
      <c r="D1823" s="2">
        <v>1</v>
      </c>
      <c r="E1823" s="4">
        <v>267.52999999999997</v>
      </c>
      <c r="F1823" s="4"/>
      <c r="G1823" s="4" t="str">
        <f t="shared" si="310"/>
        <v>C02914</v>
      </c>
      <c r="H1823" s="40">
        <f t="shared" si="311"/>
        <v>45419</v>
      </c>
      <c r="I1823" s="2">
        <f t="shared" si="312"/>
        <v>1</v>
      </c>
      <c r="J1823" s="4">
        <f t="shared" si="313"/>
        <v>267.52999999999997</v>
      </c>
      <c r="K1823">
        <f t="shared" si="314"/>
        <v>2</v>
      </c>
      <c r="L1823">
        <f t="shared" si="315"/>
        <v>3</v>
      </c>
      <c r="M1823">
        <f t="shared" si="316"/>
        <v>2</v>
      </c>
      <c r="N1823" s="53">
        <f t="shared" si="317"/>
        <v>2.3333333333333335</v>
      </c>
      <c r="S1823" s="55" t="str">
        <f t="shared" si="318"/>
        <v>C02914</v>
      </c>
      <c r="T1823" s="56">
        <f t="shared" si="319"/>
        <v>2.3333333333333335</v>
      </c>
      <c r="U1823" s="57">
        <f t="shared" si="319"/>
        <v>2.3333333333333335</v>
      </c>
      <c r="V1823" s="51" t="str">
        <f t="shared" si="320"/>
        <v>At Risk Customers</v>
      </c>
    </row>
    <row r="1824" spans="2:22" x14ac:dyDescent="0.25">
      <c r="B1824" t="s">
        <v>1862</v>
      </c>
      <c r="C1824" s="40">
        <v>45362</v>
      </c>
      <c r="D1824" s="2">
        <v>1</v>
      </c>
      <c r="E1824" s="4">
        <v>88.63</v>
      </c>
      <c r="F1824" s="4"/>
      <c r="G1824" s="4" t="str">
        <f t="shared" si="310"/>
        <v>C02916</v>
      </c>
      <c r="H1824" s="40">
        <f t="shared" si="311"/>
        <v>45362</v>
      </c>
      <c r="I1824" s="2">
        <f t="shared" si="312"/>
        <v>1</v>
      </c>
      <c r="J1824" s="4">
        <f t="shared" si="313"/>
        <v>88.63</v>
      </c>
      <c r="K1824">
        <f t="shared" si="314"/>
        <v>2</v>
      </c>
      <c r="L1824">
        <f t="shared" si="315"/>
        <v>3</v>
      </c>
      <c r="M1824">
        <f t="shared" si="316"/>
        <v>1</v>
      </c>
      <c r="N1824" s="53">
        <f t="shared" si="317"/>
        <v>2</v>
      </c>
      <c r="S1824" s="55" t="str">
        <f t="shared" si="318"/>
        <v>C02916</v>
      </c>
      <c r="T1824" s="56">
        <f t="shared" si="319"/>
        <v>2</v>
      </c>
      <c r="U1824" s="57">
        <f t="shared" si="319"/>
        <v>2</v>
      </c>
      <c r="V1824" s="51" t="str">
        <f t="shared" si="320"/>
        <v>Lost Customers</v>
      </c>
    </row>
    <row r="1825" spans="2:22" x14ac:dyDescent="0.25">
      <c r="B1825" t="s">
        <v>1863</v>
      </c>
      <c r="C1825" s="40">
        <v>45737</v>
      </c>
      <c r="D1825" s="2">
        <v>5</v>
      </c>
      <c r="E1825" s="4">
        <v>1684.36</v>
      </c>
      <c r="F1825" s="4"/>
      <c r="G1825" s="4" t="str">
        <f t="shared" si="310"/>
        <v>C02917</v>
      </c>
      <c r="H1825" s="40">
        <f t="shared" si="311"/>
        <v>45737</v>
      </c>
      <c r="I1825" s="2">
        <f t="shared" si="312"/>
        <v>5</v>
      </c>
      <c r="J1825" s="4">
        <f t="shared" si="313"/>
        <v>1684.36</v>
      </c>
      <c r="K1825">
        <f t="shared" si="314"/>
        <v>3</v>
      </c>
      <c r="L1825">
        <f t="shared" si="315"/>
        <v>5</v>
      </c>
      <c r="M1825">
        <f t="shared" si="316"/>
        <v>4</v>
      </c>
      <c r="N1825" s="53">
        <f t="shared" si="317"/>
        <v>4</v>
      </c>
      <c r="S1825" s="55" t="str">
        <f t="shared" si="318"/>
        <v>C02917</v>
      </c>
      <c r="T1825" s="56">
        <f t="shared" si="319"/>
        <v>4</v>
      </c>
      <c r="U1825" s="57">
        <f t="shared" si="319"/>
        <v>4</v>
      </c>
      <c r="V1825" s="51" t="str">
        <f t="shared" si="320"/>
        <v>Loyal or Potential Loyalists</v>
      </c>
    </row>
    <row r="1826" spans="2:22" x14ac:dyDescent="0.25">
      <c r="B1826" t="s">
        <v>1864</v>
      </c>
      <c r="C1826" s="40">
        <v>45027</v>
      </c>
      <c r="D1826" s="2">
        <v>1</v>
      </c>
      <c r="E1826" s="4">
        <v>264.83</v>
      </c>
      <c r="F1826" s="4"/>
      <c r="G1826" s="4" t="str">
        <f t="shared" si="310"/>
        <v>C02918</v>
      </c>
      <c r="H1826" s="40">
        <f t="shared" si="311"/>
        <v>45027</v>
      </c>
      <c r="I1826" s="2">
        <f t="shared" si="312"/>
        <v>1</v>
      </c>
      <c r="J1826" s="4">
        <f t="shared" si="313"/>
        <v>264.83</v>
      </c>
      <c r="K1826">
        <f t="shared" si="314"/>
        <v>1</v>
      </c>
      <c r="L1826">
        <f t="shared" si="315"/>
        <v>3</v>
      </c>
      <c r="M1826">
        <f t="shared" si="316"/>
        <v>2</v>
      </c>
      <c r="N1826" s="53">
        <f t="shared" si="317"/>
        <v>2</v>
      </c>
      <c r="S1826" s="55" t="str">
        <f t="shared" si="318"/>
        <v>C02918</v>
      </c>
      <c r="T1826" s="56">
        <f t="shared" si="319"/>
        <v>2</v>
      </c>
      <c r="U1826" s="57">
        <f t="shared" si="319"/>
        <v>2</v>
      </c>
      <c r="V1826" s="51" t="str">
        <f t="shared" si="320"/>
        <v>Lost Customers</v>
      </c>
    </row>
    <row r="1827" spans="2:22" x14ac:dyDescent="0.25">
      <c r="B1827" t="s">
        <v>1865</v>
      </c>
      <c r="C1827" s="40">
        <v>45613</v>
      </c>
      <c r="D1827" s="2">
        <v>1</v>
      </c>
      <c r="E1827" s="4">
        <v>1012.43</v>
      </c>
      <c r="F1827" s="4"/>
      <c r="G1827" s="4" t="str">
        <f t="shared" si="310"/>
        <v>C02920</v>
      </c>
      <c r="H1827" s="40">
        <f t="shared" si="311"/>
        <v>45613</v>
      </c>
      <c r="I1827" s="2">
        <f t="shared" si="312"/>
        <v>1</v>
      </c>
      <c r="J1827" s="4">
        <f t="shared" si="313"/>
        <v>1012.43</v>
      </c>
      <c r="K1827">
        <f t="shared" si="314"/>
        <v>3</v>
      </c>
      <c r="L1827">
        <f t="shared" si="315"/>
        <v>3</v>
      </c>
      <c r="M1827">
        <f t="shared" si="316"/>
        <v>3</v>
      </c>
      <c r="N1827" s="53">
        <f t="shared" si="317"/>
        <v>3</v>
      </c>
      <c r="S1827" s="55" t="str">
        <f t="shared" si="318"/>
        <v>C02920</v>
      </c>
      <c r="T1827" s="56">
        <f t="shared" si="319"/>
        <v>3</v>
      </c>
      <c r="U1827" s="57">
        <f t="shared" si="319"/>
        <v>3</v>
      </c>
      <c r="V1827" s="51" t="str">
        <f t="shared" si="320"/>
        <v>At Risk Customers</v>
      </c>
    </row>
    <row r="1828" spans="2:22" x14ac:dyDescent="0.25">
      <c r="B1828" t="s">
        <v>1866</v>
      </c>
      <c r="C1828" s="40">
        <v>45517</v>
      </c>
      <c r="D1828" s="2">
        <v>3</v>
      </c>
      <c r="E1828" s="4">
        <v>912.72</v>
      </c>
      <c r="F1828" s="4"/>
      <c r="G1828" s="4" t="str">
        <f t="shared" si="310"/>
        <v>C02922</v>
      </c>
      <c r="H1828" s="40">
        <f t="shared" si="311"/>
        <v>45517</v>
      </c>
      <c r="I1828" s="2">
        <f t="shared" si="312"/>
        <v>3</v>
      </c>
      <c r="J1828" s="4">
        <f t="shared" si="313"/>
        <v>912.72</v>
      </c>
      <c r="K1828">
        <f t="shared" si="314"/>
        <v>2</v>
      </c>
      <c r="L1828">
        <f t="shared" si="315"/>
        <v>4</v>
      </c>
      <c r="M1828">
        <f t="shared" si="316"/>
        <v>3</v>
      </c>
      <c r="N1828" s="53">
        <f t="shared" si="317"/>
        <v>3</v>
      </c>
      <c r="S1828" s="55" t="str">
        <f t="shared" si="318"/>
        <v>C02922</v>
      </c>
      <c r="T1828" s="56">
        <f t="shared" si="319"/>
        <v>3</v>
      </c>
      <c r="U1828" s="57">
        <f t="shared" si="319"/>
        <v>3</v>
      </c>
      <c r="V1828" s="51" t="str">
        <f t="shared" si="320"/>
        <v>At Risk Customers</v>
      </c>
    </row>
    <row r="1829" spans="2:22" x14ac:dyDescent="0.25">
      <c r="B1829" t="s">
        <v>1867</v>
      </c>
      <c r="C1829" s="40">
        <v>45444</v>
      </c>
      <c r="D1829" s="2">
        <v>1</v>
      </c>
      <c r="E1829" s="4">
        <v>344.45</v>
      </c>
      <c r="F1829" s="4"/>
      <c r="G1829" s="4" t="str">
        <f t="shared" si="310"/>
        <v>C02923</v>
      </c>
      <c r="H1829" s="40">
        <f t="shared" si="311"/>
        <v>45444</v>
      </c>
      <c r="I1829" s="2">
        <f t="shared" si="312"/>
        <v>1</v>
      </c>
      <c r="J1829" s="4">
        <f t="shared" si="313"/>
        <v>344.45</v>
      </c>
      <c r="K1829">
        <f t="shared" si="314"/>
        <v>2</v>
      </c>
      <c r="L1829">
        <f t="shared" si="315"/>
        <v>3</v>
      </c>
      <c r="M1829">
        <f t="shared" si="316"/>
        <v>2</v>
      </c>
      <c r="N1829" s="53">
        <f t="shared" si="317"/>
        <v>2.3333333333333335</v>
      </c>
      <c r="S1829" s="55" t="str">
        <f t="shared" si="318"/>
        <v>C02923</v>
      </c>
      <c r="T1829" s="56">
        <f t="shared" si="319"/>
        <v>2.3333333333333335</v>
      </c>
      <c r="U1829" s="57">
        <f t="shared" si="319"/>
        <v>2.3333333333333335</v>
      </c>
      <c r="V1829" s="51" t="str">
        <f t="shared" si="320"/>
        <v>At Risk Customers</v>
      </c>
    </row>
    <row r="1830" spans="2:22" x14ac:dyDescent="0.25">
      <c r="B1830" t="s">
        <v>1868</v>
      </c>
      <c r="C1830" s="40">
        <v>45454</v>
      </c>
      <c r="D1830" s="2">
        <v>5</v>
      </c>
      <c r="E1830" s="4">
        <v>1632.12</v>
      </c>
      <c r="F1830" s="4"/>
      <c r="G1830" s="4" t="str">
        <f t="shared" si="310"/>
        <v>C02924</v>
      </c>
      <c r="H1830" s="40">
        <f t="shared" si="311"/>
        <v>45454</v>
      </c>
      <c r="I1830" s="2">
        <f t="shared" si="312"/>
        <v>5</v>
      </c>
      <c r="J1830" s="4">
        <f t="shared" si="313"/>
        <v>1632.12</v>
      </c>
      <c r="K1830">
        <f t="shared" si="314"/>
        <v>2</v>
      </c>
      <c r="L1830">
        <f t="shared" si="315"/>
        <v>5</v>
      </c>
      <c r="M1830">
        <f t="shared" si="316"/>
        <v>4</v>
      </c>
      <c r="N1830" s="53">
        <f t="shared" si="317"/>
        <v>3.6666666666666665</v>
      </c>
      <c r="S1830" s="55" t="str">
        <f t="shared" si="318"/>
        <v>C02924</v>
      </c>
      <c r="T1830" s="56">
        <f t="shared" si="319"/>
        <v>3.6666666666666665</v>
      </c>
      <c r="U1830" s="57">
        <f t="shared" si="319"/>
        <v>3.6666666666666665</v>
      </c>
      <c r="V1830" s="51" t="str">
        <f t="shared" si="320"/>
        <v>Loyal or Potential Loyalists</v>
      </c>
    </row>
    <row r="1831" spans="2:22" x14ac:dyDescent="0.25">
      <c r="B1831" t="s">
        <v>1869</v>
      </c>
      <c r="C1831" s="40">
        <v>45959</v>
      </c>
      <c r="D1831" s="2">
        <v>3</v>
      </c>
      <c r="E1831" s="4">
        <v>4272.6099999999997</v>
      </c>
      <c r="F1831" s="4"/>
      <c r="G1831" s="4" t="str">
        <f t="shared" si="310"/>
        <v>C02925</v>
      </c>
      <c r="H1831" s="40">
        <f t="shared" si="311"/>
        <v>45959</v>
      </c>
      <c r="I1831" s="2">
        <f t="shared" si="312"/>
        <v>3</v>
      </c>
      <c r="J1831" s="4">
        <f t="shared" si="313"/>
        <v>4272.6099999999997</v>
      </c>
      <c r="K1831">
        <f t="shared" si="314"/>
        <v>5</v>
      </c>
      <c r="L1831">
        <f t="shared" si="315"/>
        <v>4</v>
      </c>
      <c r="M1831">
        <f t="shared" si="316"/>
        <v>5</v>
      </c>
      <c r="N1831" s="53">
        <f t="shared" si="317"/>
        <v>4.666666666666667</v>
      </c>
      <c r="S1831" s="55" t="str">
        <f t="shared" si="318"/>
        <v>C02925</v>
      </c>
      <c r="T1831" s="56">
        <f t="shared" si="319"/>
        <v>4.666666666666667</v>
      </c>
      <c r="U1831" s="57">
        <f t="shared" si="319"/>
        <v>4.666666666666667</v>
      </c>
      <c r="V1831" s="51" t="str">
        <f t="shared" si="320"/>
        <v>Champions</v>
      </c>
    </row>
    <row r="1832" spans="2:22" x14ac:dyDescent="0.25">
      <c r="B1832" t="s">
        <v>1870</v>
      </c>
      <c r="C1832" s="40">
        <v>45830</v>
      </c>
      <c r="D1832" s="2">
        <v>1</v>
      </c>
      <c r="E1832" s="4">
        <v>124.27</v>
      </c>
      <c r="F1832" s="4"/>
      <c r="G1832" s="4" t="str">
        <f t="shared" si="310"/>
        <v>C02926</v>
      </c>
      <c r="H1832" s="40">
        <f t="shared" si="311"/>
        <v>45830</v>
      </c>
      <c r="I1832" s="2">
        <f t="shared" si="312"/>
        <v>1</v>
      </c>
      <c r="J1832" s="4">
        <f t="shared" si="313"/>
        <v>124.27</v>
      </c>
      <c r="K1832">
        <f t="shared" si="314"/>
        <v>4</v>
      </c>
      <c r="L1832">
        <f t="shared" si="315"/>
        <v>3</v>
      </c>
      <c r="M1832">
        <f t="shared" si="316"/>
        <v>1</v>
      </c>
      <c r="N1832" s="53">
        <f t="shared" si="317"/>
        <v>2.6666666666666665</v>
      </c>
      <c r="S1832" s="55" t="str">
        <f t="shared" si="318"/>
        <v>C02926</v>
      </c>
      <c r="T1832" s="56">
        <f t="shared" si="319"/>
        <v>2.6666666666666665</v>
      </c>
      <c r="U1832" s="57">
        <f t="shared" si="319"/>
        <v>2.6666666666666665</v>
      </c>
      <c r="V1832" s="51" t="str">
        <f t="shared" si="320"/>
        <v>At Risk Customers</v>
      </c>
    </row>
    <row r="1833" spans="2:22" x14ac:dyDescent="0.25">
      <c r="B1833" t="s">
        <v>1871</v>
      </c>
      <c r="C1833" s="40">
        <v>45960</v>
      </c>
      <c r="D1833" s="2">
        <v>3</v>
      </c>
      <c r="E1833" s="4">
        <v>235.51</v>
      </c>
      <c r="F1833" s="4"/>
      <c r="G1833" s="4" t="str">
        <f t="shared" si="310"/>
        <v>C02927</v>
      </c>
      <c r="H1833" s="40">
        <f t="shared" si="311"/>
        <v>45960</v>
      </c>
      <c r="I1833" s="2">
        <f t="shared" si="312"/>
        <v>3</v>
      </c>
      <c r="J1833" s="4">
        <f t="shared" si="313"/>
        <v>235.51</v>
      </c>
      <c r="K1833">
        <f t="shared" si="314"/>
        <v>5</v>
      </c>
      <c r="L1833">
        <f t="shared" si="315"/>
        <v>4</v>
      </c>
      <c r="M1833">
        <f t="shared" si="316"/>
        <v>2</v>
      </c>
      <c r="N1833" s="53">
        <f t="shared" si="317"/>
        <v>3.6666666666666665</v>
      </c>
      <c r="S1833" s="55" t="str">
        <f t="shared" si="318"/>
        <v>C02927</v>
      </c>
      <c r="T1833" s="56">
        <f t="shared" si="319"/>
        <v>3.6666666666666665</v>
      </c>
      <c r="U1833" s="57">
        <f t="shared" si="319"/>
        <v>3.6666666666666665</v>
      </c>
      <c r="V1833" s="51" t="str">
        <f t="shared" si="320"/>
        <v>Loyal or Potential Loyalists</v>
      </c>
    </row>
    <row r="1834" spans="2:22" x14ac:dyDescent="0.25">
      <c r="B1834" t="s">
        <v>1872</v>
      </c>
      <c r="C1834" s="40">
        <v>45965</v>
      </c>
      <c r="D1834" s="2">
        <v>9</v>
      </c>
      <c r="E1834" s="4">
        <v>4275.7700000000004</v>
      </c>
      <c r="F1834" s="4"/>
      <c r="G1834" s="4" t="str">
        <f t="shared" si="310"/>
        <v>C02928</v>
      </c>
      <c r="H1834" s="40">
        <f t="shared" si="311"/>
        <v>45965</v>
      </c>
      <c r="I1834" s="2">
        <f t="shared" si="312"/>
        <v>9</v>
      </c>
      <c r="J1834" s="4">
        <f t="shared" si="313"/>
        <v>4275.7700000000004</v>
      </c>
      <c r="K1834">
        <f t="shared" si="314"/>
        <v>5</v>
      </c>
      <c r="L1834">
        <f t="shared" si="315"/>
        <v>5</v>
      </c>
      <c r="M1834">
        <f t="shared" si="316"/>
        <v>5</v>
      </c>
      <c r="N1834" s="53">
        <f t="shared" si="317"/>
        <v>5</v>
      </c>
      <c r="S1834" s="55" t="str">
        <f t="shared" si="318"/>
        <v>C02928</v>
      </c>
      <c r="T1834" s="56">
        <f t="shared" si="319"/>
        <v>5</v>
      </c>
      <c r="U1834" s="57">
        <f t="shared" si="319"/>
        <v>5</v>
      </c>
      <c r="V1834" s="51" t="str">
        <f t="shared" si="320"/>
        <v>Champions</v>
      </c>
    </row>
    <row r="1835" spans="2:22" x14ac:dyDescent="0.25">
      <c r="B1835" t="s">
        <v>1873</v>
      </c>
      <c r="C1835" s="40">
        <v>45716</v>
      </c>
      <c r="D1835" s="2">
        <v>1</v>
      </c>
      <c r="E1835" s="4">
        <v>454.39</v>
      </c>
      <c r="F1835" s="4"/>
      <c r="G1835" s="4" t="str">
        <f t="shared" si="310"/>
        <v>C02929</v>
      </c>
      <c r="H1835" s="40">
        <f t="shared" si="311"/>
        <v>45716</v>
      </c>
      <c r="I1835" s="2">
        <f t="shared" si="312"/>
        <v>1</v>
      </c>
      <c r="J1835" s="4">
        <f t="shared" si="313"/>
        <v>454.39</v>
      </c>
      <c r="K1835">
        <f t="shared" si="314"/>
        <v>3</v>
      </c>
      <c r="L1835">
        <f t="shared" si="315"/>
        <v>3</v>
      </c>
      <c r="M1835">
        <f t="shared" si="316"/>
        <v>2</v>
      </c>
      <c r="N1835" s="53">
        <f t="shared" si="317"/>
        <v>2.6666666666666665</v>
      </c>
      <c r="S1835" s="55" t="str">
        <f t="shared" si="318"/>
        <v>C02929</v>
      </c>
      <c r="T1835" s="56">
        <f t="shared" si="319"/>
        <v>2.6666666666666665</v>
      </c>
      <c r="U1835" s="57">
        <f t="shared" si="319"/>
        <v>2.6666666666666665</v>
      </c>
      <c r="V1835" s="51" t="str">
        <f t="shared" si="320"/>
        <v>At Risk Customers</v>
      </c>
    </row>
    <row r="1836" spans="2:22" x14ac:dyDescent="0.25">
      <c r="B1836" t="s">
        <v>1874</v>
      </c>
      <c r="C1836" s="40">
        <v>45764</v>
      </c>
      <c r="D1836" s="2">
        <v>4</v>
      </c>
      <c r="E1836" s="4">
        <v>5368.17</v>
      </c>
      <c r="F1836" s="4"/>
      <c r="G1836" s="4" t="str">
        <f t="shared" si="310"/>
        <v>C02930</v>
      </c>
      <c r="H1836" s="40">
        <f t="shared" si="311"/>
        <v>45764</v>
      </c>
      <c r="I1836" s="2">
        <f t="shared" si="312"/>
        <v>4</v>
      </c>
      <c r="J1836" s="4">
        <f t="shared" si="313"/>
        <v>5368.17</v>
      </c>
      <c r="K1836">
        <f t="shared" si="314"/>
        <v>3</v>
      </c>
      <c r="L1836">
        <f t="shared" si="315"/>
        <v>5</v>
      </c>
      <c r="M1836">
        <f t="shared" si="316"/>
        <v>5</v>
      </c>
      <c r="N1836" s="53">
        <f t="shared" si="317"/>
        <v>4.333333333333333</v>
      </c>
      <c r="S1836" s="55" t="str">
        <f t="shared" si="318"/>
        <v>C02930</v>
      </c>
      <c r="T1836" s="56">
        <f t="shared" si="319"/>
        <v>4.333333333333333</v>
      </c>
      <c r="U1836" s="57">
        <f t="shared" si="319"/>
        <v>4.333333333333333</v>
      </c>
      <c r="V1836" s="51" t="str">
        <f t="shared" si="320"/>
        <v>Champions</v>
      </c>
    </row>
    <row r="1837" spans="2:22" x14ac:dyDescent="0.25">
      <c r="B1837" t="s">
        <v>1875</v>
      </c>
      <c r="C1837" s="40">
        <v>45905</v>
      </c>
      <c r="D1837" s="2">
        <v>19</v>
      </c>
      <c r="E1837" s="4">
        <v>12291.86</v>
      </c>
      <c r="F1837" s="4"/>
      <c r="G1837" s="4" t="str">
        <f t="shared" si="310"/>
        <v>C02931</v>
      </c>
      <c r="H1837" s="40">
        <f t="shared" si="311"/>
        <v>45905</v>
      </c>
      <c r="I1837" s="2">
        <f t="shared" si="312"/>
        <v>19</v>
      </c>
      <c r="J1837" s="4">
        <f t="shared" si="313"/>
        <v>12291.86</v>
      </c>
      <c r="K1837">
        <f t="shared" si="314"/>
        <v>4</v>
      </c>
      <c r="L1837">
        <f t="shared" si="315"/>
        <v>5</v>
      </c>
      <c r="M1837">
        <f t="shared" si="316"/>
        <v>5</v>
      </c>
      <c r="N1837" s="53">
        <f t="shared" si="317"/>
        <v>4.666666666666667</v>
      </c>
      <c r="S1837" s="55" t="str">
        <f t="shared" si="318"/>
        <v>C02931</v>
      </c>
      <c r="T1837" s="56">
        <f t="shared" si="319"/>
        <v>4.666666666666667</v>
      </c>
      <c r="U1837" s="57">
        <f t="shared" si="319"/>
        <v>4.666666666666667</v>
      </c>
      <c r="V1837" s="51" t="str">
        <f t="shared" si="320"/>
        <v>Champions</v>
      </c>
    </row>
    <row r="1838" spans="2:22" x14ac:dyDescent="0.25">
      <c r="B1838" t="s">
        <v>1876</v>
      </c>
      <c r="C1838" s="40">
        <v>45338</v>
      </c>
      <c r="D1838" s="2">
        <v>1</v>
      </c>
      <c r="E1838" s="4">
        <v>278.49</v>
      </c>
      <c r="F1838" s="4"/>
      <c r="G1838" s="4" t="str">
        <f t="shared" si="310"/>
        <v>C02932</v>
      </c>
      <c r="H1838" s="40">
        <f t="shared" si="311"/>
        <v>45338</v>
      </c>
      <c r="I1838" s="2">
        <f t="shared" si="312"/>
        <v>1</v>
      </c>
      <c r="J1838" s="4">
        <f t="shared" si="313"/>
        <v>278.49</v>
      </c>
      <c r="K1838">
        <f t="shared" si="314"/>
        <v>2</v>
      </c>
      <c r="L1838">
        <f t="shared" si="315"/>
        <v>3</v>
      </c>
      <c r="M1838">
        <f t="shared" si="316"/>
        <v>2</v>
      </c>
      <c r="N1838" s="53">
        <f t="shared" si="317"/>
        <v>2.3333333333333335</v>
      </c>
      <c r="S1838" s="55" t="str">
        <f t="shared" si="318"/>
        <v>C02932</v>
      </c>
      <c r="T1838" s="56">
        <f t="shared" si="319"/>
        <v>2.3333333333333335</v>
      </c>
      <c r="U1838" s="57">
        <f t="shared" si="319"/>
        <v>2.3333333333333335</v>
      </c>
      <c r="V1838" s="51" t="str">
        <f t="shared" si="320"/>
        <v>At Risk Customers</v>
      </c>
    </row>
    <row r="1839" spans="2:22" x14ac:dyDescent="0.25">
      <c r="B1839" t="s">
        <v>1877</v>
      </c>
      <c r="C1839" s="40">
        <v>45671</v>
      </c>
      <c r="D1839" s="2">
        <v>1</v>
      </c>
      <c r="E1839" s="4">
        <v>1154.52</v>
      </c>
      <c r="F1839" s="4"/>
      <c r="G1839" s="4" t="str">
        <f t="shared" si="310"/>
        <v>C02934</v>
      </c>
      <c r="H1839" s="40">
        <f t="shared" si="311"/>
        <v>45671</v>
      </c>
      <c r="I1839" s="2">
        <f t="shared" si="312"/>
        <v>1</v>
      </c>
      <c r="J1839" s="4">
        <f t="shared" si="313"/>
        <v>1154.52</v>
      </c>
      <c r="K1839">
        <f t="shared" si="314"/>
        <v>3</v>
      </c>
      <c r="L1839">
        <f t="shared" si="315"/>
        <v>3</v>
      </c>
      <c r="M1839">
        <f t="shared" si="316"/>
        <v>3</v>
      </c>
      <c r="N1839" s="53">
        <f t="shared" si="317"/>
        <v>3</v>
      </c>
      <c r="S1839" s="55" t="str">
        <f t="shared" si="318"/>
        <v>C02934</v>
      </c>
      <c r="T1839" s="56">
        <f t="shared" si="319"/>
        <v>3</v>
      </c>
      <c r="U1839" s="57">
        <f t="shared" si="319"/>
        <v>3</v>
      </c>
      <c r="V1839" s="51" t="str">
        <f t="shared" si="320"/>
        <v>At Risk Customers</v>
      </c>
    </row>
    <row r="1840" spans="2:22" x14ac:dyDescent="0.25">
      <c r="B1840" t="s">
        <v>1878</v>
      </c>
      <c r="C1840" s="40">
        <v>45914</v>
      </c>
      <c r="D1840" s="2">
        <v>3</v>
      </c>
      <c r="E1840" s="4">
        <v>626.66999999999996</v>
      </c>
      <c r="F1840" s="4"/>
      <c r="G1840" s="4" t="str">
        <f t="shared" si="310"/>
        <v>C02936</v>
      </c>
      <c r="H1840" s="40">
        <f t="shared" si="311"/>
        <v>45914</v>
      </c>
      <c r="I1840" s="2">
        <f t="shared" si="312"/>
        <v>3</v>
      </c>
      <c r="J1840" s="4">
        <f t="shared" si="313"/>
        <v>626.66999999999996</v>
      </c>
      <c r="K1840">
        <f t="shared" si="314"/>
        <v>4</v>
      </c>
      <c r="L1840">
        <f t="shared" si="315"/>
        <v>4</v>
      </c>
      <c r="M1840">
        <f t="shared" si="316"/>
        <v>3</v>
      </c>
      <c r="N1840" s="53">
        <f t="shared" si="317"/>
        <v>3.6666666666666665</v>
      </c>
      <c r="S1840" s="55" t="str">
        <f t="shared" si="318"/>
        <v>C02936</v>
      </c>
      <c r="T1840" s="56">
        <f t="shared" si="319"/>
        <v>3.6666666666666665</v>
      </c>
      <c r="U1840" s="57">
        <f t="shared" si="319"/>
        <v>3.6666666666666665</v>
      </c>
      <c r="V1840" s="51" t="str">
        <f t="shared" si="320"/>
        <v>Loyal or Potential Loyalists</v>
      </c>
    </row>
    <row r="1841" spans="2:22" x14ac:dyDescent="0.25">
      <c r="B1841" t="s">
        <v>1879</v>
      </c>
      <c r="C1841" s="40">
        <v>45995</v>
      </c>
      <c r="D1841" s="2">
        <v>3</v>
      </c>
      <c r="E1841" s="4">
        <v>307.12</v>
      </c>
      <c r="F1841" s="4"/>
      <c r="G1841" s="4" t="str">
        <f t="shared" si="310"/>
        <v>C02937</v>
      </c>
      <c r="H1841" s="40">
        <f t="shared" si="311"/>
        <v>45995</v>
      </c>
      <c r="I1841" s="2">
        <f t="shared" si="312"/>
        <v>3</v>
      </c>
      <c r="J1841" s="4">
        <f t="shared" si="313"/>
        <v>307.12</v>
      </c>
      <c r="K1841">
        <f t="shared" si="314"/>
        <v>5</v>
      </c>
      <c r="L1841">
        <f t="shared" si="315"/>
        <v>4</v>
      </c>
      <c r="M1841">
        <f t="shared" si="316"/>
        <v>2</v>
      </c>
      <c r="N1841" s="53">
        <f t="shared" si="317"/>
        <v>3.6666666666666665</v>
      </c>
      <c r="S1841" s="55" t="str">
        <f t="shared" si="318"/>
        <v>C02937</v>
      </c>
      <c r="T1841" s="56">
        <f t="shared" si="319"/>
        <v>3.6666666666666665</v>
      </c>
      <c r="U1841" s="57">
        <f t="shared" si="319"/>
        <v>3.6666666666666665</v>
      </c>
      <c r="V1841" s="51" t="str">
        <f t="shared" si="320"/>
        <v>Loyal or Potential Loyalists</v>
      </c>
    </row>
    <row r="1842" spans="2:22" x14ac:dyDescent="0.25">
      <c r="B1842" t="s">
        <v>1880</v>
      </c>
      <c r="C1842" s="40">
        <v>46028</v>
      </c>
      <c r="D1842" s="2">
        <v>2</v>
      </c>
      <c r="E1842" s="4">
        <v>1966.69</v>
      </c>
      <c r="F1842" s="4"/>
      <c r="G1842" s="4" t="str">
        <f t="shared" si="310"/>
        <v>C02939</v>
      </c>
      <c r="H1842" s="40">
        <f t="shared" si="311"/>
        <v>46028</v>
      </c>
      <c r="I1842" s="2">
        <f t="shared" si="312"/>
        <v>2</v>
      </c>
      <c r="J1842" s="4">
        <f t="shared" si="313"/>
        <v>1966.69</v>
      </c>
      <c r="K1842">
        <f t="shared" si="314"/>
        <v>5</v>
      </c>
      <c r="L1842">
        <f t="shared" si="315"/>
        <v>4</v>
      </c>
      <c r="M1842">
        <f t="shared" si="316"/>
        <v>4</v>
      </c>
      <c r="N1842" s="53">
        <f t="shared" si="317"/>
        <v>4.333333333333333</v>
      </c>
      <c r="S1842" s="55" t="str">
        <f t="shared" si="318"/>
        <v>C02939</v>
      </c>
      <c r="T1842" s="56">
        <f t="shared" si="319"/>
        <v>4.333333333333333</v>
      </c>
      <c r="U1842" s="57">
        <f t="shared" si="319"/>
        <v>4.333333333333333</v>
      </c>
      <c r="V1842" s="51" t="str">
        <f t="shared" si="320"/>
        <v>Champions</v>
      </c>
    </row>
    <row r="1843" spans="2:22" x14ac:dyDescent="0.25">
      <c r="B1843" t="s">
        <v>1881</v>
      </c>
      <c r="C1843" s="40">
        <v>45876</v>
      </c>
      <c r="D1843" s="2">
        <v>1</v>
      </c>
      <c r="E1843" s="4">
        <v>241.8</v>
      </c>
      <c r="F1843" s="4"/>
      <c r="G1843" s="4" t="str">
        <f t="shared" si="310"/>
        <v>C02940</v>
      </c>
      <c r="H1843" s="40">
        <f t="shared" si="311"/>
        <v>45876</v>
      </c>
      <c r="I1843" s="2">
        <f t="shared" si="312"/>
        <v>1</v>
      </c>
      <c r="J1843" s="4">
        <f t="shared" si="313"/>
        <v>241.8</v>
      </c>
      <c r="K1843">
        <f t="shared" si="314"/>
        <v>4</v>
      </c>
      <c r="L1843">
        <f t="shared" si="315"/>
        <v>3</v>
      </c>
      <c r="M1843">
        <f t="shared" si="316"/>
        <v>2</v>
      </c>
      <c r="N1843" s="53">
        <f t="shared" si="317"/>
        <v>3</v>
      </c>
      <c r="S1843" s="55" t="str">
        <f t="shared" si="318"/>
        <v>C02940</v>
      </c>
      <c r="T1843" s="56">
        <f t="shared" si="319"/>
        <v>3</v>
      </c>
      <c r="U1843" s="57">
        <f t="shared" si="319"/>
        <v>3</v>
      </c>
      <c r="V1843" s="51" t="str">
        <f t="shared" si="320"/>
        <v>At Risk Customers</v>
      </c>
    </row>
    <row r="1844" spans="2:22" x14ac:dyDescent="0.25">
      <c r="B1844" t="s">
        <v>1882</v>
      </c>
      <c r="C1844" s="40">
        <v>45321</v>
      </c>
      <c r="D1844" s="2">
        <v>1</v>
      </c>
      <c r="E1844" s="4">
        <v>43.34</v>
      </c>
      <c r="F1844" s="4"/>
      <c r="G1844" s="4" t="str">
        <f t="shared" si="310"/>
        <v>C02942</v>
      </c>
      <c r="H1844" s="40">
        <f t="shared" si="311"/>
        <v>45321</v>
      </c>
      <c r="I1844" s="2">
        <f t="shared" si="312"/>
        <v>1</v>
      </c>
      <c r="J1844" s="4">
        <f t="shared" si="313"/>
        <v>43.34</v>
      </c>
      <c r="K1844">
        <f t="shared" si="314"/>
        <v>2</v>
      </c>
      <c r="L1844">
        <f t="shared" si="315"/>
        <v>3</v>
      </c>
      <c r="M1844">
        <f t="shared" si="316"/>
        <v>1</v>
      </c>
      <c r="N1844" s="53">
        <f t="shared" si="317"/>
        <v>2</v>
      </c>
      <c r="S1844" s="55" t="str">
        <f t="shared" si="318"/>
        <v>C02942</v>
      </c>
      <c r="T1844" s="56">
        <f t="shared" si="319"/>
        <v>2</v>
      </c>
      <c r="U1844" s="57">
        <f t="shared" si="319"/>
        <v>2</v>
      </c>
      <c r="V1844" s="51" t="str">
        <f t="shared" si="320"/>
        <v>Lost Customers</v>
      </c>
    </row>
    <row r="1845" spans="2:22" x14ac:dyDescent="0.25">
      <c r="B1845" t="s">
        <v>1883</v>
      </c>
      <c r="C1845" s="40">
        <v>45507</v>
      </c>
      <c r="D1845" s="2">
        <v>1</v>
      </c>
      <c r="E1845" s="4">
        <v>30.46</v>
      </c>
      <c r="F1845" s="4"/>
      <c r="G1845" s="4" t="str">
        <f t="shared" si="310"/>
        <v>C02944</v>
      </c>
      <c r="H1845" s="40">
        <f t="shared" si="311"/>
        <v>45507</v>
      </c>
      <c r="I1845" s="2">
        <f t="shared" si="312"/>
        <v>1</v>
      </c>
      <c r="J1845" s="4">
        <f t="shared" si="313"/>
        <v>30.46</v>
      </c>
      <c r="K1845">
        <f t="shared" si="314"/>
        <v>2</v>
      </c>
      <c r="L1845">
        <f t="shared" si="315"/>
        <v>3</v>
      </c>
      <c r="M1845">
        <f t="shared" si="316"/>
        <v>1</v>
      </c>
      <c r="N1845" s="53">
        <f t="shared" si="317"/>
        <v>2</v>
      </c>
      <c r="S1845" s="55" t="str">
        <f t="shared" si="318"/>
        <v>C02944</v>
      </c>
      <c r="T1845" s="56">
        <f t="shared" si="319"/>
        <v>2</v>
      </c>
      <c r="U1845" s="57">
        <f t="shared" si="319"/>
        <v>2</v>
      </c>
      <c r="V1845" s="51" t="str">
        <f t="shared" si="320"/>
        <v>Lost Customers</v>
      </c>
    </row>
    <row r="1846" spans="2:22" x14ac:dyDescent="0.25">
      <c r="B1846" t="s">
        <v>1884</v>
      </c>
      <c r="C1846" s="40">
        <v>45390</v>
      </c>
      <c r="D1846" s="2">
        <v>1</v>
      </c>
      <c r="E1846" s="4">
        <v>36.89</v>
      </c>
      <c r="F1846" s="4"/>
      <c r="G1846" s="4" t="str">
        <f t="shared" si="310"/>
        <v>C02945</v>
      </c>
      <c r="H1846" s="40">
        <f t="shared" si="311"/>
        <v>45390</v>
      </c>
      <c r="I1846" s="2">
        <f t="shared" si="312"/>
        <v>1</v>
      </c>
      <c r="J1846" s="4">
        <f t="shared" si="313"/>
        <v>36.89</v>
      </c>
      <c r="K1846">
        <f t="shared" si="314"/>
        <v>2</v>
      </c>
      <c r="L1846">
        <f t="shared" si="315"/>
        <v>3</v>
      </c>
      <c r="M1846">
        <f t="shared" si="316"/>
        <v>1</v>
      </c>
      <c r="N1846" s="53">
        <f t="shared" si="317"/>
        <v>2</v>
      </c>
      <c r="S1846" s="55" t="str">
        <f t="shared" si="318"/>
        <v>C02945</v>
      </c>
      <c r="T1846" s="56">
        <f t="shared" si="319"/>
        <v>2</v>
      </c>
      <c r="U1846" s="57">
        <f t="shared" si="319"/>
        <v>2</v>
      </c>
      <c r="V1846" s="51" t="str">
        <f t="shared" si="320"/>
        <v>Lost Customers</v>
      </c>
    </row>
    <row r="1847" spans="2:22" x14ac:dyDescent="0.25">
      <c r="B1847" t="s">
        <v>1885</v>
      </c>
      <c r="C1847" s="40">
        <v>45689</v>
      </c>
      <c r="D1847" s="2">
        <v>2</v>
      </c>
      <c r="E1847" s="4">
        <v>513.29999999999995</v>
      </c>
      <c r="F1847" s="4"/>
      <c r="G1847" s="4" t="str">
        <f t="shared" si="310"/>
        <v>C02946</v>
      </c>
      <c r="H1847" s="40">
        <f t="shared" si="311"/>
        <v>45689</v>
      </c>
      <c r="I1847" s="2">
        <f t="shared" si="312"/>
        <v>2</v>
      </c>
      <c r="J1847" s="4">
        <f t="shared" si="313"/>
        <v>513.29999999999995</v>
      </c>
      <c r="K1847">
        <f t="shared" si="314"/>
        <v>3</v>
      </c>
      <c r="L1847">
        <f t="shared" si="315"/>
        <v>4</v>
      </c>
      <c r="M1847">
        <f t="shared" si="316"/>
        <v>3</v>
      </c>
      <c r="N1847" s="53">
        <f t="shared" si="317"/>
        <v>3.3333333333333335</v>
      </c>
      <c r="S1847" s="55" t="str">
        <f t="shared" si="318"/>
        <v>C02946</v>
      </c>
      <c r="T1847" s="56">
        <f t="shared" si="319"/>
        <v>3.3333333333333335</v>
      </c>
      <c r="U1847" s="57">
        <f t="shared" si="319"/>
        <v>3.3333333333333335</v>
      </c>
      <c r="V1847" s="51" t="str">
        <f t="shared" si="320"/>
        <v>Loyal or Potential Loyalists</v>
      </c>
    </row>
    <row r="1848" spans="2:22" x14ac:dyDescent="0.25">
      <c r="B1848" t="s">
        <v>1886</v>
      </c>
      <c r="C1848" s="40">
        <v>45731</v>
      </c>
      <c r="D1848" s="2">
        <v>2</v>
      </c>
      <c r="E1848" s="4">
        <v>123.51</v>
      </c>
      <c r="F1848" s="4"/>
      <c r="G1848" s="4" t="str">
        <f t="shared" si="310"/>
        <v>C02947</v>
      </c>
      <c r="H1848" s="40">
        <f t="shared" si="311"/>
        <v>45731</v>
      </c>
      <c r="I1848" s="2">
        <f t="shared" si="312"/>
        <v>2</v>
      </c>
      <c r="J1848" s="4">
        <f t="shared" si="313"/>
        <v>123.51</v>
      </c>
      <c r="K1848">
        <f t="shared" si="314"/>
        <v>3</v>
      </c>
      <c r="L1848">
        <f t="shared" si="315"/>
        <v>4</v>
      </c>
      <c r="M1848">
        <f t="shared" si="316"/>
        <v>1</v>
      </c>
      <c r="N1848" s="53">
        <f t="shared" si="317"/>
        <v>2.6666666666666665</v>
      </c>
      <c r="S1848" s="55" t="str">
        <f t="shared" si="318"/>
        <v>C02947</v>
      </c>
      <c r="T1848" s="56">
        <f t="shared" si="319"/>
        <v>2.6666666666666665</v>
      </c>
      <c r="U1848" s="57">
        <f t="shared" si="319"/>
        <v>2.6666666666666665</v>
      </c>
      <c r="V1848" s="51" t="str">
        <f t="shared" si="320"/>
        <v>At Risk Customers</v>
      </c>
    </row>
    <row r="1849" spans="2:22" x14ac:dyDescent="0.25">
      <c r="B1849" t="s">
        <v>1887</v>
      </c>
      <c r="C1849" s="40">
        <v>45902</v>
      </c>
      <c r="D1849" s="2">
        <v>2</v>
      </c>
      <c r="E1849" s="4">
        <v>773.46</v>
      </c>
      <c r="F1849" s="4"/>
      <c r="G1849" s="4" t="str">
        <f t="shared" si="310"/>
        <v>C02948</v>
      </c>
      <c r="H1849" s="40">
        <f t="shared" si="311"/>
        <v>45902</v>
      </c>
      <c r="I1849" s="2">
        <f t="shared" si="312"/>
        <v>2</v>
      </c>
      <c r="J1849" s="4">
        <f t="shared" si="313"/>
        <v>773.46</v>
      </c>
      <c r="K1849">
        <f t="shared" si="314"/>
        <v>4</v>
      </c>
      <c r="L1849">
        <f t="shared" si="315"/>
        <v>4</v>
      </c>
      <c r="M1849">
        <f t="shared" si="316"/>
        <v>3</v>
      </c>
      <c r="N1849" s="53">
        <f t="shared" si="317"/>
        <v>3.6666666666666665</v>
      </c>
      <c r="S1849" s="55" t="str">
        <f t="shared" si="318"/>
        <v>C02948</v>
      </c>
      <c r="T1849" s="56">
        <f t="shared" si="319"/>
        <v>3.6666666666666665</v>
      </c>
      <c r="U1849" s="57">
        <f t="shared" si="319"/>
        <v>3.6666666666666665</v>
      </c>
      <c r="V1849" s="51" t="str">
        <f t="shared" si="320"/>
        <v>Loyal or Potential Loyalists</v>
      </c>
    </row>
    <row r="1850" spans="2:22" x14ac:dyDescent="0.25">
      <c r="B1850" t="s">
        <v>1888</v>
      </c>
      <c r="C1850" s="40">
        <v>45387</v>
      </c>
      <c r="D1850" s="2">
        <v>2</v>
      </c>
      <c r="E1850" s="4">
        <v>316.48</v>
      </c>
      <c r="F1850" s="4"/>
      <c r="G1850" s="4" t="str">
        <f t="shared" si="310"/>
        <v>C02949</v>
      </c>
      <c r="H1850" s="40">
        <f t="shared" si="311"/>
        <v>45387</v>
      </c>
      <c r="I1850" s="2">
        <f t="shared" si="312"/>
        <v>2</v>
      </c>
      <c r="J1850" s="4">
        <f t="shared" si="313"/>
        <v>316.48</v>
      </c>
      <c r="K1850">
        <f t="shared" si="314"/>
        <v>2</v>
      </c>
      <c r="L1850">
        <f t="shared" si="315"/>
        <v>4</v>
      </c>
      <c r="M1850">
        <f t="shared" si="316"/>
        <v>2</v>
      </c>
      <c r="N1850" s="53">
        <f t="shared" si="317"/>
        <v>2.6666666666666665</v>
      </c>
      <c r="S1850" s="55" t="str">
        <f t="shared" si="318"/>
        <v>C02949</v>
      </c>
      <c r="T1850" s="56">
        <f t="shared" si="319"/>
        <v>2.6666666666666665</v>
      </c>
      <c r="U1850" s="57">
        <f t="shared" si="319"/>
        <v>2.6666666666666665</v>
      </c>
      <c r="V1850" s="51" t="str">
        <f t="shared" si="320"/>
        <v>At Risk Customers</v>
      </c>
    </row>
    <row r="1851" spans="2:22" x14ac:dyDescent="0.25">
      <c r="B1851" t="s">
        <v>1889</v>
      </c>
      <c r="C1851" s="40">
        <v>45855</v>
      </c>
      <c r="D1851" s="2">
        <v>2</v>
      </c>
      <c r="E1851" s="4">
        <v>340.02</v>
      </c>
      <c r="F1851" s="4"/>
      <c r="G1851" s="4" t="str">
        <f t="shared" si="310"/>
        <v>C02953</v>
      </c>
      <c r="H1851" s="40">
        <f t="shared" si="311"/>
        <v>45855</v>
      </c>
      <c r="I1851" s="2">
        <f t="shared" si="312"/>
        <v>2</v>
      </c>
      <c r="J1851" s="4">
        <f t="shared" si="313"/>
        <v>340.02</v>
      </c>
      <c r="K1851">
        <f t="shared" si="314"/>
        <v>4</v>
      </c>
      <c r="L1851">
        <f t="shared" si="315"/>
        <v>4</v>
      </c>
      <c r="M1851">
        <f t="shared" si="316"/>
        <v>2</v>
      </c>
      <c r="N1851" s="53">
        <f t="shared" si="317"/>
        <v>3.3333333333333335</v>
      </c>
      <c r="S1851" s="55" t="str">
        <f t="shared" si="318"/>
        <v>C02953</v>
      </c>
      <c r="T1851" s="56">
        <f t="shared" si="319"/>
        <v>3.3333333333333335</v>
      </c>
      <c r="U1851" s="57">
        <f t="shared" si="319"/>
        <v>3.3333333333333335</v>
      </c>
      <c r="V1851" s="51" t="str">
        <f t="shared" si="320"/>
        <v>Loyal or Potential Loyalists</v>
      </c>
    </row>
    <row r="1852" spans="2:22" x14ac:dyDescent="0.25">
      <c r="B1852" t="s">
        <v>1890</v>
      </c>
      <c r="C1852" s="40">
        <v>45940</v>
      </c>
      <c r="D1852" s="2">
        <v>6</v>
      </c>
      <c r="E1852" s="4">
        <v>3798.95</v>
      </c>
      <c r="F1852" s="4"/>
      <c r="G1852" s="4" t="str">
        <f t="shared" si="310"/>
        <v>C02955</v>
      </c>
      <c r="H1852" s="40">
        <f t="shared" si="311"/>
        <v>45940</v>
      </c>
      <c r="I1852" s="2">
        <f t="shared" si="312"/>
        <v>6</v>
      </c>
      <c r="J1852" s="4">
        <f t="shared" si="313"/>
        <v>3798.95</v>
      </c>
      <c r="K1852">
        <f t="shared" si="314"/>
        <v>5</v>
      </c>
      <c r="L1852">
        <f t="shared" si="315"/>
        <v>5</v>
      </c>
      <c r="M1852">
        <f t="shared" si="316"/>
        <v>5</v>
      </c>
      <c r="N1852" s="53">
        <f t="shared" si="317"/>
        <v>5</v>
      </c>
      <c r="S1852" s="55" t="str">
        <f t="shared" si="318"/>
        <v>C02955</v>
      </c>
      <c r="T1852" s="56">
        <f t="shared" si="319"/>
        <v>5</v>
      </c>
      <c r="U1852" s="57">
        <f t="shared" si="319"/>
        <v>5</v>
      </c>
      <c r="V1852" s="51" t="str">
        <f t="shared" si="320"/>
        <v>Champions</v>
      </c>
    </row>
    <row r="1853" spans="2:22" x14ac:dyDescent="0.25">
      <c r="B1853" t="s">
        <v>1891</v>
      </c>
      <c r="C1853" s="40">
        <v>45990</v>
      </c>
      <c r="D1853" s="2">
        <v>3</v>
      </c>
      <c r="E1853" s="4">
        <v>1080.6300000000001</v>
      </c>
      <c r="F1853" s="4"/>
      <c r="G1853" s="4" t="str">
        <f t="shared" si="310"/>
        <v>C02956</v>
      </c>
      <c r="H1853" s="40">
        <f t="shared" si="311"/>
        <v>45990</v>
      </c>
      <c r="I1853" s="2">
        <f t="shared" si="312"/>
        <v>3</v>
      </c>
      <c r="J1853" s="4">
        <f t="shared" si="313"/>
        <v>1080.6300000000001</v>
      </c>
      <c r="K1853">
        <f t="shared" si="314"/>
        <v>5</v>
      </c>
      <c r="L1853">
        <f t="shared" si="315"/>
        <v>4</v>
      </c>
      <c r="M1853">
        <f t="shared" si="316"/>
        <v>3</v>
      </c>
      <c r="N1853" s="53">
        <f t="shared" si="317"/>
        <v>4</v>
      </c>
      <c r="S1853" s="55" t="str">
        <f t="shared" si="318"/>
        <v>C02956</v>
      </c>
      <c r="T1853" s="56">
        <f t="shared" si="319"/>
        <v>4</v>
      </c>
      <c r="U1853" s="57">
        <f t="shared" si="319"/>
        <v>4</v>
      </c>
      <c r="V1853" s="51" t="str">
        <f t="shared" si="320"/>
        <v>Loyal or Potential Loyalists</v>
      </c>
    </row>
    <row r="1854" spans="2:22" x14ac:dyDescent="0.25">
      <c r="B1854" t="s">
        <v>1892</v>
      </c>
      <c r="C1854" s="40">
        <v>46018</v>
      </c>
      <c r="D1854" s="2">
        <v>11</v>
      </c>
      <c r="E1854" s="4">
        <v>9654.7199999999993</v>
      </c>
      <c r="F1854" s="4"/>
      <c r="G1854" s="4" t="str">
        <f t="shared" si="310"/>
        <v>C02957</v>
      </c>
      <c r="H1854" s="40">
        <f t="shared" si="311"/>
        <v>46018</v>
      </c>
      <c r="I1854" s="2">
        <f t="shared" si="312"/>
        <v>11</v>
      </c>
      <c r="J1854" s="4">
        <f t="shared" si="313"/>
        <v>9654.7199999999993</v>
      </c>
      <c r="K1854">
        <f t="shared" si="314"/>
        <v>5</v>
      </c>
      <c r="L1854">
        <f t="shared" si="315"/>
        <v>5</v>
      </c>
      <c r="M1854">
        <f t="shared" si="316"/>
        <v>5</v>
      </c>
      <c r="N1854" s="53">
        <f t="shared" si="317"/>
        <v>5</v>
      </c>
      <c r="S1854" s="55" t="str">
        <f t="shared" si="318"/>
        <v>C02957</v>
      </c>
      <c r="T1854" s="56">
        <f t="shared" si="319"/>
        <v>5</v>
      </c>
      <c r="U1854" s="57">
        <f t="shared" si="319"/>
        <v>5</v>
      </c>
      <c r="V1854" s="51" t="str">
        <f t="shared" si="320"/>
        <v>Champions</v>
      </c>
    </row>
    <row r="1855" spans="2:22" x14ac:dyDescent="0.25">
      <c r="B1855" t="s">
        <v>1893</v>
      </c>
      <c r="C1855" s="40">
        <v>45507</v>
      </c>
      <c r="D1855" s="2">
        <v>1</v>
      </c>
      <c r="E1855" s="4">
        <v>330.03</v>
      </c>
      <c r="F1855" s="4"/>
      <c r="G1855" s="4" t="str">
        <f t="shared" si="310"/>
        <v>C02958</v>
      </c>
      <c r="H1855" s="40">
        <f t="shared" si="311"/>
        <v>45507</v>
      </c>
      <c r="I1855" s="2">
        <f t="shared" si="312"/>
        <v>1</v>
      </c>
      <c r="J1855" s="4">
        <f t="shared" si="313"/>
        <v>330.03</v>
      </c>
      <c r="K1855">
        <f t="shared" si="314"/>
        <v>2</v>
      </c>
      <c r="L1855">
        <f t="shared" si="315"/>
        <v>3</v>
      </c>
      <c r="M1855">
        <f t="shared" si="316"/>
        <v>2</v>
      </c>
      <c r="N1855" s="53">
        <f t="shared" si="317"/>
        <v>2.3333333333333335</v>
      </c>
      <c r="S1855" s="55" t="str">
        <f t="shared" si="318"/>
        <v>C02958</v>
      </c>
      <c r="T1855" s="56">
        <f t="shared" si="319"/>
        <v>2.3333333333333335</v>
      </c>
      <c r="U1855" s="57">
        <f t="shared" si="319"/>
        <v>2.3333333333333335</v>
      </c>
      <c r="V1855" s="51" t="str">
        <f t="shared" si="320"/>
        <v>At Risk Customers</v>
      </c>
    </row>
    <row r="1856" spans="2:22" x14ac:dyDescent="0.25">
      <c r="B1856" t="s">
        <v>1894</v>
      </c>
      <c r="C1856" s="40">
        <v>45416</v>
      </c>
      <c r="D1856" s="2">
        <v>2</v>
      </c>
      <c r="E1856" s="4">
        <v>1235.6500000000001</v>
      </c>
      <c r="F1856" s="4"/>
      <c r="G1856" s="4" t="str">
        <f t="shared" si="310"/>
        <v>C02961</v>
      </c>
      <c r="H1856" s="40">
        <f t="shared" si="311"/>
        <v>45416</v>
      </c>
      <c r="I1856" s="2">
        <f t="shared" si="312"/>
        <v>2</v>
      </c>
      <c r="J1856" s="4">
        <f t="shared" si="313"/>
        <v>1235.6500000000001</v>
      </c>
      <c r="K1856">
        <f t="shared" si="314"/>
        <v>2</v>
      </c>
      <c r="L1856">
        <f t="shared" si="315"/>
        <v>4</v>
      </c>
      <c r="M1856">
        <f t="shared" si="316"/>
        <v>4</v>
      </c>
      <c r="N1856" s="53">
        <f t="shared" si="317"/>
        <v>3.3333333333333335</v>
      </c>
      <c r="S1856" s="55" t="str">
        <f t="shared" si="318"/>
        <v>C02961</v>
      </c>
      <c r="T1856" s="56">
        <f t="shared" si="319"/>
        <v>3.3333333333333335</v>
      </c>
      <c r="U1856" s="57">
        <f t="shared" si="319"/>
        <v>3.3333333333333335</v>
      </c>
      <c r="V1856" s="51" t="str">
        <f t="shared" si="320"/>
        <v>Loyal or Potential Loyalists</v>
      </c>
    </row>
    <row r="1857" spans="2:22" x14ac:dyDescent="0.25">
      <c r="B1857" t="s">
        <v>1895</v>
      </c>
      <c r="C1857" s="40">
        <v>45606</v>
      </c>
      <c r="D1857" s="2">
        <v>2</v>
      </c>
      <c r="E1857" s="4">
        <v>262.75</v>
      </c>
      <c r="F1857" s="4"/>
      <c r="G1857" s="4" t="str">
        <f t="shared" si="310"/>
        <v>C02962</v>
      </c>
      <c r="H1857" s="40">
        <f t="shared" si="311"/>
        <v>45606</v>
      </c>
      <c r="I1857" s="2">
        <f t="shared" si="312"/>
        <v>2</v>
      </c>
      <c r="J1857" s="4">
        <f t="shared" si="313"/>
        <v>262.75</v>
      </c>
      <c r="K1857">
        <f t="shared" si="314"/>
        <v>3</v>
      </c>
      <c r="L1857">
        <f t="shared" si="315"/>
        <v>4</v>
      </c>
      <c r="M1857">
        <f t="shared" si="316"/>
        <v>2</v>
      </c>
      <c r="N1857" s="53">
        <f t="shared" si="317"/>
        <v>3</v>
      </c>
      <c r="S1857" s="55" t="str">
        <f t="shared" si="318"/>
        <v>C02962</v>
      </c>
      <c r="T1857" s="56">
        <f t="shared" si="319"/>
        <v>3</v>
      </c>
      <c r="U1857" s="57">
        <f t="shared" si="319"/>
        <v>3</v>
      </c>
      <c r="V1857" s="51" t="str">
        <f t="shared" si="320"/>
        <v>At Risk Customers</v>
      </c>
    </row>
    <row r="1858" spans="2:22" x14ac:dyDescent="0.25">
      <c r="B1858" t="s">
        <v>1896</v>
      </c>
      <c r="C1858" s="40">
        <v>45971</v>
      </c>
      <c r="D1858" s="2">
        <v>13</v>
      </c>
      <c r="E1858" s="4">
        <v>11502.3</v>
      </c>
      <c r="F1858" s="4"/>
      <c r="G1858" s="4" t="str">
        <f t="shared" si="310"/>
        <v>C02965</v>
      </c>
      <c r="H1858" s="40">
        <f t="shared" si="311"/>
        <v>45971</v>
      </c>
      <c r="I1858" s="2">
        <f t="shared" si="312"/>
        <v>13</v>
      </c>
      <c r="J1858" s="4">
        <f t="shared" si="313"/>
        <v>11502.3</v>
      </c>
      <c r="K1858">
        <f t="shared" si="314"/>
        <v>5</v>
      </c>
      <c r="L1858">
        <f t="shared" si="315"/>
        <v>5</v>
      </c>
      <c r="M1858">
        <f t="shared" si="316"/>
        <v>5</v>
      </c>
      <c r="N1858" s="53">
        <f t="shared" si="317"/>
        <v>5</v>
      </c>
      <c r="S1858" s="55" t="str">
        <f t="shared" si="318"/>
        <v>C02965</v>
      </c>
      <c r="T1858" s="56">
        <f t="shared" si="319"/>
        <v>5</v>
      </c>
      <c r="U1858" s="57">
        <f t="shared" si="319"/>
        <v>5</v>
      </c>
      <c r="V1858" s="51" t="str">
        <f t="shared" si="320"/>
        <v>Champions</v>
      </c>
    </row>
    <row r="1859" spans="2:22" x14ac:dyDescent="0.25">
      <c r="B1859" t="s">
        <v>1897</v>
      </c>
      <c r="C1859" s="40">
        <v>45901</v>
      </c>
      <c r="D1859" s="2">
        <v>4</v>
      </c>
      <c r="E1859" s="4">
        <v>1176.3499999999999</v>
      </c>
      <c r="F1859" s="4"/>
      <c r="G1859" s="4" t="str">
        <f t="shared" si="310"/>
        <v>C02966</v>
      </c>
      <c r="H1859" s="40">
        <f t="shared" si="311"/>
        <v>45901</v>
      </c>
      <c r="I1859" s="2">
        <f t="shared" si="312"/>
        <v>4</v>
      </c>
      <c r="J1859" s="4">
        <f t="shared" si="313"/>
        <v>1176.3499999999999</v>
      </c>
      <c r="K1859">
        <f t="shared" si="314"/>
        <v>4</v>
      </c>
      <c r="L1859">
        <f t="shared" si="315"/>
        <v>5</v>
      </c>
      <c r="M1859">
        <f t="shared" si="316"/>
        <v>3</v>
      </c>
      <c r="N1859" s="53">
        <f t="shared" si="317"/>
        <v>4</v>
      </c>
      <c r="S1859" s="55" t="str">
        <f t="shared" si="318"/>
        <v>C02966</v>
      </c>
      <c r="T1859" s="56">
        <f t="shared" si="319"/>
        <v>4</v>
      </c>
      <c r="U1859" s="57">
        <f t="shared" si="319"/>
        <v>4</v>
      </c>
      <c r="V1859" s="51" t="str">
        <f t="shared" si="320"/>
        <v>Loyal or Potential Loyalists</v>
      </c>
    </row>
    <row r="1860" spans="2:22" x14ac:dyDescent="0.25">
      <c r="B1860" t="s">
        <v>1898</v>
      </c>
      <c r="C1860" s="40">
        <v>45524</v>
      </c>
      <c r="D1860" s="2">
        <v>4</v>
      </c>
      <c r="E1860" s="4">
        <v>1085.43</v>
      </c>
      <c r="F1860" s="4"/>
      <c r="G1860" s="4" t="str">
        <f t="shared" ref="G1860:G1923" si="321">B1860</f>
        <v>C02967</v>
      </c>
      <c r="H1860" s="40">
        <f t="shared" ref="H1860:H1923" si="322">C1860</f>
        <v>45524</v>
      </c>
      <c r="I1860" s="2">
        <f t="shared" ref="I1860:I1923" si="323">D1860</f>
        <v>4</v>
      </c>
      <c r="J1860" s="4">
        <f t="shared" ref="J1860:J1923" si="324">E1860</f>
        <v>1085.43</v>
      </c>
      <c r="K1860">
        <f t="shared" ref="K1860:K1923" si="325">VLOOKUP(H1860,$P$5:$Q$9,2,TRUE)</f>
        <v>2</v>
      </c>
      <c r="L1860">
        <f t="shared" ref="L1860:L1923" si="326">VLOOKUP(I1860,$P$12:$Q$16,2,TRUE)</f>
        <v>5</v>
      </c>
      <c r="M1860">
        <f t="shared" ref="M1860:M1923" si="327">VLOOKUP(J1860,$P$19:$Q$23,2,TRUE)</f>
        <v>3</v>
      </c>
      <c r="N1860" s="53">
        <f t="shared" ref="N1860:N1923" si="328">(K1860+L1860+M1860)/3</f>
        <v>3.3333333333333335</v>
      </c>
      <c r="S1860" s="55" t="str">
        <f t="shared" ref="S1860:S1923" si="329">G1860</f>
        <v>C02967</v>
      </c>
      <c r="T1860" s="56">
        <f t="shared" ref="T1860:U1923" si="330">$N1860</f>
        <v>3.3333333333333335</v>
      </c>
      <c r="U1860" s="57">
        <f t="shared" si="330"/>
        <v>3.3333333333333335</v>
      </c>
      <c r="V1860" s="51" t="str">
        <f t="shared" ref="V1860:V1923" si="331">IF(U1860&gt;4,"Champions",IF(AND(U1860&gt;3,U1860&lt;=4),"Loyal or Potential Loyalists",IF(AND(U1860&gt;2,U1860&lt;=3),"At Risk Customers","Lost Customers")))</f>
        <v>Loyal or Potential Loyalists</v>
      </c>
    </row>
    <row r="1861" spans="2:22" x14ac:dyDescent="0.25">
      <c r="B1861" t="s">
        <v>1899</v>
      </c>
      <c r="C1861" s="40">
        <v>45709</v>
      </c>
      <c r="D1861" s="2">
        <v>1</v>
      </c>
      <c r="E1861" s="4">
        <v>74.680000000000007</v>
      </c>
      <c r="F1861" s="4"/>
      <c r="G1861" s="4" t="str">
        <f t="shared" si="321"/>
        <v>C02968</v>
      </c>
      <c r="H1861" s="40">
        <f t="shared" si="322"/>
        <v>45709</v>
      </c>
      <c r="I1861" s="2">
        <f t="shared" si="323"/>
        <v>1</v>
      </c>
      <c r="J1861" s="4">
        <f t="shared" si="324"/>
        <v>74.680000000000007</v>
      </c>
      <c r="K1861">
        <f t="shared" si="325"/>
        <v>3</v>
      </c>
      <c r="L1861">
        <f t="shared" si="326"/>
        <v>3</v>
      </c>
      <c r="M1861">
        <f t="shared" si="327"/>
        <v>1</v>
      </c>
      <c r="N1861" s="53">
        <f t="shared" si="328"/>
        <v>2.3333333333333335</v>
      </c>
      <c r="S1861" s="55" t="str">
        <f t="shared" si="329"/>
        <v>C02968</v>
      </c>
      <c r="T1861" s="56">
        <f t="shared" si="330"/>
        <v>2.3333333333333335</v>
      </c>
      <c r="U1861" s="57">
        <f t="shared" si="330"/>
        <v>2.3333333333333335</v>
      </c>
      <c r="V1861" s="51" t="str">
        <f t="shared" si="331"/>
        <v>At Risk Customers</v>
      </c>
    </row>
    <row r="1862" spans="2:22" x14ac:dyDescent="0.25">
      <c r="B1862" t="s">
        <v>1900</v>
      </c>
      <c r="C1862" s="40">
        <v>45959</v>
      </c>
      <c r="D1862" s="2">
        <v>3</v>
      </c>
      <c r="E1862" s="4">
        <v>3508.05</v>
      </c>
      <c r="F1862" s="4"/>
      <c r="G1862" s="4" t="str">
        <f t="shared" si="321"/>
        <v>C02969</v>
      </c>
      <c r="H1862" s="40">
        <f t="shared" si="322"/>
        <v>45959</v>
      </c>
      <c r="I1862" s="2">
        <f t="shared" si="323"/>
        <v>3</v>
      </c>
      <c r="J1862" s="4">
        <f t="shared" si="324"/>
        <v>3508.05</v>
      </c>
      <c r="K1862">
        <f t="shared" si="325"/>
        <v>5</v>
      </c>
      <c r="L1862">
        <f t="shared" si="326"/>
        <v>4</v>
      </c>
      <c r="M1862">
        <f t="shared" si="327"/>
        <v>4</v>
      </c>
      <c r="N1862" s="53">
        <f t="shared" si="328"/>
        <v>4.333333333333333</v>
      </c>
      <c r="S1862" s="55" t="str">
        <f t="shared" si="329"/>
        <v>C02969</v>
      </c>
      <c r="T1862" s="56">
        <f t="shared" si="330"/>
        <v>4.333333333333333</v>
      </c>
      <c r="U1862" s="57">
        <f t="shared" si="330"/>
        <v>4.333333333333333</v>
      </c>
      <c r="V1862" s="51" t="str">
        <f t="shared" si="331"/>
        <v>Champions</v>
      </c>
    </row>
    <row r="1863" spans="2:22" x14ac:dyDescent="0.25">
      <c r="B1863" t="s">
        <v>1901</v>
      </c>
      <c r="C1863" s="40">
        <v>46008</v>
      </c>
      <c r="D1863" s="2">
        <v>5</v>
      </c>
      <c r="E1863" s="4">
        <v>1164.18</v>
      </c>
      <c r="F1863" s="4"/>
      <c r="G1863" s="4" t="str">
        <f t="shared" si="321"/>
        <v>C02971</v>
      </c>
      <c r="H1863" s="40">
        <f t="shared" si="322"/>
        <v>46008</v>
      </c>
      <c r="I1863" s="2">
        <f t="shared" si="323"/>
        <v>5</v>
      </c>
      <c r="J1863" s="4">
        <f t="shared" si="324"/>
        <v>1164.18</v>
      </c>
      <c r="K1863">
        <f t="shared" si="325"/>
        <v>5</v>
      </c>
      <c r="L1863">
        <f t="shared" si="326"/>
        <v>5</v>
      </c>
      <c r="M1863">
        <f t="shared" si="327"/>
        <v>3</v>
      </c>
      <c r="N1863" s="53">
        <f t="shared" si="328"/>
        <v>4.333333333333333</v>
      </c>
      <c r="S1863" s="55" t="str">
        <f t="shared" si="329"/>
        <v>C02971</v>
      </c>
      <c r="T1863" s="56">
        <f t="shared" si="330"/>
        <v>4.333333333333333</v>
      </c>
      <c r="U1863" s="57">
        <f t="shared" si="330"/>
        <v>4.333333333333333</v>
      </c>
      <c r="V1863" s="51" t="str">
        <f t="shared" si="331"/>
        <v>Champions</v>
      </c>
    </row>
    <row r="1864" spans="2:22" x14ac:dyDescent="0.25">
      <c r="B1864" t="s">
        <v>1902</v>
      </c>
      <c r="C1864" s="40">
        <v>45526</v>
      </c>
      <c r="D1864" s="2">
        <v>1</v>
      </c>
      <c r="E1864" s="4">
        <v>470.72</v>
      </c>
      <c r="F1864" s="4"/>
      <c r="G1864" s="4" t="str">
        <f t="shared" si="321"/>
        <v>C02973</v>
      </c>
      <c r="H1864" s="40">
        <f t="shared" si="322"/>
        <v>45526</v>
      </c>
      <c r="I1864" s="2">
        <f t="shared" si="323"/>
        <v>1</v>
      </c>
      <c r="J1864" s="4">
        <f t="shared" si="324"/>
        <v>470.72</v>
      </c>
      <c r="K1864">
        <f t="shared" si="325"/>
        <v>2</v>
      </c>
      <c r="L1864">
        <f t="shared" si="326"/>
        <v>3</v>
      </c>
      <c r="M1864">
        <f t="shared" si="327"/>
        <v>3</v>
      </c>
      <c r="N1864" s="53">
        <f t="shared" si="328"/>
        <v>2.6666666666666665</v>
      </c>
      <c r="S1864" s="55" t="str">
        <f t="shared" si="329"/>
        <v>C02973</v>
      </c>
      <c r="T1864" s="56">
        <f t="shared" si="330"/>
        <v>2.6666666666666665</v>
      </c>
      <c r="U1864" s="57">
        <f t="shared" si="330"/>
        <v>2.6666666666666665</v>
      </c>
      <c r="V1864" s="51" t="str">
        <f t="shared" si="331"/>
        <v>At Risk Customers</v>
      </c>
    </row>
    <row r="1865" spans="2:22" x14ac:dyDescent="0.25">
      <c r="B1865" t="s">
        <v>1903</v>
      </c>
      <c r="C1865" s="40">
        <v>45540</v>
      </c>
      <c r="D1865" s="2">
        <v>2</v>
      </c>
      <c r="E1865" s="4">
        <v>372.58</v>
      </c>
      <c r="F1865" s="4"/>
      <c r="G1865" s="4" t="str">
        <f t="shared" si="321"/>
        <v>C02974</v>
      </c>
      <c r="H1865" s="40">
        <f t="shared" si="322"/>
        <v>45540</v>
      </c>
      <c r="I1865" s="2">
        <f t="shared" si="323"/>
        <v>2</v>
      </c>
      <c r="J1865" s="4">
        <f t="shared" si="324"/>
        <v>372.58</v>
      </c>
      <c r="K1865">
        <f t="shared" si="325"/>
        <v>2</v>
      </c>
      <c r="L1865">
        <f t="shared" si="326"/>
        <v>4</v>
      </c>
      <c r="M1865">
        <f t="shared" si="327"/>
        <v>2</v>
      </c>
      <c r="N1865" s="53">
        <f t="shared" si="328"/>
        <v>2.6666666666666665</v>
      </c>
      <c r="S1865" s="55" t="str">
        <f t="shared" si="329"/>
        <v>C02974</v>
      </c>
      <c r="T1865" s="56">
        <f t="shared" si="330"/>
        <v>2.6666666666666665</v>
      </c>
      <c r="U1865" s="57">
        <f t="shared" si="330"/>
        <v>2.6666666666666665</v>
      </c>
      <c r="V1865" s="51" t="str">
        <f t="shared" si="331"/>
        <v>At Risk Customers</v>
      </c>
    </row>
    <row r="1866" spans="2:22" x14ac:dyDescent="0.25">
      <c r="B1866" t="s">
        <v>1904</v>
      </c>
      <c r="C1866" s="40">
        <v>45615</v>
      </c>
      <c r="D1866" s="2">
        <v>1</v>
      </c>
      <c r="E1866" s="4">
        <v>204.45</v>
      </c>
      <c r="F1866" s="4"/>
      <c r="G1866" s="4" t="str">
        <f t="shared" si="321"/>
        <v>C02975</v>
      </c>
      <c r="H1866" s="40">
        <f t="shared" si="322"/>
        <v>45615</v>
      </c>
      <c r="I1866" s="2">
        <f t="shared" si="323"/>
        <v>1</v>
      </c>
      <c r="J1866" s="4">
        <f t="shared" si="324"/>
        <v>204.45</v>
      </c>
      <c r="K1866">
        <f t="shared" si="325"/>
        <v>3</v>
      </c>
      <c r="L1866">
        <f t="shared" si="326"/>
        <v>3</v>
      </c>
      <c r="M1866">
        <f t="shared" si="327"/>
        <v>2</v>
      </c>
      <c r="N1866" s="53">
        <f t="shared" si="328"/>
        <v>2.6666666666666665</v>
      </c>
      <c r="S1866" s="55" t="str">
        <f t="shared" si="329"/>
        <v>C02975</v>
      </c>
      <c r="T1866" s="56">
        <f t="shared" si="330"/>
        <v>2.6666666666666665</v>
      </c>
      <c r="U1866" s="57">
        <f t="shared" si="330"/>
        <v>2.6666666666666665</v>
      </c>
      <c r="V1866" s="51" t="str">
        <f t="shared" si="331"/>
        <v>At Risk Customers</v>
      </c>
    </row>
    <row r="1867" spans="2:22" x14ac:dyDescent="0.25">
      <c r="B1867" t="s">
        <v>1905</v>
      </c>
      <c r="C1867" s="40">
        <v>45964</v>
      </c>
      <c r="D1867" s="2">
        <v>6</v>
      </c>
      <c r="E1867" s="4">
        <v>2137.58</v>
      </c>
      <c r="F1867" s="4"/>
      <c r="G1867" s="4" t="str">
        <f t="shared" si="321"/>
        <v>C02976</v>
      </c>
      <c r="H1867" s="40">
        <f t="shared" si="322"/>
        <v>45964</v>
      </c>
      <c r="I1867" s="2">
        <f t="shared" si="323"/>
        <v>6</v>
      </c>
      <c r="J1867" s="4">
        <f t="shared" si="324"/>
        <v>2137.58</v>
      </c>
      <c r="K1867">
        <f t="shared" si="325"/>
        <v>5</v>
      </c>
      <c r="L1867">
        <f t="shared" si="326"/>
        <v>5</v>
      </c>
      <c r="M1867">
        <f t="shared" si="327"/>
        <v>4</v>
      </c>
      <c r="N1867" s="53">
        <f t="shared" si="328"/>
        <v>4.666666666666667</v>
      </c>
      <c r="S1867" s="55" t="str">
        <f t="shared" si="329"/>
        <v>C02976</v>
      </c>
      <c r="T1867" s="56">
        <f t="shared" si="330"/>
        <v>4.666666666666667</v>
      </c>
      <c r="U1867" s="57">
        <f t="shared" si="330"/>
        <v>4.666666666666667</v>
      </c>
      <c r="V1867" s="51" t="str">
        <f t="shared" si="331"/>
        <v>Champions</v>
      </c>
    </row>
    <row r="1868" spans="2:22" x14ac:dyDescent="0.25">
      <c r="B1868" t="s">
        <v>1906</v>
      </c>
      <c r="C1868" s="40">
        <v>45738</v>
      </c>
      <c r="D1868" s="2">
        <v>1</v>
      </c>
      <c r="E1868" s="4">
        <v>74.209999999999994</v>
      </c>
      <c r="F1868" s="4"/>
      <c r="G1868" s="4" t="str">
        <f t="shared" si="321"/>
        <v>C02978</v>
      </c>
      <c r="H1868" s="40">
        <f t="shared" si="322"/>
        <v>45738</v>
      </c>
      <c r="I1868" s="2">
        <f t="shared" si="323"/>
        <v>1</v>
      </c>
      <c r="J1868" s="4">
        <f t="shared" si="324"/>
        <v>74.209999999999994</v>
      </c>
      <c r="K1868">
        <f t="shared" si="325"/>
        <v>3</v>
      </c>
      <c r="L1868">
        <f t="shared" si="326"/>
        <v>3</v>
      </c>
      <c r="M1868">
        <f t="shared" si="327"/>
        <v>1</v>
      </c>
      <c r="N1868" s="53">
        <f t="shared" si="328"/>
        <v>2.3333333333333335</v>
      </c>
      <c r="S1868" s="55" t="str">
        <f t="shared" si="329"/>
        <v>C02978</v>
      </c>
      <c r="T1868" s="56">
        <f t="shared" si="330"/>
        <v>2.3333333333333335</v>
      </c>
      <c r="U1868" s="57">
        <f t="shared" si="330"/>
        <v>2.3333333333333335</v>
      </c>
      <c r="V1868" s="51" t="str">
        <f t="shared" si="331"/>
        <v>At Risk Customers</v>
      </c>
    </row>
    <row r="1869" spans="2:22" x14ac:dyDescent="0.25">
      <c r="B1869" t="s">
        <v>1907</v>
      </c>
      <c r="C1869" s="40">
        <v>45525</v>
      </c>
      <c r="D1869" s="2">
        <v>1</v>
      </c>
      <c r="E1869" s="4">
        <v>1176.76</v>
      </c>
      <c r="F1869" s="4"/>
      <c r="G1869" s="4" t="str">
        <f t="shared" si="321"/>
        <v>C02980</v>
      </c>
      <c r="H1869" s="40">
        <f t="shared" si="322"/>
        <v>45525</v>
      </c>
      <c r="I1869" s="2">
        <f t="shared" si="323"/>
        <v>1</v>
      </c>
      <c r="J1869" s="4">
        <f t="shared" si="324"/>
        <v>1176.76</v>
      </c>
      <c r="K1869">
        <f t="shared" si="325"/>
        <v>2</v>
      </c>
      <c r="L1869">
        <f t="shared" si="326"/>
        <v>3</v>
      </c>
      <c r="M1869">
        <f t="shared" si="327"/>
        <v>3</v>
      </c>
      <c r="N1869" s="53">
        <f t="shared" si="328"/>
        <v>2.6666666666666665</v>
      </c>
      <c r="S1869" s="55" t="str">
        <f t="shared" si="329"/>
        <v>C02980</v>
      </c>
      <c r="T1869" s="56">
        <f t="shared" si="330"/>
        <v>2.6666666666666665</v>
      </c>
      <c r="U1869" s="57">
        <f t="shared" si="330"/>
        <v>2.6666666666666665</v>
      </c>
      <c r="V1869" s="51" t="str">
        <f t="shared" si="331"/>
        <v>At Risk Customers</v>
      </c>
    </row>
    <row r="1870" spans="2:22" x14ac:dyDescent="0.25">
      <c r="B1870" t="s">
        <v>1908</v>
      </c>
      <c r="C1870" s="40">
        <v>45396</v>
      </c>
      <c r="D1870" s="2">
        <v>1</v>
      </c>
      <c r="E1870" s="4">
        <v>1118.6600000000001</v>
      </c>
      <c r="F1870" s="4"/>
      <c r="G1870" s="4" t="str">
        <f t="shared" si="321"/>
        <v>C02981</v>
      </c>
      <c r="H1870" s="40">
        <f t="shared" si="322"/>
        <v>45396</v>
      </c>
      <c r="I1870" s="2">
        <f t="shared" si="323"/>
        <v>1</v>
      </c>
      <c r="J1870" s="4">
        <f t="shared" si="324"/>
        <v>1118.6600000000001</v>
      </c>
      <c r="K1870">
        <f t="shared" si="325"/>
        <v>2</v>
      </c>
      <c r="L1870">
        <f t="shared" si="326"/>
        <v>3</v>
      </c>
      <c r="M1870">
        <f t="shared" si="327"/>
        <v>3</v>
      </c>
      <c r="N1870" s="53">
        <f t="shared" si="328"/>
        <v>2.6666666666666665</v>
      </c>
      <c r="S1870" s="55" t="str">
        <f t="shared" si="329"/>
        <v>C02981</v>
      </c>
      <c r="T1870" s="56">
        <f t="shared" si="330"/>
        <v>2.6666666666666665</v>
      </c>
      <c r="U1870" s="57">
        <f t="shared" si="330"/>
        <v>2.6666666666666665</v>
      </c>
      <c r="V1870" s="51" t="str">
        <f t="shared" si="331"/>
        <v>At Risk Customers</v>
      </c>
    </row>
    <row r="1871" spans="2:22" x14ac:dyDescent="0.25">
      <c r="B1871" t="s">
        <v>1909</v>
      </c>
      <c r="C1871" s="40">
        <v>45139</v>
      </c>
      <c r="D1871" s="2">
        <v>2</v>
      </c>
      <c r="E1871" s="4">
        <v>459.89</v>
      </c>
      <c r="F1871" s="4"/>
      <c r="G1871" s="4" t="str">
        <f t="shared" si="321"/>
        <v>C02982</v>
      </c>
      <c r="H1871" s="40">
        <f t="shared" si="322"/>
        <v>45139</v>
      </c>
      <c r="I1871" s="2">
        <f t="shared" si="323"/>
        <v>2</v>
      </c>
      <c r="J1871" s="4">
        <f t="shared" si="324"/>
        <v>459.89</v>
      </c>
      <c r="K1871">
        <f t="shared" si="325"/>
        <v>1</v>
      </c>
      <c r="L1871">
        <f t="shared" si="326"/>
        <v>4</v>
      </c>
      <c r="M1871">
        <f t="shared" si="327"/>
        <v>2</v>
      </c>
      <c r="N1871" s="53">
        <f t="shared" si="328"/>
        <v>2.3333333333333335</v>
      </c>
      <c r="S1871" s="55" t="str">
        <f t="shared" si="329"/>
        <v>C02982</v>
      </c>
      <c r="T1871" s="56">
        <f t="shared" si="330"/>
        <v>2.3333333333333335</v>
      </c>
      <c r="U1871" s="57">
        <f t="shared" si="330"/>
        <v>2.3333333333333335</v>
      </c>
      <c r="V1871" s="51" t="str">
        <f t="shared" si="331"/>
        <v>At Risk Customers</v>
      </c>
    </row>
    <row r="1872" spans="2:22" x14ac:dyDescent="0.25">
      <c r="B1872" t="s">
        <v>1910</v>
      </c>
      <c r="C1872" s="40">
        <v>45183</v>
      </c>
      <c r="D1872" s="2">
        <v>1</v>
      </c>
      <c r="E1872" s="4">
        <v>77.459999999999994</v>
      </c>
      <c r="F1872" s="4"/>
      <c r="G1872" s="4" t="str">
        <f t="shared" si="321"/>
        <v>C02983</v>
      </c>
      <c r="H1872" s="40">
        <f t="shared" si="322"/>
        <v>45183</v>
      </c>
      <c r="I1872" s="2">
        <f t="shared" si="323"/>
        <v>1</v>
      </c>
      <c r="J1872" s="4">
        <f t="shared" si="324"/>
        <v>77.459999999999994</v>
      </c>
      <c r="K1872">
        <f t="shared" si="325"/>
        <v>1</v>
      </c>
      <c r="L1872">
        <f t="shared" si="326"/>
        <v>3</v>
      </c>
      <c r="M1872">
        <f t="shared" si="327"/>
        <v>1</v>
      </c>
      <c r="N1872" s="53">
        <f t="shared" si="328"/>
        <v>1.6666666666666667</v>
      </c>
      <c r="S1872" s="55" t="str">
        <f t="shared" si="329"/>
        <v>C02983</v>
      </c>
      <c r="T1872" s="56">
        <f t="shared" si="330"/>
        <v>1.6666666666666667</v>
      </c>
      <c r="U1872" s="57">
        <f t="shared" si="330"/>
        <v>1.6666666666666667</v>
      </c>
      <c r="V1872" s="51" t="str">
        <f t="shared" si="331"/>
        <v>Lost Customers</v>
      </c>
    </row>
    <row r="1873" spans="2:22" x14ac:dyDescent="0.25">
      <c r="B1873" t="s">
        <v>1911</v>
      </c>
      <c r="C1873" s="40">
        <v>45931</v>
      </c>
      <c r="D1873" s="2">
        <v>2</v>
      </c>
      <c r="E1873" s="4">
        <v>1427.56</v>
      </c>
      <c r="F1873" s="4"/>
      <c r="G1873" s="4" t="str">
        <f t="shared" si="321"/>
        <v>C02984</v>
      </c>
      <c r="H1873" s="40">
        <f t="shared" si="322"/>
        <v>45931</v>
      </c>
      <c r="I1873" s="2">
        <f t="shared" si="323"/>
        <v>2</v>
      </c>
      <c r="J1873" s="4">
        <f t="shared" si="324"/>
        <v>1427.56</v>
      </c>
      <c r="K1873">
        <f t="shared" si="325"/>
        <v>4</v>
      </c>
      <c r="L1873">
        <f t="shared" si="326"/>
        <v>4</v>
      </c>
      <c r="M1873">
        <f t="shared" si="327"/>
        <v>4</v>
      </c>
      <c r="N1873" s="53">
        <f t="shared" si="328"/>
        <v>4</v>
      </c>
      <c r="S1873" s="55" t="str">
        <f t="shared" si="329"/>
        <v>C02984</v>
      </c>
      <c r="T1873" s="56">
        <f t="shared" si="330"/>
        <v>4</v>
      </c>
      <c r="U1873" s="57">
        <f t="shared" si="330"/>
        <v>4</v>
      </c>
      <c r="V1873" s="51" t="str">
        <f t="shared" si="331"/>
        <v>Loyal or Potential Loyalists</v>
      </c>
    </row>
    <row r="1874" spans="2:22" x14ac:dyDescent="0.25">
      <c r="B1874" t="s">
        <v>1912</v>
      </c>
      <c r="C1874" s="40">
        <v>45258</v>
      </c>
      <c r="D1874" s="2">
        <v>2</v>
      </c>
      <c r="E1874" s="4">
        <v>522.4</v>
      </c>
      <c r="F1874" s="4"/>
      <c r="G1874" s="4" t="str">
        <f t="shared" si="321"/>
        <v>C02985</v>
      </c>
      <c r="H1874" s="40">
        <f t="shared" si="322"/>
        <v>45258</v>
      </c>
      <c r="I1874" s="2">
        <f t="shared" si="323"/>
        <v>2</v>
      </c>
      <c r="J1874" s="4">
        <f t="shared" si="324"/>
        <v>522.4</v>
      </c>
      <c r="K1874">
        <f t="shared" si="325"/>
        <v>1</v>
      </c>
      <c r="L1874">
        <f t="shared" si="326"/>
        <v>4</v>
      </c>
      <c r="M1874">
        <f t="shared" si="327"/>
        <v>3</v>
      </c>
      <c r="N1874" s="53">
        <f t="shared" si="328"/>
        <v>2.6666666666666665</v>
      </c>
      <c r="S1874" s="55" t="str">
        <f t="shared" si="329"/>
        <v>C02985</v>
      </c>
      <c r="T1874" s="56">
        <f t="shared" si="330"/>
        <v>2.6666666666666665</v>
      </c>
      <c r="U1874" s="57">
        <f t="shared" si="330"/>
        <v>2.6666666666666665</v>
      </c>
      <c r="V1874" s="51" t="str">
        <f t="shared" si="331"/>
        <v>At Risk Customers</v>
      </c>
    </row>
    <row r="1875" spans="2:22" x14ac:dyDescent="0.25">
      <c r="B1875" t="s">
        <v>1913</v>
      </c>
      <c r="C1875" s="40">
        <v>45681</v>
      </c>
      <c r="D1875" s="2">
        <v>2</v>
      </c>
      <c r="E1875" s="4">
        <v>278.36</v>
      </c>
      <c r="F1875" s="4"/>
      <c r="G1875" s="4" t="str">
        <f t="shared" si="321"/>
        <v>C02986</v>
      </c>
      <c r="H1875" s="40">
        <f t="shared" si="322"/>
        <v>45681</v>
      </c>
      <c r="I1875" s="2">
        <f t="shared" si="323"/>
        <v>2</v>
      </c>
      <c r="J1875" s="4">
        <f t="shared" si="324"/>
        <v>278.36</v>
      </c>
      <c r="K1875">
        <f t="shared" si="325"/>
        <v>3</v>
      </c>
      <c r="L1875">
        <f t="shared" si="326"/>
        <v>4</v>
      </c>
      <c r="M1875">
        <f t="shared" si="327"/>
        <v>2</v>
      </c>
      <c r="N1875" s="53">
        <f t="shared" si="328"/>
        <v>3</v>
      </c>
      <c r="S1875" s="55" t="str">
        <f t="shared" si="329"/>
        <v>C02986</v>
      </c>
      <c r="T1875" s="56">
        <f t="shared" si="330"/>
        <v>3</v>
      </c>
      <c r="U1875" s="57">
        <f t="shared" si="330"/>
        <v>3</v>
      </c>
      <c r="V1875" s="51" t="str">
        <f t="shared" si="331"/>
        <v>At Risk Customers</v>
      </c>
    </row>
    <row r="1876" spans="2:22" x14ac:dyDescent="0.25">
      <c r="B1876" t="s">
        <v>1914</v>
      </c>
      <c r="C1876" s="40">
        <v>45966</v>
      </c>
      <c r="D1876" s="2">
        <v>2</v>
      </c>
      <c r="E1876" s="4">
        <v>1306.97</v>
      </c>
      <c r="F1876" s="4"/>
      <c r="G1876" s="4" t="str">
        <f t="shared" si="321"/>
        <v>C02987</v>
      </c>
      <c r="H1876" s="40">
        <f t="shared" si="322"/>
        <v>45966</v>
      </c>
      <c r="I1876" s="2">
        <f t="shared" si="323"/>
        <v>2</v>
      </c>
      <c r="J1876" s="4">
        <f t="shared" si="324"/>
        <v>1306.97</v>
      </c>
      <c r="K1876">
        <f t="shared" si="325"/>
        <v>5</v>
      </c>
      <c r="L1876">
        <f t="shared" si="326"/>
        <v>4</v>
      </c>
      <c r="M1876">
        <f t="shared" si="327"/>
        <v>4</v>
      </c>
      <c r="N1876" s="53">
        <f t="shared" si="328"/>
        <v>4.333333333333333</v>
      </c>
      <c r="S1876" s="55" t="str">
        <f t="shared" si="329"/>
        <v>C02987</v>
      </c>
      <c r="T1876" s="56">
        <f t="shared" si="330"/>
        <v>4.333333333333333</v>
      </c>
      <c r="U1876" s="57">
        <f t="shared" si="330"/>
        <v>4.333333333333333</v>
      </c>
      <c r="V1876" s="51" t="str">
        <f t="shared" si="331"/>
        <v>Champions</v>
      </c>
    </row>
    <row r="1877" spans="2:22" x14ac:dyDescent="0.25">
      <c r="B1877" t="s">
        <v>1915</v>
      </c>
      <c r="C1877" s="40">
        <v>45980</v>
      </c>
      <c r="D1877" s="2">
        <v>5</v>
      </c>
      <c r="E1877" s="4">
        <v>3998.96</v>
      </c>
      <c r="F1877" s="4"/>
      <c r="G1877" s="4" t="str">
        <f t="shared" si="321"/>
        <v>C02988</v>
      </c>
      <c r="H1877" s="40">
        <f t="shared" si="322"/>
        <v>45980</v>
      </c>
      <c r="I1877" s="2">
        <f t="shared" si="323"/>
        <v>5</v>
      </c>
      <c r="J1877" s="4">
        <f t="shared" si="324"/>
        <v>3998.96</v>
      </c>
      <c r="K1877">
        <f t="shared" si="325"/>
        <v>5</v>
      </c>
      <c r="L1877">
        <f t="shared" si="326"/>
        <v>5</v>
      </c>
      <c r="M1877">
        <f t="shared" si="327"/>
        <v>5</v>
      </c>
      <c r="N1877" s="53">
        <f t="shared" si="328"/>
        <v>5</v>
      </c>
      <c r="S1877" s="55" t="str">
        <f t="shared" si="329"/>
        <v>C02988</v>
      </c>
      <c r="T1877" s="56">
        <f t="shared" si="330"/>
        <v>5</v>
      </c>
      <c r="U1877" s="57">
        <f t="shared" si="330"/>
        <v>5</v>
      </c>
      <c r="V1877" s="51" t="str">
        <f t="shared" si="331"/>
        <v>Champions</v>
      </c>
    </row>
    <row r="1878" spans="2:22" x14ac:dyDescent="0.25">
      <c r="B1878" t="s">
        <v>1916</v>
      </c>
      <c r="C1878" s="40">
        <v>45189</v>
      </c>
      <c r="D1878" s="2">
        <v>1</v>
      </c>
      <c r="E1878" s="4">
        <v>72.989999999999995</v>
      </c>
      <c r="F1878" s="4"/>
      <c r="G1878" s="4" t="str">
        <f t="shared" si="321"/>
        <v>C02991</v>
      </c>
      <c r="H1878" s="40">
        <f t="shared" si="322"/>
        <v>45189</v>
      </c>
      <c r="I1878" s="2">
        <f t="shared" si="323"/>
        <v>1</v>
      </c>
      <c r="J1878" s="4">
        <f t="shared" si="324"/>
        <v>72.989999999999995</v>
      </c>
      <c r="K1878">
        <f t="shared" si="325"/>
        <v>1</v>
      </c>
      <c r="L1878">
        <f t="shared" si="326"/>
        <v>3</v>
      </c>
      <c r="M1878">
        <f t="shared" si="327"/>
        <v>1</v>
      </c>
      <c r="N1878" s="53">
        <f t="shared" si="328"/>
        <v>1.6666666666666667</v>
      </c>
      <c r="S1878" s="55" t="str">
        <f t="shared" si="329"/>
        <v>C02991</v>
      </c>
      <c r="T1878" s="56">
        <f t="shared" si="330"/>
        <v>1.6666666666666667</v>
      </c>
      <c r="U1878" s="57">
        <f t="shared" si="330"/>
        <v>1.6666666666666667</v>
      </c>
      <c r="V1878" s="51" t="str">
        <f t="shared" si="331"/>
        <v>Lost Customers</v>
      </c>
    </row>
    <row r="1879" spans="2:22" x14ac:dyDescent="0.25">
      <c r="B1879" t="s">
        <v>1917</v>
      </c>
      <c r="C1879" s="40">
        <v>45937</v>
      </c>
      <c r="D1879" s="2">
        <v>13</v>
      </c>
      <c r="E1879" s="4">
        <v>2771.07</v>
      </c>
      <c r="F1879" s="4"/>
      <c r="G1879" s="4" t="str">
        <f t="shared" si="321"/>
        <v>C02992</v>
      </c>
      <c r="H1879" s="40">
        <f t="shared" si="322"/>
        <v>45937</v>
      </c>
      <c r="I1879" s="2">
        <f t="shared" si="323"/>
        <v>13</v>
      </c>
      <c r="J1879" s="4">
        <f t="shared" si="324"/>
        <v>2771.07</v>
      </c>
      <c r="K1879">
        <f t="shared" si="325"/>
        <v>4</v>
      </c>
      <c r="L1879">
        <f t="shared" si="326"/>
        <v>5</v>
      </c>
      <c r="M1879">
        <f t="shared" si="327"/>
        <v>4</v>
      </c>
      <c r="N1879" s="53">
        <f t="shared" si="328"/>
        <v>4.333333333333333</v>
      </c>
      <c r="S1879" s="55" t="str">
        <f t="shared" si="329"/>
        <v>C02992</v>
      </c>
      <c r="T1879" s="56">
        <f t="shared" si="330"/>
        <v>4.333333333333333</v>
      </c>
      <c r="U1879" s="57">
        <f t="shared" si="330"/>
        <v>4.333333333333333</v>
      </c>
      <c r="V1879" s="51" t="str">
        <f t="shared" si="331"/>
        <v>Champions</v>
      </c>
    </row>
    <row r="1880" spans="2:22" x14ac:dyDescent="0.25">
      <c r="B1880" t="s">
        <v>1918</v>
      </c>
      <c r="C1880" s="40">
        <v>45764</v>
      </c>
      <c r="D1880" s="2">
        <v>2</v>
      </c>
      <c r="E1880" s="4">
        <v>317.35000000000002</v>
      </c>
      <c r="F1880" s="4"/>
      <c r="G1880" s="4" t="str">
        <f t="shared" si="321"/>
        <v>C02996</v>
      </c>
      <c r="H1880" s="40">
        <f t="shared" si="322"/>
        <v>45764</v>
      </c>
      <c r="I1880" s="2">
        <f t="shared" si="323"/>
        <v>2</v>
      </c>
      <c r="J1880" s="4">
        <f t="shared" si="324"/>
        <v>317.35000000000002</v>
      </c>
      <c r="K1880">
        <f t="shared" si="325"/>
        <v>3</v>
      </c>
      <c r="L1880">
        <f t="shared" si="326"/>
        <v>4</v>
      </c>
      <c r="M1880">
        <f t="shared" si="327"/>
        <v>2</v>
      </c>
      <c r="N1880" s="53">
        <f t="shared" si="328"/>
        <v>3</v>
      </c>
      <c r="S1880" s="55" t="str">
        <f t="shared" si="329"/>
        <v>C02996</v>
      </c>
      <c r="T1880" s="56">
        <f t="shared" si="330"/>
        <v>3</v>
      </c>
      <c r="U1880" s="57">
        <f t="shared" si="330"/>
        <v>3</v>
      </c>
      <c r="V1880" s="51" t="str">
        <f t="shared" si="331"/>
        <v>At Risk Customers</v>
      </c>
    </row>
    <row r="1881" spans="2:22" x14ac:dyDescent="0.25">
      <c r="B1881" t="s">
        <v>1919</v>
      </c>
      <c r="C1881" s="40">
        <v>45170</v>
      </c>
      <c r="D1881" s="2">
        <v>1</v>
      </c>
      <c r="E1881" s="4">
        <v>254.7</v>
      </c>
      <c r="F1881" s="4"/>
      <c r="G1881" s="4" t="str">
        <f t="shared" si="321"/>
        <v>C02997</v>
      </c>
      <c r="H1881" s="40">
        <f t="shared" si="322"/>
        <v>45170</v>
      </c>
      <c r="I1881" s="2">
        <f t="shared" si="323"/>
        <v>1</v>
      </c>
      <c r="J1881" s="4">
        <f t="shared" si="324"/>
        <v>254.7</v>
      </c>
      <c r="K1881">
        <f t="shared" si="325"/>
        <v>1</v>
      </c>
      <c r="L1881">
        <f t="shared" si="326"/>
        <v>3</v>
      </c>
      <c r="M1881">
        <f t="shared" si="327"/>
        <v>2</v>
      </c>
      <c r="N1881" s="53">
        <f t="shared" si="328"/>
        <v>2</v>
      </c>
      <c r="S1881" s="55" t="str">
        <f t="shared" si="329"/>
        <v>C02997</v>
      </c>
      <c r="T1881" s="56">
        <f t="shared" si="330"/>
        <v>2</v>
      </c>
      <c r="U1881" s="57">
        <f t="shared" si="330"/>
        <v>2</v>
      </c>
      <c r="V1881" s="51" t="str">
        <f t="shared" si="331"/>
        <v>Lost Customers</v>
      </c>
    </row>
    <row r="1882" spans="2:22" x14ac:dyDescent="0.25">
      <c r="B1882" t="s">
        <v>1920</v>
      </c>
      <c r="C1882" s="40">
        <v>46011</v>
      </c>
      <c r="D1882" s="2">
        <v>16</v>
      </c>
      <c r="E1882" s="4">
        <v>11896.16</v>
      </c>
      <c r="F1882" s="4"/>
      <c r="G1882" s="4" t="str">
        <f t="shared" si="321"/>
        <v>C02999</v>
      </c>
      <c r="H1882" s="40">
        <f t="shared" si="322"/>
        <v>46011</v>
      </c>
      <c r="I1882" s="2">
        <f t="shared" si="323"/>
        <v>16</v>
      </c>
      <c r="J1882" s="4">
        <f t="shared" si="324"/>
        <v>11896.16</v>
      </c>
      <c r="K1882">
        <f t="shared" si="325"/>
        <v>5</v>
      </c>
      <c r="L1882">
        <f t="shared" si="326"/>
        <v>5</v>
      </c>
      <c r="M1882">
        <f t="shared" si="327"/>
        <v>5</v>
      </c>
      <c r="N1882" s="53">
        <f t="shared" si="328"/>
        <v>5</v>
      </c>
      <c r="S1882" s="55" t="str">
        <f t="shared" si="329"/>
        <v>C02999</v>
      </c>
      <c r="T1882" s="56">
        <f t="shared" si="330"/>
        <v>5</v>
      </c>
      <c r="U1882" s="57">
        <f t="shared" si="330"/>
        <v>5</v>
      </c>
      <c r="V1882" s="51" t="str">
        <f t="shared" si="331"/>
        <v>Champions</v>
      </c>
    </row>
    <row r="1883" spans="2:22" x14ac:dyDescent="0.25">
      <c r="B1883" t="s">
        <v>1921</v>
      </c>
      <c r="C1883" s="40">
        <v>45946</v>
      </c>
      <c r="D1883" s="2">
        <v>8</v>
      </c>
      <c r="E1883" s="4">
        <v>1721.76</v>
      </c>
      <c r="F1883" s="4"/>
      <c r="G1883" s="4" t="str">
        <f t="shared" si="321"/>
        <v>C03001</v>
      </c>
      <c r="H1883" s="40">
        <f t="shared" si="322"/>
        <v>45946</v>
      </c>
      <c r="I1883" s="2">
        <f t="shared" si="323"/>
        <v>8</v>
      </c>
      <c r="J1883" s="4">
        <f t="shared" si="324"/>
        <v>1721.76</v>
      </c>
      <c r="K1883">
        <f t="shared" si="325"/>
        <v>5</v>
      </c>
      <c r="L1883">
        <f t="shared" si="326"/>
        <v>5</v>
      </c>
      <c r="M1883">
        <f t="shared" si="327"/>
        <v>4</v>
      </c>
      <c r="N1883" s="53">
        <f t="shared" si="328"/>
        <v>4.666666666666667</v>
      </c>
      <c r="S1883" s="55" t="str">
        <f t="shared" si="329"/>
        <v>C03001</v>
      </c>
      <c r="T1883" s="56">
        <f t="shared" si="330"/>
        <v>4.666666666666667</v>
      </c>
      <c r="U1883" s="57">
        <f t="shared" si="330"/>
        <v>4.666666666666667</v>
      </c>
      <c r="V1883" s="51" t="str">
        <f t="shared" si="331"/>
        <v>Champions</v>
      </c>
    </row>
    <row r="1884" spans="2:22" x14ac:dyDescent="0.25">
      <c r="B1884" t="s">
        <v>1922</v>
      </c>
      <c r="C1884" s="40">
        <v>46017</v>
      </c>
      <c r="D1884" s="2">
        <v>16</v>
      </c>
      <c r="E1884" s="4">
        <v>9575.1200000000008</v>
      </c>
      <c r="F1884" s="4"/>
      <c r="G1884" s="4" t="str">
        <f t="shared" si="321"/>
        <v>C03002</v>
      </c>
      <c r="H1884" s="40">
        <f t="shared" si="322"/>
        <v>46017</v>
      </c>
      <c r="I1884" s="2">
        <f t="shared" si="323"/>
        <v>16</v>
      </c>
      <c r="J1884" s="4">
        <f t="shared" si="324"/>
        <v>9575.1200000000008</v>
      </c>
      <c r="K1884">
        <f t="shared" si="325"/>
        <v>5</v>
      </c>
      <c r="L1884">
        <f t="shared" si="326"/>
        <v>5</v>
      </c>
      <c r="M1884">
        <f t="shared" si="327"/>
        <v>5</v>
      </c>
      <c r="N1884" s="53">
        <f t="shared" si="328"/>
        <v>5</v>
      </c>
      <c r="S1884" s="55" t="str">
        <f t="shared" si="329"/>
        <v>C03002</v>
      </c>
      <c r="T1884" s="56">
        <f t="shared" si="330"/>
        <v>5</v>
      </c>
      <c r="U1884" s="57">
        <f t="shared" si="330"/>
        <v>5</v>
      </c>
      <c r="V1884" s="51" t="str">
        <f t="shared" si="331"/>
        <v>Champions</v>
      </c>
    </row>
    <row r="1885" spans="2:22" x14ac:dyDescent="0.25">
      <c r="B1885" t="s">
        <v>1923</v>
      </c>
      <c r="C1885" s="40">
        <v>45895</v>
      </c>
      <c r="D1885" s="2">
        <v>2</v>
      </c>
      <c r="E1885" s="4">
        <v>1193.76</v>
      </c>
      <c r="F1885" s="4"/>
      <c r="G1885" s="4" t="str">
        <f t="shared" si="321"/>
        <v>C03003</v>
      </c>
      <c r="H1885" s="40">
        <f t="shared" si="322"/>
        <v>45895</v>
      </c>
      <c r="I1885" s="2">
        <f t="shared" si="323"/>
        <v>2</v>
      </c>
      <c r="J1885" s="4">
        <f t="shared" si="324"/>
        <v>1193.76</v>
      </c>
      <c r="K1885">
        <f t="shared" si="325"/>
        <v>4</v>
      </c>
      <c r="L1885">
        <f t="shared" si="326"/>
        <v>4</v>
      </c>
      <c r="M1885">
        <f t="shared" si="327"/>
        <v>3</v>
      </c>
      <c r="N1885" s="53">
        <f t="shared" si="328"/>
        <v>3.6666666666666665</v>
      </c>
      <c r="S1885" s="55" t="str">
        <f t="shared" si="329"/>
        <v>C03003</v>
      </c>
      <c r="T1885" s="56">
        <f t="shared" si="330"/>
        <v>3.6666666666666665</v>
      </c>
      <c r="U1885" s="57">
        <f t="shared" si="330"/>
        <v>3.6666666666666665</v>
      </c>
      <c r="V1885" s="51" t="str">
        <f t="shared" si="331"/>
        <v>Loyal or Potential Loyalists</v>
      </c>
    </row>
    <row r="1886" spans="2:22" x14ac:dyDescent="0.25">
      <c r="B1886" t="s">
        <v>1924</v>
      </c>
      <c r="C1886" s="40">
        <v>45550</v>
      </c>
      <c r="D1886" s="2">
        <v>1</v>
      </c>
      <c r="E1886" s="4">
        <v>1333.19</v>
      </c>
      <c r="F1886" s="4"/>
      <c r="G1886" s="4" t="str">
        <f t="shared" si="321"/>
        <v>C03005</v>
      </c>
      <c r="H1886" s="40">
        <f t="shared" si="322"/>
        <v>45550</v>
      </c>
      <c r="I1886" s="2">
        <f t="shared" si="323"/>
        <v>1</v>
      </c>
      <c r="J1886" s="4">
        <f t="shared" si="324"/>
        <v>1333.19</v>
      </c>
      <c r="K1886">
        <f t="shared" si="325"/>
        <v>2</v>
      </c>
      <c r="L1886">
        <f t="shared" si="326"/>
        <v>3</v>
      </c>
      <c r="M1886">
        <f t="shared" si="327"/>
        <v>4</v>
      </c>
      <c r="N1886" s="53">
        <f t="shared" si="328"/>
        <v>3</v>
      </c>
      <c r="S1886" s="55" t="str">
        <f t="shared" si="329"/>
        <v>C03005</v>
      </c>
      <c r="T1886" s="56">
        <f t="shared" si="330"/>
        <v>3</v>
      </c>
      <c r="U1886" s="57">
        <f t="shared" si="330"/>
        <v>3</v>
      </c>
      <c r="V1886" s="51" t="str">
        <f t="shared" si="331"/>
        <v>At Risk Customers</v>
      </c>
    </row>
    <row r="1887" spans="2:22" x14ac:dyDescent="0.25">
      <c r="B1887" t="s">
        <v>1925</v>
      </c>
      <c r="C1887" s="40">
        <v>45791</v>
      </c>
      <c r="D1887" s="2">
        <v>1</v>
      </c>
      <c r="E1887" s="4">
        <v>57.78</v>
      </c>
      <c r="F1887" s="4"/>
      <c r="G1887" s="4" t="str">
        <f t="shared" si="321"/>
        <v>C03006</v>
      </c>
      <c r="H1887" s="40">
        <f t="shared" si="322"/>
        <v>45791</v>
      </c>
      <c r="I1887" s="2">
        <f t="shared" si="323"/>
        <v>1</v>
      </c>
      <c r="J1887" s="4">
        <f t="shared" si="324"/>
        <v>57.78</v>
      </c>
      <c r="K1887">
        <f t="shared" si="325"/>
        <v>3</v>
      </c>
      <c r="L1887">
        <f t="shared" si="326"/>
        <v>3</v>
      </c>
      <c r="M1887">
        <f t="shared" si="327"/>
        <v>1</v>
      </c>
      <c r="N1887" s="53">
        <f t="shared" si="328"/>
        <v>2.3333333333333335</v>
      </c>
      <c r="S1887" s="55" t="str">
        <f t="shared" si="329"/>
        <v>C03006</v>
      </c>
      <c r="T1887" s="56">
        <f t="shared" si="330"/>
        <v>2.3333333333333335</v>
      </c>
      <c r="U1887" s="57">
        <f t="shared" si="330"/>
        <v>2.3333333333333335</v>
      </c>
      <c r="V1887" s="51" t="str">
        <f t="shared" si="331"/>
        <v>At Risk Customers</v>
      </c>
    </row>
    <row r="1888" spans="2:22" x14ac:dyDescent="0.25">
      <c r="B1888" t="s">
        <v>1926</v>
      </c>
      <c r="C1888" s="40">
        <v>45848</v>
      </c>
      <c r="D1888" s="2">
        <v>1</v>
      </c>
      <c r="E1888" s="4">
        <v>100.64</v>
      </c>
      <c r="F1888" s="4"/>
      <c r="G1888" s="4" t="str">
        <f t="shared" si="321"/>
        <v>C03007</v>
      </c>
      <c r="H1888" s="40">
        <f t="shared" si="322"/>
        <v>45848</v>
      </c>
      <c r="I1888" s="2">
        <f t="shared" si="323"/>
        <v>1</v>
      </c>
      <c r="J1888" s="4">
        <f t="shared" si="324"/>
        <v>100.64</v>
      </c>
      <c r="K1888">
        <f t="shared" si="325"/>
        <v>4</v>
      </c>
      <c r="L1888">
        <f t="shared" si="326"/>
        <v>3</v>
      </c>
      <c r="M1888">
        <f t="shared" si="327"/>
        <v>1</v>
      </c>
      <c r="N1888" s="53">
        <f t="shared" si="328"/>
        <v>2.6666666666666665</v>
      </c>
      <c r="S1888" s="55" t="str">
        <f t="shared" si="329"/>
        <v>C03007</v>
      </c>
      <c r="T1888" s="56">
        <f t="shared" si="330"/>
        <v>2.6666666666666665</v>
      </c>
      <c r="U1888" s="57">
        <f t="shared" si="330"/>
        <v>2.6666666666666665</v>
      </c>
      <c r="V1888" s="51" t="str">
        <f t="shared" si="331"/>
        <v>At Risk Customers</v>
      </c>
    </row>
    <row r="1889" spans="2:22" x14ac:dyDescent="0.25">
      <c r="B1889" t="s">
        <v>1927</v>
      </c>
      <c r="C1889" s="40">
        <v>45427</v>
      </c>
      <c r="D1889" s="2">
        <v>1</v>
      </c>
      <c r="E1889" s="4">
        <v>107.71</v>
      </c>
      <c r="F1889" s="4"/>
      <c r="G1889" s="4" t="str">
        <f t="shared" si="321"/>
        <v>C03009</v>
      </c>
      <c r="H1889" s="40">
        <f t="shared" si="322"/>
        <v>45427</v>
      </c>
      <c r="I1889" s="2">
        <f t="shared" si="323"/>
        <v>1</v>
      </c>
      <c r="J1889" s="4">
        <f t="shared" si="324"/>
        <v>107.71</v>
      </c>
      <c r="K1889">
        <f t="shared" si="325"/>
        <v>2</v>
      </c>
      <c r="L1889">
        <f t="shared" si="326"/>
        <v>3</v>
      </c>
      <c r="M1889">
        <f t="shared" si="327"/>
        <v>1</v>
      </c>
      <c r="N1889" s="53">
        <f t="shared" si="328"/>
        <v>2</v>
      </c>
      <c r="S1889" s="55" t="str">
        <f t="shared" si="329"/>
        <v>C03009</v>
      </c>
      <c r="T1889" s="56">
        <f t="shared" si="330"/>
        <v>2</v>
      </c>
      <c r="U1889" s="57">
        <f t="shared" si="330"/>
        <v>2</v>
      </c>
      <c r="V1889" s="51" t="str">
        <f t="shared" si="331"/>
        <v>Lost Customers</v>
      </c>
    </row>
    <row r="1890" spans="2:22" x14ac:dyDescent="0.25">
      <c r="B1890" t="s">
        <v>1928</v>
      </c>
      <c r="C1890" s="40">
        <v>45936</v>
      </c>
      <c r="D1890" s="2">
        <v>1</v>
      </c>
      <c r="E1890" s="4">
        <v>273.44</v>
      </c>
      <c r="F1890" s="4"/>
      <c r="G1890" s="4" t="str">
        <f t="shared" si="321"/>
        <v>C03011</v>
      </c>
      <c r="H1890" s="40">
        <f t="shared" si="322"/>
        <v>45936</v>
      </c>
      <c r="I1890" s="2">
        <f t="shared" si="323"/>
        <v>1</v>
      </c>
      <c r="J1890" s="4">
        <f t="shared" si="324"/>
        <v>273.44</v>
      </c>
      <c r="K1890">
        <f t="shared" si="325"/>
        <v>4</v>
      </c>
      <c r="L1890">
        <f t="shared" si="326"/>
        <v>3</v>
      </c>
      <c r="M1890">
        <f t="shared" si="327"/>
        <v>2</v>
      </c>
      <c r="N1890" s="53">
        <f t="shared" si="328"/>
        <v>3</v>
      </c>
      <c r="S1890" s="55" t="str">
        <f t="shared" si="329"/>
        <v>C03011</v>
      </c>
      <c r="T1890" s="56">
        <f t="shared" si="330"/>
        <v>3</v>
      </c>
      <c r="U1890" s="57">
        <f t="shared" si="330"/>
        <v>3</v>
      </c>
      <c r="V1890" s="51" t="str">
        <f t="shared" si="331"/>
        <v>At Risk Customers</v>
      </c>
    </row>
    <row r="1891" spans="2:22" x14ac:dyDescent="0.25">
      <c r="B1891" t="s">
        <v>1929</v>
      </c>
      <c r="C1891" s="40">
        <v>45671</v>
      </c>
      <c r="D1891" s="2">
        <v>2</v>
      </c>
      <c r="E1891" s="4">
        <v>2552.42</v>
      </c>
      <c r="F1891" s="4"/>
      <c r="G1891" s="4" t="str">
        <f t="shared" si="321"/>
        <v>C03013</v>
      </c>
      <c r="H1891" s="40">
        <f t="shared" si="322"/>
        <v>45671</v>
      </c>
      <c r="I1891" s="2">
        <f t="shared" si="323"/>
        <v>2</v>
      </c>
      <c r="J1891" s="4">
        <f t="shared" si="324"/>
        <v>2552.42</v>
      </c>
      <c r="K1891">
        <f t="shared" si="325"/>
        <v>3</v>
      </c>
      <c r="L1891">
        <f t="shared" si="326"/>
        <v>4</v>
      </c>
      <c r="M1891">
        <f t="shared" si="327"/>
        <v>4</v>
      </c>
      <c r="N1891" s="53">
        <f t="shared" si="328"/>
        <v>3.6666666666666665</v>
      </c>
      <c r="S1891" s="55" t="str">
        <f t="shared" si="329"/>
        <v>C03013</v>
      </c>
      <c r="T1891" s="56">
        <f t="shared" si="330"/>
        <v>3.6666666666666665</v>
      </c>
      <c r="U1891" s="57">
        <f t="shared" si="330"/>
        <v>3.6666666666666665</v>
      </c>
      <c r="V1891" s="51" t="str">
        <f t="shared" si="331"/>
        <v>Loyal or Potential Loyalists</v>
      </c>
    </row>
    <row r="1892" spans="2:22" x14ac:dyDescent="0.25">
      <c r="B1892" t="s">
        <v>1930</v>
      </c>
      <c r="C1892" s="40">
        <v>45094</v>
      </c>
      <c r="D1892" s="2">
        <v>2</v>
      </c>
      <c r="E1892" s="4">
        <v>1715.15</v>
      </c>
      <c r="F1892" s="4"/>
      <c r="G1892" s="4" t="str">
        <f t="shared" si="321"/>
        <v>C03015</v>
      </c>
      <c r="H1892" s="40">
        <f t="shared" si="322"/>
        <v>45094</v>
      </c>
      <c r="I1892" s="2">
        <f t="shared" si="323"/>
        <v>2</v>
      </c>
      <c r="J1892" s="4">
        <f t="shared" si="324"/>
        <v>1715.15</v>
      </c>
      <c r="K1892">
        <f t="shared" si="325"/>
        <v>1</v>
      </c>
      <c r="L1892">
        <f t="shared" si="326"/>
        <v>4</v>
      </c>
      <c r="M1892">
        <f t="shared" si="327"/>
        <v>4</v>
      </c>
      <c r="N1892" s="53">
        <f t="shared" si="328"/>
        <v>3</v>
      </c>
      <c r="S1892" s="55" t="str">
        <f t="shared" si="329"/>
        <v>C03015</v>
      </c>
      <c r="T1892" s="56">
        <f t="shared" si="330"/>
        <v>3</v>
      </c>
      <c r="U1892" s="57">
        <f t="shared" si="330"/>
        <v>3</v>
      </c>
      <c r="V1892" s="51" t="str">
        <f t="shared" si="331"/>
        <v>At Risk Customers</v>
      </c>
    </row>
    <row r="1893" spans="2:22" x14ac:dyDescent="0.25">
      <c r="B1893" t="s">
        <v>1931</v>
      </c>
      <c r="C1893" s="40">
        <v>45184</v>
      </c>
      <c r="D1893" s="2">
        <v>2</v>
      </c>
      <c r="E1893" s="4">
        <v>334</v>
      </c>
      <c r="F1893" s="4"/>
      <c r="G1893" s="4" t="str">
        <f t="shared" si="321"/>
        <v>C03016</v>
      </c>
      <c r="H1893" s="40">
        <f t="shared" si="322"/>
        <v>45184</v>
      </c>
      <c r="I1893" s="2">
        <f t="shared" si="323"/>
        <v>2</v>
      </c>
      <c r="J1893" s="4">
        <f t="shared" si="324"/>
        <v>334</v>
      </c>
      <c r="K1893">
        <f t="shared" si="325"/>
        <v>1</v>
      </c>
      <c r="L1893">
        <f t="shared" si="326"/>
        <v>4</v>
      </c>
      <c r="M1893">
        <f t="shared" si="327"/>
        <v>2</v>
      </c>
      <c r="N1893" s="53">
        <f t="shared" si="328"/>
        <v>2.3333333333333335</v>
      </c>
      <c r="S1893" s="55" t="str">
        <f t="shared" si="329"/>
        <v>C03016</v>
      </c>
      <c r="T1893" s="56">
        <f t="shared" si="330"/>
        <v>2.3333333333333335</v>
      </c>
      <c r="U1893" s="57">
        <f t="shared" si="330"/>
        <v>2.3333333333333335</v>
      </c>
      <c r="V1893" s="51" t="str">
        <f t="shared" si="331"/>
        <v>At Risk Customers</v>
      </c>
    </row>
    <row r="1894" spans="2:22" x14ac:dyDescent="0.25">
      <c r="B1894" t="s">
        <v>1932</v>
      </c>
      <c r="C1894" s="40">
        <v>45477</v>
      </c>
      <c r="D1894" s="2">
        <v>1</v>
      </c>
      <c r="E1894" s="4">
        <v>2305.0100000000002</v>
      </c>
      <c r="F1894" s="4"/>
      <c r="G1894" s="4" t="str">
        <f t="shared" si="321"/>
        <v>C03017</v>
      </c>
      <c r="H1894" s="40">
        <f t="shared" si="322"/>
        <v>45477</v>
      </c>
      <c r="I1894" s="2">
        <f t="shared" si="323"/>
        <v>1</v>
      </c>
      <c r="J1894" s="4">
        <f t="shared" si="324"/>
        <v>2305.0100000000002</v>
      </c>
      <c r="K1894">
        <f t="shared" si="325"/>
        <v>2</v>
      </c>
      <c r="L1894">
        <f t="shared" si="326"/>
        <v>3</v>
      </c>
      <c r="M1894">
        <f t="shared" si="327"/>
        <v>4</v>
      </c>
      <c r="N1894" s="53">
        <f t="shared" si="328"/>
        <v>3</v>
      </c>
      <c r="S1894" s="55" t="str">
        <f t="shared" si="329"/>
        <v>C03017</v>
      </c>
      <c r="T1894" s="56">
        <f t="shared" si="330"/>
        <v>3</v>
      </c>
      <c r="U1894" s="57">
        <f t="shared" si="330"/>
        <v>3</v>
      </c>
      <c r="V1894" s="51" t="str">
        <f t="shared" si="331"/>
        <v>At Risk Customers</v>
      </c>
    </row>
    <row r="1895" spans="2:22" x14ac:dyDescent="0.25">
      <c r="B1895" t="s">
        <v>1933</v>
      </c>
      <c r="C1895" s="40">
        <v>45881</v>
      </c>
      <c r="D1895" s="2">
        <v>1</v>
      </c>
      <c r="E1895" s="4">
        <v>269.35000000000002</v>
      </c>
      <c r="F1895" s="4"/>
      <c r="G1895" s="4" t="str">
        <f t="shared" si="321"/>
        <v>C03018</v>
      </c>
      <c r="H1895" s="40">
        <f t="shared" si="322"/>
        <v>45881</v>
      </c>
      <c r="I1895" s="2">
        <f t="shared" si="323"/>
        <v>1</v>
      </c>
      <c r="J1895" s="4">
        <f t="shared" si="324"/>
        <v>269.35000000000002</v>
      </c>
      <c r="K1895">
        <f t="shared" si="325"/>
        <v>4</v>
      </c>
      <c r="L1895">
        <f t="shared" si="326"/>
        <v>3</v>
      </c>
      <c r="M1895">
        <f t="shared" si="327"/>
        <v>2</v>
      </c>
      <c r="N1895" s="53">
        <f t="shared" si="328"/>
        <v>3</v>
      </c>
      <c r="S1895" s="55" t="str">
        <f t="shared" si="329"/>
        <v>C03018</v>
      </c>
      <c r="T1895" s="56">
        <f t="shared" si="330"/>
        <v>3</v>
      </c>
      <c r="U1895" s="57">
        <f t="shared" si="330"/>
        <v>3</v>
      </c>
      <c r="V1895" s="51" t="str">
        <f t="shared" si="331"/>
        <v>At Risk Customers</v>
      </c>
    </row>
    <row r="1896" spans="2:22" x14ac:dyDescent="0.25">
      <c r="B1896" t="s">
        <v>1934</v>
      </c>
      <c r="C1896" s="40">
        <v>45267</v>
      </c>
      <c r="D1896" s="2">
        <v>1</v>
      </c>
      <c r="E1896" s="4">
        <v>2613.8000000000002</v>
      </c>
      <c r="F1896" s="4"/>
      <c r="G1896" s="4" t="str">
        <f t="shared" si="321"/>
        <v>C03019</v>
      </c>
      <c r="H1896" s="40">
        <f t="shared" si="322"/>
        <v>45267</v>
      </c>
      <c r="I1896" s="2">
        <f t="shared" si="323"/>
        <v>1</v>
      </c>
      <c r="J1896" s="4">
        <f t="shared" si="324"/>
        <v>2613.8000000000002</v>
      </c>
      <c r="K1896">
        <f t="shared" si="325"/>
        <v>1</v>
      </c>
      <c r="L1896">
        <f t="shared" si="326"/>
        <v>3</v>
      </c>
      <c r="M1896">
        <f t="shared" si="327"/>
        <v>4</v>
      </c>
      <c r="N1896" s="53">
        <f t="shared" si="328"/>
        <v>2.6666666666666665</v>
      </c>
      <c r="S1896" s="55" t="str">
        <f t="shared" si="329"/>
        <v>C03019</v>
      </c>
      <c r="T1896" s="56">
        <f t="shared" si="330"/>
        <v>2.6666666666666665</v>
      </c>
      <c r="U1896" s="57">
        <f t="shared" si="330"/>
        <v>2.6666666666666665</v>
      </c>
      <c r="V1896" s="51" t="str">
        <f t="shared" si="331"/>
        <v>At Risk Customers</v>
      </c>
    </row>
    <row r="1897" spans="2:22" x14ac:dyDescent="0.25">
      <c r="B1897" t="s">
        <v>1935</v>
      </c>
      <c r="C1897" s="40">
        <v>45151</v>
      </c>
      <c r="D1897" s="2">
        <v>2</v>
      </c>
      <c r="E1897" s="4">
        <v>351.92</v>
      </c>
      <c r="F1897" s="4"/>
      <c r="G1897" s="4" t="str">
        <f t="shared" si="321"/>
        <v>C03020</v>
      </c>
      <c r="H1897" s="40">
        <f t="shared" si="322"/>
        <v>45151</v>
      </c>
      <c r="I1897" s="2">
        <f t="shared" si="323"/>
        <v>2</v>
      </c>
      <c r="J1897" s="4">
        <f t="shared" si="324"/>
        <v>351.92</v>
      </c>
      <c r="K1897">
        <f t="shared" si="325"/>
        <v>1</v>
      </c>
      <c r="L1897">
        <f t="shared" si="326"/>
        <v>4</v>
      </c>
      <c r="M1897">
        <f t="shared" si="327"/>
        <v>2</v>
      </c>
      <c r="N1897" s="53">
        <f t="shared" si="328"/>
        <v>2.3333333333333335</v>
      </c>
      <c r="S1897" s="55" t="str">
        <f t="shared" si="329"/>
        <v>C03020</v>
      </c>
      <c r="T1897" s="56">
        <f t="shared" si="330"/>
        <v>2.3333333333333335</v>
      </c>
      <c r="U1897" s="57">
        <f t="shared" si="330"/>
        <v>2.3333333333333335</v>
      </c>
      <c r="V1897" s="51" t="str">
        <f t="shared" si="331"/>
        <v>At Risk Customers</v>
      </c>
    </row>
    <row r="1898" spans="2:22" x14ac:dyDescent="0.25">
      <c r="B1898" t="s">
        <v>1936</v>
      </c>
      <c r="C1898" s="40">
        <v>45240</v>
      </c>
      <c r="D1898" s="2">
        <v>1</v>
      </c>
      <c r="E1898" s="4">
        <v>231.11</v>
      </c>
      <c r="F1898" s="4"/>
      <c r="G1898" s="4" t="str">
        <f t="shared" si="321"/>
        <v>C03021</v>
      </c>
      <c r="H1898" s="40">
        <f t="shared" si="322"/>
        <v>45240</v>
      </c>
      <c r="I1898" s="2">
        <f t="shared" si="323"/>
        <v>1</v>
      </c>
      <c r="J1898" s="4">
        <f t="shared" si="324"/>
        <v>231.11</v>
      </c>
      <c r="K1898">
        <f t="shared" si="325"/>
        <v>1</v>
      </c>
      <c r="L1898">
        <f t="shared" si="326"/>
        <v>3</v>
      </c>
      <c r="M1898">
        <f t="shared" si="327"/>
        <v>2</v>
      </c>
      <c r="N1898" s="53">
        <f t="shared" si="328"/>
        <v>2</v>
      </c>
      <c r="S1898" s="55" t="str">
        <f t="shared" si="329"/>
        <v>C03021</v>
      </c>
      <c r="T1898" s="56">
        <f t="shared" si="330"/>
        <v>2</v>
      </c>
      <c r="U1898" s="57">
        <f t="shared" si="330"/>
        <v>2</v>
      </c>
      <c r="V1898" s="51" t="str">
        <f t="shared" si="331"/>
        <v>Lost Customers</v>
      </c>
    </row>
    <row r="1899" spans="2:22" x14ac:dyDescent="0.25">
      <c r="B1899" t="s">
        <v>1937</v>
      </c>
      <c r="C1899" s="40">
        <v>45814</v>
      </c>
      <c r="D1899" s="2">
        <v>1</v>
      </c>
      <c r="E1899" s="4">
        <v>487.93</v>
      </c>
      <c r="F1899" s="4"/>
      <c r="G1899" s="4" t="str">
        <f t="shared" si="321"/>
        <v>C03022</v>
      </c>
      <c r="H1899" s="40">
        <f t="shared" si="322"/>
        <v>45814</v>
      </c>
      <c r="I1899" s="2">
        <f t="shared" si="323"/>
        <v>1</v>
      </c>
      <c r="J1899" s="4">
        <f t="shared" si="324"/>
        <v>487.93</v>
      </c>
      <c r="K1899">
        <f t="shared" si="325"/>
        <v>4</v>
      </c>
      <c r="L1899">
        <f t="shared" si="326"/>
        <v>3</v>
      </c>
      <c r="M1899">
        <f t="shared" si="327"/>
        <v>3</v>
      </c>
      <c r="N1899" s="53">
        <f t="shared" si="328"/>
        <v>3.3333333333333335</v>
      </c>
      <c r="S1899" s="55" t="str">
        <f t="shared" si="329"/>
        <v>C03022</v>
      </c>
      <c r="T1899" s="56">
        <f t="shared" si="330"/>
        <v>3.3333333333333335</v>
      </c>
      <c r="U1899" s="57">
        <f t="shared" si="330"/>
        <v>3.3333333333333335</v>
      </c>
      <c r="V1899" s="51" t="str">
        <f t="shared" si="331"/>
        <v>Loyal or Potential Loyalists</v>
      </c>
    </row>
    <row r="1900" spans="2:22" x14ac:dyDescent="0.25">
      <c r="B1900" t="s">
        <v>1938</v>
      </c>
      <c r="C1900" s="40">
        <v>45839</v>
      </c>
      <c r="D1900" s="2">
        <v>3</v>
      </c>
      <c r="E1900" s="4">
        <v>12715.18</v>
      </c>
      <c r="F1900" s="4"/>
      <c r="G1900" s="4" t="str">
        <f t="shared" si="321"/>
        <v>C03023</v>
      </c>
      <c r="H1900" s="40">
        <f t="shared" si="322"/>
        <v>45839</v>
      </c>
      <c r="I1900" s="2">
        <f t="shared" si="323"/>
        <v>3</v>
      </c>
      <c r="J1900" s="4">
        <f t="shared" si="324"/>
        <v>12715.18</v>
      </c>
      <c r="K1900">
        <f t="shared" si="325"/>
        <v>4</v>
      </c>
      <c r="L1900">
        <f t="shared" si="326"/>
        <v>4</v>
      </c>
      <c r="M1900">
        <f t="shared" si="327"/>
        <v>5</v>
      </c>
      <c r="N1900" s="53">
        <f t="shared" si="328"/>
        <v>4.333333333333333</v>
      </c>
      <c r="S1900" s="55" t="str">
        <f t="shared" si="329"/>
        <v>C03023</v>
      </c>
      <c r="T1900" s="56">
        <f t="shared" si="330"/>
        <v>4.333333333333333</v>
      </c>
      <c r="U1900" s="57">
        <f t="shared" si="330"/>
        <v>4.333333333333333</v>
      </c>
      <c r="V1900" s="51" t="str">
        <f t="shared" si="331"/>
        <v>Champions</v>
      </c>
    </row>
    <row r="1901" spans="2:22" x14ac:dyDescent="0.25">
      <c r="B1901" t="s">
        <v>1939</v>
      </c>
      <c r="C1901" s="40">
        <v>45395</v>
      </c>
      <c r="D1901" s="2">
        <v>1</v>
      </c>
      <c r="E1901" s="4">
        <v>115.14</v>
      </c>
      <c r="F1901" s="4"/>
      <c r="G1901" s="4" t="str">
        <f t="shared" si="321"/>
        <v>C03024</v>
      </c>
      <c r="H1901" s="40">
        <f t="shared" si="322"/>
        <v>45395</v>
      </c>
      <c r="I1901" s="2">
        <f t="shared" si="323"/>
        <v>1</v>
      </c>
      <c r="J1901" s="4">
        <f t="shared" si="324"/>
        <v>115.14</v>
      </c>
      <c r="K1901">
        <f t="shared" si="325"/>
        <v>2</v>
      </c>
      <c r="L1901">
        <f t="shared" si="326"/>
        <v>3</v>
      </c>
      <c r="M1901">
        <f t="shared" si="327"/>
        <v>1</v>
      </c>
      <c r="N1901" s="53">
        <f t="shared" si="328"/>
        <v>2</v>
      </c>
      <c r="S1901" s="55" t="str">
        <f t="shared" si="329"/>
        <v>C03024</v>
      </c>
      <c r="T1901" s="56">
        <f t="shared" si="330"/>
        <v>2</v>
      </c>
      <c r="U1901" s="57">
        <f t="shared" si="330"/>
        <v>2</v>
      </c>
      <c r="V1901" s="51" t="str">
        <f t="shared" si="331"/>
        <v>Lost Customers</v>
      </c>
    </row>
    <row r="1902" spans="2:22" x14ac:dyDescent="0.25">
      <c r="B1902" t="s">
        <v>1940</v>
      </c>
      <c r="C1902" s="40">
        <v>45049</v>
      </c>
      <c r="D1902" s="2">
        <v>1</v>
      </c>
      <c r="E1902" s="4">
        <v>1238.9100000000001</v>
      </c>
      <c r="F1902" s="4"/>
      <c r="G1902" s="4" t="str">
        <f t="shared" si="321"/>
        <v>C03025</v>
      </c>
      <c r="H1902" s="40">
        <f t="shared" si="322"/>
        <v>45049</v>
      </c>
      <c r="I1902" s="2">
        <f t="shared" si="323"/>
        <v>1</v>
      </c>
      <c r="J1902" s="4">
        <f t="shared" si="324"/>
        <v>1238.9100000000001</v>
      </c>
      <c r="K1902">
        <f t="shared" si="325"/>
        <v>1</v>
      </c>
      <c r="L1902">
        <f t="shared" si="326"/>
        <v>3</v>
      </c>
      <c r="M1902">
        <f t="shared" si="327"/>
        <v>4</v>
      </c>
      <c r="N1902" s="53">
        <f t="shared" si="328"/>
        <v>2.6666666666666665</v>
      </c>
      <c r="S1902" s="55" t="str">
        <f t="shared" si="329"/>
        <v>C03025</v>
      </c>
      <c r="T1902" s="56">
        <f t="shared" si="330"/>
        <v>2.6666666666666665</v>
      </c>
      <c r="U1902" s="57">
        <f t="shared" si="330"/>
        <v>2.6666666666666665</v>
      </c>
      <c r="V1902" s="51" t="str">
        <f t="shared" si="331"/>
        <v>At Risk Customers</v>
      </c>
    </row>
    <row r="1903" spans="2:22" x14ac:dyDescent="0.25">
      <c r="B1903" t="s">
        <v>1941</v>
      </c>
      <c r="C1903" s="40">
        <v>45235</v>
      </c>
      <c r="D1903" s="2">
        <v>1</v>
      </c>
      <c r="E1903" s="4">
        <v>1399.26</v>
      </c>
      <c r="F1903" s="4"/>
      <c r="G1903" s="4" t="str">
        <f t="shared" si="321"/>
        <v>C03026</v>
      </c>
      <c r="H1903" s="40">
        <f t="shared" si="322"/>
        <v>45235</v>
      </c>
      <c r="I1903" s="2">
        <f t="shared" si="323"/>
        <v>1</v>
      </c>
      <c r="J1903" s="4">
        <f t="shared" si="324"/>
        <v>1399.26</v>
      </c>
      <c r="K1903">
        <f t="shared" si="325"/>
        <v>1</v>
      </c>
      <c r="L1903">
        <f t="shared" si="326"/>
        <v>3</v>
      </c>
      <c r="M1903">
        <f t="shared" si="327"/>
        <v>4</v>
      </c>
      <c r="N1903" s="53">
        <f t="shared" si="328"/>
        <v>2.6666666666666665</v>
      </c>
      <c r="S1903" s="55" t="str">
        <f t="shared" si="329"/>
        <v>C03026</v>
      </c>
      <c r="T1903" s="56">
        <f t="shared" si="330"/>
        <v>2.6666666666666665</v>
      </c>
      <c r="U1903" s="57">
        <f t="shared" si="330"/>
        <v>2.6666666666666665</v>
      </c>
      <c r="V1903" s="51" t="str">
        <f t="shared" si="331"/>
        <v>At Risk Customers</v>
      </c>
    </row>
    <row r="1904" spans="2:22" x14ac:dyDescent="0.25">
      <c r="B1904" t="s">
        <v>1942</v>
      </c>
      <c r="C1904" s="40">
        <v>45510</v>
      </c>
      <c r="D1904" s="2">
        <v>1</v>
      </c>
      <c r="E1904" s="4">
        <v>120.26</v>
      </c>
      <c r="F1904" s="4"/>
      <c r="G1904" s="4" t="str">
        <f t="shared" si="321"/>
        <v>C03028</v>
      </c>
      <c r="H1904" s="40">
        <f t="shared" si="322"/>
        <v>45510</v>
      </c>
      <c r="I1904" s="2">
        <f t="shared" si="323"/>
        <v>1</v>
      </c>
      <c r="J1904" s="4">
        <f t="shared" si="324"/>
        <v>120.26</v>
      </c>
      <c r="K1904">
        <f t="shared" si="325"/>
        <v>2</v>
      </c>
      <c r="L1904">
        <f t="shared" si="326"/>
        <v>3</v>
      </c>
      <c r="M1904">
        <f t="shared" si="327"/>
        <v>1</v>
      </c>
      <c r="N1904" s="53">
        <f t="shared" si="328"/>
        <v>2</v>
      </c>
      <c r="S1904" s="55" t="str">
        <f t="shared" si="329"/>
        <v>C03028</v>
      </c>
      <c r="T1904" s="56">
        <f t="shared" si="330"/>
        <v>2</v>
      </c>
      <c r="U1904" s="57">
        <f t="shared" si="330"/>
        <v>2</v>
      </c>
      <c r="V1904" s="51" t="str">
        <f t="shared" si="331"/>
        <v>Lost Customers</v>
      </c>
    </row>
    <row r="1905" spans="2:22" x14ac:dyDescent="0.25">
      <c r="B1905" t="s">
        <v>1943</v>
      </c>
      <c r="C1905" s="40">
        <v>45203</v>
      </c>
      <c r="D1905" s="2">
        <v>1</v>
      </c>
      <c r="E1905" s="4">
        <v>76.34</v>
      </c>
      <c r="F1905" s="4"/>
      <c r="G1905" s="4" t="str">
        <f t="shared" si="321"/>
        <v>C03029</v>
      </c>
      <c r="H1905" s="40">
        <f t="shared" si="322"/>
        <v>45203</v>
      </c>
      <c r="I1905" s="2">
        <f t="shared" si="323"/>
        <v>1</v>
      </c>
      <c r="J1905" s="4">
        <f t="shared" si="324"/>
        <v>76.34</v>
      </c>
      <c r="K1905">
        <f t="shared" si="325"/>
        <v>1</v>
      </c>
      <c r="L1905">
        <f t="shared" si="326"/>
        <v>3</v>
      </c>
      <c r="M1905">
        <f t="shared" si="327"/>
        <v>1</v>
      </c>
      <c r="N1905" s="53">
        <f t="shared" si="328"/>
        <v>1.6666666666666667</v>
      </c>
      <c r="S1905" s="55" t="str">
        <f t="shared" si="329"/>
        <v>C03029</v>
      </c>
      <c r="T1905" s="56">
        <f t="shared" si="330"/>
        <v>1.6666666666666667</v>
      </c>
      <c r="U1905" s="57">
        <f t="shared" si="330"/>
        <v>1.6666666666666667</v>
      </c>
      <c r="V1905" s="51" t="str">
        <f t="shared" si="331"/>
        <v>Lost Customers</v>
      </c>
    </row>
    <row r="1906" spans="2:22" x14ac:dyDescent="0.25">
      <c r="B1906" t="s">
        <v>1944</v>
      </c>
      <c r="C1906" s="40">
        <v>45244</v>
      </c>
      <c r="D1906" s="2">
        <v>1</v>
      </c>
      <c r="E1906" s="4">
        <v>1510.76</v>
      </c>
      <c r="F1906" s="4"/>
      <c r="G1906" s="4" t="str">
        <f t="shared" si="321"/>
        <v>C03033</v>
      </c>
      <c r="H1906" s="40">
        <f t="shared" si="322"/>
        <v>45244</v>
      </c>
      <c r="I1906" s="2">
        <f t="shared" si="323"/>
        <v>1</v>
      </c>
      <c r="J1906" s="4">
        <f t="shared" si="324"/>
        <v>1510.76</v>
      </c>
      <c r="K1906">
        <f t="shared" si="325"/>
        <v>1</v>
      </c>
      <c r="L1906">
        <f t="shared" si="326"/>
        <v>3</v>
      </c>
      <c r="M1906">
        <f t="shared" si="327"/>
        <v>4</v>
      </c>
      <c r="N1906" s="53">
        <f t="shared" si="328"/>
        <v>2.6666666666666665</v>
      </c>
      <c r="S1906" s="55" t="str">
        <f t="shared" si="329"/>
        <v>C03033</v>
      </c>
      <c r="T1906" s="56">
        <f t="shared" si="330"/>
        <v>2.6666666666666665</v>
      </c>
      <c r="U1906" s="57">
        <f t="shared" si="330"/>
        <v>2.6666666666666665</v>
      </c>
      <c r="V1906" s="51" t="str">
        <f t="shared" si="331"/>
        <v>At Risk Customers</v>
      </c>
    </row>
    <row r="1907" spans="2:22" x14ac:dyDescent="0.25">
      <c r="B1907" t="s">
        <v>1945</v>
      </c>
      <c r="C1907" s="40">
        <v>45898</v>
      </c>
      <c r="D1907" s="2">
        <v>3</v>
      </c>
      <c r="E1907" s="4">
        <v>579.41999999999996</v>
      </c>
      <c r="F1907" s="4"/>
      <c r="G1907" s="4" t="str">
        <f t="shared" si="321"/>
        <v>C03034</v>
      </c>
      <c r="H1907" s="40">
        <f t="shared" si="322"/>
        <v>45898</v>
      </c>
      <c r="I1907" s="2">
        <f t="shared" si="323"/>
        <v>3</v>
      </c>
      <c r="J1907" s="4">
        <f t="shared" si="324"/>
        <v>579.41999999999996</v>
      </c>
      <c r="K1907">
        <f t="shared" si="325"/>
        <v>4</v>
      </c>
      <c r="L1907">
        <f t="shared" si="326"/>
        <v>4</v>
      </c>
      <c r="M1907">
        <f t="shared" si="327"/>
        <v>3</v>
      </c>
      <c r="N1907" s="53">
        <f t="shared" si="328"/>
        <v>3.6666666666666665</v>
      </c>
      <c r="S1907" s="55" t="str">
        <f t="shared" si="329"/>
        <v>C03034</v>
      </c>
      <c r="T1907" s="56">
        <f t="shared" si="330"/>
        <v>3.6666666666666665</v>
      </c>
      <c r="U1907" s="57">
        <f t="shared" si="330"/>
        <v>3.6666666666666665</v>
      </c>
      <c r="V1907" s="51" t="str">
        <f t="shared" si="331"/>
        <v>Loyal or Potential Loyalists</v>
      </c>
    </row>
    <row r="1908" spans="2:22" x14ac:dyDescent="0.25">
      <c r="B1908" t="s">
        <v>1946</v>
      </c>
      <c r="C1908" s="40">
        <v>45990</v>
      </c>
      <c r="D1908" s="2">
        <v>3</v>
      </c>
      <c r="E1908" s="4">
        <v>421.66</v>
      </c>
      <c r="F1908" s="4"/>
      <c r="G1908" s="4" t="str">
        <f t="shared" si="321"/>
        <v>C03035</v>
      </c>
      <c r="H1908" s="40">
        <f t="shared" si="322"/>
        <v>45990</v>
      </c>
      <c r="I1908" s="2">
        <f t="shared" si="323"/>
        <v>3</v>
      </c>
      <c r="J1908" s="4">
        <f t="shared" si="324"/>
        <v>421.66</v>
      </c>
      <c r="K1908">
        <f t="shared" si="325"/>
        <v>5</v>
      </c>
      <c r="L1908">
        <f t="shared" si="326"/>
        <v>4</v>
      </c>
      <c r="M1908">
        <f t="shared" si="327"/>
        <v>2</v>
      </c>
      <c r="N1908" s="53">
        <f t="shared" si="328"/>
        <v>3.6666666666666665</v>
      </c>
      <c r="S1908" s="55" t="str">
        <f t="shared" si="329"/>
        <v>C03035</v>
      </c>
      <c r="T1908" s="56">
        <f t="shared" si="330"/>
        <v>3.6666666666666665</v>
      </c>
      <c r="U1908" s="57">
        <f t="shared" si="330"/>
        <v>3.6666666666666665</v>
      </c>
      <c r="V1908" s="51" t="str">
        <f t="shared" si="331"/>
        <v>Loyal or Potential Loyalists</v>
      </c>
    </row>
    <row r="1909" spans="2:22" x14ac:dyDescent="0.25">
      <c r="B1909" t="s">
        <v>1947</v>
      </c>
      <c r="C1909" s="40">
        <v>45245</v>
      </c>
      <c r="D1909" s="2">
        <v>1</v>
      </c>
      <c r="E1909" s="4">
        <v>1912.93</v>
      </c>
      <c r="F1909" s="4"/>
      <c r="G1909" s="4" t="str">
        <f t="shared" si="321"/>
        <v>C03036</v>
      </c>
      <c r="H1909" s="40">
        <f t="shared" si="322"/>
        <v>45245</v>
      </c>
      <c r="I1909" s="2">
        <f t="shared" si="323"/>
        <v>1</v>
      </c>
      <c r="J1909" s="4">
        <f t="shared" si="324"/>
        <v>1912.93</v>
      </c>
      <c r="K1909">
        <f t="shared" si="325"/>
        <v>1</v>
      </c>
      <c r="L1909">
        <f t="shared" si="326"/>
        <v>3</v>
      </c>
      <c r="M1909">
        <f t="shared" si="327"/>
        <v>4</v>
      </c>
      <c r="N1909" s="53">
        <f t="shared" si="328"/>
        <v>2.6666666666666665</v>
      </c>
      <c r="S1909" s="55" t="str">
        <f t="shared" si="329"/>
        <v>C03036</v>
      </c>
      <c r="T1909" s="56">
        <f t="shared" si="330"/>
        <v>2.6666666666666665</v>
      </c>
      <c r="U1909" s="57">
        <f t="shared" si="330"/>
        <v>2.6666666666666665</v>
      </c>
      <c r="V1909" s="51" t="str">
        <f t="shared" si="331"/>
        <v>At Risk Customers</v>
      </c>
    </row>
    <row r="1910" spans="2:22" x14ac:dyDescent="0.25">
      <c r="B1910" t="s">
        <v>1948</v>
      </c>
      <c r="C1910" s="40">
        <v>46027</v>
      </c>
      <c r="D1910" s="2">
        <v>4</v>
      </c>
      <c r="E1910" s="4">
        <v>5848.25</v>
      </c>
      <c r="F1910" s="4"/>
      <c r="G1910" s="4" t="str">
        <f t="shared" si="321"/>
        <v>C03037</v>
      </c>
      <c r="H1910" s="40">
        <f t="shared" si="322"/>
        <v>46027</v>
      </c>
      <c r="I1910" s="2">
        <f t="shared" si="323"/>
        <v>4</v>
      </c>
      <c r="J1910" s="4">
        <f t="shared" si="324"/>
        <v>5848.25</v>
      </c>
      <c r="K1910">
        <f t="shared" si="325"/>
        <v>5</v>
      </c>
      <c r="L1910">
        <f t="shared" si="326"/>
        <v>5</v>
      </c>
      <c r="M1910">
        <f t="shared" si="327"/>
        <v>5</v>
      </c>
      <c r="N1910" s="53">
        <f t="shared" si="328"/>
        <v>5</v>
      </c>
      <c r="S1910" s="55" t="str">
        <f t="shared" si="329"/>
        <v>C03037</v>
      </c>
      <c r="T1910" s="56">
        <f t="shared" si="330"/>
        <v>5</v>
      </c>
      <c r="U1910" s="57">
        <f t="shared" si="330"/>
        <v>5</v>
      </c>
      <c r="V1910" s="51" t="str">
        <f t="shared" si="331"/>
        <v>Champions</v>
      </c>
    </row>
    <row r="1911" spans="2:22" x14ac:dyDescent="0.25">
      <c r="B1911" t="s">
        <v>1949</v>
      </c>
      <c r="C1911" s="40">
        <v>45362</v>
      </c>
      <c r="D1911" s="2">
        <v>1</v>
      </c>
      <c r="E1911" s="4">
        <v>293.68</v>
      </c>
      <c r="F1911" s="4"/>
      <c r="G1911" s="4" t="str">
        <f t="shared" si="321"/>
        <v>C03038</v>
      </c>
      <c r="H1911" s="40">
        <f t="shared" si="322"/>
        <v>45362</v>
      </c>
      <c r="I1911" s="2">
        <f t="shared" si="323"/>
        <v>1</v>
      </c>
      <c r="J1911" s="4">
        <f t="shared" si="324"/>
        <v>293.68</v>
      </c>
      <c r="K1911">
        <f t="shared" si="325"/>
        <v>2</v>
      </c>
      <c r="L1911">
        <f t="shared" si="326"/>
        <v>3</v>
      </c>
      <c r="M1911">
        <f t="shared" si="327"/>
        <v>2</v>
      </c>
      <c r="N1911" s="53">
        <f t="shared" si="328"/>
        <v>2.3333333333333335</v>
      </c>
      <c r="S1911" s="55" t="str">
        <f t="shared" si="329"/>
        <v>C03038</v>
      </c>
      <c r="T1911" s="56">
        <f t="shared" si="330"/>
        <v>2.3333333333333335</v>
      </c>
      <c r="U1911" s="57">
        <f t="shared" si="330"/>
        <v>2.3333333333333335</v>
      </c>
      <c r="V1911" s="51" t="str">
        <f t="shared" si="331"/>
        <v>At Risk Customers</v>
      </c>
    </row>
    <row r="1912" spans="2:22" x14ac:dyDescent="0.25">
      <c r="B1912" t="s">
        <v>1950</v>
      </c>
      <c r="C1912" s="40">
        <v>45707</v>
      </c>
      <c r="D1912" s="2">
        <v>1</v>
      </c>
      <c r="E1912" s="4">
        <v>1089.7</v>
      </c>
      <c r="F1912" s="4"/>
      <c r="G1912" s="4" t="str">
        <f t="shared" si="321"/>
        <v>C03039</v>
      </c>
      <c r="H1912" s="40">
        <f t="shared" si="322"/>
        <v>45707</v>
      </c>
      <c r="I1912" s="2">
        <f t="shared" si="323"/>
        <v>1</v>
      </c>
      <c r="J1912" s="4">
        <f t="shared" si="324"/>
        <v>1089.7</v>
      </c>
      <c r="K1912">
        <f t="shared" si="325"/>
        <v>3</v>
      </c>
      <c r="L1912">
        <f t="shared" si="326"/>
        <v>3</v>
      </c>
      <c r="M1912">
        <f t="shared" si="327"/>
        <v>3</v>
      </c>
      <c r="N1912" s="53">
        <f t="shared" si="328"/>
        <v>3</v>
      </c>
      <c r="S1912" s="55" t="str">
        <f t="shared" si="329"/>
        <v>C03039</v>
      </c>
      <c r="T1912" s="56">
        <f t="shared" si="330"/>
        <v>3</v>
      </c>
      <c r="U1912" s="57">
        <f t="shared" si="330"/>
        <v>3</v>
      </c>
      <c r="V1912" s="51" t="str">
        <f t="shared" si="331"/>
        <v>At Risk Customers</v>
      </c>
    </row>
    <row r="1913" spans="2:22" x14ac:dyDescent="0.25">
      <c r="B1913" t="s">
        <v>1951</v>
      </c>
      <c r="C1913" s="40">
        <v>45940</v>
      </c>
      <c r="D1913" s="2">
        <v>1</v>
      </c>
      <c r="E1913" s="4">
        <v>95.26</v>
      </c>
      <c r="F1913" s="4"/>
      <c r="G1913" s="4" t="str">
        <f t="shared" si="321"/>
        <v>C03041</v>
      </c>
      <c r="H1913" s="40">
        <f t="shared" si="322"/>
        <v>45940</v>
      </c>
      <c r="I1913" s="2">
        <f t="shared" si="323"/>
        <v>1</v>
      </c>
      <c r="J1913" s="4">
        <f t="shared" si="324"/>
        <v>95.26</v>
      </c>
      <c r="K1913">
        <f t="shared" si="325"/>
        <v>5</v>
      </c>
      <c r="L1913">
        <f t="shared" si="326"/>
        <v>3</v>
      </c>
      <c r="M1913">
        <f t="shared" si="327"/>
        <v>1</v>
      </c>
      <c r="N1913" s="53">
        <f t="shared" si="328"/>
        <v>3</v>
      </c>
      <c r="S1913" s="55" t="str">
        <f t="shared" si="329"/>
        <v>C03041</v>
      </c>
      <c r="T1913" s="56">
        <f t="shared" si="330"/>
        <v>3</v>
      </c>
      <c r="U1913" s="57">
        <f t="shared" si="330"/>
        <v>3</v>
      </c>
      <c r="V1913" s="51" t="str">
        <f t="shared" si="331"/>
        <v>At Risk Customers</v>
      </c>
    </row>
    <row r="1914" spans="2:22" x14ac:dyDescent="0.25">
      <c r="B1914" t="s">
        <v>1952</v>
      </c>
      <c r="C1914" s="40">
        <v>45467</v>
      </c>
      <c r="D1914" s="2">
        <v>1</v>
      </c>
      <c r="E1914" s="4">
        <v>177.17</v>
      </c>
      <c r="F1914" s="4"/>
      <c r="G1914" s="4" t="str">
        <f t="shared" si="321"/>
        <v>C03042</v>
      </c>
      <c r="H1914" s="40">
        <f t="shared" si="322"/>
        <v>45467</v>
      </c>
      <c r="I1914" s="2">
        <f t="shared" si="323"/>
        <v>1</v>
      </c>
      <c r="J1914" s="4">
        <f t="shared" si="324"/>
        <v>177.17</v>
      </c>
      <c r="K1914">
        <f t="shared" si="325"/>
        <v>2</v>
      </c>
      <c r="L1914">
        <f t="shared" si="326"/>
        <v>3</v>
      </c>
      <c r="M1914">
        <f t="shared" si="327"/>
        <v>1</v>
      </c>
      <c r="N1914" s="53">
        <f t="shared" si="328"/>
        <v>2</v>
      </c>
      <c r="S1914" s="55" t="str">
        <f t="shared" si="329"/>
        <v>C03042</v>
      </c>
      <c r="T1914" s="56">
        <f t="shared" si="330"/>
        <v>2</v>
      </c>
      <c r="U1914" s="57">
        <f t="shared" si="330"/>
        <v>2</v>
      </c>
      <c r="V1914" s="51" t="str">
        <f t="shared" si="331"/>
        <v>Lost Customers</v>
      </c>
    </row>
    <row r="1915" spans="2:22" x14ac:dyDescent="0.25">
      <c r="B1915" t="s">
        <v>1953</v>
      </c>
      <c r="C1915" s="40">
        <v>45698</v>
      </c>
      <c r="D1915" s="2">
        <v>2</v>
      </c>
      <c r="E1915" s="4">
        <v>361.9</v>
      </c>
      <c r="F1915" s="4"/>
      <c r="G1915" s="4" t="str">
        <f t="shared" si="321"/>
        <v>C03043</v>
      </c>
      <c r="H1915" s="40">
        <f t="shared" si="322"/>
        <v>45698</v>
      </c>
      <c r="I1915" s="2">
        <f t="shared" si="323"/>
        <v>2</v>
      </c>
      <c r="J1915" s="4">
        <f t="shared" si="324"/>
        <v>361.9</v>
      </c>
      <c r="K1915">
        <f t="shared" si="325"/>
        <v>3</v>
      </c>
      <c r="L1915">
        <f t="shared" si="326"/>
        <v>4</v>
      </c>
      <c r="M1915">
        <f t="shared" si="327"/>
        <v>2</v>
      </c>
      <c r="N1915" s="53">
        <f t="shared" si="328"/>
        <v>3</v>
      </c>
      <c r="S1915" s="55" t="str">
        <f t="shared" si="329"/>
        <v>C03043</v>
      </c>
      <c r="T1915" s="56">
        <f t="shared" si="330"/>
        <v>3</v>
      </c>
      <c r="U1915" s="57">
        <f t="shared" si="330"/>
        <v>3</v>
      </c>
      <c r="V1915" s="51" t="str">
        <f t="shared" si="331"/>
        <v>At Risk Customers</v>
      </c>
    </row>
    <row r="1916" spans="2:22" x14ac:dyDescent="0.25">
      <c r="B1916" t="s">
        <v>1954</v>
      </c>
      <c r="C1916" s="40">
        <v>45009</v>
      </c>
      <c r="D1916" s="2">
        <v>1</v>
      </c>
      <c r="E1916" s="4">
        <v>111.97</v>
      </c>
      <c r="F1916" s="4"/>
      <c r="G1916" s="4" t="str">
        <f t="shared" si="321"/>
        <v>C03045</v>
      </c>
      <c r="H1916" s="40">
        <f t="shared" si="322"/>
        <v>45009</v>
      </c>
      <c r="I1916" s="2">
        <f t="shared" si="323"/>
        <v>1</v>
      </c>
      <c r="J1916" s="4">
        <f t="shared" si="324"/>
        <v>111.97</v>
      </c>
      <c r="K1916">
        <f t="shared" si="325"/>
        <v>1</v>
      </c>
      <c r="L1916">
        <f t="shared" si="326"/>
        <v>3</v>
      </c>
      <c r="M1916">
        <f t="shared" si="327"/>
        <v>1</v>
      </c>
      <c r="N1916" s="53">
        <f t="shared" si="328"/>
        <v>1.6666666666666667</v>
      </c>
      <c r="S1916" s="55" t="str">
        <f t="shared" si="329"/>
        <v>C03045</v>
      </c>
      <c r="T1916" s="56">
        <f t="shared" si="330"/>
        <v>1.6666666666666667</v>
      </c>
      <c r="U1916" s="57">
        <f t="shared" si="330"/>
        <v>1.6666666666666667</v>
      </c>
      <c r="V1916" s="51" t="str">
        <f t="shared" si="331"/>
        <v>Lost Customers</v>
      </c>
    </row>
    <row r="1917" spans="2:22" x14ac:dyDescent="0.25">
      <c r="B1917" t="s">
        <v>1955</v>
      </c>
      <c r="C1917" s="40">
        <v>46010</v>
      </c>
      <c r="D1917" s="2">
        <v>8</v>
      </c>
      <c r="E1917" s="4">
        <v>9396.64</v>
      </c>
      <c r="F1917" s="4"/>
      <c r="G1917" s="4" t="str">
        <f t="shared" si="321"/>
        <v>C03048</v>
      </c>
      <c r="H1917" s="40">
        <f t="shared" si="322"/>
        <v>46010</v>
      </c>
      <c r="I1917" s="2">
        <f t="shared" si="323"/>
        <v>8</v>
      </c>
      <c r="J1917" s="4">
        <f t="shared" si="324"/>
        <v>9396.64</v>
      </c>
      <c r="K1917">
        <f t="shared" si="325"/>
        <v>5</v>
      </c>
      <c r="L1917">
        <f t="shared" si="326"/>
        <v>5</v>
      </c>
      <c r="M1917">
        <f t="shared" si="327"/>
        <v>5</v>
      </c>
      <c r="N1917" s="53">
        <f t="shared" si="328"/>
        <v>5</v>
      </c>
      <c r="S1917" s="55" t="str">
        <f t="shared" si="329"/>
        <v>C03048</v>
      </c>
      <c r="T1917" s="56">
        <f t="shared" si="330"/>
        <v>5</v>
      </c>
      <c r="U1917" s="57">
        <f t="shared" si="330"/>
        <v>5</v>
      </c>
      <c r="V1917" s="51" t="str">
        <f t="shared" si="331"/>
        <v>Champions</v>
      </c>
    </row>
    <row r="1918" spans="2:22" x14ac:dyDescent="0.25">
      <c r="B1918" t="s">
        <v>1956</v>
      </c>
      <c r="C1918" s="40">
        <v>45997</v>
      </c>
      <c r="D1918" s="2">
        <v>1</v>
      </c>
      <c r="E1918" s="4">
        <v>43.3</v>
      </c>
      <c r="F1918" s="4"/>
      <c r="G1918" s="4" t="str">
        <f t="shared" si="321"/>
        <v>C03049</v>
      </c>
      <c r="H1918" s="40">
        <f t="shared" si="322"/>
        <v>45997</v>
      </c>
      <c r="I1918" s="2">
        <f t="shared" si="323"/>
        <v>1</v>
      </c>
      <c r="J1918" s="4">
        <f t="shared" si="324"/>
        <v>43.3</v>
      </c>
      <c r="K1918">
        <f t="shared" si="325"/>
        <v>5</v>
      </c>
      <c r="L1918">
        <f t="shared" si="326"/>
        <v>3</v>
      </c>
      <c r="M1918">
        <f t="shared" si="327"/>
        <v>1</v>
      </c>
      <c r="N1918" s="53">
        <f t="shared" si="328"/>
        <v>3</v>
      </c>
      <c r="S1918" s="55" t="str">
        <f t="shared" si="329"/>
        <v>C03049</v>
      </c>
      <c r="T1918" s="56">
        <f t="shared" si="330"/>
        <v>3</v>
      </c>
      <c r="U1918" s="57">
        <f t="shared" si="330"/>
        <v>3</v>
      </c>
      <c r="V1918" s="51" t="str">
        <f t="shared" si="331"/>
        <v>At Risk Customers</v>
      </c>
    </row>
    <row r="1919" spans="2:22" x14ac:dyDescent="0.25">
      <c r="B1919" t="s">
        <v>1957</v>
      </c>
      <c r="C1919" s="40">
        <v>45909</v>
      </c>
      <c r="D1919" s="2">
        <v>10</v>
      </c>
      <c r="E1919" s="4">
        <v>14241.33</v>
      </c>
      <c r="F1919" s="4"/>
      <c r="G1919" s="4" t="str">
        <f t="shared" si="321"/>
        <v>C03052</v>
      </c>
      <c r="H1919" s="40">
        <f t="shared" si="322"/>
        <v>45909</v>
      </c>
      <c r="I1919" s="2">
        <f t="shared" si="323"/>
        <v>10</v>
      </c>
      <c r="J1919" s="4">
        <f t="shared" si="324"/>
        <v>14241.33</v>
      </c>
      <c r="K1919">
        <f t="shared" si="325"/>
        <v>4</v>
      </c>
      <c r="L1919">
        <f t="shared" si="326"/>
        <v>5</v>
      </c>
      <c r="M1919">
        <f t="shared" si="327"/>
        <v>5</v>
      </c>
      <c r="N1919" s="53">
        <f t="shared" si="328"/>
        <v>4.666666666666667</v>
      </c>
      <c r="S1919" s="55" t="str">
        <f t="shared" si="329"/>
        <v>C03052</v>
      </c>
      <c r="T1919" s="56">
        <f t="shared" si="330"/>
        <v>4.666666666666667</v>
      </c>
      <c r="U1919" s="57">
        <f t="shared" si="330"/>
        <v>4.666666666666667</v>
      </c>
      <c r="V1919" s="51" t="str">
        <f t="shared" si="331"/>
        <v>Champions</v>
      </c>
    </row>
    <row r="1920" spans="2:22" x14ac:dyDescent="0.25">
      <c r="B1920" t="s">
        <v>1958</v>
      </c>
      <c r="C1920" s="40">
        <v>44936</v>
      </c>
      <c r="D1920" s="2">
        <v>1</v>
      </c>
      <c r="E1920" s="4">
        <v>435.44</v>
      </c>
      <c r="F1920" s="4"/>
      <c r="G1920" s="4" t="str">
        <f t="shared" si="321"/>
        <v>C03054</v>
      </c>
      <c r="H1920" s="40">
        <f t="shared" si="322"/>
        <v>44936</v>
      </c>
      <c r="I1920" s="2">
        <f t="shared" si="323"/>
        <v>1</v>
      </c>
      <c r="J1920" s="4">
        <f t="shared" si="324"/>
        <v>435.44</v>
      </c>
      <c r="K1920">
        <f t="shared" si="325"/>
        <v>1</v>
      </c>
      <c r="L1920">
        <f t="shared" si="326"/>
        <v>3</v>
      </c>
      <c r="M1920">
        <f t="shared" si="327"/>
        <v>2</v>
      </c>
      <c r="N1920" s="53">
        <f t="shared" si="328"/>
        <v>2</v>
      </c>
      <c r="S1920" s="55" t="str">
        <f t="shared" si="329"/>
        <v>C03054</v>
      </c>
      <c r="T1920" s="56">
        <f t="shared" si="330"/>
        <v>2</v>
      </c>
      <c r="U1920" s="57">
        <f t="shared" si="330"/>
        <v>2</v>
      </c>
      <c r="V1920" s="51" t="str">
        <f t="shared" si="331"/>
        <v>Lost Customers</v>
      </c>
    </row>
    <row r="1921" spans="2:22" x14ac:dyDescent="0.25">
      <c r="B1921" t="s">
        <v>1959</v>
      </c>
      <c r="C1921" s="40">
        <v>45720</v>
      </c>
      <c r="D1921" s="2">
        <v>1</v>
      </c>
      <c r="E1921" s="4">
        <v>266.89999999999998</v>
      </c>
      <c r="F1921" s="4"/>
      <c r="G1921" s="4" t="str">
        <f t="shared" si="321"/>
        <v>C03055</v>
      </c>
      <c r="H1921" s="40">
        <f t="shared" si="322"/>
        <v>45720</v>
      </c>
      <c r="I1921" s="2">
        <f t="shared" si="323"/>
        <v>1</v>
      </c>
      <c r="J1921" s="4">
        <f t="shared" si="324"/>
        <v>266.89999999999998</v>
      </c>
      <c r="K1921">
        <f t="shared" si="325"/>
        <v>3</v>
      </c>
      <c r="L1921">
        <f t="shared" si="326"/>
        <v>3</v>
      </c>
      <c r="M1921">
        <f t="shared" si="327"/>
        <v>2</v>
      </c>
      <c r="N1921" s="53">
        <f t="shared" si="328"/>
        <v>2.6666666666666665</v>
      </c>
      <c r="S1921" s="55" t="str">
        <f t="shared" si="329"/>
        <v>C03055</v>
      </c>
      <c r="T1921" s="56">
        <f t="shared" si="330"/>
        <v>2.6666666666666665</v>
      </c>
      <c r="U1921" s="57">
        <f t="shared" si="330"/>
        <v>2.6666666666666665</v>
      </c>
      <c r="V1921" s="51" t="str">
        <f t="shared" si="331"/>
        <v>At Risk Customers</v>
      </c>
    </row>
    <row r="1922" spans="2:22" x14ac:dyDescent="0.25">
      <c r="B1922" t="s">
        <v>1960</v>
      </c>
      <c r="C1922" s="40">
        <v>45871</v>
      </c>
      <c r="D1922" s="2">
        <v>2</v>
      </c>
      <c r="E1922" s="4">
        <v>722.85</v>
      </c>
      <c r="F1922" s="4"/>
      <c r="G1922" s="4" t="str">
        <f t="shared" si="321"/>
        <v>C03056</v>
      </c>
      <c r="H1922" s="40">
        <f t="shared" si="322"/>
        <v>45871</v>
      </c>
      <c r="I1922" s="2">
        <f t="shared" si="323"/>
        <v>2</v>
      </c>
      <c r="J1922" s="4">
        <f t="shared" si="324"/>
        <v>722.85</v>
      </c>
      <c r="K1922">
        <f t="shared" si="325"/>
        <v>4</v>
      </c>
      <c r="L1922">
        <f t="shared" si="326"/>
        <v>4</v>
      </c>
      <c r="M1922">
        <f t="shared" si="327"/>
        <v>3</v>
      </c>
      <c r="N1922" s="53">
        <f t="shared" si="328"/>
        <v>3.6666666666666665</v>
      </c>
      <c r="S1922" s="55" t="str">
        <f t="shared" si="329"/>
        <v>C03056</v>
      </c>
      <c r="T1922" s="56">
        <f t="shared" si="330"/>
        <v>3.6666666666666665</v>
      </c>
      <c r="U1922" s="57">
        <f t="shared" si="330"/>
        <v>3.6666666666666665</v>
      </c>
      <c r="V1922" s="51" t="str">
        <f t="shared" si="331"/>
        <v>Loyal or Potential Loyalists</v>
      </c>
    </row>
    <row r="1923" spans="2:22" x14ac:dyDescent="0.25">
      <c r="B1923" t="s">
        <v>1961</v>
      </c>
      <c r="C1923" s="40">
        <v>45504</v>
      </c>
      <c r="D1923" s="2">
        <v>1</v>
      </c>
      <c r="E1923" s="4">
        <v>3689.12</v>
      </c>
      <c r="F1923" s="4"/>
      <c r="G1923" s="4" t="str">
        <f t="shared" si="321"/>
        <v>C03058</v>
      </c>
      <c r="H1923" s="40">
        <f t="shared" si="322"/>
        <v>45504</v>
      </c>
      <c r="I1923" s="2">
        <f t="shared" si="323"/>
        <v>1</v>
      </c>
      <c r="J1923" s="4">
        <f t="shared" si="324"/>
        <v>3689.12</v>
      </c>
      <c r="K1923">
        <f t="shared" si="325"/>
        <v>2</v>
      </c>
      <c r="L1923">
        <f t="shared" si="326"/>
        <v>3</v>
      </c>
      <c r="M1923">
        <f t="shared" si="327"/>
        <v>4</v>
      </c>
      <c r="N1923" s="53">
        <f t="shared" si="328"/>
        <v>3</v>
      </c>
      <c r="S1923" s="55" t="str">
        <f t="shared" si="329"/>
        <v>C03058</v>
      </c>
      <c r="T1923" s="56">
        <f t="shared" si="330"/>
        <v>3</v>
      </c>
      <c r="U1923" s="57">
        <f t="shared" si="330"/>
        <v>3</v>
      </c>
      <c r="V1923" s="51" t="str">
        <f t="shared" si="331"/>
        <v>At Risk Customers</v>
      </c>
    </row>
    <row r="1924" spans="2:22" x14ac:dyDescent="0.25">
      <c r="B1924" t="s">
        <v>1962</v>
      </c>
      <c r="C1924" s="40">
        <v>45998</v>
      </c>
      <c r="D1924" s="2">
        <v>1</v>
      </c>
      <c r="E1924" s="4">
        <v>288.70999999999998</v>
      </c>
      <c r="F1924" s="4"/>
      <c r="G1924" s="4" t="str">
        <f t="shared" ref="G1924:G1987" si="332">B1924</f>
        <v>C03059</v>
      </c>
      <c r="H1924" s="40">
        <f t="shared" ref="H1924:H1987" si="333">C1924</f>
        <v>45998</v>
      </c>
      <c r="I1924" s="2">
        <f t="shared" ref="I1924:I1987" si="334">D1924</f>
        <v>1</v>
      </c>
      <c r="J1924" s="4">
        <f t="shared" ref="J1924:J1987" si="335">E1924</f>
        <v>288.70999999999998</v>
      </c>
      <c r="K1924">
        <f t="shared" ref="K1924:K1987" si="336">VLOOKUP(H1924,$P$5:$Q$9,2,TRUE)</f>
        <v>5</v>
      </c>
      <c r="L1924">
        <f t="shared" ref="L1924:L1987" si="337">VLOOKUP(I1924,$P$12:$Q$16,2,TRUE)</f>
        <v>3</v>
      </c>
      <c r="M1924">
        <f t="shared" ref="M1924:M1987" si="338">VLOOKUP(J1924,$P$19:$Q$23,2,TRUE)</f>
        <v>2</v>
      </c>
      <c r="N1924" s="53">
        <f t="shared" ref="N1924:N1987" si="339">(K1924+L1924+M1924)/3</f>
        <v>3.3333333333333335</v>
      </c>
      <c r="S1924" s="55" t="str">
        <f t="shared" ref="S1924:S1987" si="340">G1924</f>
        <v>C03059</v>
      </c>
      <c r="T1924" s="56">
        <f t="shared" ref="T1924:U1987" si="341">$N1924</f>
        <v>3.3333333333333335</v>
      </c>
      <c r="U1924" s="57">
        <f t="shared" si="341"/>
        <v>3.3333333333333335</v>
      </c>
      <c r="V1924" s="51" t="str">
        <f t="shared" ref="V1924:V1987" si="342">IF(U1924&gt;4,"Champions",IF(AND(U1924&gt;3,U1924&lt;=4),"Loyal or Potential Loyalists",IF(AND(U1924&gt;2,U1924&lt;=3),"At Risk Customers","Lost Customers")))</f>
        <v>Loyal or Potential Loyalists</v>
      </c>
    </row>
    <row r="1925" spans="2:22" x14ac:dyDescent="0.25">
      <c r="B1925" t="s">
        <v>1963</v>
      </c>
      <c r="C1925" s="40">
        <v>45211</v>
      </c>
      <c r="D1925" s="2">
        <v>2</v>
      </c>
      <c r="E1925" s="4">
        <v>744.81</v>
      </c>
      <c r="F1925" s="4"/>
      <c r="G1925" s="4" t="str">
        <f t="shared" si="332"/>
        <v>C03060</v>
      </c>
      <c r="H1925" s="40">
        <f t="shared" si="333"/>
        <v>45211</v>
      </c>
      <c r="I1925" s="2">
        <f t="shared" si="334"/>
        <v>2</v>
      </c>
      <c r="J1925" s="4">
        <f t="shared" si="335"/>
        <v>744.81</v>
      </c>
      <c r="K1925">
        <f t="shared" si="336"/>
        <v>1</v>
      </c>
      <c r="L1925">
        <f t="shared" si="337"/>
        <v>4</v>
      </c>
      <c r="M1925">
        <f t="shared" si="338"/>
        <v>3</v>
      </c>
      <c r="N1925" s="53">
        <f t="shared" si="339"/>
        <v>2.6666666666666665</v>
      </c>
      <c r="S1925" s="55" t="str">
        <f t="shared" si="340"/>
        <v>C03060</v>
      </c>
      <c r="T1925" s="56">
        <f t="shared" si="341"/>
        <v>2.6666666666666665</v>
      </c>
      <c r="U1925" s="57">
        <f t="shared" si="341"/>
        <v>2.6666666666666665</v>
      </c>
      <c r="V1925" s="51" t="str">
        <f t="shared" si="342"/>
        <v>At Risk Customers</v>
      </c>
    </row>
    <row r="1926" spans="2:22" x14ac:dyDescent="0.25">
      <c r="B1926" t="s">
        <v>1964</v>
      </c>
      <c r="C1926" s="40">
        <v>45742</v>
      </c>
      <c r="D1926" s="2">
        <v>1</v>
      </c>
      <c r="E1926" s="4">
        <v>3902.49</v>
      </c>
      <c r="F1926" s="4"/>
      <c r="G1926" s="4" t="str">
        <f t="shared" si="332"/>
        <v>C03062</v>
      </c>
      <c r="H1926" s="40">
        <f t="shared" si="333"/>
        <v>45742</v>
      </c>
      <c r="I1926" s="2">
        <f t="shared" si="334"/>
        <v>1</v>
      </c>
      <c r="J1926" s="4">
        <f t="shared" si="335"/>
        <v>3902.49</v>
      </c>
      <c r="K1926">
        <f t="shared" si="336"/>
        <v>3</v>
      </c>
      <c r="L1926">
        <f t="shared" si="337"/>
        <v>3</v>
      </c>
      <c r="M1926">
        <f t="shared" si="338"/>
        <v>5</v>
      </c>
      <c r="N1926" s="53">
        <f t="shared" si="339"/>
        <v>3.6666666666666665</v>
      </c>
      <c r="S1926" s="55" t="str">
        <f t="shared" si="340"/>
        <v>C03062</v>
      </c>
      <c r="T1926" s="56">
        <f t="shared" si="341"/>
        <v>3.6666666666666665</v>
      </c>
      <c r="U1926" s="57">
        <f t="shared" si="341"/>
        <v>3.6666666666666665</v>
      </c>
      <c r="V1926" s="51" t="str">
        <f t="shared" si="342"/>
        <v>Loyal or Potential Loyalists</v>
      </c>
    </row>
    <row r="1927" spans="2:22" x14ac:dyDescent="0.25">
      <c r="B1927" t="s">
        <v>1965</v>
      </c>
      <c r="C1927" s="40">
        <v>45412</v>
      </c>
      <c r="D1927" s="2">
        <v>2</v>
      </c>
      <c r="E1927" s="4">
        <v>826.13</v>
      </c>
      <c r="F1927" s="4"/>
      <c r="G1927" s="4" t="str">
        <f t="shared" si="332"/>
        <v>C03063</v>
      </c>
      <c r="H1927" s="40">
        <f t="shared" si="333"/>
        <v>45412</v>
      </c>
      <c r="I1927" s="2">
        <f t="shared" si="334"/>
        <v>2</v>
      </c>
      <c r="J1927" s="4">
        <f t="shared" si="335"/>
        <v>826.13</v>
      </c>
      <c r="K1927">
        <f t="shared" si="336"/>
        <v>2</v>
      </c>
      <c r="L1927">
        <f t="shared" si="337"/>
        <v>4</v>
      </c>
      <c r="M1927">
        <f t="shared" si="338"/>
        <v>3</v>
      </c>
      <c r="N1927" s="53">
        <f t="shared" si="339"/>
        <v>3</v>
      </c>
      <c r="S1927" s="55" t="str">
        <f t="shared" si="340"/>
        <v>C03063</v>
      </c>
      <c r="T1927" s="56">
        <f t="shared" si="341"/>
        <v>3</v>
      </c>
      <c r="U1927" s="57">
        <f t="shared" si="341"/>
        <v>3</v>
      </c>
      <c r="V1927" s="51" t="str">
        <f t="shared" si="342"/>
        <v>At Risk Customers</v>
      </c>
    </row>
    <row r="1928" spans="2:22" x14ac:dyDescent="0.25">
      <c r="B1928" t="s">
        <v>1966</v>
      </c>
      <c r="C1928" s="40">
        <v>45586</v>
      </c>
      <c r="D1928" s="2">
        <v>1</v>
      </c>
      <c r="E1928" s="4">
        <v>30.19</v>
      </c>
      <c r="F1928" s="4"/>
      <c r="G1928" s="4" t="str">
        <f t="shared" si="332"/>
        <v>C03065</v>
      </c>
      <c r="H1928" s="40">
        <f t="shared" si="333"/>
        <v>45586</v>
      </c>
      <c r="I1928" s="2">
        <f t="shared" si="334"/>
        <v>1</v>
      </c>
      <c r="J1928" s="4">
        <f t="shared" si="335"/>
        <v>30.19</v>
      </c>
      <c r="K1928">
        <f t="shared" si="336"/>
        <v>2</v>
      </c>
      <c r="L1928">
        <f t="shared" si="337"/>
        <v>3</v>
      </c>
      <c r="M1928">
        <f t="shared" si="338"/>
        <v>1</v>
      </c>
      <c r="N1928" s="53">
        <f t="shared" si="339"/>
        <v>2</v>
      </c>
      <c r="S1928" s="55" t="str">
        <f t="shared" si="340"/>
        <v>C03065</v>
      </c>
      <c r="T1928" s="56">
        <f t="shared" si="341"/>
        <v>2</v>
      </c>
      <c r="U1928" s="57">
        <f t="shared" si="341"/>
        <v>2</v>
      </c>
      <c r="V1928" s="51" t="str">
        <f t="shared" si="342"/>
        <v>Lost Customers</v>
      </c>
    </row>
    <row r="1929" spans="2:22" x14ac:dyDescent="0.25">
      <c r="B1929" t="s">
        <v>1967</v>
      </c>
      <c r="C1929" s="40">
        <v>45527</v>
      </c>
      <c r="D1929" s="2">
        <v>1</v>
      </c>
      <c r="E1929" s="4">
        <v>54.91</v>
      </c>
      <c r="F1929" s="4"/>
      <c r="G1929" s="4" t="str">
        <f t="shared" si="332"/>
        <v>C03067</v>
      </c>
      <c r="H1929" s="40">
        <f t="shared" si="333"/>
        <v>45527</v>
      </c>
      <c r="I1929" s="2">
        <f t="shared" si="334"/>
        <v>1</v>
      </c>
      <c r="J1929" s="4">
        <f t="shared" si="335"/>
        <v>54.91</v>
      </c>
      <c r="K1929">
        <f t="shared" si="336"/>
        <v>2</v>
      </c>
      <c r="L1929">
        <f t="shared" si="337"/>
        <v>3</v>
      </c>
      <c r="M1929">
        <f t="shared" si="338"/>
        <v>1</v>
      </c>
      <c r="N1929" s="53">
        <f t="shared" si="339"/>
        <v>2</v>
      </c>
      <c r="S1929" s="55" t="str">
        <f t="shared" si="340"/>
        <v>C03067</v>
      </c>
      <c r="T1929" s="56">
        <f t="shared" si="341"/>
        <v>2</v>
      </c>
      <c r="U1929" s="57">
        <f t="shared" si="341"/>
        <v>2</v>
      </c>
      <c r="V1929" s="51" t="str">
        <f t="shared" si="342"/>
        <v>Lost Customers</v>
      </c>
    </row>
    <row r="1930" spans="2:22" x14ac:dyDescent="0.25">
      <c r="B1930" t="s">
        <v>1968</v>
      </c>
      <c r="C1930" s="40">
        <v>45979</v>
      </c>
      <c r="D1930" s="2">
        <v>1</v>
      </c>
      <c r="E1930" s="4">
        <v>1178.67</v>
      </c>
      <c r="F1930" s="4"/>
      <c r="G1930" s="4" t="str">
        <f t="shared" si="332"/>
        <v>C03068</v>
      </c>
      <c r="H1930" s="40">
        <f t="shared" si="333"/>
        <v>45979</v>
      </c>
      <c r="I1930" s="2">
        <f t="shared" si="334"/>
        <v>1</v>
      </c>
      <c r="J1930" s="4">
        <f t="shared" si="335"/>
        <v>1178.67</v>
      </c>
      <c r="K1930">
        <f t="shared" si="336"/>
        <v>5</v>
      </c>
      <c r="L1930">
        <f t="shared" si="337"/>
        <v>3</v>
      </c>
      <c r="M1930">
        <f t="shared" si="338"/>
        <v>3</v>
      </c>
      <c r="N1930" s="53">
        <f t="shared" si="339"/>
        <v>3.6666666666666665</v>
      </c>
      <c r="S1930" s="55" t="str">
        <f t="shared" si="340"/>
        <v>C03068</v>
      </c>
      <c r="T1930" s="56">
        <f t="shared" si="341"/>
        <v>3.6666666666666665</v>
      </c>
      <c r="U1930" s="57">
        <f t="shared" si="341"/>
        <v>3.6666666666666665</v>
      </c>
      <c r="V1930" s="51" t="str">
        <f t="shared" si="342"/>
        <v>Loyal or Potential Loyalists</v>
      </c>
    </row>
    <row r="1931" spans="2:22" x14ac:dyDescent="0.25">
      <c r="B1931" t="s">
        <v>1969</v>
      </c>
      <c r="C1931" s="40">
        <v>45910</v>
      </c>
      <c r="D1931" s="2">
        <v>4</v>
      </c>
      <c r="E1931" s="4">
        <v>3178.41</v>
      </c>
      <c r="F1931" s="4"/>
      <c r="G1931" s="4" t="str">
        <f t="shared" si="332"/>
        <v>C03069</v>
      </c>
      <c r="H1931" s="40">
        <f t="shared" si="333"/>
        <v>45910</v>
      </c>
      <c r="I1931" s="2">
        <f t="shared" si="334"/>
        <v>4</v>
      </c>
      <c r="J1931" s="4">
        <f t="shared" si="335"/>
        <v>3178.41</v>
      </c>
      <c r="K1931">
        <f t="shared" si="336"/>
        <v>4</v>
      </c>
      <c r="L1931">
        <f t="shared" si="337"/>
        <v>5</v>
      </c>
      <c r="M1931">
        <f t="shared" si="338"/>
        <v>4</v>
      </c>
      <c r="N1931" s="53">
        <f t="shared" si="339"/>
        <v>4.333333333333333</v>
      </c>
      <c r="S1931" s="55" t="str">
        <f t="shared" si="340"/>
        <v>C03069</v>
      </c>
      <c r="T1931" s="56">
        <f t="shared" si="341"/>
        <v>4.333333333333333</v>
      </c>
      <c r="U1931" s="57">
        <f t="shared" si="341"/>
        <v>4.333333333333333</v>
      </c>
      <c r="V1931" s="51" t="str">
        <f t="shared" si="342"/>
        <v>Champions</v>
      </c>
    </row>
    <row r="1932" spans="2:22" x14ac:dyDescent="0.25">
      <c r="B1932" t="s">
        <v>1970</v>
      </c>
      <c r="C1932" s="40">
        <v>45187</v>
      </c>
      <c r="D1932" s="2">
        <v>3</v>
      </c>
      <c r="E1932" s="4">
        <v>1604.32</v>
      </c>
      <c r="F1932" s="4"/>
      <c r="G1932" s="4" t="str">
        <f t="shared" si="332"/>
        <v>C03070</v>
      </c>
      <c r="H1932" s="40">
        <f t="shared" si="333"/>
        <v>45187</v>
      </c>
      <c r="I1932" s="2">
        <f t="shared" si="334"/>
        <v>3</v>
      </c>
      <c r="J1932" s="4">
        <f t="shared" si="335"/>
        <v>1604.32</v>
      </c>
      <c r="K1932">
        <f t="shared" si="336"/>
        <v>1</v>
      </c>
      <c r="L1932">
        <f t="shared" si="337"/>
        <v>4</v>
      </c>
      <c r="M1932">
        <f t="shared" si="338"/>
        <v>4</v>
      </c>
      <c r="N1932" s="53">
        <f t="shared" si="339"/>
        <v>3</v>
      </c>
      <c r="S1932" s="55" t="str">
        <f t="shared" si="340"/>
        <v>C03070</v>
      </c>
      <c r="T1932" s="56">
        <f t="shared" si="341"/>
        <v>3</v>
      </c>
      <c r="U1932" s="57">
        <f t="shared" si="341"/>
        <v>3</v>
      </c>
      <c r="V1932" s="51" t="str">
        <f t="shared" si="342"/>
        <v>At Risk Customers</v>
      </c>
    </row>
    <row r="1933" spans="2:22" x14ac:dyDescent="0.25">
      <c r="B1933" t="s">
        <v>1971</v>
      </c>
      <c r="C1933" s="40">
        <v>45578</v>
      </c>
      <c r="D1933" s="2">
        <v>2</v>
      </c>
      <c r="E1933" s="4">
        <v>4830.82</v>
      </c>
      <c r="F1933" s="4"/>
      <c r="G1933" s="4" t="str">
        <f t="shared" si="332"/>
        <v>C03071</v>
      </c>
      <c r="H1933" s="40">
        <f t="shared" si="333"/>
        <v>45578</v>
      </c>
      <c r="I1933" s="2">
        <f t="shared" si="334"/>
        <v>2</v>
      </c>
      <c r="J1933" s="4">
        <f t="shared" si="335"/>
        <v>4830.82</v>
      </c>
      <c r="K1933">
        <f t="shared" si="336"/>
        <v>2</v>
      </c>
      <c r="L1933">
        <f t="shared" si="337"/>
        <v>4</v>
      </c>
      <c r="M1933">
        <f t="shared" si="338"/>
        <v>5</v>
      </c>
      <c r="N1933" s="53">
        <f t="shared" si="339"/>
        <v>3.6666666666666665</v>
      </c>
      <c r="S1933" s="55" t="str">
        <f t="shared" si="340"/>
        <v>C03071</v>
      </c>
      <c r="T1933" s="56">
        <f t="shared" si="341"/>
        <v>3.6666666666666665</v>
      </c>
      <c r="U1933" s="57">
        <f t="shared" si="341"/>
        <v>3.6666666666666665</v>
      </c>
      <c r="V1933" s="51" t="str">
        <f t="shared" si="342"/>
        <v>Loyal or Potential Loyalists</v>
      </c>
    </row>
    <row r="1934" spans="2:22" x14ac:dyDescent="0.25">
      <c r="B1934" t="s">
        <v>1972</v>
      </c>
      <c r="C1934" s="40">
        <v>45105</v>
      </c>
      <c r="D1934" s="2">
        <v>1</v>
      </c>
      <c r="E1934" s="4">
        <v>4238.7</v>
      </c>
      <c r="F1934" s="4"/>
      <c r="G1934" s="4" t="str">
        <f t="shared" si="332"/>
        <v>C03072</v>
      </c>
      <c r="H1934" s="40">
        <f t="shared" si="333"/>
        <v>45105</v>
      </c>
      <c r="I1934" s="2">
        <f t="shared" si="334"/>
        <v>1</v>
      </c>
      <c r="J1934" s="4">
        <f t="shared" si="335"/>
        <v>4238.7</v>
      </c>
      <c r="K1934">
        <f t="shared" si="336"/>
        <v>1</v>
      </c>
      <c r="L1934">
        <f t="shared" si="337"/>
        <v>3</v>
      </c>
      <c r="M1934">
        <f t="shared" si="338"/>
        <v>5</v>
      </c>
      <c r="N1934" s="53">
        <f t="shared" si="339"/>
        <v>3</v>
      </c>
      <c r="S1934" s="55" t="str">
        <f t="shared" si="340"/>
        <v>C03072</v>
      </c>
      <c r="T1934" s="56">
        <f t="shared" si="341"/>
        <v>3</v>
      </c>
      <c r="U1934" s="57">
        <f t="shared" si="341"/>
        <v>3</v>
      </c>
      <c r="V1934" s="51" t="str">
        <f t="shared" si="342"/>
        <v>At Risk Customers</v>
      </c>
    </row>
    <row r="1935" spans="2:22" x14ac:dyDescent="0.25">
      <c r="B1935" t="s">
        <v>1973</v>
      </c>
      <c r="C1935" s="40">
        <v>45047</v>
      </c>
      <c r="D1935" s="2">
        <v>1</v>
      </c>
      <c r="E1935" s="4">
        <v>72.77</v>
      </c>
      <c r="F1935" s="4"/>
      <c r="G1935" s="4" t="str">
        <f t="shared" si="332"/>
        <v>C03074</v>
      </c>
      <c r="H1935" s="40">
        <f t="shared" si="333"/>
        <v>45047</v>
      </c>
      <c r="I1935" s="2">
        <f t="shared" si="334"/>
        <v>1</v>
      </c>
      <c r="J1935" s="4">
        <f t="shared" si="335"/>
        <v>72.77</v>
      </c>
      <c r="K1935">
        <f t="shared" si="336"/>
        <v>1</v>
      </c>
      <c r="L1935">
        <f t="shared" si="337"/>
        <v>3</v>
      </c>
      <c r="M1935">
        <f t="shared" si="338"/>
        <v>1</v>
      </c>
      <c r="N1935" s="53">
        <f t="shared" si="339"/>
        <v>1.6666666666666667</v>
      </c>
      <c r="S1935" s="55" t="str">
        <f t="shared" si="340"/>
        <v>C03074</v>
      </c>
      <c r="T1935" s="56">
        <f t="shared" si="341"/>
        <v>1.6666666666666667</v>
      </c>
      <c r="U1935" s="57">
        <f t="shared" si="341"/>
        <v>1.6666666666666667</v>
      </c>
      <c r="V1935" s="51" t="str">
        <f t="shared" si="342"/>
        <v>Lost Customers</v>
      </c>
    </row>
    <row r="1936" spans="2:22" x14ac:dyDescent="0.25">
      <c r="B1936" t="s">
        <v>1974</v>
      </c>
      <c r="C1936" s="40">
        <v>46019</v>
      </c>
      <c r="D1936" s="2">
        <v>1</v>
      </c>
      <c r="E1936" s="4">
        <v>31.42</v>
      </c>
      <c r="F1936" s="4"/>
      <c r="G1936" s="4" t="str">
        <f t="shared" si="332"/>
        <v>C03075</v>
      </c>
      <c r="H1936" s="40">
        <f t="shared" si="333"/>
        <v>46019</v>
      </c>
      <c r="I1936" s="2">
        <f t="shared" si="334"/>
        <v>1</v>
      </c>
      <c r="J1936" s="4">
        <f t="shared" si="335"/>
        <v>31.42</v>
      </c>
      <c r="K1936">
        <f t="shared" si="336"/>
        <v>5</v>
      </c>
      <c r="L1936">
        <f t="shared" si="337"/>
        <v>3</v>
      </c>
      <c r="M1936">
        <f t="shared" si="338"/>
        <v>1</v>
      </c>
      <c r="N1936" s="53">
        <f t="shared" si="339"/>
        <v>3</v>
      </c>
      <c r="S1936" s="55" t="str">
        <f t="shared" si="340"/>
        <v>C03075</v>
      </c>
      <c r="T1936" s="56">
        <f t="shared" si="341"/>
        <v>3</v>
      </c>
      <c r="U1936" s="57">
        <f t="shared" si="341"/>
        <v>3</v>
      </c>
      <c r="V1936" s="51" t="str">
        <f t="shared" si="342"/>
        <v>At Risk Customers</v>
      </c>
    </row>
    <row r="1937" spans="2:22" x14ac:dyDescent="0.25">
      <c r="B1937" t="s">
        <v>1975</v>
      </c>
      <c r="C1937" s="40">
        <v>45940</v>
      </c>
      <c r="D1937" s="2">
        <v>2</v>
      </c>
      <c r="E1937" s="4">
        <v>2698.62</v>
      </c>
      <c r="F1937" s="4"/>
      <c r="G1937" s="4" t="str">
        <f t="shared" si="332"/>
        <v>C03077</v>
      </c>
      <c r="H1937" s="40">
        <f t="shared" si="333"/>
        <v>45940</v>
      </c>
      <c r="I1937" s="2">
        <f t="shared" si="334"/>
        <v>2</v>
      </c>
      <c r="J1937" s="4">
        <f t="shared" si="335"/>
        <v>2698.62</v>
      </c>
      <c r="K1937">
        <f t="shared" si="336"/>
        <v>5</v>
      </c>
      <c r="L1937">
        <f t="shared" si="337"/>
        <v>4</v>
      </c>
      <c r="M1937">
        <f t="shared" si="338"/>
        <v>4</v>
      </c>
      <c r="N1937" s="53">
        <f t="shared" si="339"/>
        <v>4.333333333333333</v>
      </c>
      <c r="S1937" s="55" t="str">
        <f t="shared" si="340"/>
        <v>C03077</v>
      </c>
      <c r="T1937" s="56">
        <f t="shared" si="341"/>
        <v>4.333333333333333</v>
      </c>
      <c r="U1937" s="57">
        <f t="shared" si="341"/>
        <v>4.333333333333333</v>
      </c>
      <c r="V1937" s="51" t="str">
        <f t="shared" si="342"/>
        <v>Champions</v>
      </c>
    </row>
    <row r="1938" spans="2:22" x14ac:dyDescent="0.25">
      <c r="B1938" t="s">
        <v>1976</v>
      </c>
      <c r="C1938" s="40">
        <v>45948</v>
      </c>
      <c r="D1938" s="2">
        <v>2</v>
      </c>
      <c r="E1938" s="4">
        <v>1195.83</v>
      </c>
      <c r="F1938" s="4"/>
      <c r="G1938" s="4" t="str">
        <f t="shared" si="332"/>
        <v>C03080</v>
      </c>
      <c r="H1938" s="40">
        <f t="shared" si="333"/>
        <v>45948</v>
      </c>
      <c r="I1938" s="2">
        <f t="shared" si="334"/>
        <v>2</v>
      </c>
      <c r="J1938" s="4">
        <f t="shared" si="335"/>
        <v>1195.83</v>
      </c>
      <c r="K1938">
        <f t="shared" si="336"/>
        <v>5</v>
      </c>
      <c r="L1938">
        <f t="shared" si="337"/>
        <v>4</v>
      </c>
      <c r="M1938">
        <f t="shared" si="338"/>
        <v>3</v>
      </c>
      <c r="N1938" s="53">
        <f t="shared" si="339"/>
        <v>4</v>
      </c>
      <c r="S1938" s="55" t="str">
        <f t="shared" si="340"/>
        <v>C03080</v>
      </c>
      <c r="T1938" s="56">
        <f t="shared" si="341"/>
        <v>4</v>
      </c>
      <c r="U1938" s="57">
        <f t="shared" si="341"/>
        <v>4</v>
      </c>
      <c r="V1938" s="51" t="str">
        <f t="shared" si="342"/>
        <v>Loyal or Potential Loyalists</v>
      </c>
    </row>
    <row r="1939" spans="2:22" x14ac:dyDescent="0.25">
      <c r="B1939" t="s">
        <v>1977</v>
      </c>
      <c r="C1939" s="40">
        <v>45489</v>
      </c>
      <c r="D1939" s="2">
        <v>1</v>
      </c>
      <c r="E1939" s="4">
        <v>85.68</v>
      </c>
      <c r="F1939" s="4"/>
      <c r="G1939" s="4" t="str">
        <f t="shared" si="332"/>
        <v>C03082</v>
      </c>
      <c r="H1939" s="40">
        <f t="shared" si="333"/>
        <v>45489</v>
      </c>
      <c r="I1939" s="2">
        <f t="shared" si="334"/>
        <v>1</v>
      </c>
      <c r="J1939" s="4">
        <f t="shared" si="335"/>
        <v>85.68</v>
      </c>
      <c r="K1939">
        <f t="shared" si="336"/>
        <v>2</v>
      </c>
      <c r="L1939">
        <f t="shared" si="337"/>
        <v>3</v>
      </c>
      <c r="M1939">
        <f t="shared" si="338"/>
        <v>1</v>
      </c>
      <c r="N1939" s="53">
        <f t="shared" si="339"/>
        <v>2</v>
      </c>
      <c r="S1939" s="55" t="str">
        <f t="shared" si="340"/>
        <v>C03082</v>
      </c>
      <c r="T1939" s="56">
        <f t="shared" si="341"/>
        <v>2</v>
      </c>
      <c r="U1939" s="57">
        <f t="shared" si="341"/>
        <v>2</v>
      </c>
      <c r="V1939" s="51" t="str">
        <f t="shared" si="342"/>
        <v>Lost Customers</v>
      </c>
    </row>
    <row r="1940" spans="2:22" x14ac:dyDescent="0.25">
      <c r="B1940" t="s">
        <v>1978</v>
      </c>
      <c r="C1940" s="40">
        <v>45811</v>
      </c>
      <c r="D1940" s="2">
        <v>1</v>
      </c>
      <c r="E1940" s="4">
        <v>100.77</v>
      </c>
      <c r="F1940" s="4"/>
      <c r="G1940" s="4" t="str">
        <f t="shared" si="332"/>
        <v>C03083</v>
      </c>
      <c r="H1940" s="40">
        <f t="shared" si="333"/>
        <v>45811</v>
      </c>
      <c r="I1940" s="2">
        <f t="shared" si="334"/>
        <v>1</v>
      </c>
      <c r="J1940" s="4">
        <f t="shared" si="335"/>
        <v>100.77</v>
      </c>
      <c r="K1940">
        <f t="shared" si="336"/>
        <v>4</v>
      </c>
      <c r="L1940">
        <f t="shared" si="337"/>
        <v>3</v>
      </c>
      <c r="M1940">
        <f t="shared" si="338"/>
        <v>1</v>
      </c>
      <c r="N1940" s="53">
        <f t="shared" si="339"/>
        <v>2.6666666666666665</v>
      </c>
      <c r="S1940" s="55" t="str">
        <f t="shared" si="340"/>
        <v>C03083</v>
      </c>
      <c r="T1940" s="56">
        <f t="shared" si="341"/>
        <v>2.6666666666666665</v>
      </c>
      <c r="U1940" s="57">
        <f t="shared" si="341"/>
        <v>2.6666666666666665</v>
      </c>
      <c r="V1940" s="51" t="str">
        <f t="shared" si="342"/>
        <v>At Risk Customers</v>
      </c>
    </row>
    <row r="1941" spans="2:22" x14ac:dyDescent="0.25">
      <c r="B1941" t="s">
        <v>1979</v>
      </c>
      <c r="C1941" s="40">
        <v>45961</v>
      </c>
      <c r="D1941" s="2">
        <v>1</v>
      </c>
      <c r="E1941" s="4">
        <v>4581.17</v>
      </c>
      <c r="F1941" s="4"/>
      <c r="G1941" s="4" t="str">
        <f t="shared" si="332"/>
        <v>C03084</v>
      </c>
      <c r="H1941" s="40">
        <f t="shared" si="333"/>
        <v>45961</v>
      </c>
      <c r="I1941" s="2">
        <f t="shared" si="334"/>
        <v>1</v>
      </c>
      <c r="J1941" s="4">
        <f t="shared" si="335"/>
        <v>4581.17</v>
      </c>
      <c r="K1941">
        <f t="shared" si="336"/>
        <v>5</v>
      </c>
      <c r="L1941">
        <f t="shared" si="337"/>
        <v>3</v>
      </c>
      <c r="M1941">
        <f t="shared" si="338"/>
        <v>5</v>
      </c>
      <c r="N1941" s="53">
        <f t="shared" si="339"/>
        <v>4.333333333333333</v>
      </c>
      <c r="S1941" s="55" t="str">
        <f t="shared" si="340"/>
        <v>C03084</v>
      </c>
      <c r="T1941" s="56">
        <f t="shared" si="341"/>
        <v>4.333333333333333</v>
      </c>
      <c r="U1941" s="57">
        <f t="shared" si="341"/>
        <v>4.333333333333333</v>
      </c>
      <c r="V1941" s="51" t="str">
        <f t="shared" si="342"/>
        <v>Champions</v>
      </c>
    </row>
    <row r="1942" spans="2:22" x14ac:dyDescent="0.25">
      <c r="B1942" t="s">
        <v>1980</v>
      </c>
      <c r="C1942" s="40">
        <v>45101</v>
      </c>
      <c r="D1942" s="2">
        <v>1</v>
      </c>
      <c r="E1942" s="4">
        <v>114.87</v>
      </c>
      <c r="F1942" s="4"/>
      <c r="G1942" s="4" t="str">
        <f t="shared" si="332"/>
        <v>C03085</v>
      </c>
      <c r="H1942" s="40">
        <f t="shared" si="333"/>
        <v>45101</v>
      </c>
      <c r="I1942" s="2">
        <f t="shared" si="334"/>
        <v>1</v>
      </c>
      <c r="J1942" s="4">
        <f t="shared" si="335"/>
        <v>114.87</v>
      </c>
      <c r="K1942">
        <f t="shared" si="336"/>
        <v>1</v>
      </c>
      <c r="L1942">
        <f t="shared" si="337"/>
        <v>3</v>
      </c>
      <c r="M1942">
        <f t="shared" si="338"/>
        <v>1</v>
      </c>
      <c r="N1942" s="53">
        <f t="shared" si="339"/>
        <v>1.6666666666666667</v>
      </c>
      <c r="S1942" s="55" t="str">
        <f t="shared" si="340"/>
        <v>C03085</v>
      </c>
      <c r="T1942" s="56">
        <f t="shared" si="341"/>
        <v>1.6666666666666667</v>
      </c>
      <c r="U1942" s="57">
        <f t="shared" si="341"/>
        <v>1.6666666666666667</v>
      </c>
      <c r="V1942" s="51" t="str">
        <f t="shared" si="342"/>
        <v>Lost Customers</v>
      </c>
    </row>
    <row r="1943" spans="2:22" x14ac:dyDescent="0.25">
      <c r="B1943" t="s">
        <v>1981</v>
      </c>
      <c r="C1943" s="40">
        <v>45400</v>
      </c>
      <c r="D1943" s="2">
        <v>2</v>
      </c>
      <c r="E1943" s="4">
        <v>997.14</v>
      </c>
      <c r="F1943" s="4"/>
      <c r="G1943" s="4" t="str">
        <f t="shared" si="332"/>
        <v>C03086</v>
      </c>
      <c r="H1943" s="40">
        <f t="shared" si="333"/>
        <v>45400</v>
      </c>
      <c r="I1943" s="2">
        <f t="shared" si="334"/>
        <v>2</v>
      </c>
      <c r="J1943" s="4">
        <f t="shared" si="335"/>
        <v>997.14</v>
      </c>
      <c r="K1943">
        <f t="shared" si="336"/>
        <v>2</v>
      </c>
      <c r="L1943">
        <f t="shared" si="337"/>
        <v>4</v>
      </c>
      <c r="M1943">
        <f t="shared" si="338"/>
        <v>3</v>
      </c>
      <c r="N1943" s="53">
        <f t="shared" si="339"/>
        <v>3</v>
      </c>
      <c r="S1943" s="55" t="str">
        <f t="shared" si="340"/>
        <v>C03086</v>
      </c>
      <c r="T1943" s="56">
        <f t="shared" si="341"/>
        <v>3</v>
      </c>
      <c r="U1943" s="57">
        <f t="shared" si="341"/>
        <v>3</v>
      </c>
      <c r="V1943" s="51" t="str">
        <f t="shared" si="342"/>
        <v>At Risk Customers</v>
      </c>
    </row>
    <row r="1944" spans="2:22" x14ac:dyDescent="0.25">
      <c r="B1944" t="s">
        <v>1982</v>
      </c>
      <c r="C1944" s="40">
        <v>45782</v>
      </c>
      <c r="D1944" s="2">
        <v>1</v>
      </c>
      <c r="E1944" s="4">
        <v>251.69</v>
      </c>
      <c r="F1944" s="4"/>
      <c r="G1944" s="4" t="str">
        <f t="shared" si="332"/>
        <v>C03089</v>
      </c>
      <c r="H1944" s="40">
        <f t="shared" si="333"/>
        <v>45782</v>
      </c>
      <c r="I1944" s="2">
        <f t="shared" si="334"/>
        <v>1</v>
      </c>
      <c r="J1944" s="4">
        <f t="shared" si="335"/>
        <v>251.69</v>
      </c>
      <c r="K1944">
        <f t="shared" si="336"/>
        <v>3</v>
      </c>
      <c r="L1944">
        <f t="shared" si="337"/>
        <v>3</v>
      </c>
      <c r="M1944">
        <f t="shared" si="338"/>
        <v>2</v>
      </c>
      <c r="N1944" s="53">
        <f t="shared" si="339"/>
        <v>2.6666666666666665</v>
      </c>
      <c r="S1944" s="55" t="str">
        <f t="shared" si="340"/>
        <v>C03089</v>
      </c>
      <c r="T1944" s="56">
        <f t="shared" si="341"/>
        <v>2.6666666666666665</v>
      </c>
      <c r="U1944" s="57">
        <f t="shared" si="341"/>
        <v>2.6666666666666665</v>
      </c>
      <c r="V1944" s="51" t="str">
        <f t="shared" si="342"/>
        <v>At Risk Customers</v>
      </c>
    </row>
    <row r="1945" spans="2:22" x14ac:dyDescent="0.25">
      <c r="B1945" t="s">
        <v>1983</v>
      </c>
      <c r="C1945" s="40">
        <v>45074</v>
      </c>
      <c r="D1945" s="2">
        <v>1</v>
      </c>
      <c r="E1945" s="4">
        <v>130.15</v>
      </c>
      <c r="F1945" s="4"/>
      <c r="G1945" s="4" t="str">
        <f t="shared" si="332"/>
        <v>C03090</v>
      </c>
      <c r="H1945" s="40">
        <f t="shared" si="333"/>
        <v>45074</v>
      </c>
      <c r="I1945" s="2">
        <f t="shared" si="334"/>
        <v>1</v>
      </c>
      <c r="J1945" s="4">
        <f t="shared" si="335"/>
        <v>130.15</v>
      </c>
      <c r="K1945">
        <f t="shared" si="336"/>
        <v>1</v>
      </c>
      <c r="L1945">
        <f t="shared" si="337"/>
        <v>3</v>
      </c>
      <c r="M1945">
        <f t="shared" si="338"/>
        <v>1</v>
      </c>
      <c r="N1945" s="53">
        <f t="shared" si="339"/>
        <v>1.6666666666666667</v>
      </c>
      <c r="S1945" s="55" t="str">
        <f t="shared" si="340"/>
        <v>C03090</v>
      </c>
      <c r="T1945" s="56">
        <f t="shared" si="341"/>
        <v>1.6666666666666667</v>
      </c>
      <c r="U1945" s="57">
        <f t="shared" si="341"/>
        <v>1.6666666666666667</v>
      </c>
      <c r="V1945" s="51" t="str">
        <f t="shared" si="342"/>
        <v>Lost Customers</v>
      </c>
    </row>
    <row r="1946" spans="2:22" x14ac:dyDescent="0.25">
      <c r="B1946" t="s">
        <v>1984</v>
      </c>
      <c r="C1946" s="40">
        <v>45218</v>
      </c>
      <c r="D1946" s="2">
        <v>1</v>
      </c>
      <c r="E1946" s="4">
        <v>85.15</v>
      </c>
      <c r="F1946" s="4"/>
      <c r="G1946" s="4" t="str">
        <f t="shared" si="332"/>
        <v>C03091</v>
      </c>
      <c r="H1946" s="40">
        <f t="shared" si="333"/>
        <v>45218</v>
      </c>
      <c r="I1946" s="2">
        <f t="shared" si="334"/>
        <v>1</v>
      </c>
      <c r="J1946" s="4">
        <f t="shared" si="335"/>
        <v>85.15</v>
      </c>
      <c r="K1946">
        <f t="shared" si="336"/>
        <v>1</v>
      </c>
      <c r="L1946">
        <f t="shared" si="337"/>
        <v>3</v>
      </c>
      <c r="M1946">
        <f t="shared" si="338"/>
        <v>1</v>
      </c>
      <c r="N1946" s="53">
        <f t="shared" si="339"/>
        <v>1.6666666666666667</v>
      </c>
      <c r="S1946" s="55" t="str">
        <f t="shared" si="340"/>
        <v>C03091</v>
      </c>
      <c r="T1946" s="56">
        <f t="shared" si="341"/>
        <v>1.6666666666666667</v>
      </c>
      <c r="U1946" s="57">
        <f t="shared" si="341"/>
        <v>1.6666666666666667</v>
      </c>
      <c r="V1946" s="51" t="str">
        <f t="shared" si="342"/>
        <v>Lost Customers</v>
      </c>
    </row>
    <row r="1947" spans="2:22" x14ac:dyDescent="0.25">
      <c r="B1947" t="s">
        <v>1985</v>
      </c>
      <c r="C1947" s="40">
        <v>45001</v>
      </c>
      <c r="D1947" s="2">
        <v>1</v>
      </c>
      <c r="E1947" s="4">
        <v>771.59</v>
      </c>
      <c r="F1947" s="4"/>
      <c r="G1947" s="4" t="str">
        <f t="shared" si="332"/>
        <v>C03092</v>
      </c>
      <c r="H1947" s="40">
        <f t="shared" si="333"/>
        <v>45001</v>
      </c>
      <c r="I1947" s="2">
        <f t="shared" si="334"/>
        <v>1</v>
      </c>
      <c r="J1947" s="4">
        <f t="shared" si="335"/>
        <v>771.59</v>
      </c>
      <c r="K1947">
        <f t="shared" si="336"/>
        <v>1</v>
      </c>
      <c r="L1947">
        <f t="shared" si="337"/>
        <v>3</v>
      </c>
      <c r="M1947">
        <f t="shared" si="338"/>
        <v>3</v>
      </c>
      <c r="N1947" s="53">
        <f t="shared" si="339"/>
        <v>2.3333333333333335</v>
      </c>
      <c r="S1947" s="55" t="str">
        <f t="shared" si="340"/>
        <v>C03092</v>
      </c>
      <c r="T1947" s="56">
        <f t="shared" si="341"/>
        <v>2.3333333333333335</v>
      </c>
      <c r="U1947" s="57">
        <f t="shared" si="341"/>
        <v>2.3333333333333335</v>
      </c>
      <c r="V1947" s="51" t="str">
        <f t="shared" si="342"/>
        <v>At Risk Customers</v>
      </c>
    </row>
    <row r="1948" spans="2:22" x14ac:dyDescent="0.25">
      <c r="B1948" t="s">
        <v>1986</v>
      </c>
      <c r="C1948" s="40">
        <v>45720</v>
      </c>
      <c r="D1948" s="2">
        <v>2</v>
      </c>
      <c r="E1948" s="4">
        <v>105.37</v>
      </c>
      <c r="F1948" s="4"/>
      <c r="G1948" s="4" t="str">
        <f t="shared" si="332"/>
        <v>C03093</v>
      </c>
      <c r="H1948" s="40">
        <f t="shared" si="333"/>
        <v>45720</v>
      </c>
      <c r="I1948" s="2">
        <f t="shared" si="334"/>
        <v>2</v>
      </c>
      <c r="J1948" s="4">
        <f t="shared" si="335"/>
        <v>105.37</v>
      </c>
      <c r="K1948">
        <f t="shared" si="336"/>
        <v>3</v>
      </c>
      <c r="L1948">
        <f t="shared" si="337"/>
        <v>4</v>
      </c>
      <c r="M1948">
        <f t="shared" si="338"/>
        <v>1</v>
      </c>
      <c r="N1948" s="53">
        <f t="shared" si="339"/>
        <v>2.6666666666666665</v>
      </c>
      <c r="S1948" s="55" t="str">
        <f t="shared" si="340"/>
        <v>C03093</v>
      </c>
      <c r="T1948" s="56">
        <f t="shared" si="341"/>
        <v>2.6666666666666665</v>
      </c>
      <c r="U1948" s="57">
        <f t="shared" si="341"/>
        <v>2.6666666666666665</v>
      </c>
      <c r="V1948" s="51" t="str">
        <f t="shared" si="342"/>
        <v>At Risk Customers</v>
      </c>
    </row>
    <row r="1949" spans="2:22" x14ac:dyDescent="0.25">
      <c r="B1949" t="s">
        <v>1987</v>
      </c>
      <c r="C1949" s="40">
        <v>45802</v>
      </c>
      <c r="D1949" s="2">
        <v>1</v>
      </c>
      <c r="E1949" s="4">
        <v>139.61000000000001</v>
      </c>
      <c r="F1949" s="4"/>
      <c r="G1949" s="4" t="str">
        <f t="shared" si="332"/>
        <v>C03094</v>
      </c>
      <c r="H1949" s="40">
        <f t="shared" si="333"/>
        <v>45802</v>
      </c>
      <c r="I1949" s="2">
        <f t="shared" si="334"/>
        <v>1</v>
      </c>
      <c r="J1949" s="4">
        <f t="shared" si="335"/>
        <v>139.61000000000001</v>
      </c>
      <c r="K1949">
        <f t="shared" si="336"/>
        <v>4</v>
      </c>
      <c r="L1949">
        <f t="shared" si="337"/>
        <v>3</v>
      </c>
      <c r="M1949">
        <f t="shared" si="338"/>
        <v>1</v>
      </c>
      <c r="N1949" s="53">
        <f t="shared" si="339"/>
        <v>2.6666666666666665</v>
      </c>
      <c r="S1949" s="55" t="str">
        <f t="shared" si="340"/>
        <v>C03094</v>
      </c>
      <c r="T1949" s="56">
        <f t="shared" si="341"/>
        <v>2.6666666666666665</v>
      </c>
      <c r="U1949" s="57">
        <f t="shared" si="341"/>
        <v>2.6666666666666665</v>
      </c>
      <c r="V1949" s="51" t="str">
        <f t="shared" si="342"/>
        <v>At Risk Customers</v>
      </c>
    </row>
    <row r="1950" spans="2:22" x14ac:dyDescent="0.25">
      <c r="B1950" t="s">
        <v>1988</v>
      </c>
      <c r="C1950" s="40">
        <v>44958</v>
      </c>
      <c r="D1950" s="2">
        <v>1</v>
      </c>
      <c r="E1950" s="4">
        <v>68.97</v>
      </c>
      <c r="F1950" s="4"/>
      <c r="G1950" s="4" t="str">
        <f t="shared" si="332"/>
        <v>C03095</v>
      </c>
      <c r="H1950" s="40">
        <f t="shared" si="333"/>
        <v>44958</v>
      </c>
      <c r="I1950" s="2">
        <f t="shared" si="334"/>
        <v>1</v>
      </c>
      <c r="J1950" s="4">
        <f t="shared" si="335"/>
        <v>68.97</v>
      </c>
      <c r="K1950">
        <f t="shared" si="336"/>
        <v>1</v>
      </c>
      <c r="L1950">
        <f t="shared" si="337"/>
        <v>3</v>
      </c>
      <c r="M1950">
        <f t="shared" si="338"/>
        <v>1</v>
      </c>
      <c r="N1950" s="53">
        <f t="shared" si="339"/>
        <v>1.6666666666666667</v>
      </c>
      <c r="S1950" s="55" t="str">
        <f t="shared" si="340"/>
        <v>C03095</v>
      </c>
      <c r="T1950" s="56">
        <f t="shared" si="341"/>
        <v>1.6666666666666667</v>
      </c>
      <c r="U1950" s="57">
        <f t="shared" si="341"/>
        <v>1.6666666666666667</v>
      </c>
      <c r="V1950" s="51" t="str">
        <f t="shared" si="342"/>
        <v>Lost Customers</v>
      </c>
    </row>
    <row r="1951" spans="2:22" x14ac:dyDescent="0.25">
      <c r="B1951" t="s">
        <v>1989</v>
      </c>
      <c r="C1951" s="40">
        <v>45747</v>
      </c>
      <c r="D1951" s="2">
        <v>1</v>
      </c>
      <c r="E1951" s="4">
        <v>501.01</v>
      </c>
      <c r="F1951" s="4"/>
      <c r="G1951" s="4" t="str">
        <f t="shared" si="332"/>
        <v>C03096</v>
      </c>
      <c r="H1951" s="40">
        <f t="shared" si="333"/>
        <v>45747</v>
      </c>
      <c r="I1951" s="2">
        <f t="shared" si="334"/>
        <v>1</v>
      </c>
      <c r="J1951" s="4">
        <f t="shared" si="335"/>
        <v>501.01</v>
      </c>
      <c r="K1951">
        <f t="shared" si="336"/>
        <v>3</v>
      </c>
      <c r="L1951">
        <f t="shared" si="337"/>
        <v>3</v>
      </c>
      <c r="M1951">
        <f t="shared" si="338"/>
        <v>3</v>
      </c>
      <c r="N1951" s="53">
        <f t="shared" si="339"/>
        <v>3</v>
      </c>
      <c r="S1951" s="55" t="str">
        <f t="shared" si="340"/>
        <v>C03096</v>
      </c>
      <c r="T1951" s="56">
        <f t="shared" si="341"/>
        <v>3</v>
      </c>
      <c r="U1951" s="57">
        <f t="shared" si="341"/>
        <v>3</v>
      </c>
      <c r="V1951" s="51" t="str">
        <f t="shared" si="342"/>
        <v>At Risk Customers</v>
      </c>
    </row>
    <row r="1952" spans="2:22" x14ac:dyDescent="0.25">
      <c r="B1952" t="s">
        <v>1990</v>
      </c>
      <c r="C1952" s="40">
        <v>45892</v>
      </c>
      <c r="D1952" s="2">
        <v>1</v>
      </c>
      <c r="E1952" s="4">
        <v>3568.63</v>
      </c>
      <c r="F1952" s="4"/>
      <c r="G1952" s="4" t="str">
        <f t="shared" si="332"/>
        <v>C03098</v>
      </c>
      <c r="H1952" s="40">
        <f t="shared" si="333"/>
        <v>45892</v>
      </c>
      <c r="I1952" s="2">
        <f t="shared" si="334"/>
        <v>1</v>
      </c>
      <c r="J1952" s="4">
        <f t="shared" si="335"/>
        <v>3568.63</v>
      </c>
      <c r="K1952">
        <f t="shared" si="336"/>
        <v>4</v>
      </c>
      <c r="L1952">
        <f t="shared" si="337"/>
        <v>3</v>
      </c>
      <c r="M1952">
        <f t="shared" si="338"/>
        <v>4</v>
      </c>
      <c r="N1952" s="53">
        <f t="shared" si="339"/>
        <v>3.6666666666666665</v>
      </c>
      <c r="S1952" s="55" t="str">
        <f t="shared" si="340"/>
        <v>C03098</v>
      </c>
      <c r="T1952" s="56">
        <f t="shared" si="341"/>
        <v>3.6666666666666665</v>
      </c>
      <c r="U1952" s="57">
        <f t="shared" si="341"/>
        <v>3.6666666666666665</v>
      </c>
      <c r="V1952" s="51" t="str">
        <f t="shared" si="342"/>
        <v>Loyal or Potential Loyalists</v>
      </c>
    </row>
    <row r="1953" spans="2:22" x14ac:dyDescent="0.25">
      <c r="B1953" t="s">
        <v>1991</v>
      </c>
      <c r="C1953" s="40">
        <v>45954</v>
      </c>
      <c r="D1953" s="2">
        <v>2</v>
      </c>
      <c r="E1953" s="4">
        <v>581.86</v>
      </c>
      <c r="F1953" s="4"/>
      <c r="G1953" s="4" t="str">
        <f t="shared" si="332"/>
        <v>C03101</v>
      </c>
      <c r="H1953" s="40">
        <f t="shared" si="333"/>
        <v>45954</v>
      </c>
      <c r="I1953" s="2">
        <f t="shared" si="334"/>
        <v>2</v>
      </c>
      <c r="J1953" s="4">
        <f t="shared" si="335"/>
        <v>581.86</v>
      </c>
      <c r="K1953">
        <f t="shared" si="336"/>
        <v>5</v>
      </c>
      <c r="L1953">
        <f t="shared" si="337"/>
        <v>4</v>
      </c>
      <c r="M1953">
        <f t="shared" si="338"/>
        <v>3</v>
      </c>
      <c r="N1953" s="53">
        <f t="shared" si="339"/>
        <v>4</v>
      </c>
      <c r="S1953" s="55" t="str">
        <f t="shared" si="340"/>
        <v>C03101</v>
      </c>
      <c r="T1953" s="56">
        <f t="shared" si="341"/>
        <v>4</v>
      </c>
      <c r="U1953" s="57">
        <f t="shared" si="341"/>
        <v>4</v>
      </c>
      <c r="V1953" s="51" t="str">
        <f t="shared" si="342"/>
        <v>Loyal or Potential Loyalists</v>
      </c>
    </row>
    <row r="1954" spans="2:22" x14ac:dyDescent="0.25">
      <c r="B1954" t="s">
        <v>1992</v>
      </c>
      <c r="C1954" s="40">
        <v>45481</v>
      </c>
      <c r="D1954" s="2">
        <v>1</v>
      </c>
      <c r="E1954" s="4">
        <v>48.08</v>
      </c>
      <c r="F1954" s="4"/>
      <c r="G1954" s="4" t="str">
        <f t="shared" si="332"/>
        <v>C03102</v>
      </c>
      <c r="H1954" s="40">
        <f t="shared" si="333"/>
        <v>45481</v>
      </c>
      <c r="I1954" s="2">
        <f t="shared" si="334"/>
        <v>1</v>
      </c>
      <c r="J1954" s="4">
        <f t="shared" si="335"/>
        <v>48.08</v>
      </c>
      <c r="K1954">
        <f t="shared" si="336"/>
        <v>2</v>
      </c>
      <c r="L1954">
        <f t="shared" si="337"/>
        <v>3</v>
      </c>
      <c r="M1954">
        <f t="shared" si="338"/>
        <v>1</v>
      </c>
      <c r="N1954" s="53">
        <f t="shared" si="339"/>
        <v>2</v>
      </c>
      <c r="S1954" s="55" t="str">
        <f t="shared" si="340"/>
        <v>C03102</v>
      </c>
      <c r="T1954" s="56">
        <f t="shared" si="341"/>
        <v>2</v>
      </c>
      <c r="U1954" s="57">
        <f t="shared" si="341"/>
        <v>2</v>
      </c>
      <c r="V1954" s="51" t="str">
        <f t="shared" si="342"/>
        <v>Lost Customers</v>
      </c>
    </row>
    <row r="1955" spans="2:22" x14ac:dyDescent="0.25">
      <c r="B1955" t="s">
        <v>1993</v>
      </c>
      <c r="C1955" s="40">
        <v>45659</v>
      </c>
      <c r="D1955" s="2">
        <v>1</v>
      </c>
      <c r="E1955" s="4">
        <v>67.489999999999995</v>
      </c>
      <c r="F1955" s="4"/>
      <c r="G1955" s="4" t="str">
        <f t="shared" si="332"/>
        <v>C03106</v>
      </c>
      <c r="H1955" s="40">
        <f t="shared" si="333"/>
        <v>45659</v>
      </c>
      <c r="I1955" s="2">
        <f t="shared" si="334"/>
        <v>1</v>
      </c>
      <c r="J1955" s="4">
        <f t="shared" si="335"/>
        <v>67.489999999999995</v>
      </c>
      <c r="K1955">
        <f t="shared" si="336"/>
        <v>3</v>
      </c>
      <c r="L1955">
        <f t="shared" si="337"/>
        <v>3</v>
      </c>
      <c r="M1955">
        <f t="shared" si="338"/>
        <v>1</v>
      </c>
      <c r="N1955" s="53">
        <f t="shared" si="339"/>
        <v>2.3333333333333335</v>
      </c>
      <c r="S1955" s="55" t="str">
        <f t="shared" si="340"/>
        <v>C03106</v>
      </c>
      <c r="T1955" s="56">
        <f t="shared" si="341"/>
        <v>2.3333333333333335</v>
      </c>
      <c r="U1955" s="57">
        <f t="shared" si="341"/>
        <v>2.3333333333333335</v>
      </c>
      <c r="V1955" s="51" t="str">
        <f t="shared" si="342"/>
        <v>At Risk Customers</v>
      </c>
    </row>
    <row r="1956" spans="2:22" x14ac:dyDescent="0.25">
      <c r="B1956" t="s">
        <v>1994</v>
      </c>
      <c r="C1956" s="40">
        <v>45909</v>
      </c>
      <c r="D1956" s="2">
        <v>5</v>
      </c>
      <c r="E1956" s="4">
        <v>3474.15</v>
      </c>
      <c r="F1956" s="4"/>
      <c r="G1956" s="4" t="str">
        <f t="shared" si="332"/>
        <v>C03107</v>
      </c>
      <c r="H1956" s="40">
        <f t="shared" si="333"/>
        <v>45909</v>
      </c>
      <c r="I1956" s="2">
        <f t="shared" si="334"/>
        <v>5</v>
      </c>
      <c r="J1956" s="4">
        <f t="shared" si="335"/>
        <v>3474.15</v>
      </c>
      <c r="K1956">
        <f t="shared" si="336"/>
        <v>4</v>
      </c>
      <c r="L1956">
        <f t="shared" si="337"/>
        <v>5</v>
      </c>
      <c r="M1956">
        <f t="shared" si="338"/>
        <v>4</v>
      </c>
      <c r="N1956" s="53">
        <f t="shared" si="339"/>
        <v>4.333333333333333</v>
      </c>
      <c r="S1956" s="55" t="str">
        <f t="shared" si="340"/>
        <v>C03107</v>
      </c>
      <c r="T1956" s="56">
        <f t="shared" si="341"/>
        <v>4.333333333333333</v>
      </c>
      <c r="U1956" s="57">
        <f t="shared" si="341"/>
        <v>4.333333333333333</v>
      </c>
      <c r="V1956" s="51" t="str">
        <f t="shared" si="342"/>
        <v>Champions</v>
      </c>
    </row>
    <row r="1957" spans="2:22" x14ac:dyDescent="0.25">
      <c r="B1957" t="s">
        <v>1995</v>
      </c>
      <c r="C1957" s="40">
        <v>45889</v>
      </c>
      <c r="D1957" s="2">
        <v>3</v>
      </c>
      <c r="E1957" s="4">
        <v>2760.37</v>
      </c>
      <c r="F1957" s="4"/>
      <c r="G1957" s="4" t="str">
        <f t="shared" si="332"/>
        <v>C03109</v>
      </c>
      <c r="H1957" s="40">
        <f t="shared" si="333"/>
        <v>45889</v>
      </c>
      <c r="I1957" s="2">
        <f t="shared" si="334"/>
        <v>3</v>
      </c>
      <c r="J1957" s="4">
        <f t="shared" si="335"/>
        <v>2760.37</v>
      </c>
      <c r="K1957">
        <f t="shared" si="336"/>
        <v>4</v>
      </c>
      <c r="L1957">
        <f t="shared" si="337"/>
        <v>4</v>
      </c>
      <c r="M1957">
        <f t="shared" si="338"/>
        <v>4</v>
      </c>
      <c r="N1957" s="53">
        <f t="shared" si="339"/>
        <v>4</v>
      </c>
      <c r="S1957" s="55" t="str">
        <f t="shared" si="340"/>
        <v>C03109</v>
      </c>
      <c r="T1957" s="56">
        <f t="shared" si="341"/>
        <v>4</v>
      </c>
      <c r="U1957" s="57">
        <f t="shared" si="341"/>
        <v>4</v>
      </c>
      <c r="V1957" s="51" t="str">
        <f t="shared" si="342"/>
        <v>Loyal or Potential Loyalists</v>
      </c>
    </row>
    <row r="1958" spans="2:22" x14ac:dyDescent="0.25">
      <c r="B1958" t="s">
        <v>1996</v>
      </c>
      <c r="C1958" s="40">
        <v>45844</v>
      </c>
      <c r="D1958" s="2">
        <v>7</v>
      </c>
      <c r="E1958" s="4">
        <v>7651.33</v>
      </c>
      <c r="F1958" s="4"/>
      <c r="G1958" s="4" t="str">
        <f t="shared" si="332"/>
        <v>C03110</v>
      </c>
      <c r="H1958" s="40">
        <f t="shared" si="333"/>
        <v>45844</v>
      </c>
      <c r="I1958" s="2">
        <f t="shared" si="334"/>
        <v>7</v>
      </c>
      <c r="J1958" s="4">
        <f t="shared" si="335"/>
        <v>7651.33</v>
      </c>
      <c r="K1958">
        <f t="shared" si="336"/>
        <v>4</v>
      </c>
      <c r="L1958">
        <f t="shared" si="337"/>
        <v>5</v>
      </c>
      <c r="M1958">
        <f t="shared" si="338"/>
        <v>5</v>
      </c>
      <c r="N1958" s="53">
        <f t="shared" si="339"/>
        <v>4.666666666666667</v>
      </c>
      <c r="S1958" s="55" t="str">
        <f t="shared" si="340"/>
        <v>C03110</v>
      </c>
      <c r="T1958" s="56">
        <f t="shared" si="341"/>
        <v>4.666666666666667</v>
      </c>
      <c r="U1958" s="57">
        <f t="shared" si="341"/>
        <v>4.666666666666667</v>
      </c>
      <c r="V1958" s="51" t="str">
        <f t="shared" si="342"/>
        <v>Champions</v>
      </c>
    </row>
    <row r="1959" spans="2:22" x14ac:dyDescent="0.25">
      <c r="B1959" t="s">
        <v>1997</v>
      </c>
      <c r="C1959" s="40">
        <v>45902</v>
      </c>
      <c r="D1959" s="2">
        <v>4</v>
      </c>
      <c r="E1959" s="4">
        <v>1433.99</v>
      </c>
      <c r="F1959" s="4"/>
      <c r="G1959" s="4" t="str">
        <f t="shared" si="332"/>
        <v>C03111</v>
      </c>
      <c r="H1959" s="40">
        <f t="shared" si="333"/>
        <v>45902</v>
      </c>
      <c r="I1959" s="2">
        <f t="shared" si="334"/>
        <v>4</v>
      </c>
      <c r="J1959" s="4">
        <f t="shared" si="335"/>
        <v>1433.99</v>
      </c>
      <c r="K1959">
        <f t="shared" si="336"/>
        <v>4</v>
      </c>
      <c r="L1959">
        <f t="shared" si="337"/>
        <v>5</v>
      </c>
      <c r="M1959">
        <f t="shared" si="338"/>
        <v>4</v>
      </c>
      <c r="N1959" s="53">
        <f t="shared" si="339"/>
        <v>4.333333333333333</v>
      </c>
      <c r="S1959" s="55" t="str">
        <f t="shared" si="340"/>
        <v>C03111</v>
      </c>
      <c r="T1959" s="56">
        <f t="shared" si="341"/>
        <v>4.333333333333333</v>
      </c>
      <c r="U1959" s="57">
        <f t="shared" si="341"/>
        <v>4.333333333333333</v>
      </c>
      <c r="V1959" s="51" t="str">
        <f t="shared" si="342"/>
        <v>Champions</v>
      </c>
    </row>
    <row r="1960" spans="2:22" x14ac:dyDescent="0.25">
      <c r="B1960" t="s">
        <v>1998</v>
      </c>
      <c r="C1960" s="40">
        <v>45932</v>
      </c>
      <c r="D1960" s="2">
        <v>3</v>
      </c>
      <c r="E1960" s="4">
        <v>2475.86</v>
      </c>
      <c r="F1960" s="4"/>
      <c r="G1960" s="4" t="str">
        <f t="shared" si="332"/>
        <v>C03112</v>
      </c>
      <c r="H1960" s="40">
        <f t="shared" si="333"/>
        <v>45932</v>
      </c>
      <c r="I1960" s="2">
        <f t="shared" si="334"/>
        <v>3</v>
      </c>
      <c r="J1960" s="4">
        <f t="shared" si="335"/>
        <v>2475.86</v>
      </c>
      <c r="K1960">
        <f t="shared" si="336"/>
        <v>4</v>
      </c>
      <c r="L1960">
        <f t="shared" si="337"/>
        <v>4</v>
      </c>
      <c r="M1960">
        <f t="shared" si="338"/>
        <v>4</v>
      </c>
      <c r="N1960" s="53">
        <f t="shared" si="339"/>
        <v>4</v>
      </c>
      <c r="S1960" s="55" t="str">
        <f t="shared" si="340"/>
        <v>C03112</v>
      </c>
      <c r="T1960" s="56">
        <f t="shared" si="341"/>
        <v>4</v>
      </c>
      <c r="U1960" s="57">
        <f t="shared" si="341"/>
        <v>4</v>
      </c>
      <c r="V1960" s="51" t="str">
        <f t="shared" si="342"/>
        <v>Loyal or Potential Loyalists</v>
      </c>
    </row>
    <row r="1961" spans="2:22" x14ac:dyDescent="0.25">
      <c r="B1961" t="s">
        <v>1999</v>
      </c>
      <c r="C1961" s="40">
        <v>46013</v>
      </c>
      <c r="D1961" s="2">
        <v>5</v>
      </c>
      <c r="E1961" s="4">
        <v>1165.83</v>
      </c>
      <c r="F1961" s="4"/>
      <c r="G1961" s="4" t="str">
        <f t="shared" si="332"/>
        <v>C03113</v>
      </c>
      <c r="H1961" s="40">
        <f t="shared" si="333"/>
        <v>46013</v>
      </c>
      <c r="I1961" s="2">
        <f t="shared" si="334"/>
        <v>5</v>
      </c>
      <c r="J1961" s="4">
        <f t="shared" si="335"/>
        <v>1165.83</v>
      </c>
      <c r="K1961">
        <f t="shared" si="336"/>
        <v>5</v>
      </c>
      <c r="L1961">
        <f t="shared" si="337"/>
        <v>5</v>
      </c>
      <c r="M1961">
        <f t="shared" si="338"/>
        <v>3</v>
      </c>
      <c r="N1961" s="53">
        <f t="shared" si="339"/>
        <v>4.333333333333333</v>
      </c>
      <c r="S1961" s="55" t="str">
        <f t="shared" si="340"/>
        <v>C03113</v>
      </c>
      <c r="T1961" s="56">
        <f t="shared" si="341"/>
        <v>4.333333333333333</v>
      </c>
      <c r="U1961" s="57">
        <f t="shared" si="341"/>
        <v>4.333333333333333</v>
      </c>
      <c r="V1961" s="51" t="str">
        <f t="shared" si="342"/>
        <v>Champions</v>
      </c>
    </row>
    <row r="1962" spans="2:22" x14ac:dyDescent="0.25">
      <c r="B1962" t="s">
        <v>2000</v>
      </c>
      <c r="C1962" s="40">
        <v>46018</v>
      </c>
      <c r="D1962" s="2">
        <v>5</v>
      </c>
      <c r="E1962" s="4">
        <v>1747.68</v>
      </c>
      <c r="F1962" s="4"/>
      <c r="G1962" s="4" t="str">
        <f t="shared" si="332"/>
        <v>C03114</v>
      </c>
      <c r="H1962" s="40">
        <f t="shared" si="333"/>
        <v>46018</v>
      </c>
      <c r="I1962" s="2">
        <f t="shared" si="334"/>
        <v>5</v>
      </c>
      <c r="J1962" s="4">
        <f t="shared" si="335"/>
        <v>1747.68</v>
      </c>
      <c r="K1962">
        <f t="shared" si="336"/>
        <v>5</v>
      </c>
      <c r="L1962">
        <f t="shared" si="337"/>
        <v>5</v>
      </c>
      <c r="M1962">
        <f t="shared" si="338"/>
        <v>4</v>
      </c>
      <c r="N1962" s="53">
        <f t="shared" si="339"/>
        <v>4.666666666666667</v>
      </c>
      <c r="S1962" s="55" t="str">
        <f t="shared" si="340"/>
        <v>C03114</v>
      </c>
      <c r="T1962" s="56">
        <f t="shared" si="341"/>
        <v>4.666666666666667</v>
      </c>
      <c r="U1962" s="57">
        <f t="shared" si="341"/>
        <v>4.666666666666667</v>
      </c>
      <c r="V1962" s="51" t="str">
        <f t="shared" si="342"/>
        <v>Champions</v>
      </c>
    </row>
    <row r="1963" spans="2:22" x14ac:dyDescent="0.25">
      <c r="B1963" t="s">
        <v>2001</v>
      </c>
      <c r="C1963" s="40">
        <v>46003</v>
      </c>
      <c r="D1963" s="2">
        <v>1</v>
      </c>
      <c r="E1963" s="4">
        <v>88.2</v>
      </c>
      <c r="F1963" s="4"/>
      <c r="G1963" s="4" t="str">
        <f t="shared" si="332"/>
        <v>C03116</v>
      </c>
      <c r="H1963" s="40">
        <f t="shared" si="333"/>
        <v>46003</v>
      </c>
      <c r="I1963" s="2">
        <f t="shared" si="334"/>
        <v>1</v>
      </c>
      <c r="J1963" s="4">
        <f t="shared" si="335"/>
        <v>88.2</v>
      </c>
      <c r="K1963">
        <f t="shared" si="336"/>
        <v>5</v>
      </c>
      <c r="L1963">
        <f t="shared" si="337"/>
        <v>3</v>
      </c>
      <c r="M1963">
        <f t="shared" si="338"/>
        <v>1</v>
      </c>
      <c r="N1963" s="53">
        <f t="shared" si="339"/>
        <v>3</v>
      </c>
      <c r="S1963" s="55" t="str">
        <f t="shared" si="340"/>
        <v>C03116</v>
      </c>
      <c r="T1963" s="56">
        <f t="shared" si="341"/>
        <v>3</v>
      </c>
      <c r="U1963" s="57">
        <f t="shared" si="341"/>
        <v>3</v>
      </c>
      <c r="V1963" s="51" t="str">
        <f t="shared" si="342"/>
        <v>At Risk Customers</v>
      </c>
    </row>
    <row r="1964" spans="2:22" x14ac:dyDescent="0.25">
      <c r="B1964" t="s">
        <v>2002</v>
      </c>
      <c r="C1964" s="40">
        <v>45889</v>
      </c>
      <c r="D1964" s="2">
        <v>2</v>
      </c>
      <c r="E1964" s="4">
        <v>283.44</v>
      </c>
      <c r="F1964" s="4"/>
      <c r="G1964" s="4" t="str">
        <f t="shared" si="332"/>
        <v>C03118</v>
      </c>
      <c r="H1964" s="40">
        <f t="shared" si="333"/>
        <v>45889</v>
      </c>
      <c r="I1964" s="2">
        <f t="shared" si="334"/>
        <v>2</v>
      </c>
      <c r="J1964" s="4">
        <f t="shared" si="335"/>
        <v>283.44</v>
      </c>
      <c r="K1964">
        <f t="shared" si="336"/>
        <v>4</v>
      </c>
      <c r="L1964">
        <f t="shared" si="337"/>
        <v>4</v>
      </c>
      <c r="M1964">
        <f t="shared" si="338"/>
        <v>2</v>
      </c>
      <c r="N1964" s="53">
        <f t="shared" si="339"/>
        <v>3.3333333333333335</v>
      </c>
      <c r="S1964" s="55" t="str">
        <f t="shared" si="340"/>
        <v>C03118</v>
      </c>
      <c r="T1964" s="56">
        <f t="shared" si="341"/>
        <v>3.3333333333333335</v>
      </c>
      <c r="U1964" s="57">
        <f t="shared" si="341"/>
        <v>3.3333333333333335</v>
      </c>
      <c r="V1964" s="51" t="str">
        <f t="shared" si="342"/>
        <v>Loyal or Potential Loyalists</v>
      </c>
    </row>
    <row r="1965" spans="2:22" x14ac:dyDescent="0.25">
      <c r="B1965" t="s">
        <v>2003</v>
      </c>
      <c r="C1965" s="40">
        <v>45985</v>
      </c>
      <c r="D1965" s="2">
        <v>10</v>
      </c>
      <c r="E1965" s="4">
        <v>12441.21</v>
      </c>
      <c r="F1965" s="4"/>
      <c r="G1965" s="4" t="str">
        <f t="shared" si="332"/>
        <v>C03121</v>
      </c>
      <c r="H1965" s="40">
        <f t="shared" si="333"/>
        <v>45985</v>
      </c>
      <c r="I1965" s="2">
        <f t="shared" si="334"/>
        <v>10</v>
      </c>
      <c r="J1965" s="4">
        <f t="shared" si="335"/>
        <v>12441.21</v>
      </c>
      <c r="K1965">
        <f t="shared" si="336"/>
        <v>5</v>
      </c>
      <c r="L1965">
        <f t="shared" si="337"/>
        <v>5</v>
      </c>
      <c r="M1965">
        <f t="shared" si="338"/>
        <v>5</v>
      </c>
      <c r="N1965" s="53">
        <f t="shared" si="339"/>
        <v>5</v>
      </c>
      <c r="S1965" s="55" t="str">
        <f t="shared" si="340"/>
        <v>C03121</v>
      </c>
      <c r="T1965" s="56">
        <f t="shared" si="341"/>
        <v>5</v>
      </c>
      <c r="U1965" s="57">
        <f t="shared" si="341"/>
        <v>5</v>
      </c>
      <c r="V1965" s="51" t="str">
        <f t="shared" si="342"/>
        <v>Champions</v>
      </c>
    </row>
    <row r="1966" spans="2:22" x14ac:dyDescent="0.25">
      <c r="B1966" t="s">
        <v>2004</v>
      </c>
      <c r="C1966" s="40">
        <v>45819</v>
      </c>
      <c r="D1966" s="2">
        <v>2</v>
      </c>
      <c r="E1966" s="4">
        <v>211.11</v>
      </c>
      <c r="F1966" s="4"/>
      <c r="G1966" s="4" t="str">
        <f t="shared" si="332"/>
        <v>C03122</v>
      </c>
      <c r="H1966" s="40">
        <f t="shared" si="333"/>
        <v>45819</v>
      </c>
      <c r="I1966" s="2">
        <f t="shared" si="334"/>
        <v>2</v>
      </c>
      <c r="J1966" s="4">
        <f t="shared" si="335"/>
        <v>211.11</v>
      </c>
      <c r="K1966">
        <f t="shared" si="336"/>
        <v>4</v>
      </c>
      <c r="L1966">
        <f t="shared" si="337"/>
        <v>4</v>
      </c>
      <c r="M1966">
        <f t="shared" si="338"/>
        <v>2</v>
      </c>
      <c r="N1966" s="53">
        <f t="shared" si="339"/>
        <v>3.3333333333333335</v>
      </c>
      <c r="S1966" s="55" t="str">
        <f t="shared" si="340"/>
        <v>C03122</v>
      </c>
      <c r="T1966" s="56">
        <f t="shared" si="341"/>
        <v>3.3333333333333335</v>
      </c>
      <c r="U1966" s="57">
        <f t="shared" si="341"/>
        <v>3.3333333333333335</v>
      </c>
      <c r="V1966" s="51" t="str">
        <f t="shared" si="342"/>
        <v>Loyal or Potential Loyalists</v>
      </c>
    </row>
    <row r="1967" spans="2:22" x14ac:dyDescent="0.25">
      <c r="B1967" t="s">
        <v>2005</v>
      </c>
      <c r="C1967" s="40">
        <v>45716</v>
      </c>
      <c r="D1967" s="2">
        <v>1</v>
      </c>
      <c r="E1967" s="4">
        <v>1547.34</v>
      </c>
      <c r="F1967" s="4"/>
      <c r="G1967" s="4" t="str">
        <f t="shared" si="332"/>
        <v>C03126</v>
      </c>
      <c r="H1967" s="40">
        <f t="shared" si="333"/>
        <v>45716</v>
      </c>
      <c r="I1967" s="2">
        <f t="shared" si="334"/>
        <v>1</v>
      </c>
      <c r="J1967" s="4">
        <f t="shared" si="335"/>
        <v>1547.34</v>
      </c>
      <c r="K1967">
        <f t="shared" si="336"/>
        <v>3</v>
      </c>
      <c r="L1967">
        <f t="shared" si="337"/>
        <v>3</v>
      </c>
      <c r="M1967">
        <f t="shared" si="338"/>
        <v>4</v>
      </c>
      <c r="N1967" s="53">
        <f t="shared" si="339"/>
        <v>3.3333333333333335</v>
      </c>
      <c r="S1967" s="55" t="str">
        <f t="shared" si="340"/>
        <v>C03126</v>
      </c>
      <c r="T1967" s="56">
        <f t="shared" si="341"/>
        <v>3.3333333333333335</v>
      </c>
      <c r="U1967" s="57">
        <f t="shared" si="341"/>
        <v>3.3333333333333335</v>
      </c>
      <c r="V1967" s="51" t="str">
        <f t="shared" si="342"/>
        <v>Loyal or Potential Loyalists</v>
      </c>
    </row>
    <row r="1968" spans="2:22" x14ac:dyDescent="0.25">
      <c r="B1968" t="s">
        <v>2006</v>
      </c>
      <c r="C1968" s="40">
        <v>45580</v>
      </c>
      <c r="D1968" s="2">
        <v>4</v>
      </c>
      <c r="E1968" s="4">
        <v>796.97</v>
      </c>
      <c r="F1968" s="4"/>
      <c r="G1968" s="4" t="str">
        <f t="shared" si="332"/>
        <v>C03128</v>
      </c>
      <c r="H1968" s="40">
        <f t="shared" si="333"/>
        <v>45580</v>
      </c>
      <c r="I1968" s="2">
        <f t="shared" si="334"/>
        <v>4</v>
      </c>
      <c r="J1968" s="4">
        <f t="shared" si="335"/>
        <v>796.97</v>
      </c>
      <c r="K1968">
        <f t="shared" si="336"/>
        <v>2</v>
      </c>
      <c r="L1968">
        <f t="shared" si="337"/>
        <v>5</v>
      </c>
      <c r="M1968">
        <f t="shared" si="338"/>
        <v>3</v>
      </c>
      <c r="N1968" s="53">
        <f t="shared" si="339"/>
        <v>3.3333333333333335</v>
      </c>
      <c r="S1968" s="55" t="str">
        <f t="shared" si="340"/>
        <v>C03128</v>
      </c>
      <c r="T1968" s="56">
        <f t="shared" si="341"/>
        <v>3.3333333333333335</v>
      </c>
      <c r="U1968" s="57">
        <f t="shared" si="341"/>
        <v>3.3333333333333335</v>
      </c>
      <c r="V1968" s="51" t="str">
        <f t="shared" si="342"/>
        <v>Loyal or Potential Loyalists</v>
      </c>
    </row>
    <row r="1969" spans="2:22" x14ac:dyDescent="0.25">
      <c r="B1969" t="s">
        <v>2007</v>
      </c>
      <c r="C1969" s="40">
        <v>45450</v>
      </c>
      <c r="D1969" s="2">
        <v>2</v>
      </c>
      <c r="E1969" s="4">
        <v>316.3</v>
      </c>
      <c r="F1969" s="4"/>
      <c r="G1969" s="4" t="str">
        <f t="shared" si="332"/>
        <v>C03132</v>
      </c>
      <c r="H1969" s="40">
        <f t="shared" si="333"/>
        <v>45450</v>
      </c>
      <c r="I1969" s="2">
        <f t="shared" si="334"/>
        <v>2</v>
      </c>
      <c r="J1969" s="4">
        <f t="shared" si="335"/>
        <v>316.3</v>
      </c>
      <c r="K1969">
        <f t="shared" si="336"/>
        <v>2</v>
      </c>
      <c r="L1969">
        <f t="shared" si="337"/>
        <v>4</v>
      </c>
      <c r="M1969">
        <f t="shared" si="338"/>
        <v>2</v>
      </c>
      <c r="N1969" s="53">
        <f t="shared" si="339"/>
        <v>2.6666666666666665</v>
      </c>
      <c r="S1969" s="55" t="str">
        <f t="shared" si="340"/>
        <v>C03132</v>
      </c>
      <c r="T1969" s="56">
        <f t="shared" si="341"/>
        <v>2.6666666666666665</v>
      </c>
      <c r="U1969" s="57">
        <f t="shared" si="341"/>
        <v>2.6666666666666665</v>
      </c>
      <c r="V1969" s="51" t="str">
        <f t="shared" si="342"/>
        <v>At Risk Customers</v>
      </c>
    </row>
    <row r="1970" spans="2:22" x14ac:dyDescent="0.25">
      <c r="B1970" t="s">
        <v>2008</v>
      </c>
      <c r="C1970" s="40">
        <v>45747</v>
      </c>
      <c r="D1970" s="2">
        <v>1</v>
      </c>
      <c r="E1970" s="4">
        <v>142.6</v>
      </c>
      <c r="F1970" s="4"/>
      <c r="G1970" s="4" t="str">
        <f t="shared" si="332"/>
        <v>C03134</v>
      </c>
      <c r="H1970" s="40">
        <f t="shared" si="333"/>
        <v>45747</v>
      </c>
      <c r="I1970" s="2">
        <f t="shared" si="334"/>
        <v>1</v>
      </c>
      <c r="J1970" s="4">
        <f t="shared" si="335"/>
        <v>142.6</v>
      </c>
      <c r="K1970">
        <f t="shared" si="336"/>
        <v>3</v>
      </c>
      <c r="L1970">
        <f t="shared" si="337"/>
        <v>3</v>
      </c>
      <c r="M1970">
        <f t="shared" si="338"/>
        <v>1</v>
      </c>
      <c r="N1970" s="53">
        <f t="shared" si="339"/>
        <v>2.3333333333333335</v>
      </c>
      <c r="S1970" s="55" t="str">
        <f t="shared" si="340"/>
        <v>C03134</v>
      </c>
      <c r="T1970" s="56">
        <f t="shared" si="341"/>
        <v>2.3333333333333335</v>
      </c>
      <c r="U1970" s="57">
        <f t="shared" si="341"/>
        <v>2.3333333333333335</v>
      </c>
      <c r="V1970" s="51" t="str">
        <f t="shared" si="342"/>
        <v>At Risk Customers</v>
      </c>
    </row>
    <row r="1971" spans="2:22" x14ac:dyDescent="0.25">
      <c r="B1971" t="s">
        <v>2009</v>
      </c>
      <c r="C1971" s="40">
        <v>46018</v>
      </c>
      <c r="D1971" s="2">
        <v>3</v>
      </c>
      <c r="E1971" s="4">
        <v>7010.78</v>
      </c>
      <c r="F1971" s="4"/>
      <c r="G1971" s="4" t="str">
        <f t="shared" si="332"/>
        <v>C03136</v>
      </c>
      <c r="H1971" s="40">
        <f t="shared" si="333"/>
        <v>46018</v>
      </c>
      <c r="I1971" s="2">
        <f t="shared" si="334"/>
        <v>3</v>
      </c>
      <c r="J1971" s="4">
        <f t="shared" si="335"/>
        <v>7010.78</v>
      </c>
      <c r="K1971">
        <f t="shared" si="336"/>
        <v>5</v>
      </c>
      <c r="L1971">
        <f t="shared" si="337"/>
        <v>4</v>
      </c>
      <c r="M1971">
        <f t="shared" si="338"/>
        <v>5</v>
      </c>
      <c r="N1971" s="53">
        <f t="shared" si="339"/>
        <v>4.666666666666667</v>
      </c>
      <c r="S1971" s="55" t="str">
        <f t="shared" si="340"/>
        <v>C03136</v>
      </c>
      <c r="T1971" s="56">
        <f t="shared" si="341"/>
        <v>4.666666666666667</v>
      </c>
      <c r="U1971" s="57">
        <f t="shared" si="341"/>
        <v>4.666666666666667</v>
      </c>
      <c r="V1971" s="51" t="str">
        <f t="shared" si="342"/>
        <v>Champions</v>
      </c>
    </row>
    <row r="1972" spans="2:22" x14ac:dyDescent="0.25">
      <c r="B1972" t="s">
        <v>2010</v>
      </c>
      <c r="C1972" s="40">
        <v>45560</v>
      </c>
      <c r="D1972" s="2">
        <v>1</v>
      </c>
      <c r="E1972" s="4">
        <v>511.36</v>
      </c>
      <c r="F1972" s="4"/>
      <c r="G1972" s="4" t="str">
        <f t="shared" si="332"/>
        <v>C03139</v>
      </c>
      <c r="H1972" s="40">
        <f t="shared" si="333"/>
        <v>45560</v>
      </c>
      <c r="I1972" s="2">
        <f t="shared" si="334"/>
        <v>1</v>
      </c>
      <c r="J1972" s="4">
        <f t="shared" si="335"/>
        <v>511.36</v>
      </c>
      <c r="K1972">
        <f t="shared" si="336"/>
        <v>2</v>
      </c>
      <c r="L1972">
        <f t="shared" si="337"/>
        <v>3</v>
      </c>
      <c r="M1972">
        <f t="shared" si="338"/>
        <v>3</v>
      </c>
      <c r="N1972" s="53">
        <f t="shared" si="339"/>
        <v>2.6666666666666665</v>
      </c>
      <c r="S1972" s="55" t="str">
        <f t="shared" si="340"/>
        <v>C03139</v>
      </c>
      <c r="T1972" s="56">
        <f t="shared" si="341"/>
        <v>2.6666666666666665</v>
      </c>
      <c r="U1972" s="57">
        <f t="shared" si="341"/>
        <v>2.6666666666666665</v>
      </c>
      <c r="V1972" s="51" t="str">
        <f t="shared" si="342"/>
        <v>At Risk Customers</v>
      </c>
    </row>
    <row r="1973" spans="2:22" x14ac:dyDescent="0.25">
      <c r="B1973" t="s">
        <v>2011</v>
      </c>
      <c r="C1973" s="40">
        <v>45858</v>
      </c>
      <c r="D1973" s="2">
        <v>4</v>
      </c>
      <c r="E1973" s="4">
        <v>4585.66</v>
      </c>
      <c r="F1973" s="4"/>
      <c r="G1973" s="4" t="str">
        <f t="shared" si="332"/>
        <v>C03140</v>
      </c>
      <c r="H1973" s="40">
        <f t="shared" si="333"/>
        <v>45858</v>
      </c>
      <c r="I1973" s="2">
        <f t="shared" si="334"/>
        <v>4</v>
      </c>
      <c r="J1973" s="4">
        <f t="shared" si="335"/>
        <v>4585.66</v>
      </c>
      <c r="K1973">
        <f t="shared" si="336"/>
        <v>4</v>
      </c>
      <c r="L1973">
        <f t="shared" si="337"/>
        <v>5</v>
      </c>
      <c r="M1973">
        <f t="shared" si="338"/>
        <v>5</v>
      </c>
      <c r="N1973" s="53">
        <f t="shared" si="339"/>
        <v>4.666666666666667</v>
      </c>
      <c r="S1973" s="55" t="str">
        <f t="shared" si="340"/>
        <v>C03140</v>
      </c>
      <c r="T1973" s="56">
        <f t="shared" si="341"/>
        <v>4.666666666666667</v>
      </c>
      <c r="U1973" s="57">
        <f t="shared" si="341"/>
        <v>4.666666666666667</v>
      </c>
      <c r="V1973" s="51" t="str">
        <f t="shared" si="342"/>
        <v>Champions</v>
      </c>
    </row>
    <row r="1974" spans="2:22" x14ac:dyDescent="0.25">
      <c r="B1974" t="s">
        <v>2012</v>
      </c>
      <c r="C1974" s="40">
        <v>46024</v>
      </c>
      <c r="D1974" s="2">
        <v>8</v>
      </c>
      <c r="E1974" s="4">
        <v>8265.61</v>
      </c>
      <c r="F1974" s="4"/>
      <c r="G1974" s="4" t="str">
        <f t="shared" si="332"/>
        <v>C03141</v>
      </c>
      <c r="H1974" s="40">
        <f t="shared" si="333"/>
        <v>46024</v>
      </c>
      <c r="I1974" s="2">
        <f t="shared" si="334"/>
        <v>8</v>
      </c>
      <c r="J1974" s="4">
        <f t="shared" si="335"/>
        <v>8265.61</v>
      </c>
      <c r="K1974">
        <f t="shared" si="336"/>
        <v>5</v>
      </c>
      <c r="L1974">
        <f t="shared" si="337"/>
        <v>5</v>
      </c>
      <c r="M1974">
        <f t="shared" si="338"/>
        <v>5</v>
      </c>
      <c r="N1974" s="53">
        <f t="shared" si="339"/>
        <v>5</v>
      </c>
      <c r="S1974" s="55" t="str">
        <f t="shared" si="340"/>
        <v>C03141</v>
      </c>
      <c r="T1974" s="56">
        <f t="shared" si="341"/>
        <v>5</v>
      </c>
      <c r="U1974" s="57">
        <f t="shared" si="341"/>
        <v>5</v>
      </c>
      <c r="V1974" s="51" t="str">
        <f t="shared" si="342"/>
        <v>Champions</v>
      </c>
    </row>
    <row r="1975" spans="2:22" x14ac:dyDescent="0.25">
      <c r="B1975" t="s">
        <v>2013</v>
      </c>
      <c r="C1975" s="40">
        <v>45748</v>
      </c>
      <c r="D1975" s="2">
        <v>1</v>
      </c>
      <c r="E1975" s="4">
        <v>381.06</v>
      </c>
      <c r="F1975" s="4"/>
      <c r="G1975" s="4" t="str">
        <f t="shared" si="332"/>
        <v>C03142</v>
      </c>
      <c r="H1975" s="40">
        <f t="shared" si="333"/>
        <v>45748</v>
      </c>
      <c r="I1975" s="2">
        <f t="shared" si="334"/>
        <v>1</v>
      </c>
      <c r="J1975" s="4">
        <f t="shared" si="335"/>
        <v>381.06</v>
      </c>
      <c r="K1975">
        <f t="shared" si="336"/>
        <v>3</v>
      </c>
      <c r="L1975">
        <f t="shared" si="337"/>
        <v>3</v>
      </c>
      <c r="M1975">
        <f t="shared" si="338"/>
        <v>2</v>
      </c>
      <c r="N1975" s="53">
        <f t="shared" si="339"/>
        <v>2.6666666666666665</v>
      </c>
      <c r="S1975" s="55" t="str">
        <f t="shared" si="340"/>
        <v>C03142</v>
      </c>
      <c r="T1975" s="56">
        <f t="shared" si="341"/>
        <v>2.6666666666666665</v>
      </c>
      <c r="U1975" s="57">
        <f t="shared" si="341"/>
        <v>2.6666666666666665</v>
      </c>
      <c r="V1975" s="51" t="str">
        <f t="shared" si="342"/>
        <v>At Risk Customers</v>
      </c>
    </row>
    <row r="1976" spans="2:22" x14ac:dyDescent="0.25">
      <c r="B1976" t="s">
        <v>2014</v>
      </c>
      <c r="C1976" s="40">
        <v>45784</v>
      </c>
      <c r="D1976" s="2">
        <v>1</v>
      </c>
      <c r="E1976" s="4">
        <v>348.94</v>
      </c>
      <c r="F1976" s="4"/>
      <c r="G1976" s="4" t="str">
        <f t="shared" si="332"/>
        <v>C03143</v>
      </c>
      <c r="H1976" s="40">
        <f t="shared" si="333"/>
        <v>45784</v>
      </c>
      <c r="I1976" s="2">
        <f t="shared" si="334"/>
        <v>1</v>
      </c>
      <c r="J1976" s="4">
        <f t="shared" si="335"/>
        <v>348.94</v>
      </c>
      <c r="K1976">
        <f t="shared" si="336"/>
        <v>3</v>
      </c>
      <c r="L1976">
        <f t="shared" si="337"/>
        <v>3</v>
      </c>
      <c r="M1976">
        <f t="shared" si="338"/>
        <v>2</v>
      </c>
      <c r="N1976" s="53">
        <f t="shared" si="339"/>
        <v>2.6666666666666665</v>
      </c>
      <c r="S1976" s="55" t="str">
        <f t="shared" si="340"/>
        <v>C03143</v>
      </c>
      <c r="T1976" s="56">
        <f t="shared" si="341"/>
        <v>2.6666666666666665</v>
      </c>
      <c r="U1976" s="57">
        <f t="shared" si="341"/>
        <v>2.6666666666666665</v>
      </c>
      <c r="V1976" s="51" t="str">
        <f t="shared" si="342"/>
        <v>At Risk Customers</v>
      </c>
    </row>
    <row r="1977" spans="2:22" x14ac:dyDescent="0.25">
      <c r="B1977" t="s">
        <v>2015</v>
      </c>
      <c r="C1977" s="40">
        <v>46011</v>
      </c>
      <c r="D1977" s="2">
        <v>6</v>
      </c>
      <c r="E1977" s="4">
        <v>4003.54</v>
      </c>
      <c r="F1977" s="4"/>
      <c r="G1977" s="4" t="str">
        <f t="shared" si="332"/>
        <v>C03147</v>
      </c>
      <c r="H1977" s="40">
        <f t="shared" si="333"/>
        <v>46011</v>
      </c>
      <c r="I1977" s="2">
        <f t="shared" si="334"/>
        <v>6</v>
      </c>
      <c r="J1977" s="4">
        <f t="shared" si="335"/>
        <v>4003.54</v>
      </c>
      <c r="K1977">
        <f t="shared" si="336"/>
        <v>5</v>
      </c>
      <c r="L1977">
        <f t="shared" si="337"/>
        <v>5</v>
      </c>
      <c r="M1977">
        <f t="shared" si="338"/>
        <v>5</v>
      </c>
      <c r="N1977" s="53">
        <f t="shared" si="339"/>
        <v>5</v>
      </c>
      <c r="S1977" s="55" t="str">
        <f t="shared" si="340"/>
        <v>C03147</v>
      </c>
      <c r="T1977" s="56">
        <f t="shared" si="341"/>
        <v>5</v>
      </c>
      <c r="U1977" s="57">
        <f t="shared" si="341"/>
        <v>5</v>
      </c>
      <c r="V1977" s="51" t="str">
        <f t="shared" si="342"/>
        <v>Champions</v>
      </c>
    </row>
    <row r="1978" spans="2:22" x14ac:dyDescent="0.25">
      <c r="B1978" t="s">
        <v>2016</v>
      </c>
      <c r="C1978" s="40">
        <v>45861</v>
      </c>
      <c r="D1978" s="2">
        <v>2</v>
      </c>
      <c r="E1978" s="4">
        <v>286.83</v>
      </c>
      <c r="F1978" s="4"/>
      <c r="G1978" s="4" t="str">
        <f t="shared" si="332"/>
        <v>C03148</v>
      </c>
      <c r="H1978" s="40">
        <f t="shared" si="333"/>
        <v>45861</v>
      </c>
      <c r="I1978" s="2">
        <f t="shared" si="334"/>
        <v>2</v>
      </c>
      <c r="J1978" s="4">
        <f t="shared" si="335"/>
        <v>286.83</v>
      </c>
      <c r="K1978">
        <f t="shared" si="336"/>
        <v>4</v>
      </c>
      <c r="L1978">
        <f t="shared" si="337"/>
        <v>4</v>
      </c>
      <c r="M1978">
        <f t="shared" si="338"/>
        <v>2</v>
      </c>
      <c r="N1978" s="53">
        <f t="shared" si="339"/>
        <v>3.3333333333333335</v>
      </c>
      <c r="S1978" s="55" t="str">
        <f t="shared" si="340"/>
        <v>C03148</v>
      </c>
      <c r="T1978" s="56">
        <f t="shared" si="341"/>
        <v>3.3333333333333335</v>
      </c>
      <c r="U1978" s="57">
        <f t="shared" si="341"/>
        <v>3.3333333333333335</v>
      </c>
      <c r="V1978" s="51" t="str">
        <f t="shared" si="342"/>
        <v>Loyal or Potential Loyalists</v>
      </c>
    </row>
    <row r="1979" spans="2:22" x14ac:dyDescent="0.25">
      <c r="B1979" t="s">
        <v>2017</v>
      </c>
      <c r="C1979" s="40">
        <v>45116</v>
      </c>
      <c r="D1979" s="2">
        <v>2</v>
      </c>
      <c r="E1979" s="4">
        <v>1434.39</v>
      </c>
      <c r="F1979" s="4"/>
      <c r="G1979" s="4" t="str">
        <f t="shared" si="332"/>
        <v>C03152</v>
      </c>
      <c r="H1979" s="40">
        <f t="shared" si="333"/>
        <v>45116</v>
      </c>
      <c r="I1979" s="2">
        <f t="shared" si="334"/>
        <v>2</v>
      </c>
      <c r="J1979" s="4">
        <f t="shared" si="335"/>
        <v>1434.39</v>
      </c>
      <c r="K1979">
        <f t="shared" si="336"/>
        <v>1</v>
      </c>
      <c r="L1979">
        <f t="shared" si="337"/>
        <v>4</v>
      </c>
      <c r="M1979">
        <f t="shared" si="338"/>
        <v>4</v>
      </c>
      <c r="N1979" s="53">
        <f t="shared" si="339"/>
        <v>3</v>
      </c>
      <c r="S1979" s="55" t="str">
        <f t="shared" si="340"/>
        <v>C03152</v>
      </c>
      <c r="T1979" s="56">
        <f t="shared" si="341"/>
        <v>3</v>
      </c>
      <c r="U1979" s="57">
        <f t="shared" si="341"/>
        <v>3</v>
      </c>
      <c r="V1979" s="51" t="str">
        <f t="shared" si="342"/>
        <v>At Risk Customers</v>
      </c>
    </row>
    <row r="1980" spans="2:22" x14ac:dyDescent="0.25">
      <c r="B1980" t="s">
        <v>2018</v>
      </c>
      <c r="C1980" s="40">
        <v>45593</v>
      </c>
      <c r="D1980" s="2">
        <v>1</v>
      </c>
      <c r="E1980" s="4">
        <v>121.51</v>
      </c>
      <c r="F1980" s="4"/>
      <c r="G1980" s="4" t="str">
        <f t="shared" si="332"/>
        <v>C03155</v>
      </c>
      <c r="H1980" s="40">
        <f t="shared" si="333"/>
        <v>45593</v>
      </c>
      <c r="I1980" s="2">
        <f t="shared" si="334"/>
        <v>1</v>
      </c>
      <c r="J1980" s="4">
        <f t="shared" si="335"/>
        <v>121.51</v>
      </c>
      <c r="K1980">
        <f t="shared" si="336"/>
        <v>2</v>
      </c>
      <c r="L1980">
        <f t="shared" si="337"/>
        <v>3</v>
      </c>
      <c r="M1980">
        <f t="shared" si="338"/>
        <v>1</v>
      </c>
      <c r="N1980" s="53">
        <f t="shared" si="339"/>
        <v>2</v>
      </c>
      <c r="S1980" s="55" t="str">
        <f t="shared" si="340"/>
        <v>C03155</v>
      </c>
      <c r="T1980" s="56">
        <f t="shared" si="341"/>
        <v>2</v>
      </c>
      <c r="U1980" s="57">
        <f t="shared" si="341"/>
        <v>2</v>
      </c>
      <c r="V1980" s="51" t="str">
        <f t="shared" si="342"/>
        <v>Lost Customers</v>
      </c>
    </row>
    <row r="1981" spans="2:22" x14ac:dyDescent="0.25">
      <c r="B1981" t="s">
        <v>2019</v>
      </c>
      <c r="C1981" s="40">
        <v>45143</v>
      </c>
      <c r="D1981" s="2">
        <v>1</v>
      </c>
      <c r="E1981" s="4">
        <v>170.92</v>
      </c>
      <c r="F1981" s="4"/>
      <c r="G1981" s="4" t="str">
        <f t="shared" si="332"/>
        <v>C03156</v>
      </c>
      <c r="H1981" s="40">
        <f t="shared" si="333"/>
        <v>45143</v>
      </c>
      <c r="I1981" s="2">
        <f t="shared" si="334"/>
        <v>1</v>
      </c>
      <c r="J1981" s="4">
        <f t="shared" si="335"/>
        <v>170.92</v>
      </c>
      <c r="K1981">
        <f t="shared" si="336"/>
        <v>1</v>
      </c>
      <c r="L1981">
        <f t="shared" si="337"/>
        <v>3</v>
      </c>
      <c r="M1981">
        <f t="shared" si="338"/>
        <v>1</v>
      </c>
      <c r="N1981" s="53">
        <f t="shared" si="339"/>
        <v>1.6666666666666667</v>
      </c>
      <c r="S1981" s="55" t="str">
        <f t="shared" si="340"/>
        <v>C03156</v>
      </c>
      <c r="T1981" s="56">
        <f t="shared" si="341"/>
        <v>1.6666666666666667</v>
      </c>
      <c r="U1981" s="57">
        <f t="shared" si="341"/>
        <v>1.6666666666666667</v>
      </c>
      <c r="V1981" s="51" t="str">
        <f t="shared" si="342"/>
        <v>Lost Customers</v>
      </c>
    </row>
    <row r="1982" spans="2:22" x14ac:dyDescent="0.25">
      <c r="B1982" t="s">
        <v>2020</v>
      </c>
      <c r="C1982" s="40">
        <v>45742</v>
      </c>
      <c r="D1982" s="2">
        <v>1</v>
      </c>
      <c r="E1982" s="4">
        <v>1275.1600000000001</v>
      </c>
      <c r="F1982" s="4"/>
      <c r="G1982" s="4" t="str">
        <f t="shared" si="332"/>
        <v>C03157</v>
      </c>
      <c r="H1982" s="40">
        <f t="shared" si="333"/>
        <v>45742</v>
      </c>
      <c r="I1982" s="2">
        <f t="shared" si="334"/>
        <v>1</v>
      </c>
      <c r="J1982" s="4">
        <f t="shared" si="335"/>
        <v>1275.1600000000001</v>
      </c>
      <c r="K1982">
        <f t="shared" si="336"/>
        <v>3</v>
      </c>
      <c r="L1982">
        <f t="shared" si="337"/>
        <v>3</v>
      </c>
      <c r="M1982">
        <f t="shared" si="338"/>
        <v>4</v>
      </c>
      <c r="N1982" s="53">
        <f t="shared" si="339"/>
        <v>3.3333333333333335</v>
      </c>
      <c r="S1982" s="55" t="str">
        <f t="shared" si="340"/>
        <v>C03157</v>
      </c>
      <c r="T1982" s="56">
        <f t="shared" si="341"/>
        <v>3.3333333333333335</v>
      </c>
      <c r="U1982" s="57">
        <f t="shared" si="341"/>
        <v>3.3333333333333335</v>
      </c>
      <c r="V1982" s="51" t="str">
        <f t="shared" si="342"/>
        <v>Loyal or Potential Loyalists</v>
      </c>
    </row>
    <row r="1983" spans="2:22" x14ac:dyDescent="0.25">
      <c r="B1983" t="s">
        <v>2021</v>
      </c>
      <c r="C1983" s="40">
        <v>45374</v>
      </c>
      <c r="D1983" s="2">
        <v>1</v>
      </c>
      <c r="E1983" s="4">
        <v>2028.64</v>
      </c>
      <c r="F1983" s="4"/>
      <c r="G1983" s="4" t="str">
        <f t="shared" si="332"/>
        <v>C03158</v>
      </c>
      <c r="H1983" s="40">
        <f t="shared" si="333"/>
        <v>45374</v>
      </c>
      <c r="I1983" s="2">
        <f t="shared" si="334"/>
        <v>1</v>
      </c>
      <c r="J1983" s="4">
        <f t="shared" si="335"/>
        <v>2028.64</v>
      </c>
      <c r="K1983">
        <f t="shared" si="336"/>
        <v>2</v>
      </c>
      <c r="L1983">
        <f t="shared" si="337"/>
        <v>3</v>
      </c>
      <c r="M1983">
        <f t="shared" si="338"/>
        <v>4</v>
      </c>
      <c r="N1983" s="53">
        <f t="shared" si="339"/>
        <v>3</v>
      </c>
      <c r="S1983" s="55" t="str">
        <f t="shared" si="340"/>
        <v>C03158</v>
      </c>
      <c r="T1983" s="56">
        <f t="shared" si="341"/>
        <v>3</v>
      </c>
      <c r="U1983" s="57">
        <f t="shared" si="341"/>
        <v>3</v>
      </c>
      <c r="V1983" s="51" t="str">
        <f t="shared" si="342"/>
        <v>At Risk Customers</v>
      </c>
    </row>
    <row r="1984" spans="2:22" x14ac:dyDescent="0.25">
      <c r="B1984" t="s">
        <v>2022</v>
      </c>
      <c r="C1984" s="40">
        <v>45532</v>
      </c>
      <c r="D1984" s="2">
        <v>2</v>
      </c>
      <c r="E1984" s="4">
        <v>1452.78</v>
      </c>
      <c r="F1984" s="4"/>
      <c r="G1984" s="4" t="str">
        <f t="shared" si="332"/>
        <v>C03159</v>
      </c>
      <c r="H1984" s="40">
        <f t="shared" si="333"/>
        <v>45532</v>
      </c>
      <c r="I1984" s="2">
        <f t="shared" si="334"/>
        <v>2</v>
      </c>
      <c r="J1984" s="4">
        <f t="shared" si="335"/>
        <v>1452.78</v>
      </c>
      <c r="K1984">
        <f t="shared" si="336"/>
        <v>2</v>
      </c>
      <c r="L1984">
        <f t="shared" si="337"/>
        <v>4</v>
      </c>
      <c r="M1984">
        <f t="shared" si="338"/>
        <v>4</v>
      </c>
      <c r="N1984" s="53">
        <f t="shared" si="339"/>
        <v>3.3333333333333335</v>
      </c>
      <c r="S1984" s="55" t="str">
        <f t="shared" si="340"/>
        <v>C03159</v>
      </c>
      <c r="T1984" s="56">
        <f t="shared" si="341"/>
        <v>3.3333333333333335</v>
      </c>
      <c r="U1984" s="57">
        <f t="shared" si="341"/>
        <v>3.3333333333333335</v>
      </c>
      <c r="V1984" s="51" t="str">
        <f t="shared" si="342"/>
        <v>Loyal or Potential Loyalists</v>
      </c>
    </row>
    <row r="1985" spans="2:22" x14ac:dyDescent="0.25">
      <c r="B1985" t="s">
        <v>2023</v>
      </c>
      <c r="C1985" s="40">
        <v>45293</v>
      </c>
      <c r="D1985" s="2">
        <v>1</v>
      </c>
      <c r="E1985" s="4">
        <v>2563.44</v>
      </c>
      <c r="F1985" s="4"/>
      <c r="G1985" s="4" t="str">
        <f t="shared" si="332"/>
        <v>C03160</v>
      </c>
      <c r="H1985" s="40">
        <f t="shared" si="333"/>
        <v>45293</v>
      </c>
      <c r="I1985" s="2">
        <f t="shared" si="334"/>
        <v>1</v>
      </c>
      <c r="J1985" s="4">
        <f t="shared" si="335"/>
        <v>2563.44</v>
      </c>
      <c r="K1985">
        <f t="shared" si="336"/>
        <v>1</v>
      </c>
      <c r="L1985">
        <f t="shared" si="337"/>
        <v>3</v>
      </c>
      <c r="M1985">
        <f t="shared" si="338"/>
        <v>4</v>
      </c>
      <c r="N1985" s="53">
        <f t="shared" si="339"/>
        <v>2.6666666666666665</v>
      </c>
      <c r="S1985" s="55" t="str">
        <f t="shared" si="340"/>
        <v>C03160</v>
      </c>
      <c r="T1985" s="56">
        <f t="shared" si="341"/>
        <v>2.6666666666666665</v>
      </c>
      <c r="U1985" s="57">
        <f t="shared" si="341"/>
        <v>2.6666666666666665</v>
      </c>
      <c r="V1985" s="51" t="str">
        <f t="shared" si="342"/>
        <v>At Risk Customers</v>
      </c>
    </row>
    <row r="1986" spans="2:22" x14ac:dyDescent="0.25">
      <c r="B1986" t="s">
        <v>2024</v>
      </c>
      <c r="C1986" s="40">
        <v>46028</v>
      </c>
      <c r="D1986" s="2">
        <v>275</v>
      </c>
      <c r="E1986" s="4">
        <v>173815.35</v>
      </c>
      <c r="F1986" s="4"/>
      <c r="G1986" s="4" t="str">
        <f t="shared" si="332"/>
        <v>C03161</v>
      </c>
      <c r="H1986" s="40">
        <f t="shared" si="333"/>
        <v>46028</v>
      </c>
      <c r="I1986" s="2">
        <f t="shared" si="334"/>
        <v>275</v>
      </c>
      <c r="J1986" s="4">
        <f t="shared" si="335"/>
        <v>173815.35</v>
      </c>
      <c r="K1986">
        <f t="shared" si="336"/>
        <v>5</v>
      </c>
      <c r="L1986">
        <f t="shared" si="337"/>
        <v>5</v>
      </c>
      <c r="M1986">
        <f t="shared" si="338"/>
        <v>5</v>
      </c>
      <c r="N1986" s="53">
        <f t="shared" si="339"/>
        <v>5</v>
      </c>
      <c r="S1986" s="55" t="str">
        <f t="shared" si="340"/>
        <v>C03161</v>
      </c>
      <c r="T1986" s="56">
        <f t="shared" si="341"/>
        <v>5</v>
      </c>
      <c r="U1986" s="57">
        <f t="shared" si="341"/>
        <v>5</v>
      </c>
      <c r="V1986" s="51" t="str">
        <f t="shared" si="342"/>
        <v>Champions</v>
      </c>
    </row>
    <row r="1987" spans="2:22" x14ac:dyDescent="0.25">
      <c r="B1987" t="s">
        <v>2025</v>
      </c>
      <c r="C1987" s="40">
        <v>45994</v>
      </c>
      <c r="D1987" s="2">
        <v>2</v>
      </c>
      <c r="E1987" s="4">
        <v>761.13</v>
      </c>
      <c r="F1987" s="4"/>
      <c r="G1987" s="4" t="str">
        <f t="shared" si="332"/>
        <v>C03162</v>
      </c>
      <c r="H1987" s="40">
        <f t="shared" si="333"/>
        <v>45994</v>
      </c>
      <c r="I1987" s="2">
        <f t="shared" si="334"/>
        <v>2</v>
      </c>
      <c r="J1987" s="4">
        <f t="shared" si="335"/>
        <v>761.13</v>
      </c>
      <c r="K1987">
        <f t="shared" si="336"/>
        <v>5</v>
      </c>
      <c r="L1987">
        <f t="shared" si="337"/>
        <v>4</v>
      </c>
      <c r="M1987">
        <f t="shared" si="338"/>
        <v>3</v>
      </c>
      <c r="N1987" s="53">
        <f t="shared" si="339"/>
        <v>4</v>
      </c>
      <c r="S1987" s="55" t="str">
        <f t="shared" si="340"/>
        <v>C03162</v>
      </c>
      <c r="T1987" s="56">
        <f t="shared" si="341"/>
        <v>4</v>
      </c>
      <c r="U1987" s="57">
        <f t="shared" si="341"/>
        <v>4</v>
      </c>
      <c r="V1987" s="51" t="str">
        <f t="shared" si="342"/>
        <v>Loyal or Potential Loyalists</v>
      </c>
    </row>
    <row r="1988" spans="2:22" x14ac:dyDescent="0.25">
      <c r="B1988" t="s">
        <v>2026</v>
      </c>
      <c r="C1988" s="40">
        <v>45491</v>
      </c>
      <c r="D1988" s="2">
        <v>2</v>
      </c>
      <c r="E1988" s="4">
        <v>1245.44</v>
      </c>
      <c r="F1988" s="4"/>
      <c r="G1988" s="4" t="str">
        <f t="shared" ref="G1988:G2051" si="343">B1988</f>
        <v>C03163</v>
      </c>
      <c r="H1988" s="40">
        <f t="shared" ref="H1988:H2051" si="344">C1988</f>
        <v>45491</v>
      </c>
      <c r="I1988" s="2">
        <f t="shared" ref="I1988:I2051" si="345">D1988</f>
        <v>2</v>
      </c>
      <c r="J1988" s="4">
        <f t="shared" ref="J1988:J2051" si="346">E1988</f>
        <v>1245.44</v>
      </c>
      <c r="K1988">
        <f t="shared" ref="K1988:K2051" si="347">VLOOKUP(H1988,$P$5:$Q$9,2,TRUE)</f>
        <v>2</v>
      </c>
      <c r="L1988">
        <f t="shared" ref="L1988:L2051" si="348">VLOOKUP(I1988,$P$12:$Q$16,2,TRUE)</f>
        <v>4</v>
      </c>
      <c r="M1988">
        <f t="shared" ref="M1988:M2051" si="349">VLOOKUP(J1988,$P$19:$Q$23,2,TRUE)</f>
        <v>4</v>
      </c>
      <c r="N1988" s="53">
        <f t="shared" ref="N1988:N2051" si="350">(K1988+L1988+M1988)/3</f>
        <v>3.3333333333333335</v>
      </c>
      <c r="S1988" s="55" t="str">
        <f t="shared" ref="S1988:S2051" si="351">G1988</f>
        <v>C03163</v>
      </c>
      <c r="T1988" s="56">
        <f t="shared" ref="T1988:U2051" si="352">$N1988</f>
        <v>3.3333333333333335</v>
      </c>
      <c r="U1988" s="57">
        <f t="shared" si="352"/>
        <v>3.3333333333333335</v>
      </c>
      <c r="V1988" s="51" t="str">
        <f t="shared" ref="V1988:V2051" si="353">IF(U1988&gt;4,"Champions",IF(AND(U1988&gt;3,U1988&lt;=4),"Loyal or Potential Loyalists",IF(AND(U1988&gt;2,U1988&lt;=3),"At Risk Customers","Lost Customers")))</f>
        <v>Loyal or Potential Loyalists</v>
      </c>
    </row>
    <row r="1989" spans="2:22" x14ac:dyDescent="0.25">
      <c r="B1989" t="s">
        <v>2027</v>
      </c>
      <c r="C1989" s="40">
        <v>45716</v>
      </c>
      <c r="D1989" s="2">
        <v>2</v>
      </c>
      <c r="E1989" s="4">
        <v>303.98</v>
      </c>
      <c r="F1989" s="4"/>
      <c r="G1989" s="4" t="str">
        <f t="shared" si="343"/>
        <v>C03164</v>
      </c>
      <c r="H1989" s="40">
        <f t="shared" si="344"/>
        <v>45716</v>
      </c>
      <c r="I1989" s="2">
        <f t="shared" si="345"/>
        <v>2</v>
      </c>
      <c r="J1989" s="4">
        <f t="shared" si="346"/>
        <v>303.98</v>
      </c>
      <c r="K1989">
        <f t="shared" si="347"/>
        <v>3</v>
      </c>
      <c r="L1989">
        <f t="shared" si="348"/>
        <v>4</v>
      </c>
      <c r="M1989">
        <f t="shared" si="349"/>
        <v>2</v>
      </c>
      <c r="N1989" s="53">
        <f t="shared" si="350"/>
        <v>3</v>
      </c>
      <c r="S1989" s="55" t="str">
        <f t="shared" si="351"/>
        <v>C03164</v>
      </c>
      <c r="T1989" s="56">
        <f t="shared" si="352"/>
        <v>3</v>
      </c>
      <c r="U1989" s="57">
        <f t="shared" si="352"/>
        <v>3</v>
      </c>
      <c r="V1989" s="51" t="str">
        <f t="shared" si="353"/>
        <v>At Risk Customers</v>
      </c>
    </row>
    <row r="1990" spans="2:22" x14ac:dyDescent="0.25">
      <c r="B1990" t="s">
        <v>2028</v>
      </c>
      <c r="C1990" s="40">
        <v>45888</v>
      </c>
      <c r="D1990" s="2">
        <v>8</v>
      </c>
      <c r="E1990" s="4">
        <v>8732.5</v>
      </c>
      <c r="F1990" s="4"/>
      <c r="G1990" s="4" t="str">
        <f t="shared" si="343"/>
        <v>C03167</v>
      </c>
      <c r="H1990" s="40">
        <f t="shared" si="344"/>
        <v>45888</v>
      </c>
      <c r="I1990" s="2">
        <f t="shared" si="345"/>
        <v>8</v>
      </c>
      <c r="J1990" s="4">
        <f t="shared" si="346"/>
        <v>8732.5</v>
      </c>
      <c r="K1990">
        <f t="shared" si="347"/>
        <v>4</v>
      </c>
      <c r="L1990">
        <f t="shared" si="348"/>
        <v>5</v>
      </c>
      <c r="M1990">
        <f t="shared" si="349"/>
        <v>5</v>
      </c>
      <c r="N1990" s="53">
        <f t="shared" si="350"/>
        <v>4.666666666666667</v>
      </c>
      <c r="S1990" s="55" t="str">
        <f t="shared" si="351"/>
        <v>C03167</v>
      </c>
      <c r="T1990" s="56">
        <f t="shared" si="352"/>
        <v>4.666666666666667</v>
      </c>
      <c r="U1990" s="57">
        <f t="shared" si="352"/>
        <v>4.666666666666667</v>
      </c>
      <c r="V1990" s="51" t="str">
        <f t="shared" si="353"/>
        <v>Champions</v>
      </c>
    </row>
    <row r="1991" spans="2:22" x14ac:dyDescent="0.25">
      <c r="B1991" t="s">
        <v>2029</v>
      </c>
      <c r="C1991" s="40">
        <v>45179</v>
      </c>
      <c r="D1991" s="2">
        <v>1</v>
      </c>
      <c r="E1991" s="4">
        <v>49.32</v>
      </c>
      <c r="F1991" s="4"/>
      <c r="G1991" s="4" t="str">
        <f t="shared" si="343"/>
        <v>C03169</v>
      </c>
      <c r="H1991" s="40">
        <f t="shared" si="344"/>
        <v>45179</v>
      </c>
      <c r="I1991" s="2">
        <f t="shared" si="345"/>
        <v>1</v>
      </c>
      <c r="J1991" s="4">
        <f t="shared" si="346"/>
        <v>49.32</v>
      </c>
      <c r="K1991">
        <f t="shared" si="347"/>
        <v>1</v>
      </c>
      <c r="L1991">
        <f t="shared" si="348"/>
        <v>3</v>
      </c>
      <c r="M1991">
        <f t="shared" si="349"/>
        <v>1</v>
      </c>
      <c r="N1991" s="53">
        <f t="shared" si="350"/>
        <v>1.6666666666666667</v>
      </c>
      <c r="S1991" s="55" t="str">
        <f t="shared" si="351"/>
        <v>C03169</v>
      </c>
      <c r="T1991" s="56">
        <f t="shared" si="352"/>
        <v>1.6666666666666667</v>
      </c>
      <c r="U1991" s="57">
        <f t="shared" si="352"/>
        <v>1.6666666666666667</v>
      </c>
      <c r="V1991" s="51" t="str">
        <f t="shared" si="353"/>
        <v>Lost Customers</v>
      </c>
    </row>
    <row r="1992" spans="2:22" x14ac:dyDescent="0.25">
      <c r="B1992" t="s">
        <v>2030</v>
      </c>
      <c r="C1992" s="40">
        <v>45976</v>
      </c>
      <c r="D1992" s="2">
        <v>20</v>
      </c>
      <c r="E1992" s="4">
        <v>11286.53</v>
      </c>
      <c r="F1992" s="4"/>
      <c r="G1992" s="4" t="str">
        <f t="shared" si="343"/>
        <v>C03170</v>
      </c>
      <c r="H1992" s="40">
        <f t="shared" si="344"/>
        <v>45976</v>
      </c>
      <c r="I1992" s="2">
        <f t="shared" si="345"/>
        <v>20</v>
      </c>
      <c r="J1992" s="4">
        <f t="shared" si="346"/>
        <v>11286.53</v>
      </c>
      <c r="K1992">
        <f t="shared" si="347"/>
        <v>5</v>
      </c>
      <c r="L1992">
        <f t="shared" si="348"/>
        <v>5</v>
      </c>
      <c r="M1992">
        <f t="shared" si="349"/>
        <v>5</v>
      </c>
      <c r="N1992" s="53">
        <f t="shared" si="350"/>
        <v>5</v>
      </c>
      <c r="S1992" s="55" t="str">
        <f t="shared" si="351"/>
        <v>C03170</v>
      </c>
      <c r="T1992" s="56">
        <f t="shared" si="352"/>
        <v>5</v>
      </c>
      <c r="U1992" s="57">
        <f t="shared" si="352"/>
        <v>5</v>
      </c>
      <c r="V1992" s="51" t="str">
        <f t="shared" si="353"/>
        <v>Champions</v>
      </c>
    </row>
    <row r="1993" spans="2:22" x14ac:dyDescent="0.25">
      <c r="B1993" t="s">
        <v>2031</v>
      </c>
      <c r="C1993" s="40">
        <v>45579</v>
      </c>
      <c r="D1993" s="2">
        <v>2</v>
      </c>
      <c r="E1993" s="4">
        <v>436.66</v>
      </c>
      <c r="F1993" s="4"/>
      <c r="G1993" s="4" t="str">
        <f t="shared" si="343"/>
        <v>C03171</v>
      </c>
      <c r="H1993" s="40">
        <f t="shared" si="344"/>
        <v>45579</v>
      </c>
      <c r="I1993" s="2">
        <f t="shared" si="345"/>
        <v>2</v>
      </c>
      <c r="J1993" s="4">
        <f t="shared" si="346"/>
        <v>436.66</v>
      </c>
      <c r="K1993">
        <f t="shared" si="347"/>
        <v>2</v>
      </c>
      <c r="L1993">
        <f t="shared" si="348"/>
        <v>4</v>
      </c>
      <c r="M1993">
        <f t="shared" si="349"/>
        <v>2</v>
      </c>
      <c r="N1993" s="53">
        <f t="shared" si="350"/>
        <v>2.6666666666666665</v>
      </c>
      <c r="S1993" s="55" t="str">
        <f t="shared" si="351"/>
        <v>C03171</v>
      </c>
      <c r="T1993" s="56">
        <f t="shared" si="352"/>
        <v>2.6666666666666665</v>
      </c>
      <c r="U1993" s="57">
        <f t="shared" si="352"/>
        <v>2.6666666666666665</v>
      </c>
      <c r="V1993" s="51" t="str">
        <f t="shared" si="353"/>
        <v>At Risk Customers</v>
      </c>
    </row>
    <row r="1994" spans="2:22" x14ac:dyDescent="0.25">
      <c r="B1994" t="s">
        <v>2032</v>
      </c>
      <c r="C1994" s="40">
        <v>45564</v>
      </c>
      <c r="D1994" s="2">
        <v>2</v>
      </c>
      <c r="E1994" s="4">
        <v>337.22</v>
      </c>
      <c r="F1994" s="4"/>
      <c r="G1994" s="4" t="str">
        <f t="shared" si="343"/>
        <v>C03172</v>
      </c>
      <c r="H1994" s="40">
        <f t="shared" si="344"/>
        <v>45564</v>
      </c>
      <c r="I1994" s="2">
        <f t="shared" si="345"/>
        <v>2</v>
      </c>
      <c r="J1994" s="4">
        <f t="shared" si="346"/>
        <v>337.22</v>
      </c>
      <c r="K1994">
        <f t="shared" si="347"/>
        <v>2</v>
      </c>
      <c r="L1994">
        <f t="shared" si="348"/>
        <v>4</v>
      </c>
      <c r="M1994">
        <f t="shared" si="349"/>
        <v>2</v>
      </c>
      <c r="N1994" s="53">
        <f t="shared" si="350"/>
        <v>2.6666666666666665</v>
      </c>
      <c r="S1994" s="55" t="str">
        <f t="shared" si="351"/>
        <v>C03172</v>
      </c>
      <c r="T1994" s="56">
        <f t="shared" si="352"/>
        <v>2.6666666666666665</v>
      </c>
      <c r="U1994" s="57">
        <f t="shared" si="352"/>
        <v>2.6666666666666665</v>
      </c>
      <c r="V1994" s="51" t="str">
        <f t="shared" si="353"/>
        <v>At Risk Customers</v>
      </c>
    </row>
    <row r="1995" spans="2:22" x14ac:dyDescent="0.25">
      <c r="B1995" t="s">
        <v>2033</v>
      </c>
      <c r="C1995" s="40">
        <v>45952</v>
      </c>
      <c r="D1995" s="2">
        <v>1</v>
      </c>
      <c r="E1995" s="4">
        <v>73.680000000000007</v>
      </c>
      <c r="F1995" s="4"/>
      <c r="G1995" s="4" t="str">
        <f t="shared" si="343"/>
        <v>C03173</v>
      </c>
      <c r="H1995" s="40">
        <f t="shared" si="344"/>
        <v>45952</v>
      </c>
      <c r="I1995" s="2">
        <f t="shared" si="345"/>
        <v>1</v>
      </c>
      <c r="J1995" s="4">
        <f t="shared" si="346"/>
        <v>73.680000000000007</v>
      </c>
      <c r="K1995">
        <f t="shared" si="347"/>
        <v>5</v>
      </c>
      <c r="L1995">
        <f t="shared" si="348"/>
        <v>3</v>
      </c>
      <c r="M1995">
        <f t="shared" si="349"/>
        <v>1</v>
      </c>
      <c r="N1995" s="53">
        <f t="shared" si="350"/>
        <v>3</v>
      </c>
      <c r="S1995" s="55" t="str">
        <f t="shared" si="351"/>
        <v>C03173</v>
      </c>
      <c r="T1995" s="56">
        <f t="shared" si="352"/>
        <v>3</v>
      </c>
      <c r="U1995" s="57">
        <f t="shared" si="352"/>
        <v>3</v>
      </c>
      <c r="V1995" s="51" t="str">
        <f t="shared" si="353"/>
        <v>At Risk Customers</v>
      </c>
    </row>
    <row r="1996" spans="2:22" x14ac:dyDescent="0.25">
      <c r="B1996" t="s">
        <v>2034</v>
      </c>
      <c r="C1996" s="40">
        <v>45756</v>
      </c>
      <c r="D1996" s="2">
        <v>5</v>
      </c>
      <c r="E1996" s="4">
        <v>2312.14</v>
      </c>
      <c r="F1996" s="4"/>
      <c r="G1996" s="4" t="str">
        <f t="shared" si="343"/>
        <v>C03174</v>
      </c>
      <c r="H1996" s="40">
        <f t="shared" si="344"/>
        <v>45756</v>
      </c>
      <c r="I1996" s="2">
        <f t="shared" si="345"/>
        <v>5</v>
      </c>
      <c r="J1996" s="4">
        <f t="shared" si="346"/>
        <v>2312.14</v>
      </c>
      <c r="K1996">
        <f t="shared" si="347"/>
        <v>3</v>
      </c>
      <c r="L1996">
        <f t="shared" si="348"/>
        <v>5</v>
      </c>
      <c r="M1996">
        <f t="shared" si="349"/>
        <v>4</v>
      </c>
      <c r="N1996" s="53">
        <f t="shared" si="350"/>
        <v>4</v>
      </c>
      <c r="S1996" s="55" t="str">
        <f t="shared" si="351"/>
        <v>C03174</v>
      </c>
      <c r="T1996" s="56">
        <f t="shared" si="352"/>
        <v>4</v>
      </c>
      <c r="U1996" s="57">
        <f t="shared" si="352"/>
        <v>4</v>
      </c>
      <c r="V1996" s="51" t="str">
        <f t="shared" si="353"/>
        <v>Loyal or Potential Loyalists</v>
      </c>
    </row>
    <row r="1997" spans="2:22" x14ac:dyDescent="0.25">
      <c r="B1997" t="s">
        <v>2035</v>
      </c>
      <c r="C1997" s="40">
        <v>45334</v>
      </c>
      <c r="D1997" s="2">
        <v>1</v>
      </c>
      <c r="E1997" s="4">
        <v>2492.48</v>
      </c>
      <c r="F1997" s="4"/>
      <c r="G1997" s="4" t="str">
        <f t="shared" si="343"/>
        <v>C03176</v>
      </c>
      <c r="H1997" s="40">
        <f t="shared" si="344"/>
        <v>45334</v>
      </c>
      <c r="I1997" s="2">
        <f t="shared" si="345"/>
        <v>1</v>
      </c>
      <c r="J1997" s="4">
        <f t="shared" si="346"/>
        <v>2492.48</v>
      </c>
      <c r="K1997">
        <f t="shared" si="347"/>
        <v>2</v>
      </c>
      <c r="L1997">
        <f t="shared" si="348"/>
        <v>3</v>
      </c>
      <c r="M1997">
        <f t="shared" si="349"/>
        <v>4</v>
      </c>
      <c r="N1997" s="53">
        <f t="shared" si="350"/>
        <v>3</v>
      </c>
      <c r="S1997" s="55" t="str">
        <f t="shared" si="351"/>
        <v>C03176</v>
      </c>
      <c r="T1997" s="56">
        <f t="shared" si="352"/>
        <v>3</v>
      </c>
      <c r="U1997" s="57">
        <f t="shared" si="352"/>
        <v>3</v>
      </c>
      <c r="V1997" s="51" t="str">
        <f t="shared" si="353"/>
        <v>At Risk Customers</v>
      </c>
    </row>
    <row r="1998" spans="2:22" x14ac:dyDescent="0.25">
      <c r="B1998" t="s">
        <v>2036</v>
      </c>
      <c r="C1998" s="40">
        <v>45824</v>
      </c>
      <c r="D1998" s="2">
        <v>1</v>
      </c>
      <c r="E1998" s="4">
        <v>151.27000000000001</v>
      </c>
      <c r="F1998" s="4"/>
      <c r="G1998" s="4" t="str">
        <f t="shared" si="343"/>
        <v>C03177</v>
      </c>
      <c r="H1998" s="40">
        <f t="shared" si="344"/>
        <v>45824</v>
      </c>
      <c r="I1998" s="2">
        <f t="shared" si="345"/>
        <v>1</v>
      </c>
      <c r="J1998" s="4">
        <f t="shared" si="346"/>
        <v>151.27000000000001</v>
      </c>
      <c r="K1998">
        <f t="shared" si="347"/>
        <v>4</v>
      </c>
      <c r="L1998">
        <f t="shared" si="348"/>
        <v>3</v>
      </c>
      <c r="M1998">
        <f t="shared" si="349"/>
        <v>1</v>
      </c>
      <c r="N1998" s="53">
        <f t="shared" si="350"/>
        <v>2.6666666666666665</v>
      </c>
      <c r="S1998" s="55" t="str">
        <f t="shared" si="351"/>
        <v>C03177</v>
      </c>
      <c r="T1998" s="56">
        <f t="shared" si="352"/>
        <v>2.6666666666666665</v>
      </c>
      <c r="U1998" s="57">
        <f t="shared" si="352"/>
        <v>2.6666666666666665</v>
      </c>
      <c r="V1998" s="51" t="str">
        <f t="shared" si="353"/>
        <v>At Risk Customers</v>
      </c>
    </row>
    <row r="1999" spans="2:22" x14ac:dyDescent="0.25">
      <c r="B1999" t="s">
        <v>2037</v>
      </c>
      <c r="C1999" s="40">
        <v>45764</v>
      </c>
      <c r="D1999" s="2">
        <v>1</v>
      </c>
      <c r="E1999" s="4">
        <v>412.08</v>
      </c>
      <c r="F1999" s="4"/>
      <c r="G1999" s="4" t="str">
        <f t="shared" si="343"/>
        <v>C03179</v>
      </c>
      <c r="H1999" s="40">
        <f t="shared" si="344"/>
        <v>45764</v>
      </c>
      <c r="I1999" s="2">
        <f t="shared" si="345"/>
        <v>1</v>
      </c>
      <c r="J1999" s="4">
        <f t="shared" si="346"/>
        <v>412.08</v>
      </c>
      <c r="K1999">
        <f t="shared" si="347"/>
        <v>3</v>
      </c>
      <c r="L1999">
        <f t="shared" si="348"/>
        <v>3</v>
      </c>
      <c r="M1999">
        <f t="shared" si="349"/>
        <v>2</v>
      </c>
      <c r="N1999" s="53">
        <f t="shared" si="350"/>
        <v>2.6666666666666665</v>
      </c>
      <c r="S1999" s="55" t="str">
        <f t="shared" si="351"/>
        <v>C03179</v>
      </c>
      <c r="T1999" s="56">
        <f t="shared" si="352"/>
        <v>2.6666666666666665</v>
      </c>
      <c r="U1999" s="57">
        <f t="shared" si="352"/>
        <v>2.6666666666666665</v>
      </c>
      <c r="V1999" s="51" t="str">
        <f t="shared" si="353"/>
        <v>At Risk Customers</v>
      </c>
    </row>
    <row r="2000" spans="2:22" x14ac:dyDescent="0.25">
      <c r="B2000" t="s">
        <v>2038</v>
      </c>
      <c r="C2000" s="40">
        <v>45243</v>
      </c>
      <c r="D2000" s="2">
        <v>1</v>
      </c>
      <c r="E2000" s="4">
        <v>2141.34</v>
      </c>
      <c r="F2000" s="4"/>
      <c r="G2000" s="4" t="str">
        <f t="shared" si="343"/>
        <v>C03180</v>
      </c>
      <c r="H2000" s="40">
        <f t="shared" si="344"/>
        <v>45243</v>
      </c>
      <c r="I2000" s="2">
        <f t="shared" si="345"/>
        <v>1</v>
      </c>
      <c r="J2000" s="4">
        <f t="shared" si="346"/>
        <v>2141.34</v>
      </c>
      <c r="K2000">
        <f t="shared" si="347"/>
        <v>1</v>
      </c>
      <c r="L2000">
        <f t="shared" si="348"/>
        <v>3</v>
      </c>
      <c r="M2000">
        <f t="shared" si="349"/>
        <v>4</v>
      </c>
      <c r="N2000" s="53">
        <f t="shared" si="350"/>
        <v>2.6666666666666665</v>
      </c>
      <c r="S2000" s="55" t="str">
        <f t="shared" si="351"/>
        <v>C03180</v>
      </c>
      <c r="T2000" s="56">
        <f t="shared" si="352"/>
        <v>2.6666666666666665</v>
      </c>
      <c r="U2000" s="57">
        <f t="shared" si="352"/>
        <v>2.6666666666666665</v>
      </c>
      <c r="V2000" s="51" t="str">
        <f t="shared" si="353"/>
        <v>At Risk Customers</v>
      </c>
    </row>
    <row r="2001" spans="2:22" x14ac:dyDescent="0.25">
      <c r="B2001" t="s">
        <v>2039</v>
      </c>
      <c r="C2001" s="40">
        <v>45889</v>
      </c>
      <c r="D2001" s="2">
        <v>4</v>
      </c>
      <c r="E2001" s="4">
        <v>1557.74</v>
      </c>
      <c r="F2001" s="4"/>
      <c r="G2001" s="4" t="str">
        <f t="shared" si="343"/>
        <v>C03183</v>
      </c>
      <c r="H2001" s="40">
        <f t="shared" si="344"/>
        <v>45889</v>
      </c>
      <c r="I2001" s="2">
        <f t="shared" si="345"/>
        <v>4</v>
      </c>
      <c r="J2001" s="4">
        <f t="shared" si="346"/>
        <v>1557.74</v>
      </c>
      <c r="K2001">
        <f t="shared" si="347"/>
        <v>4</v>
      </c>
      <c r="L2001">
        <f t="shared" si="348"/>
        <v>5</v>
      </c>
      <c r="M2001">
        <f t="shared" si="349"/>
        <v>4</v>
      </c>
      <c r="N2001" s="53">
        <f t="shared" si="350"/>
        <v>4.333333333333333</v>
      </c>
      <c r="S2001" s="55" t="str">
        <f t="shared" si="351"/>
        <v>C03183</v>
      </c>
      <c r="T2001" s="56">
        <f t="shared" si="352"/>
        <v>4.333333333333333</v>
      </c>
      <c r="U2001" s="57">
        <f t="shared" si="352"/>
        <v>4.333333333333333</v>
      </c>
      <c r="V2001" s="51" t="str">
        <f t="shared" si="353"/>
        <v>Champions</v>
      </c>
    </row>
    <row r="2002" spans="2:22" x14ac:dyDescent="0.25">
      <c r="B2002" t="s">
        <v>2040</v>
      </c>
      <c r="C2002" s="40">
        <v>45308</v>
      </c>
      <c r="D2002" s="2">
        <v>2</v>
      </c>
      <c r="E2002" s="4">
        <v>299.29000000000002</v>
      </c>
      <c r="F2002" s="4"/>
      <c r="G2002" s="4" t="str">
        <f t="shared" si="343"/>
        <v>C03184</v>
      </c>
      <c r="H2002" s="40">
        <f t="shared" si="344"/>
        <v>45308</v>
      </c>
      <c r="I2002" s="2">
        <f t="shared" si="345"/>
        <v>2</v>
      </c>
      <c r="J2002" s="4">
        <f t="shared" si="346"/>
        <v>299.29000000000002</v>
      </c>
      <c r="K2002">
        <f t="shared" si="347"/>
        <v>1</v>
      </c>
      <c r="L2002">
        <f t="shared" si="348"/>
        <v>4</v>
      </c>
      <c r="M2002">
        <f t="shared" si="349"/>
        <v>2</v>
      </c>
      <c r="N2002" s="53">
        <f t="shared" si="350"/>
        <v>2.3333333333333335</v>
      </c>
      <c r="S2002" s="55" t="str">
        <f t="shared" si="351"/>
        <v>C03184</v>
      </c>
      <c r="T2002" s="56">
        <f t="shared" si="352"/>
        <v>2.3333333333333335</v>
      </c>
      <c r="U2002" s="57">
        <f t="shared" si="352"/>
        <v>2.3333333333333335</v>
      </c>
      <c r="V2002" s="51" t="str">
        <f t="shared" si="353"/>
        <v>At Risk Customers</v>
      </c>
    </row>
    <row r="2003" spans="2:22" x14ac:dyDescent="0.25">
      <c r="B2003" t="s">
        <v>2041</v>
      </c>
      <c r="C2003" s="40">
        <v>45208</v>
      </c>
      <c r="D2003" s="2">
        <v>1</v>
      </c>
      <c r="E2003" s="4">
        <v>487.06</v>
      </c>
      <c r="F2003" s="4"/>
      <c r="G2003" s="4" t="str">
        <f t="shared" si="343"/>
        <v>C03185</v>
      </c>
      <c r="H2003" s="40">
        <f t="shared" si="344"/>
        <v>45208</v>
      </c>
      <c r="I2003" s="2">
        <f t="shared" si="345"/>
        <v>1</v>
      </c>
      <c r="J2003" s="4">
        <f t="shared" si="346"/>
        <v>487.06</v>
      </c>
      <c r="K2003">
        <f t="shared" si="347"/>
        <v>1</v>
      </c>
      <c r="L2003">
        <f t="shared" si="348"/>
        <v>3</v>
      </c>
      <c r="M2003">
        <f t="shared" si="349"/>
        <v>3</v>
      </c>
      <c r="N2003" s="53">
        <f t="shared" si="350"/>
        <v>2.3333333333333335</v>
      </c>
      <c r="S2003" s="55" t="str">
        <f t="shared" si="351"/>
        <v>C03185</v>
      </c>
      <c r="T2003" s="56">
        <f t="shared" si="352"/>
        <v>2.3333333333333335</v>
      </c>
      <c r="U2003" s="57">
        <f t="shared" si="352"/>
        <v>2.3333333333333335</v>
      </c>
      <c r="V2003" s="51" t="str">
        <f t="shared" si="353"/>
        <v>At Risk Customers</v>
      </c>
    </row>
    <row r="2004" spans="2:22" x14ac:dyDescent="0.25">
      <c r="B2004" t="s">
        <v>2042</v>
      </c>
      <c r="C2004" s="40">
        <v>45989</v>
      </c>
      <c r="D2004" s="2">
        <v>2</v>
      </c>
      <c r="E2004" s="4">
        <v>657.54</v>
      </c>
      <c r="F2004" s="4"/>
      <c r="G2004" s="4" t="str">
        <f t="shared" si="343"/>
        <v>C03189</v>
      </c>
      <c r="H2004" s="40">
        <f t="shared" si="344"/>
        <v>45989</v>
      </c>
      <c r="I2004" s="2">
        <f t="shared" si="345"/>
        <v>2</v>
      </c>
      <c r="J2004" s="4">
        <f t="shared" si="346"/>
        <v>657.54</v>
      </c>
      <c r="K2004">
        <f t="shared" si="347"/>
        <v>5</v>
      </c>
      <c r="L2004">
        <f t="shared" si="348"/>
        <v>4</v>
      </c>
      <c r="M2004">
        <f t="shared" si="349"/>
        <v>3</v>
      </c>
      <c r="N2004" s="53">
        <f t="shared" si="350"/>
        <v>4</v>
      </c>
      <c r="S2004" s="55" t="str">
        <f t="shared" si="351"/>
        <v>C03189</v>
      </c>
      <c r="T2004" s="56">
        <f t="shared" si="352"/>
        <v>4</v>
      </c>
      <c r="U2004" s="57">
        <f t="shared" si="352"/>
        <v>4</v>
      </c>
      <c r="V2004" s="51" t="str">
        <f t="shared" si="353"/>
        <v>Loyal or Potential Loyalists</v>
      </c>
    </row>
    <row r="2005" spans="2:22" x14ac:dyDescent="0.25">
      <c r="B2005" t="s">
        <v>2043</v>
      </c>
      <c r="C2005" s="40">
        <v>45339</v>
      </c>
      <c r="D2005" s="2">
        <v>1</v>
      </c>
      <c r="E2005" s="4">
        <v>121.8</v>
      </c>
      <c r="F2005" s="4"/>
      <c r="G2005" s="4" t="str">
        <f t="shared" si="343"/>
        <v>C03190</v>
      </c>
      <c r="H2005" s="40">
        <f t="shared" si="344"/>
        <v>45339</v>
      </c>
      <c r="I2005" s="2">
        <f t="shared" si="345"/>
        <v>1</v>
      </c>
      <c r="J2005" s="4">
        <f t="shared" si="346"/>
        <v>121.8</v>
      </c>
      <c r="K2005">
        <f t="shared" si="347"/>
        <v>2</v>
      </c>
      <c r="L2005">
        <f t="shared" si="348"/>
        <v>3</v>
      </c>
      <c r="M2005">
        <f t="shared" si="349"/>
        <v>1</v>
      </c>
      <c r="N2005" s="53">
        <f t="shared" si="350"/>
        <v>2</v>
      </c>
      <c r="S2005" s="55" t="str">
        <f t="shared" si="351"/>
        <v>C03190</v>
      </c>
      <c r="T2005" s="56">
        <f t="shared" si="352"/>
        <v>2</v>
      </c>
      <c r="U2005" s="57">
        <f t="shared" si="352"/>
        <v>2</v>
      </c>
      <c r="V2005" s="51" t="str">
        <f t="shared" si="353"/>
        <v>Lost Customers</v>
      </c>
    </row>
    <row r="2006" spans="2:22" x14ac:dyDescent="0.25">
      <c r="B2006" t="s">
        <v>2044</v>
      </c>
      <c r="C2006" s="40">
        <v>45581</v>
      </c>
      <c r="D2006" s="2">
        <v>1</v>
      </c>
      <c r="E2006" s="4">
        <v>343.98</v>
      </c>
      <c r="F2006" s="4"/>
      <c r="G2006" s="4" t="str">
        <f t="shared" si="343"/>
        <v>C03191</v>
      </c>
      <c r="H2006" s="40">
        <f t="shared" si="344"/>
        <v>45581</v>
      </c>
      <c r="I2006" s="2">
        <f t="shared" si="345"/>
        <v>1</v>
      </c>
      <c r="J2006" s="4">
        <f t="shared" si="346"/>
        <v>343.98</v>
      </c>
      <c r="K2006">
        <f t="shared" si="347"/>
        <v>2</v>
      </c>
      <c r="L2006">
        <f t="shared" si="348"/>
        <v>3</v>
      </c>
      <c r="M2006">
        <f t="shared" si="349"/>
        <v>2</v>
      </c>
      <c r="N2006" s="53">
        <f t="shared" si="350"/>
        <v>2.3333333333333335</v>
      </c>
      <c r="S2006" s="55" t="str">
        <f t="shared" si="351"/>
        <v>C03191</v>
      </c>
      <c r="T2006" s="56">
        <f t="shared" si="352"/>
        <v>2.3333333333333335</v>
      </c>
      <c r="U2006" s="57">
        <f t="shared" si="352"/>
        <v>2.3333333333333335</v>
      </c>
      <c r="V2006" s="51" t="str">
        <f t="shared" si="353"/>
        <v>At Risk Customers</v>
      </c>
    </row>
    <row r="2007" spans="2:22" x14ac:dyDescent="0.25">
      <c r="B2007" t="s">
        <v>2045</v>
      </c>
      <c r="C2007" s="40">
        <v>45829</v>
      </c>
      <c r="D2007" s="2">
        <v>7</v>
      </c>
      <c r="E2007" s="4">
        <v>5337.52</v>
      </c>
      <c r="F2007" s="4"/>
      <c r="G2007" s="4" t="str">
        <f t="shared" si="343"/>
        <v>C03192</v>
      </c>
      <c r="H2007" s="40">
        <f t="shared" si="344"/>
        <v>45829</v>
      </c>
      <c r="I2007" s="2">
        <f t="shared" si="345"/>
        <v>7</v>
      </c>
      <c r="J2007" s="4">
        <f t="shared" si="346"/>
        <v>5337.52</v>
      </c>
      <c r="K2007">
        <f t="shared" si="347"/>
        <v>4</v>
      </c>
      <c r="L2007">
        <f t="shared" si="348"/>
        <v>5</v>
      </c>
      <c r="M2007">
        <f t="shared" si="349"/>
        <v>5</v>
      </c>
      <c r="N2007" s="53">
        <f t="shared" si="350"/>
        <v>4.666666666666667</v>
      </c>
      <c r="S2007" s="55" t="str">
        <f t="shared" si="351"/>
        <v>C03192</v>
      </c>
      <c r="T2007" s="56">
        <f t="shared" si="352"/>
        <v>4.666666666666667</v>
      </c>
      <c r="U2007" s="57">
        <f t="shared" si="352"/>
        <v>4.666666666666667</v>
      </c>
      <c r="V2007" s="51" t="str">
        <f t="shared" si="353"/>
        <v>Champions</v>
      </c>
    </row>
    <row r="2008" spans="2:22" x14ac:dyDescent="0.25">
      <c r="B2008" t="s">
        <v>2046</v>
      </c>
      <c r="C2008" s="40">
        <v>45924</v>
      </c>
      <c r="D2008" s="2">
        <v>4</v>
      </c>
      <c r="E2008" s="4">
        <v>1494.98</v>
      </c>
      <c r="F2008" s="4"/>
      <c r="G2008" s="4" t="str">
        <f t="shared" si="343"/>
        <v>C03193</v>
      </c>
      <c r="H2008" s="40">
        <f t="shared" si="344"/>
        <v>45924</v>
      </c>
      <c r="I2008" s="2">
        <f t="shared" si="345"/>
        <v>4</v>
      </c>
      <c r="J2008" s="4">
        <f t="shared" si="346"/>
        <v>1494.98</v>
      </c>
      <c r="K2008">
        <f t="shared" si="347"/>
        <v>4</v>
      </c>
      <c r="L2008">
        <f t="shared" si="348"/>
        <v>5</v>
      </c>
      <c r="M2008">
        <f t="shared" si="349"/>
        <v>4</v>
      </c>
      <c r="N2008" s="53">
        <f t="shared" si="350"/>
        <v>4.333333333333333</v>
      </c>
      <c r="S2008" s="55" t="str">
        <f t="shared" si="351"/>
        <v>C03193</v>
      </c>
      <c r="T2008" s="56">
        <f t="shared" si="352"/>
        <v>4.333333333333333</v>
      </c>
      <c r="U2008" s="57">
        <f t="shared" si="352"/>
        <v>4.333333333333333</v>
      </c>
      <c r="V2008" s="51" t="str">
        <f t="shared" si="353"/>
        <v>Champions</v>
      </c>
    </row>
    <row r="2009" spans="2:22" x14ac:dyDescent="0.25">
      <c r="B2009" t="s">
        <v>2047</v>
      </c>
      <c r="C2009" s="40">
        <v>45846</v>
      </c>
      <c r="D2009" s="2">
        <v>6</v>
      </c>
      <c r="E2009" s="4">
        <v>3410.25</v>
      </c>
      <c r="F2009" s="4"/>
      <c r="G2009" s="4" t="str">
        <f t="shared" si="343"/>
        <v>C03194</v>
      </c>
      <c r="H2009" s="40">
        <f t="shared" si="344"/>
        <v>45846</v>
      </c>
      <c r="I2009" s="2">
        <f t="shared" si="345"/>
        <v>6</v>
      </c>
      <c r="J2009" s="4">
        <f t="shared" si="346"/>
        <v>3410.25</v>
      </c>
      <c r="K2009">
        <f t="shared" si="347"/>
        <v>4</v>
      </c>
      <c r="L2009">
        <f t="shared" si="348"/>
        <v>5</v>
      </c>
      <c r="M2009">
        <f t="shared" si="349"/>
        <v>4</v>
      </c>
      <c r="N2009" s="53">
        <f t="shared" si="350"/>
        <v>4.333333333333333</v>
      </c>
      <c r="S2009" s="55" t="str">
        <f t="shared" si="351"/>
        <v>C03194</v>
      </c>
      <c r="T2009" s="56">
        <f t="shared" si="352"/>
        <v>4.333333333333333</v>
      </c>
      <c r="U2009" s="57">
        <f t="shared" si="352"/>
        <v>4.333333333333333</v>
      </c>
      <c r="V2009" s="51" t="str">
        <f t="shared" si="353"/>
        <v>Champions</v>
      </c>
    </row>
    <row r="2010" spans="2:22" x14ac:dyDescent="0.25">
      <c r="B2010" t="s">
        <v>2048</v>
      </c>
      <c r="C2010" s="40">
        <v>45259</v>
      </c>
      <c r="D2010" s="2">
        <v>1</v>
      </c>
      <c r="E2010" s="4">
        <v>277.79000000000002</v>
      </c>
      <c r="F2010" s="4"/>
      <c r="G2010" s="4" t="str">
        <f t="shared" si="343"/>
        <v>C03195</v>
      </c>
      <c r="H2010" s="40">
        <f t="shared" si="344"/>
        <v>45259</v>
      </c>
      <c r="I2010" s="2">
        <f t="shared" si="345"/>
        <v>1</v>
      </c>
      <c r="J2010" s="4">
        <f t="shared" si="346"/>
        <v>277.79000000000002</v>
      </c>
      <c r="K2010">
        <f t="shared" si="347"/>
        <v>1</v>
      </c>
      <c r="L2010">
        <f t="shared" si="348"/>
        <v>3</v>
      </c>
      <c r="M2010">
        <f t="shared" si="349"/>
        <v>2</v>
      </c>
      <c r="N2010" s="53">
        <f t="shared" si="350"/>
        <v>2</v>
      </c>
      <c r="S2010" s="55" t="str">
        <f t="shared" si="351"/>
        <v>C03195</v>
      </c>
      <c r="T2010" s="56">
        <f t="shared" si="352"/>
        <v>2</v>
      </c>
      <c r="U2010" s="57">
        <f t="shared" si="352"/>
        <v>2</v>
      </c>
      <c r="V2010" s="51" t="str">
        <f t="shared" si="353"/>
        <v>Lost Customers</v>
      </c>
    </row>
    <row r="2011" spans="2:22" x14ac:dyDescent="0.25">
      <c r="B2011" t="s">
        <v>2049</v>
      </c>
      <c r="C2011" s="40">
        <v>45995</v>
      </c>
      <c r="D2011" s="2">
        <v>10</v>
      </c>
      <c r="E2011" s="4">
        <v>9484.91</v>
      </c>
      <c r="F2011" s="4"/>
      <c r="G2011" s="4" t="str">
        <f t="shared" si="343"/>
        <v>C03197</v>
      </c>
      <c r="H2011" s="40">
        <f t="shared" si="344"/>
        <v>45995</v>
      </c>
      <c r="I2011" s="2">
        <f t="shared" si="345"/>
        <v>10</v>
      </c>
      <c r="J2011" s="4">
        <f t="shared" si="346"/>
        <v>9484.91</v>
      </c>
      <c r="K2011">
        <f t="shared" si="347"/>
        <v>5</v>
      </c>
      <c r="L2011">
        <f t="shared" si="348"/>
        <v>5</v>
      </c>
      <c r="M2011">
        <f t="shared" si="349"/>
        <v>5</v>
      </c>
      <c r="N2011" s="53">
        <f t="shared" si="350"/>
        <v>5</v>
      </c>
      <c r="S2011" s="55" t="str">
        <f t="shared" si="351"/>
        <v>C03197</v>
      </c>
      <c r="T2011" s="56">
        <f t="shared" si="352"/>
        <v>5</v>
      </c>
      <c r="U2011" s="57">
        <f t="shared" si="352"/>
        <v>5</v>
      </c>
      <c r="V2011" s="51" t="str">
        <f t="shared" si="353"/>
        <v>Champions</v>
      </c>
    </row>
    <row r="2012" spans="2:22" x14ac:dyDescent="0.25">
      <c r="B2012" t="s">
        <v>2050</v>
      </c>
      <c r="C2012" s="40">
        <v>44983</v>
      </c>
      <c r="D2012" s="2">
        <v>1</v>
      </c>
      <c r="E2012" s="4">
        <v>116.42</v>
      </c>
      <c r="F2012" s="4"/>
      <c r="G2012" s="4" t="str">
        <f t="shared" si="343"/>
        <v>C03199</v>
      </c>
      <c r="H2012" s="40">
        <f t="shared" si="344"/>
        <v>44983</v>
      </c>
      <c r="I2012" s="2">
        <f t="shared" si="345"/>
        <v>1</v>
      </c>
      <c r="J2012" s="4">
        <f t="shared" si="346"/>
        <v>116.42</v>
      </c>
      <c r="K2012">
        <f t="shared" si="347"/>
        <v>1</v>
      </c>
      <c r="L2012">
        <f t="shared" si="348"/>
        <v>3</v>
      </c>
      <c r="M2012">
        <f t="shared" si="349"/>
        <v>1</v>
      </c>
      <c r="N2012" s="53">
        <f t="shared" si="350"/>
        <v>1.6666666666666667</v>
      </c>
      <c r="S2012" s="55" t="str">
        <f t="shared" si="351"/>
        <v>C03199</v>
      </c>
      <c r="T2012" s="56">
        <f t="shared" si="352"/>
        <v>1.6666666666666667</v>
      </c>
      <c r="U2012" s="57">
        <f t="shared" si="352"/>
        <v>1.6666666666666667</v>
      </c>
      <c r="V2012" s="51" t="str">
        <f t="shared" si="353"/>
        <v>Lost Customers</v>
      </c>
    </row>
    <row r="2013" spans="2:22" x14ac:dyDescent="0.25">
      <c r="B2013" t="s">
        <v>2051</v>
      </c>
      <c r="C2013" s="40">
        <v>45279</v>
      </c>
      <c r="D2013" s="2">
        <v>2</v>
      </c>
      <c r="E2013" s="4">
        <v>667.9</v>
      </c>
      <c r="F2013" s="4"/>
      <c r="G2013" s="4" t="str">
        <f t="shared" si="343"/>
        <v>C03200</v>
      </c>
      <c r="H2013" s="40">
        <f t="shared" si="344"/>
        <v>45279</v>
      </c>
      <c r="I2013" s="2">
        <f t="shared" si="345"/>
        <v>2</v>
      </c>
      <c r="J2013" s="4">
        <f t="shared" si="346"/>
        <v>667.9</v>
      </c>
      <c r="K2013">
        <f t="shared" si="347"/>
        <v>1</v>
      </c>
      <c r="L2013">
        <f t="shared" si="348"/>
        <v>4</v>
      </c>
      <c r="M2013">
        <f t="shared" si="349"/>
        <v>3</v>
      </c>
      <c r="N2013" s="53">
        <f t="shared" si="350"/>
        <v>2.6666666666666665</v>
      </c>
      <c r="S2013" s="55" t="str">
        <f t="shared" si="351"/>
        <v>C03200</v>
      </c>
      <c r="T2013" s="56">
        <f t="shared" si="352"/>
        <v>2.6666666666666665</v>
      </c>
      <c r="U2013" s="57">
        <f t="shared" si="352"/>
        <v>2.6666666666666665</v>
      </c>
      <c r="V2013" s="51" t="str">
        <f t="shared" si="353"/>
        <v>At Risk Customers</v>
      </c>
    </row>
    <row r="2014" spans="2:22" x14ac:dyDescent="0.25">
      <c r="B2014" t="s">
        <v>2052</v>
      </c>
      <c r="C2014" s="40">
        <v>45131</v>
      </c>
      <c r="D2014" s="2">
        <v>1</v>
      </c>
      <c r="E2014" s="4">
        <v>149.38999999999999</v>
      </c>
      <c r="F2014" s="4"/>
      <c r="G2014" s="4" t="str">
        <f t="shared" si="343"/>
        <v>C03202</v>
      </c>
      <c r="H2014" s="40">
        <f t="shared" si="344"/>
        <v>45131</v>
      </c>
      <c r="I2014" s="2">
        <f t="shared" si="345"/>
        <v>1</v>
      </c>
      <c r="J2014" s="4">
        <f t="shared" si="346"/>
        <v>149.38999999999999</v>
      </c>
      <c r="K2014">
        <f t="shared" si="347"/>
        <v>1</v>
      </c>
      <c r="L2014">
        <f t="shared" si="348"/>
        <v>3</v>
      </c>
      <c r="M2014">
        <f t="shared" si="349"/>
        <v>1</v>
      </c>
      <c r="N2014" s="53">
        <f t="shared" si="350"/>
        <v>1.6666666666666667</v>
      </c>
      <c r="S2014" s="55" t="str">
        <f t="shared" si="351"/>
        <v>C03202</v>
      </c>
      <c r="T2014" s="56">
        <f t="shared" si="352"/>
        <v>1.6666666666666667</v>
      </c>
      <c r="U2014" s="57">
        <f t="shared" si="352"/>
        <v>1.6666666666666667</v>
      </c>
      <c r="V2014" s="51" t="str">
        <f t="shared" si="353"/>
        <v>Lost Customers</v>
      </c>
    </row>
    <row r="2015" spans="2:22" x14ac:dyDescent="0.25">
      <c r="B2015" t="s">
        <v>2053</v>
      </c>
      <c r="C2015" s="40">
        <v>45429</v>
      </c>
      <c r="D2015" s="2">
        <v>1</v>
      </c>
      <c r="E2015" s="4">
        <v>101.76</v>
      </c>
      <c r="F2015" s="4"/>
      <c r="G2015" s="4" t="str">
        <f t="shared" si="343"/>
        <v>C03209</v>
      </c>
      <c r="H2015" s="40">
        <f t="shared" si="344"/>
        <v>45429</v>
      </c>
      <c r="I2015" s="2">
        <f t="shared" si="345"/>
        <v>1</v>
      </c>
      <c r="J2015" s="4">
        <f t="shared" si="346"/>
        <v>101.76</v>
      </c>
      <c r="K2015">
        <f t="shared" si="347"/>
        <v>2</v>
      </c>
      <c r="L2015">
        <f t="shared" si="348"/>
        <v>3</v>
      </c>
      <c r="M2015">
        <f t="shared" si="349"/>
        <v>1</v>
      </c>
      <c r="N2015" s="53">
        <f t="shared" si="350"/>
        <v>2</v>
      </c>
      <c r="S2015" s="55" t="str">
        <f t="shared" si="351"/>
        <v>C03209</v>
      </c>
      <c r="T2015" s="56">
        <f t="shared" si="352"/>
        <v>2</v>
      </c>
      <c r="U2015" s="57">
        <f t="shared" si="352"/>
        <v>2</v>
      </c>
      <c r="V2015" s="51" t="str">
        <f t="shared" si="353"/>
        <v>Lost Customers</v>
      </c>
    </row>
    <row r="2016" spans="2:22" x14ac:dyDescent="0.25">
      <c r="B2016" t="s">
        <v>2054</v>
      </c>
      <c r="C2016" s="40">
        <v>45926</v>
      </c>
      <c r="D2016" s="2">
        <v>1</v>
      </c>
      <c r="E2016" s="4">
        <v>490.64</v>
      </c>
      <c r="F2016" s="4"/>
      <c r="G2016" s="4" t="str">
        <f t="shared" si="343"/>
        <v>C03210</v>
      </c>
      <c r="H2016" s="40">
        <f t="shared" si="344"/>
        <v>45926</v>
      </c>
      <c r="I2016" s="2">
        <f t="shared" si="345"/>
        <v>1</v>
      </c>
      <c r="J2016" s="4">
        <f t="shared" si="346"/>
        <v>490.64</v>
      </c>
      <c r="K2016">
        <f t="shared" si="347"/>
        <v>4</v>
      </c>
      <c r="L2016">
        <f t="shared" si="348"/>
        <v>3</v>
      </c>
      <c r="M2016">
        <f t="shared" si="349"/>
        <v>3</v>
      </c>
      <c r="N2016" s="53">
        <f t="shared" si="350"/>
        <v>3.3333333333333335</v>
      </c>
      <c r="S2016" s="55" t="str">
        <f t="shared" si="351"/>
        <v>C03210</v>
      </c>
      <c r="T2016" s="56">
        <f t="shared" si="352"/>
        <v>3.3333333333333335</v>
      </c>
      <c r="U2016" s="57">
        <f t="shared" si="352"/>
        <v>3.3333333333333335</v>
      </c>
      <c r="V2016" s="51" t="str">
        <f t="shared" si="353"/>
        <v>Loyal or Potential Loyalists</v>
      </c>
    </row>
    <row r="2017" spans="2:22" x14ac:dyDescent="0.25">
      <c r="B2017" t="s">
        <v>2055</v>
      </c>
      <c r="C2017" s="40">
        <v>45298</v>
      </c>
      <c r="D2017" s="2">
        <v>1</v>
      </c>
      <c r="E2017" s="4">
        <v>252.14</v>
      </c>
      <c r="F2017" s="4"/>
      <c r="G2017" s="4" t="str">
        <f t="shared" si="343"/>
        <v>C03211</v>
      </c>
      <c r="H2017" s="40">
        <f t="shared" si="344"/>
        <v>45298</v>
      </c>
      <c r="I2017" s="2">
        <f t="shared" si="345"/>
        <v>1</v>
      </c>
      <c r="J2017" s="4">
        <f t="shared" si="346"/>
        <v>252.14</v>
      </c>
      <c r="K2017">
        <f t="shared" si="347"/>
        <v>1</v>
      </c>
      <c r="L2017">
        <f t="shared" si="348"/>
        <v>3</v>
      </c>
      <c r="M2017">
        <f t="shared" si="349"/>
        <v>2</v>
      </c>
      <c r="N2017" s="53">
        <f t="shared" si="350"/>
        <v>2</v>
      </c>
      <c r="S2017" s="55" t="str">
        <f t="shared" si="351"/>
        <v>C03211</v>
      </c>
      <c r="T2017" s="56">
        <f t="shared" si="352"/>
        <v>2</v>
      </c>
      <c r="U2017" s="57">
        <f t="shared" si="352"/>
        <v>2</v>
      </c>
      <c r="V2017" s="51" t="str">
        <f t="shared" si="353"/>
        <v>Lost Customers</v>
      </c>
    </row>
    <row r="2018" spans="2:22" x14ac:dyDescent="0.25">
      <c r="B2018" t="s">
        <v>2056</v>
      </c>
      <c r="C2018" s="40">
        <v>45029</v>
      </c>
      <c r="D2018" s="2">
        <v>1</v>
      </c>
      <c r="E2018" s="4">
        <v>160.56</v>
      </c>
      <c r="F2018" s="4"/>
      <c r="G2018" s="4" t="str">
        <f t="shared" si="343"/>
        <v>C03212</v>
      </c>
      <c r="H2018" s="40">
        <f t="shared" si="344"/>
        <v>45029</v>
      </c>
      <c r="I2018" s="2">
        <f t="shared" si="345"/>
        <v>1</v>
      </c>
      <c r="J2018" s="4">
        <f t="shared" si="346"/>
        <v>160.56</v>
      </c>
      <c r="K2018">
        <f t="shared" si="347"/>
        <v>1</v>
      </c>
      <c r="L2018">
        <f t="shared" si="348"/>
        <v>3</v>
      </c>
      <c r="M2018">
        <f t="shared" si="349"/>
        <v>1</v>
      </c>
      <c r="N2018" s="53">
        <f t="shared" si="350"/>
        <v>1.6666666666666667</v>
      </c>
      <c r="S2018" s="55" t="str">
        <f t="shared" si="351"/>
        <v>C03212</v>
      </c>
      <c r="T2018" s="56">
        <f t="shared" si="352"/>
        <v>1.6666666666666667</v>
      </c>
      <c r="U2018" s="57">
        <f t="shared" si="352"/>
        <v>1.6666666666666667</v>
      </c>
      <c r="V2018" s="51" t="str">
        <f t="shared" si="353"/>
        <v>Lost Customers</v>
      </c>
    </row>
    <row r="2019" spans="2:22" x14ac:dyDescent="0.25">
      <c r="B2019" t="s">
        <v>2057</v>
      </c>
      <c r="C2019" s="40">
        <v>45830</v>
      </c>
      <c r="D2019" s="2">
        <v>2</v>
      </c>
      <c r="E2019" s="4">
        <v>463.99</v>
      </c>
      <c r="F2019" s="4"/>
      <c r="G2019" s="4" t="str">
        <f t="shared" si="343"/>
        <v>C03213</v>
      </c>
      <c r="H2019" s="40">
        <f t="shared" si="344"/>
        <v>45830</v>
      </c>
      <c r="I2019" s="2">
        <f t="shared" si="345"/>
        <v>2</v>
      </c>
      <c r="J2019" s="4">
        <f t="shared" si="346"/>
        <v>463.99</v>
      </c>
      <c r="K2019">
        <f t="shared" si="347"/>
        <v>4</v>
      </c>
      <c r="L2019">
        <f t="shared" si="348"/>
        <v>4</v>
      </c>
      <c r="M2019">
        <f t="shared" si="349"/>
        <v>3</v>
      </c>
      <c r="N2019" s="53">
        <f t="shared" si="350"/>
        <v>3.6666666666666665</v>
      </c>
      <c r="S2019" s="55" t="str">
        <f t="shared" si="351"/>
        <v>C03213</v>
      </c>
      <c r="T2019" s="56">
        <f t="shared" si="352"/>
        <v>3.6666666666666665</v>
      </c>
      <c r="U2019" s="57">
        <f t="shared" si="352"/>
        <v>3.6666666666666665</v>
      </c>
      <c r="V2019" s="51" t="str">
        <f t="shared" si="353"/>
        <v>Loyal or Potential Loyalists</v>
      </c>
    </row>
    <row r="2020" spans="2:22" x14ac:dyDescent="0.25">
      <c r="B2020" t="s">
        <v>2058</v>
      </c>
      <c r="C2020" s="40">
        <v>45962</v>
      </c>
      <c r="D2020" s="2">
        <v>10</v>
      </c>
      <c r="E2020" s="4">
        <v>11436.29</v>
      </c>
      <c r="F2020" s="4"/>
      <c r="G2020" s="4" t="str">
        <f t="shared" si="343"/>
        <v>C03214</v>
      </c>
      <c r="H2020" s="40">
        <f t="shared" si="344"/>
        <v>45962</v>
      </c>
      <c r="I2020" s="2">
        <f t="shared" si="345"/>
        <v>10</v>
      </c>
      <c r="J2020" s="4">
        <f t="shared" si="346"/>
        <v>11436.29</v>
      </c>
      <c r="K2020">
        <f t="shared" si="347"/>
        <v>5</v>
      </c>
      <c r="L2020">
        <f t="shared" si="348"/>
        <v>5</v>
      </c>
      <c r="M2020">
        <f t="shared" si="349"/>
        <v>5</v>
      </c>
      <c r="N2020" s="53">
        <f t="shared" si="350"/>
        <v>5</v>
      </c>
      <c r="S2020" s="55" t="str">
        <f t="shared" si="351"/>
        <v>C03214</v>
      </c>
      <c r="T2020" s="56">
        <f t="shared" si="352"/>
        <v>5</v>
      </c>
      <c r="U2020" s="57">
        <f t="shared" si="352"/>
        <v>5</v>
      </c>
      <c r="V2020" s="51" t="str">
        <f t="shared" si="353"/>
        <v>Champions</v>
      </c>
    </row>
    <row r="2021" spans="2:22" x14ac:dyDescent="0.25">
      <c r="B2021" t="s">
        <v>2059</v>
      </c>
      <c r="C2021" s="40">
        <v>45313</v>
      </c>
      <c r="D2021" s="2">
        <v>2</v>
      </c>
      <c r="E2021" s="4">
        <v>953.75</v>
      </c>
      <c r="F2021" s="4"/>
      <c r="G2021" s="4" t="str">
        <f t="shared" si="343"/>
        <v>C03216</v>
      </c>
      <c r="H2021" s="40">
        <f t="shared" si="344"/>
        <v>45313</v>
      </c>
      <c r="I2021" s="2">
        <f t="shared" si="345"/>
        <v>2</v>
      </c>
      <c r="J2021" s="4">
        <f t="shared" si="346"/>
        <v>953.75</v>
      </c>
      <c r="K2021">
        <f t="shared" si="347"/>
        <v>1</v>
      </c>
      <c r="L2021">
        <f t="shared" si="348"/>
        <v>4</v>
      </c>
      <c r="M2021">
        <f t="shared" si="349"/>
        <v>3</v>
      </c>
      <c r="N2021" s="53">
        <f t="shared" si="350"/>
        <v>2.6666666666666665</v>
      </c>
      <c r="S2021" s="55" t="str">
        <f t="shared" si="351"/>
        <v>C03216</v>
      </c>
      <c r="T2021" s="56">
        <f t="shared" si="352"/>
        <v>2.6666666666666665</v>
      </c>
      <c r="U2021" s="57">
        <f t="shared" si="352"/>
        <v>2.6666666666666665</v>
      </c>
      <c r="V2021" s="51" t="str">
        <f t="shared" si="353"/>
        <v>At Risk Customers</v>
      </c>
    </row>
    <row r="2022" spans="2:22" x14ac:dyDescent="0.25">
      <c r="B2022" t="s">
        <v>2060</v>
      </c>
      <c r="C2022" s="40">
        <v>45296</v>
      </c>
      <c r="D2022" s="2">
        <v>1</v>
      </c>
      <c r="E2022" s="4">
        <v>193.01</v>
      </c>
      <c r="F2022" s="4"/>
      <c r="G2022" s="4" t="str">
        <f t="shared" si="343"/>
        <v>C03218</v>
      </c>
      <c r="H2022" s="40">
        <f t="shared" si="344"/>
        <v>45296</v>
      </c>
      <c r="I2022" s="2">
        <f t="shared" si="345"/>
        <v>1</v>
      </c>
      <c r="J2022" s="4">
        <f t="shared" si="346"/>
        <v>193.01</v>
      </c>
      <c r="K2022">
        <f t="shared" si="347"/>
        <v>1</v>
      </c>
      <c r="L2022">
        <f t="shared" si="348"/>
        <v>3</v>
      </c>
      <c r="M2022">
        <f t="shared" si="349"/>
        <v>2</v>
      </c>
      <c r="N2022" s="53">
        <f t="shared" si="350"/>
        <v>2</v>
      </c>
      <c r="S2022" s="55" t="str">
        <f t="shared" si="351"/>
        <v>C03218</v>
      </c>
      <c r="T2022" s="56">
        <f t="shared" si="352"/>
        <v>2</v>
      </c>
      <c r="U2022" s="57">
        <f t="shared" si="352"/>
        <v>2</v>
      </c>
      <c r="V2022" s="51" t="str">
        <f t="shared" si="353"/>
        <v>Lost Customers</v>
      </c>
    </row>
    <row r="2023" spans="2:22" x14ac:dyDescent="0.25">
      <c r="B2023" t="s">
        <v>2061</v>
      </c>
      <c r="C2023" s="40">
        <v>46025</v>
      </c>
      <c r="D2023" s="2">
        <v>11</v>
      </c>
      <c r="E2023" s="4">
        <v>3030.79</v>
      </c>
      <c r="F2023" s="4"/>
      <c r="G2023" s="4" t="str">
        <f t="shared" si="343"/>
        <v>C03219</v>
      </c>
      <c r="H2023" s="40">
        <f t="shared" si="344"/>
        <v>46025</v>
      </c>
      <c r="I2023" s="2">
        <f t="shared" si="345"/>
        <v>11</v>
      </c>
      <c r="J2023" s="4">
        <f t="shared" si="346"/>
        <v>3030.79</v>
      </c>
      <c r="K2023">
        <f t="shared" si="347"/>
        <v>5</v>
      </c>
      <c r="L2023">
        <f t="shared" si="348"/>
        <v>5</v>
      </c>
      <c r="M2023">
        <f t="shared" si="349"/>
        <v>4</v>
      </c>
      <c r="N2023" s="53">
        <f t="shared" si="350"/>
        <v>4.666666666666667</v>
      </c>
      <c r="S2023" s="55" t="str">
        <f t="shared" si="351"/>
        <v>C03219</v>
      </c>
      <c r="T2023" s="56">
        <f t="shared" si="352"/>
        <v>4.666666666666667</v>
      </c>
      <c r="U2023" s="57">
        <f t="shared" si="352"/>
        <v>4.666666666666667</v>
      </c>
      <c r="V2023" s="51" t="str">
        <f t="shared" si="353"/>
        <v>Champions</v>
      </c>
    </row>
    <row r="2024" spans="2:22" x14ac:dyDescent="0.25">
      <c r="B2024" t="s">
        <v>2062</v>
      </c>
      <c r="C2024" s="40">
        <v>45918</v>
      </c>
      <c r="D2024" s="2">
        <v>2</v>
      </c>
      <c r="E2024" s="4">
        <v>820.01</v>
      </c>
      <c r="F2024" s="4"/>
      <c r="G2024" s="4" t="str">
        <f t="shared" si="343"/>
        <v>C03220</v>
      </c>
      <c r="H2024" s="40">
        <f t="shared" si="344"/>
        <v>45918</v>
      </c>
      <c r="I2024" s="2">
        <f t="shared" si="345"/>
        <v>2</v>
      </c>
      <c r="J2024" s="4">
        <f t="shared" si="346"/>
        <v>820.01</v>
      </c>
      <c r="K2024">
        <f t="shared" si="347"/>
        <v>4</v>
      </c>
      <c r="L2024">
        <f t="shared" si="348"/>
        <v>4</v>
      </c>
      <c r="M2024">
        <f t="shared" si="349"/>
        <v>3</v>
      </c>
      <c r="N2024" s="53">
        <f t="shared" si="350"/>
        <v>3.6666666666666665</v>
      </c>
      <c r="S2024" s="55" t="str">
        <f t="shared" si="351"/>
        <v>C03220</v>
      </c>
      <c r="T2024" s="56">
        <f t="shared" si="352"/>
        <v>3.6666666666666665</v>
      </c>
      <c r="U2024" s="57">
        <f t="shared" si="352"/>
        <v>3.6666666666666665</v>
      </c>
      <c r="V2024" s="51" t="str">
        <f t="shared" si="353"/>
        <v>Loyal or Potential Loyalists</v>
      </c>
    </row>
    <row r="2025" spans="2:22" x14ac:dyDescent="0.25">
      <c r="B2025" t="s">
        <v>2063</v>
      </c>
      <c r="C2025" s="40">
        <v>45821</v>
      </c>
      <c r="D2025" s="2">
        <v>4</v>
      </c>
      <c r="E2025" s="4">
        <v>1171.31</v>
      </c>
      <c r="F2025" s="4"/>
      <c r="G2025" s="4" t="str">
        <f t="shared" si="343"/>
        <v>C03221</v>
      </c>
      <c r="H2025" s="40">
        <f t="shared" si="344"/>
        <v>45821</v>
      </c>
      <c r="I2025" s="2">
        <f t="shared" si="345"/>
        <v>4</v>
      </c>
      <c r="J2025" s="4">
        <f t="shared" si="346"/>
        <v>1171.31</v>
      </c>
      <c r="K2025">
        <f t="shared" si="347"/>
        <v>4</v>
      </c>
      <c r="L2025">
        <f t="shared" si="348"/>
        <v>5</v>
      </c>
      <c r="M2025">
        <f t="shared" si="349"/>
        <v>3</v>
      </c>
      <c r="N2025" s="53">
        <f t="shared" si="350"/>
        <v>4</v>
      </c>
      <c r="S2025" s="55" t="str">
        <f t="shared" si="351"/>
        <v>C03221</v>
      </c>
      <c r="T2025" s="56">
        <f t="shared" si="352"/>
        <v>4</v>
      </c>
      <c r="U2025" s="57">
        <f t="shared" si="352"/>
        <v>4</v>
      </c>
      <c r="V2025" s="51" t="str">
        <f t="shared" si="353"/>
        <v>Loyal or Potential Loyalists</v>
      </c>
    </row>
    <row r="2026" spans="2:22" x14ac:dyDescent="0.25">
      <c r="B2026" t="s">
        <v>2064</v>
      </c>
      <c r="C2026" s="40">
        <v>45862</v>
      </c>
      <c r="D2026" s="2">
        <v>4</v>
      </c>
      <c r="E2026" s="4">
        <v>957.57</v>
      </c>
      <c r="F2026" s="4"/>
      <c r="G2026" s="4" t="str">
        <f t="shared" si="343"/>
        <v>C03222</v>
      </c>
      <c r="H2026" s="40">
        <f t="shared" si="344"/>
        <v>45862</v>
      </c>
      <c r="I2026" s="2">
        <f t="shared" si="345"/>
        <v>4</v>
      </c>
      <c r="J2026" s="4">
        <f t="shared" si="346"/>
        <v>957.57</v>
      </c>
      <c r="K2026">
        <f t="shared" si="347"/>
        <v>4</v>
      </c>
      <c r="L2026">
        <f t="shared" si="348"/>
        <v>5</v>
      </c>
      <c r="M2026">
        <f t="shared" si="349"/>
        <v>3</v>
      </c>
      <c r="N2026" s="53">
        <f t="shared" si="350"/>
        <v>4</v>
      </c>
      <c r="S2026" s="55" t="str">
        <f t="shared" si="351"/>
        <v>C03222</v>
      </c>
      <c r="T2026" s="56">
        <f t="shared" si="352"/>
        <v>4</v>
      </c>
      <c r="U2026" s="57">
        <f t="shared" si="352"/>
        <v>4</v>
      </c>
      <c r="V2026" s="51" t="str">
        <f t="shared" si="353"/>
        <v>Loyal or Potential Loyalists</v>
      </c>
    </row>
    <row r="2027" spans="2:22" x14ac:dyDescent="0.25">
      <c r="B2027" t="s">
        <v>2065</v>
      </c>
      <c r="C2027" s="40">
        <v>45684</v>
      </c>
      <c r="D2027" s="2">
        <v>4</v>
      </c>
      <c r="E2027" s="4">
        <v>12750</v>
      </c>
      <c r="F2027" s="4"/>
      <c r="G2027" s="4" t="str">
        <f t="shared" si="343"/>
        <v>C03224</v>
      </c>
      <c r="H2027" s="40">
        <f t="shared" si="344"/>
        <v>45684</v>
      </c>
      <c r="I2027" s="2">
        <f t="shared" si="345"/>
        <v>4</v>
      </c>
      <c r="J2027" s="4">
        <f t="shared" si="346"/>
        <v>12750</v>
      </c>
      <c r="K2027">
        <f t="shared" si="347"/>
        <v>3</v>
      </c>
      <c r="L2027">
        <f t="shared" si="348"/>
        <v>5</v>
      </c>
      <c r="M2027">
        <f t="shared" si="349"/>
        <v>5</v>
      </c>
      <c r="N2027" s="53">
        <f t="shared" si="350"/>
        <v>4.333333333333333</v>
      </c>
      <c r="S2027" s="55" t="str">
        <f t="shared" si="351"/>
        <v>C03224</v>
      </c>
      <c r="T2027" s="56">
        <f t="shared" si="352"/>
        <v>4.333333333333333</v>
      </c>
      <c r="U2027" s="57">
        <f t="shared" si="352"/>
        <v>4.333333333333333</v>
      </c>
      <c r="V2027" s="51" t="str">
        <f t="shared" si="353"/>
        <v>Champions</v>
      </c>
    </row>
    <row r="2028" spans="2:22" x14ac:dyDescent="0.25">
      <c r="B2028" t="s">
        <v>2066</v>
      </c>
      <c r="C2028" s="40">
        <v>45395</v>
      </c>
      <c r="D2028" s="2">
        <v>1</v>
      </c>
      <c r="E2028" s="4">
        <v>3059.95</v>
      </c>
      <c r="F2028" s="4"/>
      <c r="G2028" s="4" t="str">
        <f t="shared" si="343"/>
        <v>C03225</v>
      </c>
      <c r="H2028" s="40">
        <f t="shared" si="344"/>
        <v>45395</v>
      </c>
      <c r="I2028" s="2">
        <f t="shared" si="345"/>
        <v>1</v>
      </c>
      <c r="J2028" s="4">
        <f t="shared" si="346"/>
        <v>3059.95</v>
      </c>
      <c r="K2028">
        <f t="shared" si="347"/>
        <v>2</v>
      </c>
      <c r="L2028">
        <f t="shared" si="348"/>
        <v>3</v>
      </c>
      <c r="M2028">
        <f t="shared" si="349"/>
        <v>4</v>
      </c>
      <c r="N2028" s="53">
        <f t="shared" si="350"/>
        <v>3</v>
      </c>
      <c r="S2028" s="55" t="str">
        <f t="shared" si="351"/>
        <v>C03225</v>
      </c>
      <c r="T2028" s="56">
        <f t="shared" si="352"/>
        <v>3</v>
      </c>
      <c r="U2028" s="57">
        <f t="shared" si="352"/>
        <v>3</v>
      </c>
      <c r="V2028" s="51" t="str">
        <f t="shared" si="353"/>
        <v>At Risk Customers</v>
      </c>
    </row>
    <row r="2029" spans="2:22" x14ac:dyDescent="0.25">
      <c r="B2029" t="s">
        <v>2067</v>
      </c>
      <c r="C2029" s="40">
        <v>45407</v>
      </c>
      <c r="D2029" s="2">
        <v>3</v>
      </c>
      <c r="E2029" s="4">
        <v>2815.96</v>
      </c>
      <c r="F2029" s="4"/>
      <c r="G2029" s="4" t="str">
        <f t="shared" si="343"/>
        <v>C03226</v>
      </c>
      <c r="H2029" s="40">
        <f t="shared" si="344"/>
        <v>45407</v>
      </c>
      <c r="I2029" s="2">
        <f t="shared" si="345"/>
        <v>3</v>
      </c>
      <c r="J2029" s="4">
        <f t="shared" si="346"/>
        <v>2815.96</v>
      </c>
      <c r="K2029">
        <f t="shared" si="347"/>
        <v>2</v>
      </c>
      <c r="L2029">
        <f t="shared" si="348"/>
        <v>4</v>
      </c>
      <c r="M2029">
        <f t="shared" si="349"/>
        <v>4</v>
      </c>
      <c r="N2029" s="53">
        <f t="shared" si="350"/>
        <v>3.3333333333333335</v>
      </c>
      <c r="S2029" s="55" t="str">
        <f t="shared" si="351"/>
        <v>C03226</v>
      </c>
      <c r="T2029" s="56">
        <f t="shared" si="352"/>
        <v>3.3333333333333335</v>
      </c>
      <c r="U2029" s="57">
        <f t="shared" si="352"/>
        <v>3.3333333333333335</v>
      </c>
      <c r="V2029" s="51" t="str">
        <f t="shared" si="353"/>
        <v>Loyal or Potential Loyalists</v>
      </c>
    </row>
    <row r="2030" spans="2:22" x14ac:dyDescent="0.25">
      <c r="B2030" t="s">
        <v>2068</v>
      </c>
      <c r="C2030" s="40">
        <v>45064</v>
      </c>
      <c r="D2030" s="2">
        <v>1</v>
      </c>
      <c r="E2030" s="4">
        <v>360.92</v>
      </c>
      <c r="F2030" s="4"/>
      <c r="G2030" s="4" t="str">
        <f t="shared" si="343"/>
        <v>C03227</v>
      </c>
      <c r="H2030" s="40">
        <f t="shared" si="344"/>
        <v>45064</v>
      </c>
      <c r="I2030" s="2">
        <f t="shared" si="345"/>
        <v>1</v>
      </c>
      <c r="J2030" s="4">
        <f t="shared" si="346"/>
        <v>360.92</v>
      </c>
      <c r="K2030">
        <f t="shared" si="347"/>
        <v>1</v>
      </c>
      <c r="L2030">
        <f t="shared" si="348"/>
        <v>3</v>
      </c>
      <c r="M2030">
        <f t="shared" si="349"/>
        <v>2</v>
      </c>
      <c r="N2030" s="53">
        <f t="shared" si="350"/>
        <v>2</v>
      </c>
      <c r="S2030" s="55" t="str">
        <f t="shared" si="351"/>
        <v>C03227</v>
      </c>
      <c r="T2030" s="56">
        <f t="shared" si="352"/>
        <v>2</v>
      </c>
      <c r="U2030" s="57">
        <f t="shared" si="352"/>
        <v>2</v>
      </c>
      <c r="V2030" s="51" t="str">
        <f t="shared" si="353"/>
        <v>Lost Customers</v>
      </c>
    </row>
    <row r="2031" spans="2:22" x14ac:dyDescent="0.25">
      <c r="B2031" t="s">
        <v>2069</v>
      </c>
      <c r="C2031" s="40">
        <v>45945</v>
      </c>
      <c r="D2031" s="2">
        <v>3</v>
      </c>
      <c r="E2031" s="4">
        <v>247.9</v>
      </c>
      <c r="F2031" s="4"/>
      <c r="G2031" s="4" t="str">
        <f t="shared" si="343"/>
        <v>C03230</v>
      </c>
      <c r="H2031" s="40">
        <f t="shared" si="344"/>
        <v>45945</v>
      </c>
      <c r="I2031" s="2">
        <f t="shared" si="345"/>
        <v>3</v>
      </c>
      <c r="J2031" s="4">
        <f t="shared" si="346"/>
        <v>247.9</v>
      </c>
      <c r="K2031">
        <f t="shared" si="347"/>
        <v>5</v>
      </c>
      <c r="L2031">
        <f t="shared" si="348"/>
        <v>4</v>
      </c>
      <c r="M2031">
        <f t="shared" si="349"/>
        <v>2</v>
      </c>
      <c r="N2031" s="53">
        <f t="shared" si="350"/>
        <v>3.6666666666666665</v>
      </c>
      <c r="S2031" s="55" t="str">
        <f t="shared" si="351"/>
        <v>C03230</v>
      </c>
      <c r="T2031" s="56">
        <f t="shared" si="352"/>
        <v>3.6666666666666665</v>
      </c>
      <c r="U2031" s="57">
        <f t="shared" si="352"/>
        <v>3.6666666666666665</v>
      </c>
      <c r="V2031" s="51" t="str">
        <f t="shared" si="353"/>
        <v>Loyal or Potential Loyalists</v>
      </c>
    </row>
    <row r="2032" spans="2:22" x14ac:dyDescent="0.25">
      <c r="B2032" t="s">
        <v>2070</v>
      </c>
      <c r="C2032" s="40">
        <v>45136</v>
      </c>
      <c r="D2032" s="2">
        <v>1</v>
      </c>
      <c r="E2032" s="4">
        <v>104.43</v>
      </c>
      <c r="F2032" s="4"/>
      <c r="G2032" s="4" t="str">
        <f t="shared" si="343"/>
        <v>C03231</v>
      </c>
      <c r="H2032" s="40">
        <f t="shared" si="344"/>
        <v>45136</v>
      </c>
      <c r="I2032" s="2">
        <f t="shared" si="345"/>
        <v>1</v>
      </c>
      <c r="J2032" s="4">
        <f t="shared" si="346"/>
        <v>104.43</v>
      </c>
      <c r="K2032">
        <f t="shared" si="347"/>
        <v>1</v>
      </c>
      <c r="L2032">
        <f t="shared" si="348"/>
        <v>3</v>
      </c>
      <c r="M2032">
        <f t="shared" si="349"/>
        <v>1</v>
      </c>
      <c r="N2032" s="53">
        <f t="shared" si="350"/>
        <v>1.6666666666666667</v>
      </c>
      <c r="S2032" s="55" t="str">
        <f t="shared" si="351"/>
        <v>C03231</v>
      </c>
      <c r="T2032" s="56">
        <f t="shared" si="352"/>
        <v>1.6666666666666667</v>
      </c>
      <c r="U2032" s="57">
        <f t="shared" si="352"/>
        <v>1.6666666666666667</v>
      </c>
      <c r="V2032" s="51" t="str">
        <f t="shared" si="353"/>
        <v>Lost Customers</v>
      </c>
    </row>
    <row r="2033" spans="2:22" x14ac:dyDescent="0.25">
      <c r="B2033" t="s">
        <v>2071</v>
      </c>
      <c r="C2033" s="40">
        <v>45636</v>
      </c>
      <c r="D2033" s="2">
        <v>1</v>
      </c>
      <c r="E2033" s="4">
        <v>982.68</v>
      </c>
      <c r="F2033" s="4"/>
      <c r="G2033" s="4" t="str">
        <f t="shared" si="343"/>
        <v>C03232</v>
      </c>
      <c r="H2033" s="40">
        <f t="shared" si="344"/>
        <v>45636</v>
      </c>
      <c r="I2033" s="2">
        <f t="shared" si="345"/>
        <v>1</v>
      </c>
      <c r="J2033" s="4">
        <f t="shared" si="346"/>
        <v>982.68</v>
      </c>
      <c r="K2033">
        <f t="shared" si="347"/>
        <v>3</v>
      </c>
      <c r="L2033">
        <f t="shared" si="348"/>
        <v>3</v>
      </c>
      <c r="M2033">
        <f t="shared" si="349"/>
        <v>3</v>
      </c>
      <c r="N2033" s="53">
        <f t="shared" si="350"/>
        <v>3</v>
      </c>
      <c r="S2033" s="55" t="str">
        <f t="shared" si="351"/>
        <v>C03232</v>
      </c>
      <c r="T2033" s="56">
        <f t="shared" si="352"/>
        <v>3</v>
      </c>
      <c r="U2033" s="57">
        <f t="shared" si="352"/>
        <v>3</v>
      </c>
      <c r="V2033" s="51" t="str">
        <f t="shared" si="353"/>
        <v>At Risk Customers</v>
      </c>
    </row>
    <row r="2034" spans="2:22" x14ac:dyDescent="0.25">
      <c r="B2034" t="s">
        <v>2072</v>
      </c>
      <c r="C2034" s="40">
        <v>45182</v>
      </c>
      <c r="D2034" s="2">
        <v>1</v>
      </c>
      <c r="E2034" s="4">
        <v>758.67</v>
      </c>
      <c r="F2034" s="4"/>
      <c r="G2034" s="4" t="str">
        <f t="shared" si="343"/>
        <v>C03233</v>
      </c>
      <c r="H2034" s="40">
        <f t="shared" si="344"/>
        <v>45182</v>
      </c>
      <c r="I2034" s="2">
        <f t="shared" si="345"/>
        <v>1</v>
      </c>
      <c r="J2034" s="4">
        <f t="shared" si="346"/>
        <v>758.67</v>
      </c>
      <c r="K2034">
        <f t="shared" si="347"/>
        <v>1</v>
      </c>
      <c r="L2034">
        <f t="shared" si="348"/>
        <v>3</v>
      </c>
      <c r="M2034">
        <f t="shared" si="349"/>
        <v>3</v>
      </c>
      <c r="N2034" s="53">
        <f t="shared" si="350"/>
        <v>2.3333333333333335</v>
      </c>
      <c r="S2034" s="55" t="str">
        <f t="shared" si="351"/>
        <v>C03233</v>
      </c>
      <c r="T2034" s="56">
        <f t="shared" si="352"/>
        <v>2.3333333333333335</v>
      </c>
      <c r="U2034" s="57">
        <f t="shared" si="352"/>
        <v>2.3333333333333335</v>
      </c>
      <c r="V2034" s="51" t="str">
        <f t="shared" si="353"/>
        <v>At Risk Customers</v>
      </c>
    </row>
    <row r="2035" spans="2:22" x14ac:dyDescent="0.25">
      <c r="B2035" t="s">
        <v>2073</v>
      </c>
      <c r="C2035" s="40">
        <v>45392</v>
      </c>
      <c r="D2035" s="2">
        <v>1</v>
      </c>
      <c r="E2035" s="4">
        <v>120.7</v>
      </c>
      <c r="F2035" s="4"/>
      <c r="G2035" s="4" t="str">
        <f t="shared" si="343"/>
        <v>C03235</v>
      </c>
      <c r="H2035" s="40">
        <f t="shared" si="344"/>
        <v>45392</v>
      </c>
      <c r="I2035" s="2">
        <f t="shared" si="345"/>
        <v>1</v>
      </c>
      <c r="J2035" s="4">
        <f t="shared" si="346"/>
        <v>120.7</v>
      </c>
      <c r="K2035">
        <f t="shared" si="347"/>
        <v>2</v>
      </c>
      <c r="L2035">
        <f t="shared" si="348"/>
        <v>3</v>
      </c>
      <c r="M2035">
        <f t="shared" si="349"/>
        <v>1</v>
      </c>
      <c r="N2035" s="53">
        <f t="shared" si="350"/>
        <v>2</v>
      </c>
      <c r="S2035" s="55" t="str">
        <f t="shared" si="351"/>
        <v>C03235</v>
      </c>
      <c r="T2035" s="56">
        <f t="shared" si="352"/>
        <v>2</v>
      </c>
      <c r="U2035" s="57">
        <f t="shared" si="352"/>
        <v>2</v>
      </c>
      <c r="V2035" s="51" t="str">
        <f t="shared" si="353"/>
        <v>Lost Customers</v>
      </c>
    </row>
    <row r="2036" spans="2:22" x14ac:dyDescent="0.25">
      <c r="B2036" t="s">
        <v>2074</v>
      </c>
      <c r="C2036" s="40">
        <v>45922</v>
      </c>
      <c r="D2036" s="2">
        <v>3</v>
      </c>
      <c r="E2036" s="4">
        <v>3760.74</v>
      </c>
      <c r="F2036" s="4"/>
      <c r="G2036" s="4" t="str">
        <f t="shared" si="343"/>
        <v>C03236</v>
      </c>
      <c r="H2036" s="40">
        <f t="shared" si="344"/>
        <v>45922</v>
      </c>
      <c r="I2036" s="2">
        <f t="shared" si="345"/>
        <v>3</v>
      </c>
      <c r="J2036" s="4">
        <f t="shared" si="346"/>
        <v>3760.74</v>
      </c>
      <c r="K2036">
        <f t="shared" si="347"/>
        <v>4</v>
      </c>
      <c r="L2036">
        <f t="shared" si="348"/>
        <v>4</v>
      </c>
      <c r="M2036">
        <f t="shared" si="349"/>
        <v>5</v>
      </c>
      <c r="N2036" s="53">
        <f t="shared" si="350"/>
        <v>4.333333333333333</v>
      </c>
      <c r="S2036" s="55" t="str">
        <f t="shared" si="351"/>
        <v>C03236</v>
      </c>
      <c r="T2036" s="56">
        <f t="shared" si="352"/>
        <v>4.333333333333333</v>
      </c>
      <c r="U2036" s="57">
        <f t="shared" si="352"/>
        <v>4.333333333333333</v>
      </c>
      <c r="V2036" s="51" t="str">
        <f t="shared" si="353"/>
        <v>Champions</v>
      </c>
    </row>
    <row r="2037" spans="2:22" x14ac:dyDescent="0.25">
      <c r="B2037" t="s">
        <v>2075</v>
      </c>
      <c r="C2037" s="40">
        <v>45951</v>
      </c>
      <c r="D2037" s="2">
        <v>6</v>
      </c>
      <c r="E2037" s="4">
        <v>5733.92</v>
      </c>
      <c r="F2037" s="4"/>
      <c r="G2037" s="4" t="str">
        <f t="shared" si="343"/>
        <v>C03240</v>
      </c>
      <c r="H2037" s="40">
        <f t="shared" si="344"/>
        <v>45951</v>
      </c>
      <c r="I2037" s="2">
        <f t="shared" si="345"/>
        <v>6</v>
      </c>
      <c r="J2037" s="4">
        <f t="shared" si="346"/>
        <v>5733.92</v>
      </c>
      <c r="K2037">
        <f t="shared" si="347"/>
        <v>5</v>
      </c>
      <c r="L2037">
        <f t="shared" si="348"/>
        <v>5</v>
      </c>
      <c r="M2037">
        <f t="shared" si="349"/>
        <v>5</v>
      </c>
      <c r="N2037" s="53">
        <f t="shared" si="350"/>
        <v>5</v>
      </c>
      <c r="S2037" s="55" t="str">
        <f t="shared" si="351"/>
        <v>C03240</v>
      </c>
      <c r="T2037" s="56">
        <f t="shared" si="352"/>
        <v>5</v>
      </c>
      <c r="U2037" s="57">
        <f t="shared" si="352"/>
        <v>5</v>
      </c>
      <c r="V2037" s="51" t="str">
        <f t="shared" si="353"/>
        <v>Champions</v>
      </c>
    </row>
    <row r="2038" spans="2:22" x14ac:dyDescent="0.25">
      <c r="B2038" t="s">
        <v>2076</v>
      </c>
      <c r="C2038" s="40">
        <v>45967</v>
      </c>
      <c r="D2038" s="2">
        <v>6</v>
      </c>
      <c r="E2038" s="4">
        <v>2209.64</v>
      </c>
      <c r="F2038" s="4"/>
      <c r="G2038" s="4" t="str">
        <f t="shared" si="343"/>
        <v>C03242</v>
      </c>
      <c r="H2038" s="40">
        <f t="shared" si="344"/>
        <v>45967</v>
      </c>
      <c r="I2038" s="2">
        <f t="shared" si="345"/>
        <v>6</v>
      </c>
      <c r="J2038" s="4">
        <f t="shared" si="346"/>
        <v>2209.64</v>
      </c>
      <c r="K2038">
        <f t="shared" si="347"/>
        <v>5</v>
      </c>
      <c r="L2038">
        <f t="shared" si="348"/>
        <v>5</v>
      </c>
      <c r="M2038">
        <f t="shared" si="349"/>
        <v>4</v>
      </c>
      <c r="N2038" s="53">
        <f t="shared" si="350"/>
        <v>4.666666666666667</v>
      </c>
      <c r="S2038" s="55" t="str">
        <f t="shared" si="351"/>
        <v>C03242</v>
      </c>
      <c r="T2038" s="56">
        <f t="shared" si="352"/>
        <v>4.666666666666667</v>
      </c>
      <c r="U2038" s="57">
        <f t="shared" si="352"/>
        <v>4.666666666666667</v>
      </c>
      <c r="V2038" s="51" t="str">
        <f t="shared" si="353"/>
        <v>Champions</v>
      </c>
    </row>
    <row r="2039" spans="2:22" x14ac:dyDescent="0.25">
      <c r="B2039" t="s">
        <v>2077</v>
      </c>
      <c r="C2039" s="40">
        <v>45938</v>
      </c>
      <c r="D2039" s="2">
        <v>15</v>
      </c>
      <c r="E2039" s="4">
        <v>12956.09</v>
      </c>
      <c r="F2039" s="4"/>
      <c r="G2039" s="4" t="str">
        <f t="shared" si="343"/>
        <v>C03243</v>
      </c>
      <c r="H2039" s="40">
        <f t="shared" si="344"/>
        <v>45938</v>
      </c>
      <c r="I2039" s="2">
        <f t="shared" si="345"/>
        <v>15</v>
      </c>
      <c r="J2039" s="4">
        <f t="shared" si="346"/>
        <v>12956.09</v>
      </c>
      <c r="K2039">
        <f t="shared" si="347"/>
        <v>4</v>
      </c>
      <c r="L2039">
        <f t="shared" si="348"/>
        <v>5</v>
      </c>
      <c r="M2039">
        <f t="shared" si="349"/>
        <v>5</v>
      </c>
      <c r="N2039" s="53">
        <f t="shared" si="350"/>
        <v>4.666666666666667</v>
      </c>
      <c r="S2039" s="55" t="str">
        <f t="shared" si="351"/>
        <v>C03243</v>
      </c>
      <c r="T2039" s="56">
        <f t="shared" si="352"/>
        <v>4.666666666666667</v>
      </c>
      <c r="U2039" s="57">
        <f t="shared" si="352"/>
        <v>4.666666666666667</v>
      </c>
      <c r="V2039" s="51" t="str">
        <f t="shared" si="353"/>
        <v>Champions</v>
      </c>
    </row>
    <row r="2040" spans="2:22" x14ac:dyDescent="0.25">
      <c r="B2040" t="s">
        <v>2078</v>
      </c>
      <c r="C2040" s="40">
        <v>45175</v>
      </c>
      <c r="D2040" s="2">
        <v>1</v>
      </c>
      <c r="E2040" s="4">
        <v>466.82</v>
      </c>
      <c r="F2040" s="4"/>
      <c r="G2040" s="4" t="str">
        <f t="shared" si="343"/>
        <v>C03244</v>
      </c>
      <c r="H2040" s="40">
        <f t="shared" si="344"/>
        <v>45175</v>
      </c>
      <c r="I2040" s="2">
        <f t="shared" si="345"/>
        <v>1</v>
      </c>
      <c r="J2040" s="4">
        <f t="shared" si="346"/>
        <v>466.82</v>
      </c>
      <c r="K2040">
        <f t="shared" si="347"/>
        <v>1</v>
      </c>
      <c r="L2040">
        <f t="shared" si="348"/>
        <v>3</v>
      </c>
      <c r="M2040">
        <f t="shared" si="349"/>
        <v>3</v>
      </c>
      <c r="N2040" s="53">
        <f t="shared" si="350"/>
        <v>2.3333333333333335</v>
      </c>
      <c r="S2040" s="55" t="str">
        <f t="shared" si="351"/>
        <v>C03244</v>
      </c>
      <c r="T2040" s="56">
        <f t="shared" si="352"/>
        <v>2.3333333333333335</v>
      </c>
      <c r="U2040" s="57">
        <f t="shared" si="352"/>
        <v>2.3333333333333335</v>
      </c>
      <c r="V2040" s="51" t="str">
        <f t="shared" si="353"/>
        <v>At Risk Customers</v>
      </c>
    </row>
    <row r="2041" spans="2:22" x14ac:dyDescent="0.25">
      <c r="B2041" t="s">
        <v>2079</v>
      </c>
      <c r="C2041" s="40">
        <v>45300</v>
      </c>
      <c r="D2041" s="2">
        <v>1</v>
      </c>
      <c r="E2041" s="4">
        <v>71.72</v>
      </c>
      <c r="F2041" s="4"/>
      <c r="G2041" s="4" t="str">
        <f t="shared" si="343"/>
        <v>C03245</v>
      </c>
      <c r="H2041" s="40">
        <f t="shared" si="344"/>
        <v>45300</v>
      </c>
      <c r="I2041" s="2">
        <f t="shared" si="345"/>
        <v>1</v>
      </c>
      <c r="J2041" s="4">
        <f t="shared" si="346"/>
        <v>71.72</v>
      </c>
      <c r="K2041">
        <f t="shared" si="347"/>
        <v>1</v>
      </c>
      <c r="L2041">
        <f t="shared" si="348"/>
        <v>3</v>
      </c>
      <c r="M2041">
        <f t="shared" si="349"/>
        <v>1</v>
      </c>
      <c r="N2041" s="53">
        <f t="shared" si="350"/>
        <v>1.6666666666666667</v>
      </c>
      <c r="S2041" s="55" t="str">
        <f t="shared" si="351"/>
        <v>C03245</v>
      </c>
      <c r="T2041" s="56">
        <f t="shared" si="352"/>
        <v>1.6666666666666667</v>
      </c>
      <c r="U2041" s="57">
        <f t="shared" si="352"/>
        <v>1.6666666666666667</v>
      </c>
      <c r="V2041" s="51" t="str">
        <f t="shared" si="353"/>
        <v>Lost Customers</v>
      </c>
    </row>
    <row r="2042" spans="2:22" x14ac:dyDescent="0.25">
      <c r="B2042" t="s">
        <v>2080</v>
      </c>
      <c r="C2042" s="40">
        <v>45171</v>
      </c>
      <c r="D2042" s="2">
        <v>1</v>
      </c>
      <c r="E2042" s="4">
        <v>63.15</v>
      </c>
      <c r="F2042" s="4"/>
      <c r="G2042" s="4" t="str">
        <f t="shared" si="343"/>
        <v>C03247</v>
      </c>
      <c r="H2042" s="40">
        <f t="shared" si="344"/>
        <v>45171</v>
      </c>
      <c r="I2042" s="2">
        <f t="shared" si="345"/>
        <v>1</v>
      </c>
      <c r="J2042" s="4">
        <f t="shared" si="346"/>
        <v>63.15</v>
      </c>
      <c r="K2042">
        <f t="shared" si="347"/>
        <v>1</v>
      </c>
      <c r="L2042">
        <f t="shared" si="348"/>
        <v>3</v>
      </c>
      <c r="M2042">
        <f t="shared" si="349"/>
        <v>1</v>
      </c>
      <c r="N2042" s="53">
        <f t="shared" si="350"/>
        <v>1.6666666666666667</v>
      </c>
      <c r="S2042" s="55" t="str">
        <f t="shared" si="351"/>
        <v>C03247</v>
      </c>
      <c r="T2042" s="56">
        <f t="shared" si="352"/>
        <v>1.6666666666666667</v>
      </c>
      <c r="U2042" s="57">
        <f t="shared" si="352"/>
        <v>1.6666666666666667</v>
      </c>
      <c r="V2042" s="51" t="str">
        <f t="shared" si="353"/>
        <v>Lost Customers</v>
      </c>
    </row>
    <row r="2043" spans="2:22" x14ac:dyDescent="0.25">
      <c r="B2043" t="s">
        <v>2081</v>
      </c>
      <c r="C2043" s="40">
        <v>45967</v>
      </c>
      <c r="D2043" s="2">
        <v>2</v>
      </c>
      <c r="E2043" s="4">
        <v>708.32</v>
      </c>
      <c r="F2043" s="4"/>
      <c r="G2043" s="4" t="str">
        <f t="shared" si="343"/>
        <v>C03248</v>
      </c>
      <c r="H2043" s="40">
        <f t="shared" si="344"/>
        <v>45967</v>
      </c>
      <c r="I2043" s="2">
        <f t="shared" si="345"/>
        <v>2</v>
      </c>
      <c r="J2043" s="4">
        <f t="shared" si="346"/>
        <v>708.32</v>
      </c>
      <c r="K2043">
        <f t="shared" si="347"/>
        <v>5</v>
      </c>
      <c r="L2043">
        <f t="shared" si="348"/>
        <v>4</v>
      </c>
      <c r="M2043">
        <f t="shared" si="349"/>
        <v>3</v>
      </c>
      <c r="N2043" s="53">
        <f t="shared" si="350"/>
        <v>4</v>
      </c>
      <c r="S2043" s="55" t="str">
        <f t="shared" si="351"/>
        <v>C03248</v>
      </c>
      <c r="T2043" s="56">
        <f t="shared" si="352"/>
        <v>4</v>
      </c>
      <c r="U2043" s="57">
        <f t="shared" si="352"/>
        <v>4</v>
      </c>
      <c r="V2043" s="51" t="str">
        <f t="shared" si="353"/>
        <v>Loyal or Potential Loyalists</v>
      </c>
    </row>
    <row r="2044" spans="2:22" x14ac:dyDescent="0.25">
      <c r="B2044" t="s">
        <v>2082</v>
      </c>
      <c r="C2044" s="40">
        <v>45990</v>
      </c>
      <c r="D2044" s="2">
        <v>14</v>
      </c>
      <c r="E2044" s="4">
        <v>4942.1000000000004</v>
      </c>
      <c r="F2044" s="4"/>
      <c r="G2044" s="4" t="str">
        <f t="shared" si="343"/>
        <v>C03249</v>
      </c>
      <c r="H2044" s="40">
        <f t="shared" si="344"/>
        <v>45990</v>
      </c>
      <c r="I2044" s="2">
        <f t="shared" si="345"/>
        <v>14</v>
      </c>
      <c r="J2044" s="4">
        <f t="shared" si="346"/>
        <v>4942.1000000000004</v>
      </c>
      <c r="K2044">
        <f t="shared" si="347"/>
        <v>5</v>
      </c>
      <c r="L2044">
        <f t="shared" si="348"/>
        <v>5</v>
      </c>
      <c r="M2044">
        <f t="shared" si="349"/>
        <v>5</v>
      </c>
      <c r="N2044" s="53">
        <f t="shared" si="350"/>
        <v>5</v>
      </c>
      <c r="S2044" s="55" t="str">
        <f t="shared" si="351"/>
        <v>C03249</v>
      </c>
      <c r="T2044" s="56">
        <f t="shared" si="352"/>
        <v>5</v>
      </c>
      <c r="U2044" s="57">
        <f t="shared" si="352"/>
        <v>5</v>
      </c>
      <c r="V2044" s="51" t="str">
        <f t="shared" si="353"/>
        <v>Champions</v>
      </c>
    </row>
    <row r="2045" spans="2:22" x14ac:dyDescent="0.25">
      <c r="B2045" t="s">
        <v>2083</v>
      </c>
      <c r="C2045" s="40">
        <v>46025</v>
      </c>
      <c r="D2045" s="2">
        <v>49</v>
      </c>
      <c r="E2045" s="4">
        <v>35813.75</v>
      </c>
      <c r="F2045" s="4"/>
      <c r="G2045" s="4" t="str">
        <f t="shared" si="343"/>
        <v>C03252</v>
      </c>
      <c r="H2045" s="40">
        <f t="shared" si="344"/>
        <v>46025</v>
      </c>
      <c r="I2045" s="2">
        <f t="shared" si="345"/>
        <v>49</v>
      </c>
      <c r="J2045" s="4">
        <f t="shared" si="346"/>
        <v>35813.75</v>
      </c>
      <c r="K2045">
        <f t="shared" si="347"/>
        <v>5</v>
      </c>
      <c r="L2045">
        <f t="shared" si="348"/>
        <v>5</v>
      </c>
      <c r="M2045">
        <f t="shared" si="349"/>
        <v>5</v>
      </c>
      <c r="N2045" s="53">
        <f t="shared" si="350"/>
        <v>5</v>
      </c>
      <c r="S2045" s="55" t="str">
        <f t="shared" si="351"/>
        <v>C03252</v>
      </c>
      <c r="T2045" s="56">
        <f t="shared" si="352"/>
        <v>5</v>
      </c>
      <c r="U2045" s="57">
        <f t="shared" si="352"/>
        <v>5</v>
      </c>
      <c r="V2045" s="51" t="str">
        <f t="shared" si="353"/>
        <v>Champions</v>
      </c>
    </row>
    <row r="2046" spans="2:22" x14ac:dyDescent="0.25">
      <c r="B2046" t="s">
        <v>2084</v>
      </c>
      <c r="C2046" s="40">
        <v>45713</v>
      </c>
      <c r="D2046" s="2">
        <v>1</v>
      </c>
      <c r="E2046" s="4">
        <v>331.19</v>
      </c>
      <c r="F2046" s="4"/>
      <c r="G2046" s="4" t="str">
        <f t="shared" si="343"/>
        <v>C03255</v>
      </c>
      <c r="H2046" s="40">
        <f t="shared" si="344"/>
        <v>45713</v>
      </c>
      <c r="I2046" s="2">
        <f t="shared" si="345"/>
        <v>1</v>
      </c>
      <c r="J2046" s="4">
        <f t="shared" si="346"/>
        <v>331.19</v>
      </c>
      <c r="K2046">
        <f t="shared" si="347"/>
        <v>3</v>
      </c>
      <c r="L2046">
        <f t="shared" si="348"/>
        <v>3</v>
      </c>
      <c r="M2046">
        <f t="shared" si="349"/>
        <v>2</v>
      </c>
      <c r="N2046" s="53">
        <f t="shared" si="350"/>
        <v>2.6666666666666665</v>
      </c>
      <c r="S2046" s="55" t="str">
        <f t="shared" si="351"/>
        <v>C03255</v>
      </c>
      <c r="T2046" s="56">
        <f t="shared" si="352"/>
        <v>2.6666666666666665</v>
      </c>
      <c r="U2046" s="57">
        <f t="shared" si="352"/>
        <v>2.6666666666666665</v>
      </c>
      <c r="V2046" s="51" t="str">
        <f t="shared" si="353"/>
        <v>At Risk Customers</v>
      </c>
    </row>
    <row r="2047" spans="2:22" x14ac:dyDescent="0.25">
      <c r="B2047" t="s">
        <v>2085</v>
      </c>
      <c r="C2047" s="40">
        <v>45131</v>
      </c>
      <c r="D2047" s="2">
        <v>2</v>
      </c>
      <c r="E2047" s="4">
        <v>4401.88</v>
      </c>
      <c r="F2047" s="4"/>
      <c r="G2047" s="4" t="str">
        <f t="shared" si="343"/>
        <v>C03257</v>
      </c>
      <c r="H2047" s="40">
        <f t="shared" si="344"/>
        <v>45131</v>
      </c>
      <c r="I2047" s="2">
        <f t="shared" si="345"/>
        <v>2</v>
      </c>
      <c r="J2047" s="4">
        <f t="shared" si="346"/>
        <v>4401.88</v>
      </c>
      <c r="K2047">
        <f t="shared" si="347"/>
        <v>1</v>
      </c>
      <c r="L2047">
        <f t="shared" si="348"/>
        <v>4</v>
      </c>
      <c r="M2047">
        <f t="shared" si="349"/>
        <v>5</v>
      </c>
      <c r="N2047" s="53">
        <f t="shared" si="350"/>
        <v>3.3333333333333335</v>
      </c>
      <c r="S2047" s="55" t="str">
        <f t="shared" si="351"/>
        <v>C03257</v>
      </c>
      <c r="T2047" s="56">
        <f t="shared" si="352"/>
        <v>3.3333333333333335</v>
      </c>
      <c r="U2047" s="57">
        <f t="shared" si="352"/>
        <v>3.3333333333333335</v>
      </c>
      <c r="V2047" s="51" t="str">
        <f t="shared" si="353"/>
        <v>Loyal or Potential Loyalists</v>
      </c>
    </row>
    <row r="2048" spans="2:22" x14ac:dyDescent="0.25">
      <c r="B2048" t="s">
        <v>2086</v>
      </c>
      <c r="C2048" s="40">
        <v>45530</v>
      </c>
      <c r="D2048" s="2">
        <v>2</v>
      </c>
      <c r="E2048" s="4">
        <v>3921.41</v>
      </c>
      <c r="F2048" s="4"/>
      <c r="G2048" s="4" t="str">
        <f t="shared" si="343"/>
        <v>C03261</v>
      </c>
      <c r="H2048" s="40">
        <f t="shared" si="344"/>
        <v>45530</v>
      </c>
      <c r="I2048" s="2">
        <f t="shared" si="345"/>
        <v>2</v>
      </c>
      <c r="J2048" s="4">
        <f t="shared" si="346"/>
        <v>3921.41</v>
      </c>
      <c r="K2048">
        <f t="shared" si="347"/>
        <v>2</v>
      </c>
      <c r="L2048">
        <f t="shared" si="348"/>
        <v>4</v>
      </c>
      <c r="M2048">
        <f t="shared" si="349"/>
        <v>5</v>
      </c>
      <c r="N2048" s="53">
        <f t="shared" si="350"/>
        <v>3.6666666666666665</v>
      </c>
      <c r="S2048" s="55" t="str">
        <f t="shared" si="351"/>
        <v>C03261</v>
      </c>
      <c r="T2048" s="56">
        <f t="shared" si="352"/>
        <v>3.6666666666666665</v>
      </c>
      <c r="U2048" s="57">
        <f t="shared" si="352"/>
        <v>3.6666666666666665</v>
      </c>
      <c r="V2048" s="51" t="str">
        <f t="shared" si="353"/>
        <v>Loyal or Potential Loyalists</v>
      </c>
    </row>
    <row r="2049" spans="2:22" x14ac:dyDescent="0.25">
      <c r="B2049" t="s">
        <v>2087</v>
      </c>
      <c r="C2049" s="40">
        <v>45915</v>
      </c>
      <c r="D2049" s="2">
        <v>7</v>
      </c>
      <c r="E2049" s="4">
        <v>3864.28</v>
      </c>
      <c r="F2049" s="4"/>
      <c r="G2049" s="4" t="str">
        <f t="shared" si="343"/>
        <v>C03262</v>
      </c>
      <c r="H2049" s="40">
        <f t="shared" si="344"/>
        <v>45915</v>
      </c>
      <c r="I2049" s="2">
        <f t="shared" si="345"/>
        <v>7</v>
      </c>
      <c r="J2049" s="4">
        <f t="shared" si="346"/>
        <v>3864.28</v>
      </c>
      <c r="K2049">
        <f t="shared" si="347"/>
        <v>4</v>
      </c>
      <c r="L2049">
        <f t="shared" si="348"/>
        <v>5</v>
      </c>
      <c r="M2049">
        <f t="shared" si="349"/>
        <v>5</v>
      </c>
      <c r="N2049" s="53">
        <f t="shared" si="350"/>
        <v>4.666666666666667</v>
      </c>
      <c r="S2049" s="55" t="str">
        <f t="shared" si="351"/>
        <v>C03262</v>
      </c>
      <c r="T2049" s="56">
        <f t="shared" si="352"/>
        <v>4.666666666666667</v>
      </c>
      <c r="U2049" s="57">
        <f t="shared" si="352"/>
        <v>4.666666666666667</v>
      </c>
      <c r="V2049" s="51" t="str">
        <f t="shared" si="353"/>
        <v>Champions</v>
      </c>
    </row>
    <row r="2050" spans="2:22" x14ac:dyDescent="0.25">
      <c r="B2050" t="s">
        <v>2088</v>
      </c>
      <c r="C2050" s="40">
        <v>45380</v>
      </c>
      <c r="D2050" s="2">
        <v>3</v>
      </c>
      <c r="E2050" s="4">
        <v>570.41</v>
      </c>
      <c r="F2050" s="4"/>
      <c r="G2050" s="4" t="str">
        <f t="shared" si="343"/>
        <v>C03263</v>
      </c>
      <c r="H2050" s="40">
        <f t="shared" si="344"/>
        <v>45380</v>
      </c>
      <c r="I2050" s="2">
        <f t="shared" si="345"/>
        <v>3</v>
      </c>
      <c r="J2050" s="4">
        <f t="shared" si="346"/>
        <v>570.41</v>
      </c>
      <c r="K2050">
        <f t="shared" si="347"/>
        <v>2</v>
      </c>
      <c r="L2050">
        <f t="shared" si="348"/>
        <v>4</v>
      </c>
      <c r="M2050">
        <f t="shared" si="349"/>
        <v>3</v>
      </c>
      <c r="N2050" s="53">
        <f t="shared" si="350"/>
        <v>3</v>
      </c>
      <c r="S2050" s="55" t="str">
        <f t="shared" si="351"/>
        <v>C03263</v>
      </c>
      <c r="T2050" s="56">
        <f t="shared" si="352"/>
        <v>3</v>
      </c>
      <c r="U2050" s="57">
        <f t="shared" si="352"/>
        <v>3</v>
      </c>
      <c r="V2050" s="51" t="str">
        <f t="shared" si="353"/>
        <v>At Risk Customers</v>
      </c>
    </row>
    <row r="2051" spans="2:22" x14ac:dyDescent="0.25">
      <c r="B2051" t="s">
        <v>2089</v>
      </c>
      <c r="C2051" s="40">
        <v>45274</v>
      </c>
      <c r="D2051" s="2">
        <v>1</v>
      </c>
      <c r="E2051" s="4">
        <v>59.33</v>
      </c>
      <c r="F2051" s="4"/>
      <c r="G2051" s="4" t="str">
        <f t="shared" si="343"/>
        <v>C03264</v>
      </c>
      <c r="H2051" s="40">
        <f t="shared" si="344"/>
        <v>45274</v>
      </c>
      <c r="I2051" s="2">
        <f t="shared" si="345"/>
        <v>1</v>
      </c>
      <c r="J2051" s="4">
        <f t="shared" si="346"/>
        <v>59.33</v>
      </c>
      <c r="K2051">
        <f t="shared" si="347"/>
        <v>1</v>
      </c>
      <c r="L2051">
        <f t="shared" si="348"/>
        <v>3</v>
      </c>
      <c r="M2051">
        <f t="shared" si="349"/>
        <v>1</v>
      </c>
      <c r="N2051" s="53">
        <f t="shared" si="350"/>
        <v>1.6666666666666667</v>
      </c>
      <c r="S2051" s="55" t="str">
        <f t="shared" si="351"/>
        <v>C03264</v>
      </c>
      <c r="T2051" s="56">
        <f t="shared" si="352"/>
        <v>1.6666666666666667</v>
      </c>
      <c r="U2051" s="57">
        <f t="shared" si="352"/>
        <v>1.6666666666666667</v>
      </c>
      <c r="V2051" s="51" t="str">
        <f t="shared" si="353"/>
        <v>Lost Customers</v>
      </c>
    </row>
    <row r="2052" spans="2:22" x14ac:dyDescent="0.25">
      <c r="B2052" t="s">
        <v>2090</v>
      </c>
      <c r="C2052" s="40">
        <v>45871</v>
      </c>
      <c r="D2052" s="2">
        <v>2</v>
      </c>
      <c r="E2052" s="4">
        <v>428.33</v>
      </c>
      <c r="F2052" s="4"/>
      <c r="G2052" s="4" t="str">
        <f t="shared" ref="G2052:G2115" si="354">B2052</f>
        <v>C03265</v>
      </c>
      <c r="H2052" s="40">
        <f t="shared" ref="H2052:H2115" si="355">C2052</f>
        <v>45871</v>
      </c>
      <c r="I2052" s="2">
        <f t="shared" ref="I2052:I2115" si="356">D2052</f>
        <v>2</v>
      </c>
      <c r="J2052" s="4">
        <f t="shared" ref="J2052:J2115" si="357">E2052</f>
        <v>428.33</v>
      </c>
      <c r="K2052">
        <f t="shared" ref="K2052:K2115" si="358">VLOOKUP(H2052,$P$5:$Q$9,2,TRUE)</f>
        <v>4</v>
      </c>
      <c r="L2052">
        <f t="shared" ref="L2052:L2115" si="359">VLOOKUP(I2052,$P$12:$Q$16,2,TRUE)</f>
        <v>4</v>
      </c>
      <c r="M2052">
        <f t="shared" ref="M2052:M2115" si="360">VLOOKUP(J2052,$P$19:$Q$23,2,TRUE)</f>
        <v>2</v>
      </c>
      <c r="N2052" s="53">
        <f t="shared" ref="N2052:N2115" si="361">(K2052+L2052+M2052)/3</f>
        <v>3.3333333333333335</v>
      </c>
      <c r="S2052" s="55" t="str">
        <f t="shared" ref="S2052:S2115" si="362">G2052</f>
        <v>C03265</v>
      </c>
      <c r="T2052" s="56">
        <f t="shared" ref="T2052:U2115" si="363">$N2052</f>
        <v>3.3333333333333335</v>
      </c>
      <c r="U2052" s="57">
        <f t="shared" si="363"/>
        <v>3.3333333333333335</v>
      </c>
      <c r="V2052" s="51" t="str">
        <f t="shared" ref="V2052:V2115" si="364">IF(U2052&gt;4,"Champions",IF(AND(U2052&gt;3,U2052&lt;=4),"Loyal or Potential Loyalists",IF(AND(U2052&gt;2,U2052&lt;=3),"At Risk Customers","Lost Customers")))</f>
        <v>Loyal or Potential Loyalists</v>
      </c>
    </row>
    <row r="2053" spans="2:22" x14ac:dyDescent="0.25">
      <c r="B2053" t="s">
        <v>2091</v>
      </c>
      <c r="C2053" s="40">
        <v>45951</v>
      </c>
      <c r="D2053" s="2">
        <v>1</v>
      </c>
      <c r="E2053" s="4">
        <v>73.58</v>
      </c>
      <c r="F2053" s="4"/>
      <c r="G2053" s="4" t="str">
        <f t="shared" si="354"/>
        <v>C03266</v>
      </c>
      <c r="H2053" s="40">
        <f t="shared" si="355"/>
        <v>45951</v>
      </c>
      <c r="I2053" s="2">
        <f t="shared" si="356"/>
        <v>1</v>
      </c>
      <c r="J2053" s="4">
        <f t="shared" si="357"/>
        <v>73.58</v>
      </c>
      <c r="K2053">
        <f t="shared" si="358"/>
        <v>5</v>
      </c>
      <c r="L2053">
        <f t="shared" si="359"/>
        <v>3</v>
      </c>
      <c r="M2053">
        <f t="shared" si="360"/>
        <v>1</v>
      </c>
      <c r="N2053" s="53">
        <f t="shared" si="361"/>
        <v>3</v>
      </c>
      <c r="S2053" s="55" t="str">
        <f t="shared" si="362"/>
        <v>C03266</v>
      </c>
      <c r="T2053" s="56">
        <f t="shared" si="363"/>
        <v>3</v>
      </c>
      <c r="U2053" s="57">
        <f t="shared" si="363"/>
        <v>3</v>
      </c>
      <c r="V2053" s="51" t="str">
        <f t="shared" si="364"/>
        <v>At Risk Customers</v>
      </c>
    </row>
    <row r="2054" spans="2:22" x14ac:dyDescent="0.25">
      <c r="B2054" t="s">
        <v>2092</v>
      </c>
      <c r="C2054" s="40">
        <v>45864</v>
      </c>
      <c r="D2054" s="2">
        <v>4</v>
      </c>
      <c r="E2054" s="4">
        <v>1107.08</v>
      </c>
      <c r="F2054" s="4"/>
      <c r="G2054" s="4" t="str">
        <f t="shared" si="354"/>
        <v>C03267</v>
      </c>
      <c r="H2054" s="40">
        <f t="shared" si="355"/>
        <v>45864</v>
      </c>
      <c r="I2054" s="2">
        <f t="shared" si="356"/>
        <v>4</v>
      </c>
      <c r="J2054" s="4">
        <f t="shared" si="357"/>
        <v>1107.08</v>
      </c>
      <c r="K2054">
        <f t="shared" si="358"/>
        <v>4</v>
      </c>
      <c r="L2054">
        <f t="shared" si="359"/>
        <v>5</v>
      </c>
      <c r="M2054">
        <f t="shared" si="360"/>
        <v>3</v>
      </c>
      <c r="N2054" s="53">
        <f t="shared" si="361"/>
        <v>4</v>
      </c>
      <c r="S2054" s="55" t="str">
        <f t="shared" si="362"/>
        <v>C03267</v>
      </c>
      <c r="T2054" s="56">
        <f t="shared" si="363"/>
        <v>4</v>
      </c>
      <c r="U2054" s="57">
        <f t="shared" si="363"/>
        <v>4</v>
      </c>
      <c r="V2054" s="51" t="str">
        <f t="shared" si="364"/>
        <v>Loyal or Potential Loyalists</v>
      </c>
    </row>
    <row r="2055" spans="2:22" x14ac:dyDescent="0.25">
      <c r="B2055" t="s">
        <v>2093</v>
      </c>
      <c r="C2055" s="40">
        <v>45717</v>
      </c>
      <c r="D2055" s="2">
        <v>1</v>
      </c>
      <c r="E2055" s="4">
        <v>74.180000000000007</v>
      </c>
      <c r="F2055" s="4"/>
      <c r="G2055" s="4" t="str">
        <f t="shared" si="354"/>
        <v>C03269</v>
      </c>
      <c r="H2055" s="40">
        <f t="shared" si="355"/>
        <v>45717</v>
      </c>
      <c r="I2055" s="2">
        <f t="shared" si="356"/>
        <v>1</v>
      </c>
      <c r="J2055" s="4">
        <f t="shared" si="357"/>
        <v>74.180000000000007</v>
      </c>
      <c r="K2055">
        <f t="shared" si="358"/>
        <v>3</v>
      </c>
      <c r="L2055">
        <f t="shared" si="359"/>
        <v>3</v>
      </c>
      <c r="M2055">
        <f t="shared" si="360"/>
        <v>1</v>
      </c>
      <c r="N2055" s="53">
        <f t="shared" si="361"/>
        <v>2.3333333333333335</v>
      </c>
      <c r="S2055" s="55" t="str">
        <f t="shared" si="362"/>
        <v>C03269</v>
      </c>
      <c r="T2055" s="56">
        <f t="shared" si="363"/>
        <v>2.3333333333333335</v>
      </c>
      <c r="U2055" s="57">
        <f t="shared" si="363"/>
        <v>2.3333333333333335</v>
      </c>
      <c r="V2055" s="51" t="str">
        <f t="shared" si="364"/>
        <v>At Risk Customers</v>
      </c>
    </row>
    <row r="2056" spans="2:22" x14ac:dyDescent="0.25">
      <c r="B2056" t="s">
        <v>2094</v>
      </c>
      <c r="C2056" s="40">
        <v>45680</v>
      </c>
      <c r="D2056" s="2">
        <v>2</v>
      </c>
      <c r="E2056" s="4">
        <v>653.04</v>
      </c>
      <c r="F2056" s="4"/>
      <c r="G2056" s="4" t="str">
        <f t="shared" si="354"/>
        <v>C03270</v>
      </c>
      <c r="H2056" s="40">
        <f t="shared" si="355"/>
        <v>45680</v>
      </c>
      <c r="I2056" s="2">
        <f t="shared" si="356"/>
        <v>2</v>
      </c>
      <c r="J2056" s="4">
        <f t="shared" si="357"/>
        <v>653.04</v>
      </c>
      <c r="K2056">
        <f t="shared" si="358"/>
        <v>3</v>
      </c>
      <c r="L2056">
        <f t="shared" si="359"/>
        <v>4</v>
      </c>
      <c r="M2056">
        <f t="shared" si="360"/>
        <v>3</v>
      </c>
      <c r="N2056" s="53">
        <f t="shared" si="361"/>
        <v>3.3333333333333335</v>
      </c>
      <c r="S2056" s="55" t="str">
        <f t="shared" si="362"/>
        <v>C03270</v>
      </c>
      <c r="T2056" s="56">
        <f t="shared" si="363"/>
        <v>3.3333333333333335</v>
      </c>
      <c r="U2056" s="57">
        <f t="shared" si="363"/>
        <v>3.3333333333333335</v>
      </c>
      <c r="V2056" s="51" t="str">
        <f t="shared" si="364"/>
        <v>Loyal or Potential Loyalists</v>
      </c>
    </row>
    <row r="2057" spans="2:22" x14ac:dyDescent="0.25">
      <c r="B2057" t="s">
        <v>2095</v>
      </c>
      <c r="C2057" s="40">
        <v>45695</v>
      </c>
      <c r="D2057" s="2">
        <v>4</v>
      </c>
      <c r="E2057" s="4">
        <v>3242.47</v>
      </c>
      <c r="F2057" s="4"/>
      <c r="G2057" s="4" t="str">
        <f t="shared" si="354"/>
        <v>C03271</v>
      </c>
      <c r="H2057" s="40">
        <f t="shared" si="355"/>
        <v>45695</v>
      </c>
      <c r="I2057" s="2">
        <f t="shared" si="356"/>
        <v>4</v>
      </c>
      <c r="J2057" s="4">
        <f t="shared" si="357"/>
        <v>3242.47</v>
      </c>
      <c r="K2057">
        <f t="shared" si="358"/>
        <v>3</v>
      </c>
      <c r="L2057">
        <f t="shared" si="359"/>
        <v>5</v>
      </c>
      <c r="M2057">
        <f t="shared" si="360"/>
        <v>4</v>
      </c>
      <c r="N2057" s="53">
        <f t="shared" si="361"/>
        <v>4</v>
      </c>
      <c r="S2057" s="55" t="str">
        <f t="shared" si="362"/>
        <v>C03271</v>
      </c>
      <c r="T2057" s="56">
        <f t="shared" si="363"/>
        <v>4</v>
      </c>
      <c r="U2057" s="57">
        <f t="shared" si="363"/>
        <v>4</v>
      </c>
      <c r="V2057" s="51" t="str">
        <f t="shared" si="364"/>
        <v>Loyal or Potential Loyalists</v>
      </c>
    </row>
    <row r="2058" spans="2:22" x14ac:dyDescent="0.25">
      <c r="B2058" t="s">
        <v>2096</v>
      </c>
      <c r="C2058" s="40">
        <v>45871</v>
      </c>
      <c r="D2058" s="2">
        <v>1</v>
      </c>
      <c r="E2058" s="4">
        <v>159.38999999999999</v>
      </c>
      <c r="F2058" s="4"/>
      <c r="G2058" s="4" t="str">
        <f t="shared" si="354"/>
        <v>C03272</v>
      </c>
      <c r="H2058" s="40">
        <f t="shared" si="355"/>
        <v>45871</v>
      </c>
      <c r="I2058" s="2">
        <f t="shared" si="356"/>
        <v>1</v>
      </c>
      <c r="J2058" s="4">
        <f t="shared" si="357"/>
        <v>159.38999999999999</v>
      </c>
      <c r="K2058">
        <f t="shared" si="358"/>
        <v>4</v>
      </c>
      <c r="L2058">
        <f t="shared" si="359"/>
        <v>3</v>
      </c>
      <c r="M2058">
        <f t="shared" si="360"/>
        <v>1</v>
      </c>
      <c r="N2058" s="53">
        <f t="shared" si="361"/>
        <v>2.6666666666666665</v>
      </c>
      <c r="S2058" s="55" t="str">
        <f t="shared" si="362"/>
        <v>C03272</v>
      </c>
      <c r="T2058" s="56">
        <f t="shared" si="363"/>
        <v>2.6666666666666665</v>
      </c>
      <c r="U2058" s="57">
        <f t="shared" si="363"/>
        <v>2.6666666666666665</v>
      </c>
      <c r="V2058" s="51" t="str">
        <f t="shared" si="364"/>
        <v>At Risk Customers</v>
      </c>
    </row>
    <row r="2059" spans="2:22" x14ac:dyDescent="0.25">
      <c r="B2059" t="s">
        <v>2097</v>
      </c>
      <c r="C2059" s="40">
        <v>45903</v>
      </c>
      <c r="D2059" s="2">
        <v>2</v>
      </c>
      <c r="E2059" s="4">
        <v>4189.88</v>
      </c>
      <c r="F2059" s="4"/>
      <c r="G2059" s="4" t="str">
        <f t="shared" si="354"/>
        <v>C03273</v>
      </c>
      <c r="H2059" s="40">
        <f t="shared" si="355"/>
        <v>45903</v>
      </c>
      <c r="I2059" s="2">
        <f t="shared" si="356"/>
        <v>2</v>
      </c>
      <c r="J2059" s="4">
        <f t="shared" si="357"/>
        <v>4189.88</v>
      </c>
      <c r="K2059">
        <f t="shared" si="358"/>
        <v>4</v>
      </c>
      <c r="L2059">
        <f t="shared" si="359"/>
        <v>4</v>
      </c>
      <c r="M2059">
        <f t="shared" si="360"/>
        <v>5</v>
      </c>
      <c r="N2059" s="53">
        <f t="shared" si="361"/>
        <v>4.333333333333333</v>
      </c>
      <c r="S2059" s="55" t="str">
        <f t="shared" si="362"/>
        <v>C03273</v>
      </c>
      <c r="T2059" s="56">
        <f t="shared" si="363"/>
        <v>4.333333333333333</v>
      </c>
      <c r="U2059" s="57">
        <f t="shared" si="363"/>
        <v>4.333333333333333</v>
      </c>
      <c r="V2059" s="51" t="str">
        <f t="shared" si="364"/>
        <v>Champions</v>
      </c>
    </row>
    <row r="2060" spans="2:22" x14ac:dyDescent="0.25">
      <c r="B2060" t="s">
        <v>2098</v>
      </c>
      <c r="C2060" s="40">
        <v>45643</v>
      </c>
      <c r="D2060" s="2">
        <v>3</v>
      </c>
      <c r="E2060" s="4">
        <v>2824.77</v>
      </c>
      <c r="F2060" s="4"/>
      <c r="G2060" s="4" t="str">
        <f t="shared" si="354"/>
        <v>C03274</v>
      </c>
      <c r="H2060" s="40">
        <f t="shared" si="355"/>
        <v>45643</v>
      </c>
      <c r="I2060" s="2">
        <f t="shared" si="356"/>
        <v>3</v>
      </c>
      <c r="J2060" s="4">
        <f t="shared" si="357"/>
        <v>2824.77</v>
      </c>
      <c r="K2060">
        <f t="shared" si="358"/>
        <v>3</v>
      </c>
      <c r="L2060">
        <f t="shared" si="359"/>
        <v>4</v>
      </c>
      <c r="M2060">
        <f t="shared" si="360"/>
        <v>4</v>
      </c>
      <c r="N2060" s="53">
        <f t="shared" si="361"/>
        <v>3.6666666666666665</v>
      </c>
      <c r="S2060" s="55" t="str">
        <f t="shared" si="362"/>
        <v>C03274</v>
      </c>
      <c r="T2060" s="56">
        <f t="shared" si="363"/>
        <v>3.6666666666666665</v>
      </c>
      <c r="U2060" s="57">
        <f t="shared" si="363"/>
        <v>3.6666666666666665</v>
      </c>
      <c r="V2060" s="51" t="str">
        <f t="shared" si="364"/>
        <v>Loyal or Potential Loyalists</v>
      </c>
    </row>
    <row r="2061" spans="2:22" x14ac:dyDescent="0.25">
      <c r="B2061" t="s">
        <v>2099</v>
      </c>
      <c r="C2061" s="40">
        <v>45165</v>
      </c>
      <c r="D2061" s="2">
        <v>1</v>
      </c>
      <c r="E2061" s="4">
        <v>116.3</v>
      </c>
      <c r="F2061" s="4"/>
      <c r="G2061" s="4" t="str">
        <f t="shared" si="354"/>
        <v>C03276</v>
      </c>
      <c r="H2061" s="40">
        <f t="shared" si="355"/>
        <v>45165</v>
      </c>
      <c r="I2061" s="2">
        <f t="shared" si="356"/>
        <v>1</v>
      </c>
      <c r="J2061" s="4">
        <f t="shared" si="357"/>
        <v>116.3</v>
      </c>
      <c r="K2061">
        <f t="shared" si="358"/>
        <v>1</v>
      </c>
      <c r="L2061">
        <f t="shared" si="359"/>
        <v>3</v>
      </c>
      <c r="M2061">
        <f t="shared" si="360"/>
        <v>1</v>
      </c>
      <c r="N2061" s="53">
        <f t="shared" si="361"/>
        <v>1.6666666666666667</v>
      </c>
      <c r="S2061" s="55" t="str">
        <f t="shared" si="362"/>
        <v>C03276</v>
      </c>
      <c r="T2061" s="56">
        <f t="shared" si="363"/>
        <v>1.6666666666666667</v>
      </c>
      <c r="U2061" s="57">
        <f t="shared" si="363"/>
        <v>1.6666666666666667</v>
      </c>
      <c r="V2061" s="51" t="str">
        <f t="shared" si="364"/>
        <v>Lost Customers</v>
      </c>
    </row>
    <row r="2062" spans="2:22" x14ac:dyDescent="0.25">
      <c r="B2062" t="s">
        <v>2100</v>
      </c>
      <c r="C2062" s="40">
        <v>45618</v>
      </c>
      <c r="D2062" s="2">
        <v>1</v>
      </c>
      <c r="E2062" s="4">
        <v>142.24</v>
      </c>
      <c r="F2062" s="4"/>
      <c r="G2062" s="4" t="str">
        <f t="shared" si="354"/>
        <v>C03279</v>
      </c>
      <c r="H2062" s="40">
        <f t="shared" si="355"/>
        <v>45618</v>
      </c>
      <c r="I2062" s="2">
        <f t="shared" si="356"/>
        <v>1</v>
      </c>
      <c r="J2062" s="4">
        <f t="shared" si="357"/>
        <v>142.24</v>
      </c>
      <c r="K2062">
        <f t="shared" si="358"/>
        <v>3</v>
      </c>
      <c r="L2062">
        <f t="shared" si="359"/>
        <v>3</v>
      </c>
      <c r="M2062">
        <f t="shared" si="360"/>
        <v>1</v>
      </c>
      <c r="N2062" s="53">
        <f t="shared" si="361"/>
        <v>2.3333333333333335</v>
      </c>
      <c r="S2062" s="55" t="str">
        <f t="shared" si="362"/>
        <v>C03279</v>
      </c>
      <c r="T2062" s="56">
        <f t="shared" si="363"/>
        <v>2.3333333333333335</v>
      </c>
      <c r="U2062" s="57">
        <f t="shared" si="363"/>
        <v>2.3333333333333335</v>
      </c>
      <c r="V2062" s="51" t="str">
        <f t="shared" si="364"/>
        <v>At Risk Customers</v>
      </c>
    </row>
    <row r="2063" spans="2:22" x14ac:dyDescent="0.25">
      <c r="B2063" t="s">
        <v>2101</v>
      </c>
      <c r="C2063" s="40">
        <v>44988</v>
      </c>
      <c r="D2063" s="2">
        <v>1</v>
      </c>
      <c r="E2063" s="4">
        <v>146.47</v>
      </c>
      <c r="F2063" s="4"/>
      <c r="G2063" s="4" t="str">
        <f t="shared" si="354"/>
        <v>C03281</v>
      </c>
      <c r="H2063" s="40">
        <f t="shared" si="355"/>
        <v>44988</v>
      </c>
      <c r="I2063" s="2">
        <f t="shared" si="356"/>
        <v>1</v>
      </c>
      <c r="J2063" s="4">
        <f t="shared" si="357"/>
        <v>146.47</v>
      </c>
      <c r="K2063">
        <f t="shared" si="358"/>
        <v>1</v>
      </c>
      <c r="L2063">
        <f t="shared" si="359"/>
        <v>3</v>
      </c>
      <c r="M2063">
        <f t="shared" si="360"/>
        <v>1</v>
      </c>
      <c r="N2063" s="53">
        <f t="shared" si="361"/>
        <v>1.6666666666666667</v>
      </c>
      <c r="S2063" s="55" t="str">
        <f t="shared" si="362"/>
        <v>C03281</v>
      </c>
      <c r="T2063" s="56">
        <f t="shared" si="363"/>
        <v>1.6666666666666667</v>
      </c>
      <c r="U2063" s="57">
        <f t="shared" si="363"/>
        <v>1.6666666666666667</v>
      </c>
      <c r="V2063" s="51" t="str">
        <f t="shared" si="364"/>
        <v>Lost Customers</v>
      </c>
    </row>
    <row r="2064" spans="2:22" x14ac:dyDescent="0.25">
      <c r="B2064" t="s">
        <v>2102</v>
      </c>
      <c r="C2064" s="40">
        <v>44999</v>
      </c>
      <c r="D2064" s="2">
        <v>1</v>
      </c>
      <c r="E2064" s="4">
        <v>96.42</v>
      </c>
      <c r="F2064" s="4"/>
      <c r="G2064" s="4" t="str">
        <f t="shared" si="354"/>
        <v>C03282</v>
      </c>
      <c r="H2064" s="40">
        <f t="shared" si="355"/>
        <v>44999</v>
      </c>
      <c r="I2064" s="2">
        <f t="shared" si="356"/>
        <v>1</v>
      </c>
      <c r="J2064" s="4">
        <f t="shared" si="357"/>
        <v>96.42</v>
      </c>
      <c r="K2064">
        <f t="shared" si="358"/>
        <v>1</v>
      </c>
      <c r="L2064">
        <f t="shared" si="359"/>
        <v>3</v>
      </c>
      <c r="M2064">
        <f t="shared" si="360"/>
        <v>1</v>
      </c>
      <c r="N2064" s="53">
        <f t="shared" si="361"/>
        <v>1.6666666666666667</v>
      </c>
      <c r="S2064" s="55" t="str">
        <f t="shared" si="362"/>
        <v>C03282</v>
      </c>
      <c r="T2064" s="56">
        <f t="shared" si="363"/>
        <v>1.6666666666666667</v>
      </c>
      <c r="U2064" s="57">
        <f t="shared" si="363"/>
        <v>1.6666666666666667</v>
      </c>
      <c r="V2064" s="51" t="str">
        <f t="shared" si="364"/>
        <v>Lost Customers</v>
      </c>
    </row>
    <row r="2065" spans="2:22" x14ac:dyDescent="0.25">
      <c r="B2065" t="s">
        <v>2103</v>
      </c>
      <c r="C2065" s="40">
        <v>45984</v>
      </c>
      <c r="D2065" s="2">
        <v>4</v>
      </c>
      <c r="E2065" s="4">
        <v>3047.06</v>
      </c>
      <c r="F2065" s="4"/>
      <c r="G2065" s="4" t="str">
        <f t="shared" si="354"/>
        <v>C03283</v>
      </c>
      <c r="H2065" s="40">
        <f t="shared" si="355"/>
        <v>45984</v>
      </c>
      <c r="I2065" s="2">
        <f t="shared" si="356"/>
        <v>4</v>
      </c>
      <c r="J2065" s="4">
        <f t="shared" si="357"/>
        <v>3047.06</v>
      </c>
      <c r="K2065">
        <f t="shared" si="358"/>
        <v>5</v>
      </c>
      <c r="L2065">
        <f t="shared" si="359"/>
        <v>5</v>
      </c>
      <c r="M2065">
        <f t="shared" si="360"/>
        <v>4</v>
      </c>
      <c r="N2065" s="53">
        <f t="shared" si="361"/>
        <v>4.666666666666667</v>
      </c>
      <c r="S2065" s="55" t="str">
        <f t="shared" si="362"/>
        <v>C03283</v>
      </c>
      <c r="T2065" s="56">
        <f t="shared" si="363"/>
        <v>4.666666666666667</v>
      </c>
      <c r="U2065" s="57">
        <f t="shared" si="363"/>
        <v>4.666666666666667</v>
      </c>
      <c r="V2065" s="51" t="str">
        <f t="shared" si="364"/>
        <v>Champions</v>
      </c>
    </row>
    <row r="2066" spans="2:22" x14ac:dyDescent="0.25">
      <c r="B2066" t="s">
        <v>2104</v>
      </c>
      <c r="C2066" s="40">
        <v>45332</v>
      </c>
      <c r="D2066" s="2">
        <v>1</v>
      </c>
      <c r="E2066" s="4">
        <v>84.98</v>
      </c>
      <c r="F2066" s="4"/>
      <c r="G2066" s="4" t="str">
        <f t="shared" si="354"/>
        <v>C03284</v>
      </c>
      <c r="H2066" s="40">
        <f t="shared" si="355"/>
        <v>45332</v>
      </c>
      <c r="I2066" s="2">
        <f t="shared" si="356"/>
        <v>1</v>
      </c>
      <c r="J2066" s="4">
        <f t="shared" si="357"/>
        <v>84.98</v>
      </c>
      <c r="K2066">
        <f t="shared" si="358"/>
        <v>2</v>
      </c>
      <c r="L2066">
        <f t="shared" si="359"/>
        <v>3</v>
      </c>
      <c r="M2066">
        <f t="shared" si="360"/>
        <v>1</v>
      </c>
      <c r="N2066" s="53">
        <f t="shared" si="361"/>
        <v>2</v>
      </c>
      <c r="S2066" s="55" t="str">
        <f t="shared" si="362"/>
        <v>C03284</v>
      </c>
      <c r="T2066" s="56">
        <f t="shared" si="363"/>
        <v>2</v>
      </c>
      <c r="U2066" s="57">
        <f t="shared" si="363"/>
        <v>2</v>
      </c>
      <c r="V2066" s="51" t="str">
        <f t="shared" si="364"/>
        <v>Lost Customers</v>
      </c>
    </row>
    <row r="2067" spans="2:22" x14ac:dyDescent="0.25">
      <c r="B2067" t="s">
        <v>2105</v>
      </c>
      <c r="C2067" s="40">
        <v>45524</v>
      </c>
      <c r="D2067" s="2">
        <v>2</v>
      </c>
      <c r="E2067" s="4">
        <v>657.47</v>
      </c>
      <c r="F2067" s="4"/>
      <c r="G2067" s="4" t="str">
        <f t="shared" si="354"/>
        <v>C03286</v>
      </c>
      <c r="H2067" s="40">
        <f t="shared" si="355"/>
        <v>45524</v>
      </c>
      <c r="I2067" s="2">
        <f t="shared" si="356"/>
        <v>2</v>
      </c>
      <c r="J2067" s="4">
        <f t="shared" si="357"/>
        <v>657.47</v>
      </c>
      <c r="K2067">
        <f t="shared" si="358"/>
        <v>2</v>
      </c>
      <c r="L2067">
        <f t="shared" si="359"/>
        <v>4</v>
      </c>
      <c r="M2067">
        <f t="shared" si="360"/>
        <v>3</v>
      </c>
      <c r="N2067" s="53">
        <f t="shared" si="361"/>
        <v>3</v>
      </c>
      <c r="S2067" s="55" t="str">
        <f t="shared" si="362"/>
        <v>C03286</v>
      </c>
      <c r="T2067" s="56">
        <f t="shared" si="363"/>
        <v>3</v>
      </c>
      <c r="U2067" s="57">
        <f t="shared" si="363"/>
        <v>3</v>
      </c>
      <c r="V2067" s="51" t="str">
        <f t="shared" si="364"/>
        <v>At Risk Customers</v>
      </c>
    </row>
    <row r="2068" spans="2:22" x14ac:dyDescent="0.25">
      <c r="B2068" t="s">
        <v>2106</v>
      </c>
      <c r="C2068" s="40">
        <v>45494</v>
      </c>
      <c r="D2068" s="2">
        <v>1</v>
      </c>
      <c r="E2068" s="4">
        <v>819.1</v>
      </c>
      <c r="F2068" s="4"/>
      <c r="G2068" s="4" t="str">
        <f t="shared" si="354"/>
        <v>C03288</v>
      </c>
      <c r="H2068" s="40">
        <f t="shared" si="355"/>
        <v>45494</v>
      </c>
      <c r="I2068" s="2">
        <f t="shared" si="356"/>
        <v>1</v>
      </c>
      <c r="J2068" s="4">
        <f t="shared" si="357"/>
        <v>819.1</v>
      </c>
      <c r="K2068">
        <f t="shared" si="358"/>
        <v>2</v>
      </c>
      <c r="L2068">
        <f t="shared" si="359"/>
        <v>3</v>
      </c>
      <c r="M2068">
        <f t="shared" si="360"/>
        <v>3</v>
      </c>
      <c r="N2068" s="53">
        <f t="shared" si="361"/>
        <v>2.6666666666666665</v>
      </c>
      <c r="S2068" s="55" t="str">
        <f t="shared" si="362"/>
        <v>C03288</v>
      </c>
      <c r="T2068" s="56">
        <f t="shared" si="363"/>
        <v>2.6666666666666665</v>
      </c>
      <c r="U2068" s="57">
        <f t="shared" si="363"/>
        <v>2.6666666666666665</v>
      </c>
      <c r="V2068" s="51" t="str">
        <f t="shared" si="364"/>
        <v>At Risk Customers</v>
      </c>
    </row>
    <row r="2069" spans="2:22" x14ac:dyDescent="0.25">
      <c r="B2069" t="s">
        <v>2107</v>
      </c>
      <c r="C2069" s="40">
        <v>45523</v>
      </c>
      <c r="D2069" s="2">
        <v>5</v>
      </c>
      <c r="E2069" s="4">
        <v>1347.52</v>
      </c>
      <c r="F2069" s="4"/>
      <c r="G2069" s="4" t="str">
        <f t="shared" si="354"/>
        <v>C03292</v>
      </c>
      <c r="H2069" s="40">
        <f t="shared" si="355"/>
        <v>45523</v>
      </c>
      <c r="I2069" s="2">
        <f t="shared" si="356"/>
        <v>5</v>
      </c>
      <c r="J2069" s="4">
        <f t="shared" si="357"/>
        <v>1347.52</v>
      </c>
      <c r="K2069">
        <f t="shared" si="358"/>
        <v>2</v>
      </c>
      <c r="L2069">
        <f t="shared" si="359"/>
        <v>5</v>
      </c>
      <c r="M2069">
        <f t="shared" si="360"/>
        <v>4</v>
      </c>
      <c r="N2069" s="53">
        <f t="shared" si="361"/>
        <v>3.6666666666666665</v>
      </c>
      <c r="S2069" s="55" t="str">
        <f t="shared" si="362"/>
        <v>C03292</v>
      </c>
      <c r="T2069" s="56">
        <f t="shared" si="363"/>
        <v>3.6666666666666665</v>
      </c>
      <c r="U2069" s="57">
        <f t="shared" si="363"/>
        <v>3.6666666666666665</v>
      </c>
      <c r="V2069" s="51" t="str">
        <f t="shared" si="364"/>
        <v>Loyal or Potential Loyalists</v>
      </c>
    </row>
    <row r="2070" spans="2:22" x14ac:dyDescent="0.25">
      <c r="B2070" t="s">
        <v>2108</v>
      </c>
      <c r="C2070" s="40">
        <v>46015</v>
      </c>
      <c r="D2070" s="2">
        <v>1</v>
      </c>
      <c r="E2070" s="4">
        <v>1382.93</v>
      </c>
      <c r="F2070" s="4"/>
      <c r="G2070" s="4" t="str">
        <f t="shared" si="354"/>
        <v>C03296</v>
      </c>
      <c r="H2070" s="40">
        <f t="shared" si="355"/>
        <v>46015</v>
      </c>
      <c r="I2070" s="2">
        <f t="shared" si="356"/>
        <v>1</v>
      </c>
      <c r="J2070" s="4">
        <f t="shared" si="357"/>
        <v>1382.93</v>
      </c>
      <c r="K2070">
        <f t="shared" si="358"/>
        <v>5</v>
      </c>
      <c r="L2070">
        <f t="shared" si="359"/>
        <v>3</v>
      </c>
      <c r="M2070">
        <f t="shared" si="360"/>
        <v>4</v>
      </c>
      <c r="N2070" s="53">
        <f t="shared" si="361"/>
        <v>4</v>
      </c>
      <c r="S2070" s="55" t="str">
        <f t="shared" si="362"/>
        <v>C03296</v>
      </c>
      <c r="T2070" s="56">
        <f t="shared" si="363"/>
        <v>4</v>
      </c>
      <c r="U2070" s="57">
        <f t="shared" si="363"/>
        <v>4</v>
      </c>
      <c r="V2070" s="51" t="str">
        <f t="shared" si="364"/>
        <v>Loyal or Potential Loyalists</v>
      </c>
    </row>
    <row r="2071" spans="2:22" x14ac:dyDescent="0.25">
      <c r="B2071" t="s">
        <v>2109</v>
      </c>
      <c r="C2071" s="40">
        <v>45630</v>
      </c>
      <c r="D2071" s="2">
        <v>1</v>
      </c>
      <c r="E2071" s="4">
        <v>257.85000000000002</v>
      </c>
      <c r="F2071" s="4"/>
      <c r="G2071" s="4" t="str">
        <f t="shared" si="354"/>
        <v>C03298</v>
      </c>
      <c r="H2071" s="40">
        <f t="shared" si="355"/>
        <v>45630</v>
      </c>
      <c r="I2071" s="2">
        <f t="shared" si="356"/>
        <v>1</v>
      </c>
      <c r="J2071" s="4">
        <f t="shared" si="357"/>
        <v>257.85000000000002</v>
      </c>
      <c r="K2071">
        <f t="shared" si="358"/>
        <v>3</v>
      </c>
      <c r="L2071">
        <f t="shared" si="359"/>
        <v>3</v>
      </c>
      <c r="M2071">
        <f t="shared" si="360"/>
        <v>2</v>
      </c>
      <c r="N2071" s="53">
        <f t="shared" si="361"/>
        <v>2.6666666666666665</v>
      </c>
      <c r="S2071" s="55" t="str">
        <f t="shared" si="362"/>
        <v>C03298</v>
      </c>
      <c r="T2071" s="56">
        <f t="shared" si="363"/>
        <v>2.6666666666666665</v>
      </c>
      <c r="U2071" s="57">
        <f t="shared" si="363"/>
        <v>2.6666666666666665</v>
      </c>
      <c r="V2071" s="51" t="str">
        <f t="shared" si="364"/>
        <v>At Risk Customers</v>
      </c>
    </row>
    <row r="2072" spans="2:22" x14ac:dyDescent="0.25">
      <c r="B2072" t="s">
        <v>2110</v>
      </c>
      <c r="C2072" s="40">
        <v>45208</v>
      </c>
      <c r="D2072" s="2">
        <v>1</v>
      </c>
      <c r="E2072" s="4">
        <v>467.44</v>
      </c>
      <c r="F2072" s="4"/>
      <c r="G2072" s="4" t="str">
        <f t="shared" si="354"/>
        <v>C03299</v>
      </c>
      <c r="H2072" s="40">
        <f t="shared" si="355"/>
        <v>45208</v>
      </c>
      <c r="I2072" s="2">
        <f t="shared" si="356"/>
        <v>1</v>
      </c>
      <c r="J2072" s="4">
        <f t="shared" si="357"/>
        <v>467.44</v>
      </c>
      <c r="K2072">
        <f t="shared" si="358"/>
        <v>1</v>
      </c>
      <c r="L2072">
        <f t="shared" si="359"/>
        <v>3</v>
      </c>
      <c r="M2072">
        <f t="shared" si="360"/>
        <v>3</v>
      </c>
      <c r="N2072" s="53">
        <f t="shared" si="361"/>
        <v>2.3333333333333335</v>
      </c>
      <c r="S2072" s="55" t="str">
        <f t="shared" si="362"/>
        <v>C03299</v>
      </c>
      <c r="T2072" s="56">
        <f t="shared" si="363"/>
        <v>2.3333333333333335</v>
      </c>
      <c r="U2072" s="57">
        <f t="shared" si="363"/>
        <v>2.3333333333333335</v>
      </c>
      <c r="V2072" s="51" t="str">
        <f t="shared" si="364"/>
        <v>At Risk Customers</v>
      </c>
    </row>
    <row r="2073" spans="2:22" x14ac:dyDescent="0.25">
      <c r="B2073" t="s">
        <v>2111</v>
      </c>
      <c r="C2073" s="40">
        <v>45819</v>
      </c>
      <c r="D2073" s="2">
        <v>3</v>
      </c>
      <c r="E2073" s="4">
        <v>346.77</v>
      </c>
      <c r="F2073" s="4"/>
      <c r="G2073" s="4" t="str">
        <f t="shared" si="354"/>
        <v>C03301</v>
      </c>
      <c r="H2073" s="40">
        <f t="shared" si="355"/>
        <v>45819</v>
      </c>
      <c r="I2073" s="2">
        <f t="shared" si="356"/>
        <v>3</v>
      </c>
      <c r="J2073" s="4">
        <f t="shared" si="357"/>
        <v>346.77</v>
      </c>
      <c r="K2073">
        <f t="shared" si="358"/>
        <v>4</v>
      </c>
      <c r="L2073">
        <f t="shared" si="359"/>
        <v>4</v>
      </c>
      <c r="M2073">
        <f t="shared" si="360"/>
        <v>2</v>
      </c>
      <c r="N2073" s="53">
        <f t="shared" si="361"/>
        <v>3.3333333333333335</v>
      </c>
      <c r="S2073" s="55" t="str">
        <f t="shared" si="362"/>
        <v>C03301</v>
      </c>
      <c r="T2073" s="56">
        <f t="shared" si="363"/>
        <v>3.3333333333333335</v>
      </c>
      <c r="U2073" s="57">
        <f t="shared" si="363"/>
        <v>3.3333333333333335</v>
      </c>
      <c r="V2073" s="51" t="str">
        <f t="shared" si="364"/>
        <v>Loyal or Potential Loyalists</v>
      </c>
    </row>
    <row r="2074" spans="2:22" x14ac:dyDescent="0.25">
      <c r="B2074" t="s">
        <v>2112</v>
      </c>
      <c r="C2074" s="40">
        <v>45630</v>
      </c>
      <c r="D2074" s="2">
        <v>3</v>
      </c>
      <c r="E2074" s="4">
        <v>917.52</v>
      </c>
      <c r="F2074" s="4"/>
      <c r="G2074" s="4" t="str">
        <f t="shared" si="354"/>
        <v>C03302</v>
      </c>
      <c r="H2074" s="40">
        <f t="shared" si="355"/>
        <v>45630</v>
      </c>
      <c r="I2074" s="2">
        <f t="shared" si="356"/>
        <v>3</v>
      </c>
      <c r="J2074" s="4">
        <f t="shared" si="357"/>
        <v>917.52</v>
      </c>
      <c r="K2074">
        <f t="shared" si="358"/>
        <v>3</v>
      </c>
      <c r="L2074">
        <f t="shared" si="359"/>
        <v>4</v>
      </c>
      <c r="M2074">
        <f t="shared" si="360"/>
        <v>3</v>
      </c>
      <c r="N2074" s="53">
        <f t="shared" si="361"/>
        <v>3.3333333333333335</v>
      </c>
      <c r="S2074" s="55" t="str">
        <f t="shared" si="362"/>
        <v>C03302</v>
      </c>
      <c r="T2074" s="56">
        <f t="shared" si="363"/>
        <v>3.3333333333333335</v>
      </c>
      <c r="U2074" s="57">
        <f t="shared" si="363"/>
        <v>3.3333333333333335</v>
      </c>
      <c r="V2074" s="51" t="str">
        <f t="shared" si="364"/>
        <v>Loyal or Potential Loyalists</v>
      </c>
    </row>
    <row r="2075" spans="2:22" x14ac:dyDescent="0.25">
      <c r="B2075" t="s">
        <v>2113</v>
      </c>
      <c r="C2075" s="40">
        <v>45444</v>
      </c>
      <c r="D2075" s="2">
        <v>2</v>
      </c>
      <c r="E2075" s="4">
        <v>354.99</v>
      </c>
      <c r="F2075" s="4"/>
      <c r="G2075" s="4" t="str">
        <f t="shared" si="354"/>
        <v>C03303</v>
      </c>
      <c r="H2075" s="40">
        <f t="shared" si="355"/>
        <v>45444</v>
      </c>
      <c r="I2075" s="2">
        <f t="shared" si="356"/>
        <v>2</v>
      </c>
      <c r="J2075" s="4">
        <f t="shared" si="357"/>
        <v>354.99</v>
      </c>
      <c r="K2075">
        <f t="shared" si="358"/>
        <v>2</v>
      </c>
      <c r="L2075">
        <f t="shared" si="359"/>
        <v>4</v>
      </c>
      <c r="M2075">
        <f t="shared" si="360"/>
        <v>2</v>
      </c>
      <c r="N2075" s="53">
        <f t="shared" si="361"/>
        <v>2.6666666666666665</v>
      </c>
      <c r="S2075" s="55" t="str">
        <f t="shared" si="362"/>
        <v>C03303</v>
      </c>
      <c r="T2075" s="56">
        <f t="shared" si="363"/>
        <v>2.6666666666666665</v>
      </c>
      <c r="U2075" s="57">
        <f t="shared" si="363"/>
        <v>2.6666666666666665</v>
      </c>
      <c r="V2075" s="51" t="str">
        <f t="shared" si="364"/>
        <v>At Risk Customers</v>
      </c>
    </row>
    <row r="2076" spans="2:22" x14ac:dyDescent="0.25">
      <c r="B2076" t="s">
        <v>2114</v>
      </c>
      <c r="C2076" s="40">
        <v>45884</v>
      </c>
      <c r="D2076" s="2">
        <v>3</v>
      </c>
      <c r="E2076" s="4">
        <v>352.12</v>
      </c>
      <c r="F2076" s="4"/>
      <c r="G2076" s="4" t="str">
        <f t="shared" si="354"/>
        <v>C03304</v>
      </c>
      <c r="H2076" s="40">
        <f t="shared" si="355"/>
        <v>45884</v>
      </c>
      <c r="I2076" s="2">
        <f t="shared" si="356"/>
        <v>3</v>
      </c>
      <c r="J2076" s="4">
        <f t="shared" si="357"/>
        <v>352.12</v>
      </c>
      <c r="K2076">
        <f t="shared" si="358"/>
        <v>4</v>
      </c>
      <c r="L2076">
        <f t="shared" si="359"/>
        <v>4</v>
      </c>
      <c r="M2076">
        <f t="shared" si="360"/>
        <v>2</v>
      </c>
      <c r="N2076" s="53">
        <f t="shared" si="361"/>
        <v>3.3333333333333335</v>
      </c>
      <c r="S2076" s="55" t="str">
        <f t="shared" si="362"/>
        <v>C03304</v>
      </c>
      <c r="T2076" s="56">
        <f t="shared" si="363"/>
        <v>3.3333333333333335</v>
      </c>
      <c r="U2076" s="57">
        <f t="shared" si="363"/>
        <v>3.3333333333333335</v>
      </c>
      <c r="V2076" s="51" t="str">
        <f t="shared" si="364"/>
        <v>Loyal or Potential Loyalists</v>
      </c>
    </row>
    <row r="2077" spans="2:22" x14ac:dyDescent="0.25">
      <c r="B2077" t="s">
        <v>2115</v>
      </c>
      <c r="C2077" s="40">
        <v>45908</v>
      </c>
      <c r="D2077" s="2">
        <v>4</v>
      </c>
      <c r="E2077" s="4">
        <v>1528.56</v>
      </c>
      <c r="F2077" s="4"/>
      <c r="G2077" s="4" t="str">
        <f t="shared" si="354"/>
        <v>C03306</v>
      </c>
      <c r="H2077" s="40">
        <f t="shared" si="355"/>
        <v>45908</v>
      </c>
      <c r="I2077" s="2">
        <f t="shared" si="356"/>
        <v>4</v>
      </c>
      <c r="J2077" s="4">
        <f t="shared" si="357"/>
        <v>1528.56</v>
      </c>
      <c r="K2077">
        <f t="shared" si="358"/>
        <v>4</v>
      </c>
      <c r="L2077">
        <f t="shared" si="359"/>
        <v>5</v>
      </c>
      <c r="M2077">
        <f t="shared" si="360"/>
        <v>4</v>
      </c>
      <c r="N2077" s="53">
        <f t="shared" si="361"/>
        <v>4.333333333333333</v>
      </c>
      <c r="S2077" s="55" t="str">
        <f t="shared" si="362"/>
        <v>C03306</v>
      </c>
      <c r="T2077" s="56">
        <f t="shared" si="363"/>
        <v>4.333333333333333</v>
      </c>
      <c r="U2077" s="57">
        <f t="shared" si="363"/>
        <v>4.333333333333333</v>
      </c>
      <c r="V2077" s="51" t="str">
        <f t="shared" si="364"/>
        <v>Champions</v>
      </c>
    </row>
    <row r="2078" spans="2:22" x14ac:dyDescent="0.25">
      <c r="B2078" t="s">
        <v>2116</v>
      </c>
      <c r="C2078" s="40">
        <v>44935</v>
      </c>
      <c r="D2078" s="2">
        <v>1</v>
      </c>
      <c r="E2078" s="4">
        <v>37.520000000000003</v>
      </c>
      <c r="F2078" s="4"/>
      <c r="G2078" s="4" t="str">
        <f t="shared" si="354"/>
        <v>C03307</v>
      </c>
      <c r="H2078" s="40">
        <f t="shared" si="355"/>
        <v>44935</v>
      </c>
      <c r="I2078" s="2">
        <f t="shared" si="356"/>
        <v>1</v>
      </c>
      <c r="J2078" s="4">
        <f t="shared" si="357"/>
        <v>37.520000000000003</v>
      </c>
      <c r="K2078">
        <f t="shared" si="358"/>
        <v>1</v>
      </c>
      <c r="L2078">
        <f t="shared" si="359"/>
        <v>3</v>
      </c>
      <c r="M2078">
        <f t="shared" si="360"/>
        <v>1</v>
      </c>
      <c r="N2078" s="53">
        <f t="shared" si="361"/>
        <v>1.6666666666666667</v>
      </c>
      <c r="S2078" s="55" t="str">
        <f t="shared" si="362"/>
        <v>C03307</v>
      </c>
      <c r="T2078" s="56">
        <f t="shared" si="363"/>
        <v>1.6666666666666667</v>
      </c>
      <c r="U2078" s="57">
        <f t="shared" si="363"/>
        <v>1.6666666666666667</v>
      </c>
      <c r="V2078" s="51" t="str">
        <f t="shared" si="364"/>
        <v>Lost Customers</v>
      </c>
    </row>
    <row r="2079" spans="2:22" x14ac:dyDescent="0.25">
      <c r="B2079" t="s">
        <v>2117</v>
      </c>
      <c r="C2079" s="40">
        <v>46009</v>
      </c>
      <c r="D2079" s="2">
        <v>6</v>
      </c>
      <c r="E2079" s="4">
        <v>7605.12</v>
      </c>
      <c r="F2079" s="4"/>
      <c r="G2079" s="4" t="str">
        <f t="shared" si="354"/>
        <v>C03308</v>
      </c>
      <c r="H2079" s="40">
        <f t="shared" si="355"/>
        <v>46009</v>
      </c>
      <c r="I2079" s="2">
        <f t="shared" si="356"/>
        <v>6</v>
      </c>
      <c r="J2079" s="4">
        <f t="shared" si="357"/>
        <v>7605.12</v>
      </c>
      <c r="K2079">
        <f t="shared" si="358"/>
        <v>5</v>
      </c>
      <c r="L2079">
        <f t="shared" si="359"/>
        <v>5</v>
      </c>
      <c r="M2079">
        <f t="shared" si="360"/>
        <v>5</v>
      </c>
      <c r="N2079" s="53">
        <f t="shared" si="361"/>
        <v>5</v>
      </c>
      <c r="S2079" s="55" t="str">
        <f t="shared" si="362"/>
        <v>C03308</v>
      </c>
      <c r="T2079" s="56">
        <f t="shared" si="363"/>
        <v>5</v>
      </c>
      <c r="U2079" s="57">
        <f t="shared" si="363"/>
        <v>5</v>
      </c>
      <c r="V2079" s="51" t="str">
        <f t="shared" si="364"/>
        <v>Champions</v>
      </c>
    </row>
    <row r="2080" spans="2:22" x14ac:dyDescent="0.25">
      <c r="B2080" t="s">
        <v>2118</v>
      </c>
      <c r="C2080" s="40">
        <v>45891</v>
      </c>
      <c r="D2080" s="2">
        <v>2</v>
      </c>
      <c r="E2080" s="4">
        <v>487.04</v>
      </c>
      <c r="F2080" s="4"/>
      <c r="G2080" s="4" t="str">
        <f t="shared" si="354"/>
        <v>C03309</v>
      </c>
      <c r="H2080" s="40">
        <f t="shared" si="355"/>
        <v>45891</v>
      </c>
      <c r="I2080" s="2">
        <f t="shared" si="356"/>
        <v>2</v>
      </c>
      <c r="J2080" s="4">
        <f t="shared" si="357"/>
        <v>487.04</v>
      </c>
      <c r="K2080">
        <f t="shared" si="358"/>
        <v>4</v>
      </c>
      <c r="L2080">
        <f t="shared" si="359"/>
        <v>4</v>
      </c>
      <c r="M2080">
        <f t="shared" si="360"/>
        <v>3</v>
      </c>
      <c r="N2080" s="53">
        <f t="shared" si="361"/>
        <v>3.6666666666666665</v>
      </c>
      <c r="S2080" s="55" t="str">
        <f t="shared" si="362"/>
        <v>C03309</v>
      </c>
      <c r="T2080" s="56">
        <f t="shared" si="363"/>
        <v>3.6666666666666665</v>
      </c>
      <c r="U2080" s="57">
        <f t="shared" si="363"/>
        <v>3.6666666666666665</v>
      </c>
      <c r="V2080" s="51" t="str">
        <f t="shared" si="364"/>
        <v>Loyal or Potential Loyalists</v>
      </c>
    </row>
    <row r="2081" spans="2:22" x14ac:dyDescent="0.25">
      <c r="B2081" t="s">
        <v>2119</v>
      </c>
      <c r="C2081" s="40">
        <v>45487</v>
      </c>
      <c r="D2081" s="2">
        <v>5</v>
      </c>
      <c r="E2081" s="4">
        <v>8709.36</v>
      </c>
      <c r="F2081" s="4"/>
      <c r="G2081" s="4" t="str">
        <f t="shared" si="354"/>
        <v>C03315</v>
      </c>
      <c r="H2081" s="40">
        <f t="shared" si="355"/>
        <v>45487</v>
      </c>
      <c r="I2081" s="2">
        <f t="shared" si="356"/>
        <v>5</v>
      </c>
      <c r="J2081" s="4">
        <f t="shared" si="357"/>
        <v>8709.36</v>
      </c>
      <c r="K2081">
        <f t="shared" si="358"/>
        <v>2</v>
      </c>
      <c r="L2081">
        <f t="shared" si="359"/>
        <v>5</v>
      </c>
      <c r="M2081">
        <f t="shared" si="360"/>
        <v>5</v>
      </c>
      <c r="N2081" s="53">
        <f t="shared" si="361"/>
        <v>4</v>
      </c>
      <c r="S2081" s="55" t="str">
        <f t="shared" si="362"/>
        <v>C03315</v>
      </c>
      <c r="T2081" s="56">
        <f t="shared" si="363"/>
        <v>4</v>
      </c>
      <c r="U2081" s="57">
        <f t="shared" si="363"/>
        <v>4</v>
      </c>
      <c r="V2081" s="51" t="str">
        <f t="shared" si="364"/>
        <v>Loyal or Potential Loyalists</v>
      </c>
    </row>
    <row r="2082" spans="2:22" x14ac:dyDescent="0.25">
      <c r="B2082" t="s">
        <v>2120</v>
      </c>
      <c r="C2082" s="40">
        <v>45841</v>
      </c>
      <c r="D2082" s="2">
        <v>1</v>
      </c>
      <c r="E2082" s="4">
        <v>135.41</v>
      </c>
      <c r="F2082" s="4"/>
      <c r="G2082" s="4" t="str">
        <f t="shared" si="354"/>
        <v>C03316</v>
      </c>
      <c r="H2082" s="40">
        <f t="shared" si="355"/>
        <v>45841</v>
      </c>
      <c r="I2082" s="2">
        <f t="shared" si="356"/>
        <v>1</v>
      </c>
      <c r="J2082" s="4">
        <f t="shared" si="357"/>
        <v>135.41</v>
      </c>
      <c r="K2082">
        <f t="shared" si="358"/>
        <v>4</v>
      </c>
      <c r="L2082">
        <f t="shared" si="359"/>
        <v>3</v>
      </c>
      <c r="M2082">
        <f t="shared" si="360"/>
        <v>1</v>
      </c>
      <c r="N2082" s="53">
        <f t="shared" si="361"/>
        <v>2.6666666666666665</v>
      </c>
      <c r="S2082" s="55" t="str">
        <f t="shared" si="362"/>
        <v>C03316</v>
      </c>
      <c r="T2082" s="56">
        <f t="shared" si="363"/>
        <v>2.6666666666666665</v>
      </c>
      <c r="U2082" s="57">
        <f t="shared" si="363"/>
        <v>2.6666666666666665</v>
      </c>
      <c r="V2082" s="51" t="str">
        <f t="shared" si="364"/>
        <v>At Risk Customers</v>
      </c>
    </row>
    <row r="2083" spans="2:22" x14ac:dyDescent="0.25">
      <c r="B2083" t="s">
        <v>2121</v>
      </c>
      <c r="C2083" s="40">
        <v>45989</v>
      </c>
      <c r="D2083" s="2">
        <v>4</v>
      </c>
      <c r="E2083" s="4">
        <v>2677.65</v>
      </c>
      <c r="F2083" s="4"/>
      <c r="G2083" s="4" t="str">
        <f t="shared" si="354"/>
        <v>C03317</v>
      </c>
      <c r="H2083" s="40">
        <f t="shared" si="355"/>
        <v>45989</v>
      </c>
      <c r="I2083" s="2">
        <f t="shared" si="356"/>
        <v>4</v>
      </c>
      <c r="J2083" s="4">
        <f t="shared" si="357"/>
        <v>2677.65</v>
      </c>
      <c r="K2083">
        <f t="shared" si="358"/>
        <v>5</v>
      </c>
      <c r="L2083">
        <f t="shared" si="359"/>
        <v>5</v>
      </c>
      <c r="M2083">
        <f t="shared" si="360"/>
        <v>4</v>
      </c>
      <c r="N2083" s="53">
        <f t="shared" si="361"/>
        <v>4.666666666666667</v>
      </c>
      <c r="S2083" s="55" t="str">
        <f t="shared" si="362"/>
        <v>C03317</v>
      </c>
      <c r="T2083" s="56">
        <f t="shared" si="363"/>
        <v>4.666666666666667</v>
      </c>
      <c r="U2083" s="57">
        <f t="shared" si="363"/>
        <v>4.666666666666667</v>
      </c>
      <c r="V2083" s="51" t="str">
        <f t="shared" si="364"/>
        <v>Champions</v>
      </c>
    </row>
    <row r="2084" spans="2:22" x14ac:dyDescent="0.25">
      <c r="B2084" t="s">
        <v>2122</v>
      </c>
      <c r="C2084" s="40">
        <v>45890</v>
      </c>
      <c r="D2084" s="2">
        <v>8</v>
      </c>
      <c r="E2084" s="4">
        <v>7950.66</v>
      </c>
      <c r="F2084" s="4"/>
      <c r="G2084" s="4" t="str">
        <f t="shared" si="354"/>
        <v>C03318</v>
      </c>
      <c r="H2084" s="40">
        <f t="shared" si="355"/>
        <v>45890</v>
      </c>
      <c r="I2084" s="2">
        <f t="shared" si="356"/>
        <v>8</v>
      </c>
      <c r="J2084" s="4">
        <f t="shared" si="357"/>
        <v>7950.66</v>
      </c>
      <c r="K2084">
        <f t="shared" si="358"/>
        <v>4</v>
      </c>
      <c r="L2084">
        <f t="shared" si="359"/>
        <v>5</v>
      </c>
      <c r="M2084">
        <f t="shared" si="360"/>
        <v>5</v>
      </c>
      <c r="N2084" s="53">
        <f t="shared" si="361"/>
        <v>4.666666666666667</v>
      </c>
      <c r="S2084" s="55" t="str">
        <f t="shared" si="362"/>
        <v>C03318</v>
      </c>
      <c r="T2084" s="56">
        <f t="shared" si="363"/>
        <v>4.666666666666667</v>
      </c>
      <c r="U2084" s="57">
        <f t="shared" si="363"/>
        <v>4.666666666666667</v>
      </c>
      <c r="V2084" s="51" t="str">
        <f t="shared" si="364"/>
        <v>Champions</v>
      </c>
    </row>
    <row r="2085" spans="2:22" x14ac:dyDescent="0.25">
      <c r="B2085" t="s">
        <v>2123</v>
      </c>
      <c r="C2085" s="40">
        <v>45978</v>
      </c>
      <c r="D2085" s="2">
        <v>15</v>
      </c>
      <c r="E2085" s="4">
        <v>14787.54</v>
      </c>
      <c r="F2085" s="4"/>
      <c r="G2085" s="4" t="str">
        <f t="shared" si="354"/>
        <v>C03319</v>
      </c>
      <c r="H2085" s="40">
        <f t="shared" si="355"/>
        <v>45978</v>
      </c>
      <c r="I2085" s="2">
        <f t="shared" si="356"/>
        <v>15</v>
      </c>
      <c r="J2085" s="4">
        <f t="shared" si="357"/>
        <v>14787.54</v>
      </c>
      <c r="K2085">
        <f t="shared" si="358"/>
        <v>5</v>
      </c>
      <c r="L2085">
        <f t="shared" si="359"/>
        <v>5</v>
      </c>
      <c r="M2085">
        <f t="shared" si="360"/>
        <v>5</v>
      </c>
      <c r="N2085" s="53">
        <f t="shared" si="361"/>
        <v>5</v>
      </c>
      <c r="S2085" s="55" t="str">
        <f t="shared" si="362"/>
        <v>C03319</v>
      </c>
      <c r="T2085" s="56">
        <f t="shared" si="363"/>
        <v>5</v>
      </c>
      <c r="U2085" s="57">
        <f t="shared" si="363"/>
        <v>5</v>
      </c>
      <c r="V2085" s="51" t="str">
        <f t="shared" si="364"/>
        <v>Champions</v>
      </c>
    </row>
    <row r="2086" spans="2:22" x14ac:dyDescent="0.25">
      <c r="B2086" t="s">
        <v>2124</v>
      </c>
      <c r="C2086" s="40">
        <v>45111</v>
      </c>
      <c r="D2086" s="2">
        <v>2</v>
      </c>
      <c r="E2086" s="4">
        <v>4378.26</v>
      </c>
      <c r="F2086" s="4"/>
      <c r="G2086" s="4" t="str">
        <f t="shared" si="354"/>
        <v>C03320</v>
      </c>
      <c r="H2086" s="40">
        <f t="shared" si="355"/>
        <v>45111</v>
      </c>
      <c r="I2086" s="2">
        <f t="shared" si="356"/>
        <v>2</v>
      </c>
      <c r="J2086" s="4">
        <f t="shared" si="357"/>
        <v>4378.26</v>
      </c>
      <c r="K2086">
        <f t="shared" si="358"/>
        <v>1</v>
      </c>
      <c r="L2086">
        <f t="shared" si="359"/>
        <v>4</v>
      </c>
      <c r="M2086">
        <f t="shared" si="360"/>
        <v>5</v>
      </c>
      <c r="N2086" s="53">
        <f t="shared" si="361"/>
        <v>3.3333333333333335</v>
      </c>
      <c r="S2086" s="55" t="str">
        <f t="shared" si="362"/>
        <v>C03320</v>
      </c>
      <c r="T2086" s="56">
        <f t="shared" si="363"/>
        <v>3.3333333333333335</v>
      </c>
      <c r="U2086" s="57">
        <f t="shared" si="363"/>
        <v>3.3333333333333335</v>
      </c>
      <c r="V2086" s="51" t="str">
        <f t="shared" si="364"/>
        <v>Loyal or Potential Loyalists</v>
      </c>
    </row>
    <row r="2087" spans="2:22" x14ac:dyDescent="0.25">
      <c r="B2087" t="s">
        <v>2125</v>
      </c>
      <c r="C2087" s="40">
        <v>45933</v>
      </c>
      <c r="D2087" s="2">
        <v>6</v>
      </c>
      <c r="E2087" s="4">
        <v>2285.3000000000002</v>
      </c>
      <c r="F2087" s="4"/>
      <c r="G2087" s="4" t="str">
        <f t="shared" si="354"/>
        <v>C03321</v>
      </c>
      <c r="H2087" s="40">
        <f t="shared" si="355"/>
        <v>45933</v>
      </c>
      <c r="I2087" s="2">
        <f t="shared" si="356"/>
        <v>6</v>
      </c>
      <c r="J2087" s="4">
        <f t="shared" si="357"/>
        <v>2285.3000000000002</v>
      </c>
      <c r="K2087">
        <f t="shared" si="358"/>
        <v>4</v>
      </c>
      <c r="L2087">
        <f t="shared" si="359"/>
        <v>5</v>
      </c>
      <c r="M2087">
        <f t="shared" si="360"/>
        <v>4</v>
      </c>
      <c r="N2087" s="53">
        <f t="shared" si="361"/>
        <v>4.333333333333333</v>
      </c>
      <c r="S2087" s="55" t="str">
        <f t="shared" si="362"/>
        <v>C03321</v>
      </c>
      <c r="T2087" s="56">
        <f t="shared" si="363"/>
        <v>4.333333333333333</v>
      </c>
      <c r="U2087" s="57">
        <f t="shared" si="363"/>
        <v>4.333333333333333</v>
      </c>
      <c r="V2087" s="51" t="str">
        <f t="shared" si="364"/>
        <v>Champions</v>
      </c>
    </row>
    <row r="2088" spans="2:22" x14ac:dyDescent="0.25">
      <c r="B2088" t="s">
        <v>2126</v>
      </c>
      <c r="C2088" s="40">
        <v>45619</v>
      </c>
      <c r="D2088" s="2">
        <v>2</v>
      </c>
      <c r="E2088" s="4">
        <v>248.78</v>
      </c>
      <c r="F2088" s="4"/>
      <c r="G2088" s="4" t="str">
        <f t="shared" si="354"/>
        <v>C03322</v>
      </c>
      <c r="H2088" s="40">
        <f t="shared" si="355"/>
        <v>45619</v>
      </c>
      <c r="I2088" s="2">
        <f t="shared" si="356"/>
        <v>2</v>
      </c>
      <c r="J2088" s="4">
        <f t="shared" si="357"/>
        <v>248.78</v>
      </c>
      <c r="K2088">
        <f t="shared" si="358"/>
        <v>3</v>
      </c>
      <c r="L2088">
        <f t="shared" si="359"/>
        <v>4</v>
      </c>
      <c r="M2088">
        <f t="shared" si="360"/>
        <v>2</v>
      </c>
      <c r="N2088" s="53">
        <f t="shared" si="361"/>
        <v>3</v>
      </c>
      <c r="S2088" s="55" t="str">
        <f t="shared" si="362"/>
        <v>C03322</v>
      </c>
      <c r="T2088" s="56">
        <f t="shared" si="363"/>
        <v>3</v>
      </c>
      <c r="U2088" s="57">
        <f t="shared" si="363"/>
        <v>3</v>
      </c>
      <c r="V2088" s="51" t="str">
        <f t="shared" si="364"/>
        <v>At Risk Customers</v>
      </c>
    </row>
    <row r="2089" spans="2:22" x14ac:dyDescent="0.25">
      <c r="B2089" t="s">
        <v>2127</v>
      </c>
      <c r="C2089" s="40">
        <v>46020</v>
      </c>
      <c r="D2089" s="2">
        <v>7</v>
      </c>
      <c r="E2089" s="4">
        <v>3260.73</v>
      </c>
      <c r="F2089" s="4"/>
      <c r="G2089" s="4" t="str">
        <f t="shared" si="354"/>
        <v>C03323</v>
      </c>
      <c r="H2089" s="40">
        <f t="shared" si="355"/>
        <v>46020</v>
      </c>
      <c r="I2089" s="2">
        <f t="shared" si="356"/>
        <v>7</v>
      </c>
      <c r="J2089" s="4">
        <f t="shared" si="357"/>
        <v>3260.73</v>
      </c>
      <c r="K2089">
        <f t="shared" si="358"/>
        <v>5</v>
      </c>
      <c r="L2089">
        <f t="shared" si="359"/>
        <v>5</v>
      </c>
      <c r="M2089">
        <f t="shared" si="360"/>
        <v>4</v>
      </c>
      <c r="N2089" s="53">
        <f t="shared" si="361"/>
        <v>4.666666666666667</v>
      </c>
      <c r="S2089" s="55" t="str">
        <f t="shared" si="362"/>
        <v>C03323</v>
      </c>
      <c r="T2089" s="56">
        <f t="shared" si="363"/>
        <v>4.666666666666667</v>
      </c>
      <c r="U2089" s="57">
        <f t="shared" si="363"/>
        <v>4.666666666666667</v>
      </c>
      <c r="V2089" s="51" t="str">
        <f t="shared" si="364"/>
        <v>Champions</v>
      </c>
    </row>
    <row r="2090" spans="2:22" x14ac:dyDescent="0.25">
      <c r="B2090" t="s">
        <v>2128</v>
      </c>
      <c r="C2090" s="40">
        <v>45530</v>
      </c>
      <c r="D2090" s="2">
        <v>2</v>
      </c>
      <c r="E2090" s="4">
        <v>1328.1</v>
      </c>
      <c r="F2090" s="4"/>
      <c r="G2090" s="4" t="str">
        <f t="shared" si="354"/>
        <v>C03324</v>
      </c>
      <c r="H2090" s="40">
        <f t="shared" si="355"/>
        <v>45530</v>
      </c>
      <c r="I2090" s="2">
        <f t="shared" si="356"/>
        <v>2</v>
      </c>
      <c r="J2090" s="4">
        <f t="shared" si="357"/>
        <v>1328.1</v>
      </c>
      <c r="K2090">
        <f t="shared" si="358"/>
        <v>2</v>
      </c>
      <c r="L2090">
        <f t="shared" si="359"/>
        <v>4</v>
      </c>
      <c r="M2090">
        <f t="shared" si="360"/>
        <v>4</v>
      </c>
      <c r="N2090" s="53">
        <f t="shared" si="361"/>
        <v>3.3333333333333335</v>
      </c>
      <c r="S2090" s="55" t="str">
        <f t="shared" si="362"/>
        <v>C03324</v>
      </c>
      <c r="T2090" s="56">
        <f t="shared" si="363"/>
        <v>3.3333333333333335</v>
      </c>
      <c r="U2090" s="57">
        <f t="shared" si="363"/>
        <v>3.3333333333333335</v>
      </c>
      <c r="V2090" s="51" t="str">
        <f t="shared" si="364"/>
        <v>Loyal or Potential Loyalists</v>
      </c>
    </row>
    <row r="2091" spans="2:22" x14ac:dyDescent="0.25">
      <c r="B2091" t="s">
        <v>2129</v>
      </c>
      <c r="C2091" s="40">
        <v>45533</v>
      </c>
      <c r="D2091" s="2">
        <v>2</v>
      </c>
      <c r="E2091" s="4">
        <v>259.51</v>
      </c>
      <c r="F2091" s="4"/>
      <c r="G2091" s="4" t="str">
        <f t="shared" si="354"/>
        <v>C03328</v>
      </c>
      <c r="H2091" s="40">
        <f t="shared" si="355"/>
        <v>45533</v>
      </c>
      <c r="I2091" s="2">
        <f t="shared" si="356"/>
        <v>2</v>
      </c>
      <c r="J2091" s="4">
        <f t="shared" si="357"/>
        <v>259.51</v>
      </c>
      <c r="K2091">
        <f t="shared" si="358"/>
        <v>2</v>
      </c>
      <c r="L2091">
        <f t="shared" si="359"/>
        <v>4</v>
      </c>
      <c r="M2091">
        <f t="shared" si="360"/>
        <v>2</v>
      </c>
      <c r="N2091" s="53">
        <f t="shared" si="361"/>
        <v>2.6666666666666665</v>
      </c>
      <c r="S2091" s="55" t="str">
        <f t="shared" si="362"/>
        <v>C03328</v>
      </c>
      <c r="T2091" s="56">
        <f t="shared" si="363"/>
        <v>2.6666666666666665</v>
      </c>
      <c r="U2091" s="57">
        <f t="shared" si="363"/>
        <v>2.6666666666666665</v>
      </c>
      <c r="V2091" s="51" t="str">
        <f t="shared" si="364"/>
        <v>At Risk Customers</v>
      </c>
    </row>
    <row r="2092" spans="2:22" x14ac:dyDescent="0.25">
      <c r="B2092" t="s">
        <v>2130</v>
      </c>
      <c r="C2092" s="40">
        <v>45923</v>
      </c>
      <c r="D2092" s="2">
        <v>2</v>
      </c>
      <c r="E2092" s="4">
        <v>752.26</v>
      </c>
      <c r="F2092" s="4"/>
      <c r="G2092" s="4" t="str">
        <f t="shared" si="354"/>
        <v>C03329</v>
      </c>
      <c r="H2092" s="40">
        <f t="shared" si="355"/>
        <v>45923</v>
      </c>
      <c r="I2092" s="2">
        <f t="shared" si="356"/>
        <v>2</v>
      </c>
      <c r="J2092" s="4">
        <f t="shared" si="357"/>
        <v>752.26</v>
      </c>
      <c r="K2092">
        <f t="shared" si="358"/>
        <v>4</v>
      </c>
      <c r="L2092">
        <f t="shared" si="359"/>
        <v>4</v>
      </c>
      <c r="M2092">
        <f t="shared" si="360"/>
        <v>3</v>
      </c>
      <c r="N2092" s="53">
        <f t="shared" si="361"/>
        <v>3.6666666666666665</v>
      </c>
      <c r="S2092" s="55" t="str">
        <f t="shared" si="362"/>
        <v>C03329</v>
      </c>
      <c r="T2092" s="56">
        <f t="shared" si="363"/>
        <v>3.6666666666666665</v>
      </c>
      <c r="U2092" s="57">
        <f t="shared" si="363"/>
        <v>3.6666666666666665</v>
      </c>
      <c r="V2092" s="51" t="str">
        <f t="shared" si="364"/>
        <v>Loyal or Potential Loyalists</v>
      </c>
    </row>
    <row r="2093" spans="2:22" x14ac:dyDescent="0.25">
      <c r="B2093" t="s">
        <v>2131</v>
      </c>
      <c r="C2093" s="40">
        <v>45629</v>
      </c>
      <c r="D2093" s="2">
        <v>1</v>
      </c>
      <c r="E2093" s="4">
        <v>42.71</v>
      </c>
      <c r="F2093" s="4"/>
      <c r="G2093" s="4" t="str">
        <f t="shared" si="354"/>
        <v>C03331</v>
      </c>
      <c r="H2093" s="40">
        <f t="shared" si="355"/>
        <v>45629</v>
      </c>
      <c r="I2093" s="2">
        <f t="shared" si="356"/>
        <v>1</v>
      </c>
      <c r="J2093" s="4">
        <f t="shared" si="357"/>
        <v>42.71</v>
      </c>
      <c r="K2093">
        <f t="shared" si="358"/>
        <v>3</v>
      </c>
      <c r="L2093">
        <f t="shared" si="359"/>
        <v>3</v>
      </c>
      <c r="M2093">
        <f t="shared" si="360"/>
        <v>1</v>
      </c>
      <c r="N2093" s="53">
        <f t="shared" si="361"/>
        <v>2.3333333333333335</v>
      </c>
      <c r="S2093" s="55" t="str">
        <f t="shared" si="362"/>
        <v>C03331</v>
      </c>
      <c r="T2093" s="56">
        <f t="shared" si="363"/>
        <v>2.3333333333333335</v>
      </c>
      <c r="U2093" s="57">
        <f t="shared" si="363"/>
        <v>2.3333333333333335</v>
      </c>
      <c r="V2093" s="51" t="str">
        <f t="shared" si="364"/>
        <v>At Risk Customers</v>
      </c>
    </row>
    <row r="2094" spans="2:22" x14ac:dyDescent="0.25">
      <c r="B2094" t="s">
        <v>2132</v>
      </c>
      <c r="C2094" s="40">
        <v>45888</v>
      </c>
      <c r="D2094" s="2">
        <v>1</v>
      </c>
      <c r="E2094" s="4">
        <v>757.11</v>
      </c>
      <c r="F2094" s="4"/>
      <c r="G2094" s="4" t="str">
        <f t="shared" si="354"/>
        <v>C03333</v>
      </c>
      <c r="H2094" s="40">
        <f t="shared" si="355"/>
        <v>45888</v>
      </c>
      <c r="I2094" s="2">
        <f t="shared" si="356"/>
        <v>1</v>
      </c>
      <c r="J2094" s="4">
        <f t="shared" si="357"/>
        <v>757.11</v>
      </c>
      <c r="K2094">
        <f t="shared" si="358"/>
        <v>4</v>
      </c>
      <c r="L2094">
        <f t="shared" si="359"/>
        <v>3</v>
      </c>
      <c r="M2094">
        <f t="shared" si="360"/>
        <v>3</v>
      </c>
      <c r="N2094" s="53">
        <f t="shared" si="361"/>
        <v>3.3333333333333335</v>
      </c>
      <c r="S2094" s="55" t="str">
        <f t="shared" si="362"/>
        <v>C03333</v>
      </c>
      <c r="T2094" s="56">
        <f t="shared" si="363"/>
        <v>3.3333333333333335</v>
      </c>
      <c r="U2094" s="57">
        <f t="shared" si="363"/>
        <v>3.3333333333333335</v>
      </c>
      <c r="V2094" s="51" t="str">
        <f t="shared" si="364"/>
        <v>Loyal or Potential Loyalists</v>
      </c>
    </row>
    <row r="2095" spans="2:22" x14ac:dyDescent="0.25">
      <c r="B2095" t="s">
        <v>2133</v>
      </c>
      <c r="C2095" s="40">
        <v>45036</v>
      </c>
      <c r="D2095" s="2">
        <v>1</v>
      </c>
      <c r="E2095" s="4">
        <v>245.5</v>
      </c>
      <c r="F2095" s="4"/>
      <c r="G2095" s="4" t="str">
        <f t="shared" si="354"/>
        <v>C03334</v>
      </c>
      <c r="H2095" s="40">
        <f t="shared" si="355"/>
        <v>45036</v>
      </c>
      <c r="I2095" s="2">
        <f t="shared" si="356"/>
        <v>1</v>
      </c>
      <c r="J2095" s="4">
        <f t="shared" si="357"/>
        <v>245.5</v>
      </c>
      <c r="K2095">
        <f t="shared" si="358"/>
        <v>1</v>
      </c>
      <c r="L2095">
        <f t="shared" si="359"/>
        <v>3</v>
      </c>
      <c r="M2095">
        <f t="shared" si="360"/>
        <v>2</v>
      </c>
      <c r="N2095" s="53">
        <f t="shared" si="361"/>
        <v>2</v>
      </c>
      <c r="S2095" s="55" t="str">
        <f t="shared" si="362"/>
        <v>C03334</v>
      </c>
      <c r="T2095" s="56">
        <f t="shared" si="363"/>
        <v>2</v>
      </c>
      <c r="U2095" s="57">
        <f t="shared" si="363"/>
        <v>2</v>
      </c>
      <c r="V2095" s="51" t="str">
        <f t="shared" si="364"/>
        <v>Lost Customers</v>
      </c>
    </row>
    <row r="2096" spans="2:22" x14ac:dyDescent="0.25">
      <c r="B2096" t="s">
        <v>2134</v>
      </c>
      <c r="C2096" s="40">
        <v>46024</v>
      </c>
      <c r="D2096" s="2">
        <v>11</v>
      </c>
      <c r="E2096" s="4">
        <v>8025.87</v>
      </c>
      <c r="F2096" s="4"/>
      <c r="G2096" s="4" t="str">
        <f t="shared" si="354"/>
        <v>C03338</v>
      </c>
      <c r="H2096" s="40">
        <f t="shared" si="355"/>
        <v>46024</v>
      </c>
      <c r="I2096" s="2">
        <f t="shared" si="356"/>
        <v>11</v>
      </c>
      <c r="J2096" s="4">
        <f t="shared" si="357"/>
        <v>8025.87</v>
      </c>
      <c r="K2096">
        <f t="shared" si="358"/>
        <v>5</v>
      </c>
      <c r="L2096">
        <f t="shared" si="359"/>
        <v>5</v>
      </c>
      <c r="M2096">
        <f t="shared" si="360"/>
        <v>5</v>
      </c>
      <c r="N2096" s="53">
        <f t="shared" si="361"/>
        <v>5</v>
      </c>
      <c r="S2096" s="55" t="str">
        <f t="shared" si="362"/>
        <v>C03338</v>
      </c>
      <c r="T2096" s="56">
        <f t="shared" si="363"/>
        <v>5</v>
      </c>
      <c r="U2096" s="57">
        <f t="shared" si="363"/>
        <v>5</v>
      </c>
      <c r="V2096" s="51" t="str">
        <f t="shared" si="364"/>
        <v>Champions</v>
      </c>
    </row>
    <row r="2097" spans="2:22" x14ac:dyDescent="0.25">
      <c r="B2097" t="s">
        <v>2135</v>
      </c>
      <c r="C2097" s="40">
        <v>44946</v>
      </c>
      <c r="D2097" s="2">
        <v>1</v>
      </c>
      <c r="E2097" s="4">
        <v>254.62</v>
      </c>
      <c r="F2097" s="4"/>
      <c r="G2097" s="4" t="str">
        <f t="shared" si="354"/>
        <v>C03340</v>
      </c>
      <c r="H2097" s="40">
        <f t="shared" si="355"/>
        <v>44946</v>
      </c>
      <c r="I2097" s="2">
        <f t="shared" si="356"/>
        <v>1</v>
      </c>
      <c r="J2097" s="4">
        <f t="shared" si="357"/>
        <v>254.62</v>
      </c>
      <c r="K2097">
        <f t="shared" si="358"/>
        <v>1</v>
      </c>
      <c r="L2097">
        <f t="shared" si="359"/>
        <v>3</v>
      </c>
      <c r="M2097">
        <f t="shared" si="360"/>
        <v>2</v>
      </c>
      <c r="N2097" s="53">
        <f t="shared" si="361"/>
        <v>2</v>
      </c>
      <c r="S2097" s="55" t="str">
        <f t="shared" si="362"/>
        <v>C03340</v>
      </c>
      <c r="T2097" s="56">
        <f t="shared" si="363"/>
        <v>2</v>
      </c>
      <c r="U2097" s="57">
        <f t="shared" si="363"/>
        <v>2</v>
      </c>
      <c r="V2097" s="51" t="str">
        <f t="shared" si="364"/>
        <v>Lost Customers</v>
      </c>
    </row>
    <row r="2098" spans="2:22" x14ac:dyDescent="0.25">
      <c r="B2098" t="s">
        <v>2136</v>
      </c>
      <c r="C2098" s="40">
        <v>45708</v>
      </c>
      <c r="D2098" s="2">
        <v>3</v>
      </c>
      <c r="E2098" s="4">
        <v>5243.6</v>
      </c>
      <c r="F2098" s="4"/>
      <c r="G2098" s="4" t="str">
        <f t="shared" si="354"/>
        <v>C03341</v>
      </c>
      <c r="H2098" s="40">
        <f t="shared" si="355"/>
        <v>45708</v>
      </c>
      <c r="I2098" s="2">
        <f t="shared" si="356"/>
        <v>3</v>
      </c>
      <c r="J2098" s="4">
        <f t="shared" si="357"/>
        <v>5243.6</v>
      </c>
      <c r="K2098">
        <f t="shared" si="358"/>
        <v>3</v>
      </c>
      <c r="L2098">
        <f t="shared" si="359"/>
        <v>4</v>
      </c>
      <c r="M2098">
        <f t="shared" si="360"/>
        <v>5</v>
      </c>
      <c r="N2098" s="53">
        <f t="shared" si="361"/>
        <v>4</v>
      </c>
      <c r="S2098" s="55" t="str">
        <f t="shared" si="362"/>
        <v>C03341</v>
      </c>
      <c r="T2098" s="56">
        <f t="shared" si="363"/>
        <v>4</v>
      </c>
      <c r="U2098" s="57">
        <f t="shared" si="363"/>
        <v>4</v>
      </c>
      <c r="V2098" s="51" t="str">
        <f t="shared" si="364"/>
        <v>Loyal or Potential Loyalists</v>
      </c>
    </row>
    <row r="2099" spans="2:22" x14ac:dyDescent="0.25">
      <c r="B2099" t="s">
        <v>2137</v>
      </c>
      <c r="C2099" s="40">
        <v>45920</v>
      </c>
      <c r="D2099" s="2">
        <v>6</v>
      </c>
      <c r="E2099" s="4">
        <v>5198.6099999999997</v>
      </c>
      <c r="F2099" s="4"/>
      <c r="G2099" s="4" t="str">
        <f t="shared" si="354"/>
        <v>C03343</v>
      </c>
      <c r="H2099" s="40">
        <f t="shared" si="355"/>
        <v>45920</v>
      </c>
      <c r="I2099" s="2">
        <f t="shared" si="356"/>
        <v>6</v>
      </c>
      <c r="J2099" s="4">
        <f t="shared" si="357"/>
        <v>5198.6099999999997</v>
      </c>
      <c r="K2099">
        <f t="shared" si="358"/>
        <v>4</v>
      </c>
      <c r="L2099">
        <f t="shared" si="359"/>
        <v>5</v>
      </c>
      <c r="M2099">
        <f t="shared" si="360"/>
        <v>5</v>
      </c>
      <c r="N2099" s="53">
        <f t="shared" si="361"/>
        <v>4.666666666666667</v>
      </c>
      <c r="S2099" s="55" t="str">
        <f t="shared" si="362"/>
        <v>C03343</v>
      </c>
      <c r="T2099" s="56">
        <f t="shared" si="363"/>
        <v>4.666666666666667</v>
      </c>
      <c r="U2099" s="57">
        <f t="shared" si="363"/>
        <v>4.666666666666667</v>
      </c>
      <c r="V2099" s="51" t="str">
        <f t="shared" si="364"/>
        <v>Champions</v>
      </c>
    </row>
    <row r="2100" spans="2:22" x14ac:dyDescent="0.25">
      <c r="B2100" t="s">
        <v>2138</v>
      </c>
      <c r="C2100" s="40">
        <v>45924</v>
      </c>
      <c r="D2100" s="2">
        <v>3</v>
      </c>
      <c r="E2100" s="4">
        <v>2937.66</v>
      </c>
      <c r="F2100" s="4"/>
      <c r="G2100" s="4" t="str">
        <f t="shared" si="354"/>
        <v>C03344</v>
      </c>
      <c r="H2100" s="40">
        <f t="shared" si="355"/>
        <v>45924</v>
      </c>
      <c r="I2100" s="2">
        <f t="shared" si="356"/>
        <v>3</v>
      </c>
      <c r="J2100" s="4">
        <f t="shared" si="357"/>
        <v>2937.66</v>
      </c>
      <c r="K2100">
        <f t="shared" si="358"/>
        <v>4</v>
      </c>
      <c r="L2100">
        <f t="shared" si="359"/>
        <v>4</v>
      </c>
      <c r="M2100">
        <f t="shared" si="360"/>
        <v>4</v>
      </c>
      <c r="N2100" s="53">
        <f t="shared" si="361"/>
        <v>4</v>
      </c>
      <c r="S2100" s="55" t="str">
        <f t="shared" si="362"/>
        <v>C03344</v>
      </c>
      <c r="T2100" s="56">
        <f t="shared" si="363"/>
        <v>4</v>
      </c>
      <c r="U2100" s="57">
        <f t="shared" si="363"/>
        <v>4</v>
      </c>
      <c r="V2100" s="51" t="str">
        <f t="shared" si="364"/>
        <v>Loyal or Potential Loyalists</v>
      </c>
    </row>
    <row r="2101" spans="2:22" x14ac:dyDescent="0.25">
      <c r="B2101" t="s">
        <v>2139</v>
      </c>
      <c r="C2101" s="40">
        <v>45793</v>
      </c>
      <c r="D2101" s="2">
        <v>1</v>
      </c>
      <c r="E2101" s="4">
        <v>1413.56</v>
      </c>
      <c r="F2101" s="4"/>
      <c r="G2101" s="4" t="str">
        <f t="shared" si="354"/>
        <v>C03346</v>
      </c>
      <c r="H2101" s="40">
        <f t="shared" si="355"/>
        <v>45793</v>
      </c>
      <c r="I2101" s="2">
        <f t="shared" si="356"/>
        <v>1</v>
      </c>
      <c r="J2101" s="4">
        <f t="shared" si="357"/>
        <v>1413.56</v>
      </c>
      <c r="K2101">
        <f t="shared" si="358"/>
        <v>3</v>
      </c>
      <c r="L2101">
        <f t="shared" si="359"/>
        <v>3</v>
      </c>
      <c r="M2101">
        <f t="shared" si="360"/>
        <v>4</v>
      </c>
      <c r="N2101" s="53">
        <f t="shared" si="361"/>
        <v>3.3333333333333335</v>
      </c>
      <c r="S2101" s="55" t="str">
        <f t="shared" si="362"/>
        <v>C03346</v>
      </c>
      <c r="T2101" s="56">
        <f t="shared" si="363"/>
        <v>3.3333333333333335</v>
      </c>
      <c r="U2101" s="57">
        <f t="shared" si="363"/>
        <v>3.3333333333333335</v>
      </c>
      <c r="V2101" s="51" t="str">
        <f t="shared" si="364"/>
        <v>Loyal or Potential Loyalists</v>
      </c>
    </row>
    <row r="2102" spans="2:22" x14ac:dyDescent="0.25">
      <c r="B2102" t="s">
        <v>2140</v>
      </c>
      <c r="C2102" s="40">
        <v>45851</v>
      </c>
      <c r="D2102" s="2">
        <v>7</v>
      </c>
      <c r="E2102" s="4">
        <v>9251.9599999999991</v>
      </c>
      <c r="F2102" s="4"/>
      <c r="G2102" s="4" t="str">
        <f t="shared" si="354"/>
        <v>C03348</v>
      </c>
      <c r="H2102" s="40">
        <f t="shared" si="355"/>
        <v>45851</v>
      </c>
      <c r="I2102" s="2">
        <f t="shared" si="356"/>
        <v>7</v>
      </c>
      <c r="J2102" s="4">
        <f t="shared" si="357"/>
        <v>9251.9599999999991</v>
      </c>
      <c r="K2102">
        <f t="shared" si="358"/>
        <v>4</v>
      </c>
      <c r="L2102">
        <f t="shared" si="359"/>
        <v>5</v>
      </c>
      <c r="M2102">
        <f t="shared" si="360"/>
        <v>5</v>
      </c>
      <c r="N2102" s="53">
        <f t="shared" si="361"/>
        <v>4.666666666666667</v>
      </c>
      <c r="S2102" s="55" t="str">
        <f t="shared" si="362"/>
        <v>C03348</v>
      </c>
      <c r="T2102" s="56">
        <f t="shared" si="363"/>
        <v>4.666666666666667</v>
      </c>
      <c r="U2102" s="57">
        <f t="shared" si="363"/>
        <v>4.666666666666667</v>
      </c>
      <c r="V2102" s="51" t="str">
        <f t="shared" si="364"/>
        <v>Champions</v>
      </c>
    </row>
    <row r="2103" spans="2:22" x14ac:dyDescent="0.25">
      <c r="B2103" t="s">
        <v>2141</v>
      </c>
      <c r="C2103" s="40">
        <v>45180</v>
      </c>
      <c r="D2103" s="2">
        <v>1</v>
      </c>
      <c r="E2103" s="4">
        <v>2123.29</v>
      </c>
      <c r="F2103" s="4"/>
      <c r="G2103" s="4" t="str">
        <f t="shared" si="354"/>
        <v>C03349</v>
      </c>
      <c r="H2103" s="40">
        <f t="shared" si="355"/>
        <v>45180</v>
      </c>
      <c r="I2103" s="2">
        <f t="shared" si="356"/>
        <v>1</v>
      </c>
      <c r="J2103" s="4">
        <f t="shared" si="357"/>
        <v>2123.29</v>
      </c>
      <c r="K2103">
        <f t="shared" si="358"/>
        <v>1</v>
      </c>
      <c r="L2103">
        <f t="shared" si="359"/>
        <v>3</v>
      </c>
      <c r="M2103">
        <f t="shared" si="360"/>
        <v>4</v>
      </c>
      <c r="N2103" s="53">
        <f t="shared" si="361"/>
        <v>2.6666666666666665</v>
      </c>
      <c r="S2103" s="55" t="str">
        <f t="shared" si="362"/>
        <v>C03349</v>
      </c>
      <c r="T2103" s="56">
        <f t="shared" si="363"/>
        <v>2.6666666666666665</v>
      </c>
      <c r="U2103" s="57">
        <f t="shared" si="363"/>
        <v>2.6666666666666665</v>
      </c>
      <c r="V2103" s="51" t="str">
        <f t="shared" si="364"/>
        <v>At Risk Customers</v>
      </c>
    </row>
    <row r="2104" spans="2:22" x14ac:dyDescent="0.25">
      <c r="B2104" t="s">
        <v>2142</v>
      </c>
      <c r="C2104" s="40">
        <v>45913</v>
      </c>
      <c r="D2104" s="2">
        <v>5</v>
      </c>
      <c r="E2104" s="4">
        <v>4417.2700000000004</v>
      </c>
      <c r="F2104" s="4"/>
      <c r="G2104" s="4" t="str">
        <f t="shared" si="354"/>
        <v>C03350</v>
      </c>
      <c r="H2104" s="40">
        <f t="shared" si="355"/>
        <v>45913</v>
      </c>
      <c r="I2104" s="2">
        <f t="shared" si="356"/>
        <v>5</v>
      </c>
      <c r="J2104" s="4">
        <f t="shared" si="357"/>
        <v>4417.2700000000004</v>
      </c>
      <c r="K2104">
        <f t="shared" si="358"/>
        <v>4</v>
      </c>
      <c r="L2104">
        <f t="shared" si="359"/>
        <v>5</v>
      </c>
      <c r="M2104">
        <f t="shared" si="360"/>
        <v>5</v>
      </c>
      <c r="N2104" s="53">
        <f t="shared" si="361"/>
        <v>4.666666666666667</v>
      </c>
      <c r="S2104" s="55" t="str">
        <f t="shared" si="362"/>
        <v>C03350</v>
      </c>
      <c r="T2104" s="56">
        <f t="shared" si="363"/>
        <v>4.666666666666667</v>
      </c>
      <c r="U2104" s="57">
        <f t="shared" si="363"/>
        <v>4.666666666666667</v>
      </c>
      <c r="V2104" s="51" t="str">
        <f t="shared" si="364"/>
        <v>Champions</v>
      </c>
    </row>
    <row r="2105" spans="2:22" x14ac:dyDescent="0.25">
      <c r="B2105" t="s">
        <v>2143</v>
      </c>
      <c r="C2105" s="40">
        <v>45398</v>
      </c>
      <c r="D2105" s="2">
        <v>1</v>
      </c>
      <c r="E2105" s="4">
        <v>4722.37</v>
      </c>
      <c r="F2105" s="4"/>
      <c r="G2105" s="4" t="str">
        <f t="shared" si="354"/>
        <v>C03351</v>
      </c>
      <c r="H2105" s="40">
        <f t="shared" si="355"/>
        <v>45398</v>
      </c>
      <c r="I2105" s="2">
        <f t="shared" si="356"/>
        <v>1</v>
      </c>
      <c r="J2105" s="4">
        <f t="shared" si="357"/>
        <v>4722.37</v>
      </c>
      <c r="K2105">
        <f t="shared" si="358"/>
        <v>2</v>
      </c>
      <c r="L2105">
        <f t="shared" si="359"/>
        <v>3</v>
      </c>
      <c r="M2105">
        <f t="shared" si="360"/>
        <v>5</v>
      </c>
      <c r="N2105" s="53">
        <f t="shared" si="361"/>
        <v>3.3333333333333335</v>
      </c>
      <c r="S2105" s="55" t="str">
        <f t="shared" si="362"/>
        <v>C03351</v>
      </c>
      <c r="T2105" s="56">
        <f t="shared" si="363"/>
        <v>3.3333333333333335</v>
      </c>
      <c r="U2105" s="57">
        <f t="shared" si="363"/>
        <v>3.3333333333333335</v>
      </c>
      <c r="V2105" s="51" t="str">
        <f t="shared" si="364"/>
        <v>Loyal or Potential Loyalists</v>
      </c>
    </row>
    <row r="2106" spans="2:22" x14ac:dyDescent="0.25">
      <c r="B2106" t="s">
        <v>2144</v>
      </c>
      <c r="C2106" s="40">
        <v>45705</v>
      </c>
      <c r="D2106" s="2">
        <v>6</v>
      </c>
      <c r="E2106" s="4">
        <v>1680.41</v>
      </c>
      <c r="F2106" s="4"/>
      <c r="G2106" s="4" t="str">
        <f t="shared" si="354"/>
        <v>C03353</v>
      </c>
      <c r="H2106" s="40">
        <f t="shared" si="355"/>
        <v>45705</v>
      </c>
      <c r="I2106" s="2">
        <f t="shared" si="356"/>
        <v>6</v>
      </c>
      <c r="J2106" s="4">
        <f t="shared" si="357"/>
        <v>1680.41</v>
      </c>
      <c r="K2106">
        <f t="shared" si="358"/>
        <v>3</v>
      </c>
      <c r="L2106">
        <f t="shared" si="359"/>
        <v>5</v>
      </c>
      <c r="M2106">
        <f t="shared" si="360"/>
        <v>4</v>
      </c>
      <c r="N2106" s="53">
        <f t="shared" si="361"/>
        <v>4</v>
      </c>
      <c r="S2106" s="55" t="str">
        <f t="shared" si="362"/>
        <v>C03353</v>
      </c>
      <c r="T2106" s="56">
        <f t="shared" si="363"/>
        <v>4</v>
      </c>
      <c r="U2106" s="57">
        <f t="shared" si="363"/>
        <v>4</v>
      </c>
      <c r="V2106" s="51" t="str">
        <f t="shared" si="364"/>
        <v>Loyal or Potential Loyalists</v>
      </c>
    </row>
    <row r="2107" spans="2:22" x14ac:dyDescent="0.25">
      <c r="B2107" t="s">
        <v>2145</v>
      </c>
      <c r="C2107" s="40">
        <v>46011</v>
      </c>
      <c r="D2107" s="2">
        <v>27</v>
      </c>
      <c r="E2107" s="4">
        <v>11829.69</v>
      </c>
      <c r="F2107" s="4"/>
      <c r="G2107" s="4" t="str">
        <f t="shared" si="354"/>
        <v>C03356</v>
      </c>
      <c r="H2107" s="40">
        <f t="shared" si="355"/>
        <v>46011</v>
      </c>
      <c r="I2107" s="2">
        <f t="shared" si="356"/>
        <v>27</v>
      </c>
      <c r="J2107" s="4">
        <f t="shared" si="357"/>
        <v>11829.69</v>
      </c>
      <c r="K2107">
        <f t="shared" si="358"/>
        <v>5</v>
      </c>
      <c r="L2107">
        <f t="shared" si="359"/>
        <v>5</v>
      </c>
      <c r="M2107">
        <f t="shared" si="360"/>
        <v>5</v>
      </c>
      <c r="N2107" s="53">
        <f t="shared" si="361"/>
        <v>5</v>
      </c>
      <c r="S2107" s="55" t="str">
        <f t="shared" si="362"/>
        <v>C03356</v>
      </c>
      <c r="T2107" s="56">
        <f t="shared" si="363"/>
        <v>5</v>
      </c>
      <c r="U2107" s="57">
        <f t="shared" si="363"/>
        <v>5</v>
      </c>
      <c r="V2107" s="51" t="str">
        <f t="shared" si="364"/>
        <v>Champions</v>
      </c>
    </row>
    <row r="2108" spans="2:22" x14ac:dyDescent="0.25">
      <c r="B2108" t="s">
        <v>2146</v>
      </c>
      <c r="C2108" s="40">
        <v>45053</v>
      </c>
      <c r="D2108" s="2">
        <v>1</v>
      </c>
      <c r="E2108" s="4">
        <v>4311.5</v>
      </c>
      <c r="F2108" s="4"/>
      <c r="G2108" s="4" t="str">
        <f t="shared" si="354"/>
        <v>C03357</v>
      </c>
      <c r="H2108" s="40">
        <f t="shared" si="355"/>
        <v>45053</v>
      </c>
      <c r="I2108" s="2">
        <f t="shared" si="356"/>
        <v>1</v>
      </c>
      <c r="J2108" s="4">
        <f t="shared" si="357"/>
        <v>4311.5</v>
      </c>
      <c r="K2108">
        <f t="shared" si="358"/>
        <v>1</v>
      </c>
      <c r="L2108">
        <f t="shared" si="359"/>
        <v>3</v>
      </c>
      <c r="M2108">
        <f t="shared" si="360"/>
        <v>5</v>
      </c>
      <c r="N2108" s="53">
        <f t="shared" si="361"/>
        <v>3</v>
      </c>
      <c r="S2108" s="55" t="str">
        <f t="shared" si="362"/>
        <v>C03357</v>
      </c>
      <c r="T2108" s="56">
        <f t="shared" si="363"/>
        <v>3</v>
      </c>
      <c r="U2108" s="57">
        <f t="shared" si="363"/>
        <v>3</v>
      </c>
      <c r="V2108" s="51" t="str">
        <f t="shared" si="364"/>
        <v>At Risk Customers</v>
      </c>
    </row>
    <row r="2109" spans="2:22" x14ac:dyDescent="0.25">
      <c r="B2109" t="s">
        <v>2147</v>
      </c>
      <c r="C2109" s="40">
        <v>46028</v>
      </c>
      <c r="D2109" s="2">
        <v>4</v>
      </c>
      <c r="E2109" s="4">
        <v>2562.31</v>
      </c>
      <c r="F2109" s="4"/>
      <c r="G2109" s="4" t="str">
        <f t="shared" si="354"/>
        <v>C03359</v>
      </c>
      <c r="H2109" s="40">
        <f t="shared" si="355"/>
        <v>46028</v>
      </c>
      <c r="I2109" s="2">
        <f t="shared" si="356"/>
        <v>4</v>
      </c>
      <c r="J2109" s="4">
        <f t="shared" si="357"/>
        <v>2562.31</v>
      </c>
      <c r="K2109">
        <f t="shared" si="358"/>
        <v>5</v>
      </c>
      <c r="L2109">
        <f t="shared" si="359"/>
        <v>5</v>
      </c>
      <c r="M2109">
        <f t="shared" si="360"/>
        <v>4</v>
      </c>
      <c r="N2109" s="53">
        <f t="shared" si="361"/>
        <v>4.666666666666667</v>
      </c>
      <c r="S2109" s="55" t="str">
        <f t="shared" si="362"/>
        <v>C03359</v>
      </c>
      <c r="T2109" s="56">
        <f t="shared" si="363"/>
        <v>4.666666666666667</v>
      </c>
      <c r="U2109" s="57">
        <f t="shared" si="363"/>
        <v>4.666666666666667</v>
      </c>
      <c r="V2109" s="51" t="str">
        <f t="shared" si="364"/>
        <v>Champions</v>
      </c>
    </row>
    <row r="2110" spans="2:22" x14ac:dyDescent="0.25">
      <c r="B2110" t="s">
        <v>2148</v>
      </c>
      <c r="C2110" s="40">
        <v>45750</v>
      </c>
      <c r="D2110" s="2">
        <v>7</v>
      </c>
      <c r="E2110" s="4">
        <v>4593.54</v>
      </c>
      <c r="F2110" s="4"/>
      <c r="G2110" s="4" t="str">
        <f t="shared" si="354"/>
        <v>C03360</v>
      </c>
      <c r="H2110" s="40">
        <f t="shared" si="355"/>
        <v>45750</v>
      </c>
      <c r="I2110" s="2">
        <f t="shared" si="356"/>
        <v>7</v>
      </c>
      <c r="J2110" s="4">
        <f t="shared" si="357"/>
        <v>4593.54</v>
      </c>
      <c r="K2110">
        <f t="shared" si="358"/>
        <v>3</v>
      </c>
      <c r="L2110">
        <f t="shared" si="359"/>
        <v>5</v>
      </c>
      <c r="M2110">
        <f t="shared" si="360"/>
        <v>5</v>
      </c>
      <c r="N2110" s="53">
        <f t="shared" si="361"/>
        <v>4.333333333333333</v>
      </c>
      <c r="S2110" s="55" t="str">
        <f t="shared" si="362"/>
        <v>C03360</v>
      </c>
      <c r="T2110" s="56">
        <f t="shared" si="363"/>
        <v>4.333333333333333</v>
      </c>
      <c r="U2110" s="57">
        <f t="shared" si="363"/>
        <v>4.333333333333333</v>
      </c>
      <c r="V2110" s="51" t="str">
        <f t="shared" si="364"/>
        <v>Champions</v>
      </c>
    </row>
    <row r="2111" spans="2:22" x14ac:dyDescent="0.25">
      <c r="B2111" t="s">
        <v>2149</v>
      </c>
      <c r="C2111" s="40">
        <v>45787</v>
      </c>
      <c r="D2111" s="2">
        <v>1</v>
      </c>
      <c r="E2111" s="4">
        <v>263.12</v>
      </c>
      <c r="F2111" s="4"/>
      <c r="G2111" s="4" t="str">
        <f t="shared" si="354"/>
        <v>C03361</v>
      </c>
      <c r="H2111" s="40">
        <f t="shared" si="355"/>
        <v>45787</v>
      </c>
      <c r="I2111" s="2">
        <f t="shared" si="356"/>
        <v>1</v>
      </c>
      <c r="J2111" s="4">
        <f t="shared" si="357"/>
        <v>263.12</v>
      </c>
      <c r="K2111">
        <f t="shared" si="358"/>
        <v>3</v>
      </c>
      <c r="L2111">
        <f t="shared" si="359"/>
        <v>3</v>
      </c>
      <c r="M2111">
        <f t="shared" si="360"/>
        <v>2</v>
      </c>
      <c r="N2111" s="53">
        <f t="shared" si="361"/>
        <v>2.6666666666666665</v>
      </c>
      <c r="S2111" s="55" t="str">
        <f t="shared" si="362"/>
        <v>C03361</v>
      </c>
      <c r="T2111" s="56">
        <f t="shared" si="363"/>
        <v>2.6666666666666665</v>
      </c>
      <c r="U2111" s="57">
        <f t="shared" si="363"/>
        <v>2.6666666666666665</v>
      </c>
      <c r="V2111" s="51" t="str">
        <f t="shared" si="364"/>
        <v>At Risk Customers</v>
      </c>
    </row>
    <row r="2112" spans="2:22" x14ac:dyDescent="0.25">
      <c r="B2112" t="s">
        <v>2150</v>
      </c>
      <c r="C2112" s="40">
        <v>46019</v>
      </c>
      <c r="D2112" s="2">
        <v>5</v>
      </c>
      <c r="E2112" s="4">
        <v>912.13</v>
      </c>
      <c r="F2112" s="4"/>
      <c r="G2112" s="4" t="str">
        <f t="shared" si="354"/>
        <v>C03362</v>
      </c>
      <c r="H2112" s="40">
        <f t="shared" si="355"/>
        <v>46019</v>
      </c>
      <c r="I2112" s="2">
        <f t="shared" si="356"/>
        <v>5</v>
      </c>
      <c r="J2112" s="4">
        <f t="shared" si="357"/>
        <v>912.13</v>
      </c>
      <c r="K2112">
        <f t="shared" si="358"/>
        <v>5</v>
      </c>
      <c r="L2112">
        <f t="shared" si="359"/>
        <v>5</v>
      </c>
      <c r="M2112">
        <f t="shared" si="360"/>
        <v>3</v>
      </c>
      <c r="N2112" s="53">
        <f t="shared" si="361"/>
        <v>4.333333333333333</v>
      </c>
      <c r="S2112" s="55" t="str">
        <f t="shared" si="362"/>
        <v>C03362</v>
      </c>
      <c r="T2112" s="56">
        <f t="shared" si="363"/>
        <v>4.333333333333333</v>
      </c>
      <c r="U2112" s="57">
        <f t="shared" si="363"/>
        <v>4.333333333333333</v>
      </c>
      <c r="V2112" s="51" t="str">
        <f t="shared" si="364"/>
        <v>Champions</v>
      </c>
    </row>
    <row r="2113" spans="2:22" x14ac:dyDescent="0.25">
      <c r="B2113" t="s">
        <v>2151</v>
      </c>
      <c r="C2113" s="40">
        <v>45869</v>
      </c>
      <c r="D2113" s="2">
        <v>1</v>
      </c>
      <c r="E2113" s="4">
        <v>463.91</v>
      </c>
      <c r="F2113" s="4"/>
      <c r="G2113" s="4" t="str">
        <f t="shared" si="354"/>
        <v>C03363</v>
      </c>
      <c r="H2113" s="40">
        <f t="shared" si="355"/>
        <v>45869</v>
      </c>
      <c r="I2113" s="2">
        <f t="shared" si="356"/>
        <v>1</v>
      </c>
      <c r="J2113" s="4">
        <f t="shared" si="357"/>
        <v>463.91</v>
      </c>
      <c r="K2113">
        <f t="shared" si="358"/>
        <v>4</v>
      </c>
      <c r="L2113">
        <f t="shared" si="359"/>
        <v>3</v>
      </c>
      <c r="M2113">
        <f t="shared" si="360"/>
        <v>3</v>
      </c>
      <c r="N2113" s="53">
        <f t="shared" si="361"/>
        <v>3.3333333333333335</v>
      </c>
      <c r="S2113" s="55" t="str">
        <f t="shared" si="362"/>
        <v>C03363</v>
      </c>
      <c r="T2113" s="56">
        <f t="shared" si="363"/>
        <v>3.3333333333333335</v>
      </c>
      <c r="U2113" s="57">
        <f t="shared" si="363"/>
        <v>3.3333333333333335</v>
      </c>
      <c r="V2113" s="51" t="str">
        <f t="shared" si="364"/>
        <v>Loyal or Potential Loyalists</v>
      </c>
    </row>
    <row r="2114" spans="2:22" x14ac:dyDescent="0.25">
      <c r="B2114" t="s">
        <v>2152</v>
      </c>
      <c r="C2114" s="40">
        <v>45624</v>
      </c>
      <c r="D2114" s="2">
        <v>1</v>
      </c>
      <c r="E2114" s="4">
        <v>2859.58</v>
      </c>
      <c r="F2114" s="4"/>
      <c r="G2114" s="4" t="str">
        <f t="shared" si="354"/>
        <v>C03365</v>
      </c>
      <c r="H2114" s="40">
        <f t="shared" si="355"/>
        <v>45624</v>
      </c>
      <c r="I2114" s="2">
        <f t="shared" si="356"/>
        <v>1</v>
      </c>
      <c r="J2114" s="4">
        <f t="shared" si="357"/>
        <v>2859.58</v>
      </c>
      <c r="K2114">
        <f t="shared" si="358"/>
        <v>3</v>
      </c>
      <c r="L2114">
        <f t="shared" si="359"/>
        <v>3</v>
      </c>
      <c r="M2114">
        <f t="shared" si="360"/>
        <v>4</v>
      </c>
      <c r="N2114" s="53">
        <f t="shared" si="361"/>
        <v>3.3333333333333335</v>
      </c>
      <c r="S2114" s="55" t="str">
        <f t="shared" si="362"/>
        <v>C03365</v>
      </c>
      <c r="T2114" s="56">
        <f t="shared" si="363"/>
        <v>3.3333333333333335</v>
      </c>
      <c r="U2114" s="57">
        <f t="shared" si="363"/>
        <v>3.3333333333333335</v>
      </c>
      <c r="V2114" s="51" t="str">
        <f t="shared" si="364"/>
        <v>Loyal or Potential Loyalists</v>
      </c>
    </row>
    <row r="2115" spans="2:22" x14ac:dyDescent="0.25">
      <c r="B2115" t="s">
        <v>2153</v>
      </c>
      <c r="C2115" s="40">
        <v>45873</v>
      </c>
      <c r="D2115" s="2">
        <v>12</v>
      </c>
      <c r="E2115" s="4">
        <v>4759.3100000000004</v>
      </c>
      <c r="F2115" s="4"/>
      <c r="G2115" s="4" t="str">
        <f t="shared" si="354"/>
        <v>C03366</v>
      </c>
      <c r="H2115" s="40">
        <f t="shared" si="355"/>
        <v>45873</v>
      </c>
      <c r="I2115" s="2">
        <f t="shared" si="356"/>
        <v>12</v>
      </c>
      <c r="J2115" s="4">
        <f t="shared" si="357"/>
        <v>4759.3100000000004</v>
      </c>
      <c r="K2115">
        <f t="shared" si="358"/>
        <v>4</v>
      </c>
      <c r="L2115">
        <f t="shared" si="359"/>
        <v>5</v>
      </c>
      <c r="M2115">
        <f t="shared" si="360"/>
        <v>5</v>
      </c>
      <c r="N2115" s="53">
        <f t="shared" si="361"/>
        <v>4.666666666666667</v>
      </c>
      <c r="S2115" s="55" t="str">
        <f t="shared" si="362"/>
        <v>C03366</v>
      </c>
      <c r="T2115" s="56">
        <f t="shared" si="363"/>
        <v>4.666666666666667</v>
      </c>
      <c r="U2115" s="57">
        <f t="shared" si="363"/>
        <v>4.666666666666667</v>
      </c>
      <c r="V2115" s="51" t="str">
        <f t="shared" si="364"/>
        <v>Champions</v>
      </c>
    </row>
    <row r="2116" spans="2:22" x14ac:dyDescent="0.25">
      <c r="B2116" t="s">
        <v>2154</v>
      </c>
      <c r="C2116" s="40">
        <v>45958</v>
      </c>
      <c r="D2116" s="2">
        <v>29</v>
      </c>
      <c r="E2116" s="4">
        <v>20551.98</v>
      </c>
      <c r="F2116" s="4"/>
      <c r="G2116" s="4" t="str">
        <f t="shared" ref="G2116:G2179" si="365">B2116</f>
        <v>C03367</v>
      </c>
      <c r="H2116" s="40">
        <f t="shared" ref="H2116:H2179" si="366">C2116</f>
        <v>45958</v>
      </c>
      <c r="I2116" s="2">
        <f t="shared" ref="I2116:I2179" si="367">D2116</f>
        <v>29</v>
      </c>
      <c r="J2116" s="4">
        <f t="shared" ref="J2116:J2179" si="368">E2116</f>
        <v>20551.98</v>
      </c>
      <c r="K2116">
        <f t="shared" ref="K2116:K2179" si="369">VLOOKUP(H2116,$P$5:$Q$9,2,TRUE)</f>
        <v>5</v>
      </c>
      <c r="L2116">
        <f t="shared" ref="L2116:L2179" si="370">VLOOKUP(I2116,$P$12:$Q$16,2,TRUE)</f>
        <v>5</v>
      </c>
      <c r="M2116">
        <f t="shared" ref="M2116:M2179" si="371">VLOOKUP(J2116,$P$19:$Q$23,2,TRUE)</f>
        <v>5</v>
      </c>
      <c r="N2116" s="53">
        <f t="shared" ref="N2116:N2179" si="372">(K2116+L2116+M2116)/3</f>
        <v>5</v>
      </c>
      <c r="S2116" s="55" t="str">
        <f t="shared" ref="S2116:S2179" si="373">G2116</f>
        <v>C03367</v>
      </c>
      <c r="T2116" s="56">
        <f t="shared" ref="T2116:U2179" si="374">$N2116</f>
        <v>5</v>
      </c>
      <c r="U2116" s="57">
        <f t="shared" si="374"/>
        <v>5</v>
      </c>
      <c r="V2116" s="51" t="str">
        <f t="shared" ref="V2116:V2179" si="375">IF(U2116&gt;4,"Champions",IF(AND(U2116&gt;3,U2116&lt;=4),"Loyal or Potential Loyalists",IF(AND(U2116&gt;2,U2116&lt;=3),"At Risk Customers","Lost Customers")))</f>
        <v>Champions</v>
      </c>
    </row>
    <row r="2117" spans="2:22" x14ac:dyDescent="0.25">
      <c r="B2117" t="s">
        <v>2155</v>
      </c>
      <c r="C2117" s="40">
        <v>45942</v>
      </c>
      <c r="D2117" s="2">
        <v>1</v>
      </c>
      <c r="E2117" s="4">
        <v>2734.58</v>
      </c>
      <c r="F2117" s="4"/>
      <c r="G2117" s="4" t="str">
        <f t="shared" si="365"/>
        <v>C03369</v>
      </c>
      <c r="H2117" s="40">
        <f t="shared" si="366"/>
        <v>45942</v>
      </c>
      <c r="I2117" s="2">
        <f t="shared" si="367"/>
        <v>1</v>
      </c>
      <c r="J2117" s="4">
        <f t="shared" si="368"/>
        <v>2734.58</v>
      </c>
      <c r="K2117">
        <f t="shared" si="369"/>
        <v>5</v>
      </c>
      <c r="L2117">
        <f t="shared" si="370"/>
        <v>3</v>
      </c>
      <c r="M2117">
        <f t="shared" si="371"/>
        <v>4</v>
      </c>
      <c r="N2117" s="53">
        <f t="shared" si="372"/>
        <v>4</v>
      </c>
      <c r="S2117" s="55" t="str">
        <f t="shared" si="373"/>
        <v>C03369</v>
      </c>
      <c r="T2117" s="56">
        <f t="shared" si="374"/>
        <v>4</v>
      </c>
      <c r="U2117" s="57">
        <f t="shared" si="374"/>
        <v>4</v>
      </c>
      <c r="V2117" s="51" t="str">
        <f t="shared" si="375"/>
        <v>Loyal or Potential Loyalists</v>
      </c>
    </row>
    <row r="2118" spans="2:22" x14ac:dyDescent="0.25">
      <c r="B2118" t="s">
        <v>2156</v>
      </c>
      <c r="C2118" s="40">
        <v>45435</v>
      </c>
      <c r="D2118" s="2">
        <v>1</v>
      </c>
      <c r="E2118" s="4">
        <v>111.7</v>
      </c>
      <c r="F2118" s="4"/>
      <c r="G2118" s="4" t="str">
        <f t="shared" si="365"/>
        <v>C03370</v>
      </c>
      <c r="H2118" s="40">
        <f t="shared" si="366"/>
        <v>45435</v>
      </c>
      <c r="I2118" s="2">
        <f t="shared" si="367"/>
        <v>1</v>
      </c>
      <c r="J2118" s="4">
        <f t="shared" si="368"/>
        <v>111.7</v>
      </c>
      <c r="K2118">
        <f t="shared" si="369"/>
        <v>2</v>
      </c>
      <c r="L2118">
        <f t="shared" si="370"/>
        <v>3</v>
      </c>
      <c r="M2118">
        <f t="shared" si="371"/>
        <v>1</v>
      </c>
      <c r="N2118" s="53">
        <f t="shared" si="372"/>
        <v>2</v>
      </c>
      <c r="S2118" s="55" t="str">
        <f t="shared" si="373"/>
        <v>C03370</v>
      </c>
      <c r="T2118" s="56">
        <f t="shared" si="374"/>
        <v>2</v>
      </c>
      <c r="U2118" s="57">
        <f t="shared" si="374"/>
        <v>2</v>
      </c>
      <c r="V2118" s="51" t="str">
        <f t="shared" si="375"/>
        <v>Lost Customers</v>
      </c>
    </row>
    <row r="2119" spans="2:22" x14ac:dyDescent="0.25">
      <c r="B2119" t="s">
        <v>2157</v>
      </c>
      <c r="C2119" s="40">
        <v>45969</v>
      </c>
      <c r="D2119" s="2">
        <v>3</v>
      </c>
      <c r="E2119" s="4">
        <v>3064.84</v>
      </c>
      <c r="F2119" s="4"/>
      <c r="G2119" s="4" t="str">
        <f t="shared" si="365"/>
        <v>C03371</v>
      </c>
      <c r="H2119" s="40">
        <f t="shared" si="366"/>
        <v>45969</v>
      </c>
      <c r="I2119" s="2">
        <f t="shared" si="367"/>
        <v>3</v>
      </c>
      <c r="J2119" s="4">
        <f t="shared" si="368"/>
        <v>3064.84</v>
      </c>
      <c r="K2119">
        <f t="shared" si="369"/>
        <v>5</v>
      </c>
      <c r="L2119">
        <f t="shared" si="370"/>
        <v>4</v>
      </c>
      <c r="M2119">
        <f t="shared" si="371"/>
        <v>4</v>
      </c>
      <c r="N2119" s="53">
        <f t="shared" si="372"/>
        <v>4.333333333333333</v>
      </c>
      <c r="S2119" s="55" t="str">
        <f t="shared" si="373"/>
        <v>C03371</v>
      </c>
      <c r="T2119" s="56">
        <f t="shared" si="374"/>
        <v>4.333333333333333</v>
      </c>
      <c r="U2119" s="57">
        <f t="shared" si="374"/>
        <v>4.333333333333333</v>
      </c>
      <c r="V2119" s="51" t="str">
        <f t="shared" si="375"/>
        <v>Champions</v>
      </c>
    </row>
    <row r="2120" spans="2:22" x14ac:dyDescent="0.25">
      <c r="B2120" t="s">
        <v>2158</v>
      </c>
      <c r="C2120" s="40">
        <v>45248</v>
      </c>
      <c r="D2120" s="2">
        <v>2</v>
      </c>
      <c r="E2120" s="4">
        <v>490.63</v>
      </c>
      <c r="F2120" s="4"/>
      <c r="G2120" s="4" t="str">
        <f t="shared" si="365"/>
        <v>C03372</v>
      </c>
      <c r="H2120" s="40">
        <f t="shared" si="366"/>
        <v>45248</v>
      </c>
      <c r="I2120" s="2">
        <f t="shared" si="367"/>
        <v>2</v>
      </c>
      <c r="J2120" s="4">
        <f t="shared" si="368"/>
        <v>490.63</v>
      </c>
      <c r="K2120">
        <f t="shared" si="369"/>
        <v>1</v>
      </c>
      <c r="L2120">
        <f t="shared" si="370"/>
        <v>4</v>
      </c>
      <c r="M2120">
        <f t="shared" si="371"/>
        <v>3</v>
      </c>
      <c r="N2120" s="53">
        <f t="shared" si="372"/>
        <v>2.6666666666666665</v>
      </c>
      <c r="S2120" s="55" t="str">
        <f t="shared" si="373"/>
        <v>C03372</v>
      </c>
      <c r="T2120" s="56">
        <f t="shared" si="374"/>
        <v>2.6666666666666665</v>
      </c>
      <c r="U2120" s="57">
        <f t="shared" si="374"/>
        <v>2.6666666666666665</v>
      </c>
      <c r="V2120" s="51" t="str">
        <f t="shared" si="375"/>
        <v>At Risk Customers</v>
      </c>
    </row>
    <row r="2121" spans="2:22" x14ac:dyDescent="0.25">
      <c r="B2121" t="s">
        <v>2159</v>
      </c>
      <c r="C2121" s="40">
        <v>45965</v>
      </c>
      <c r="D2121" s="2">
        <v>1</v>
      </c>
      <c r="E2121" s="4">
        <v>523.71</v>
      </c>
      <c r="F2121" s="4"/>
      <c r="G2121" s="4" t="str">
        <f t="shared" si="365"/>
        <v>C03374</v>
      </c>
      <c r="H2121" s="40">
        <f t="shared" si="366"/>
        <v>45965</v>
      </c>
      <c r="I2121" s="2">
        <f t="shared" si="367"/>
        <v>1</v>
      </c>
      <c r="J2121" s="4">
        <f t="shared" si="368"/>
        <v>523.71</v>
      </c>
      <c r="K2121">
        <f t="shared" si="369"/>
        <v>5</v>
      </c>
      <c r="L2121">
        <f t="shared" si="370"/>
        <v>3</v>
      </c>
      <c r="M2121">
        <f t="shared" si="371"/>
        <v>3</v>
      </c>
      <c r="N2121" s="53">
        <f t="shared" si="372"/>
        <v>3.6666666666666665</v>
      </c>
      <c r="S2121" s="55" t="str">
        <f t="shared" si="373"/>
        <v>C03374</v>
      </c>
      <c r="T2121" s="56">
        <f t="shared" si="374"/>
        <v>3.6666666666666665</v>
      </c>
      <c r="U2121" s="57">
        <f t="shared" si="374"/>
        <v>3.6666666666666665</v>
      </c>
      <c r="V2121" s="51" t="str">
        <f t="shared" si="375"/>
        <v>Loyal or Potential Loyalists</v>
      </c>
    </row>
    <row r="2122" spans="2:22" x14ac:dyDescent="0.25">
      <c r="B2122" t="s">
        <v>2160</v>
      </c>
      <c r="C2122" s="40">
        <v>45153</v>
      </c>
      <c r="D2122" s="2">
        <v>1</v>
      </c>
      <c r="E2122" s="4">
        <v>1035.8699999999999</v>
      </c>
      <c r="F2122" s="4"/>
      <c r="G2122" s="4" t="str">
        <f t="shared" si="365"/>
        <v>C03376</v>
      </c>
      <c r="H2122" s="40">
        <f t="shared" si="366"/>
        <v>45153</v>
      </c>
      <c r="I2122" s="2">
        <f t="shared" si="367"/>
        <v>1</v>
      </c>
      <c r="J2122" s="4">
        <f t="shared" si="368"/>
        <v>1035.8699999999999</v>
      </c>
      <c r="K2122">
        <f t="shared" si="369"/>
        <v>1</v>
      </c>
      <c r="L2122">
        <f t="shared" si="370"/>
        <v>3</v>
      </c>
      <c r="M2122">
        <f t="shared" si="371"/>
        <v>3</v>
      </c>
      <c r="N2122" s="53">
        <f t="shared" si="372"/>
        <v>2.3333333333333335</v>
      </c>
      <c r="S2122" s="55" t="str">
        <f t="shared" si="373"/>
        <v>C03376</v>
      </c>
      <c r="T2122" s="56">
        <f t="shared" si="374"/>
        <v>2.3333333333333335</v>
      </c>
      <c r="U2122" s="57">
        <f t="shared" si="374"/>
        <v>2.3333333333333335</v>
      </c>
      <c r="V2122" s="51" t="str">
        <f t="shared" si="375"/>
        <v>At Risk Customers</v>
      </c>
    </row>
    <row r="2123" spans="2:22" x14ac:dyDescent="0.25">
      <c r="B2123" t="s">
        <v>2161</v>
      </c>
      <c r="C2123" s="40">
        <v>45898</v>
      </c>
      <c r="D2123" s="2">
        <v>2</v>
      </c>
      <c r="E2123" s="4">
        <v>6109.44</v>
      </c>
      <c r="F2123" s="4"/>
      <c r="G2123" s="4" t="str">
        <f t="shared" si="365"/>
        <v>C03377</v>
      </c>
      <c r="H2123" s="40">
        <f t="shared" si="366"/>
        <v>45898</v>
      </c>
      <c r="I2123" s="2">
        <f t="shared" si="367"/>
        <v>2</v>
      </c>
      <c r="J2123" s="4">
        <f t="shared" si="368"/>
        <v>6109.44</v>
      </c>
      <c r="K2123">
        <f t="shared" si="369"/>
        <v>4</v>
      </c>
      <c r="L2123">
        <f t="shared" si="370"/>
        <v>4</v>
      </c>
      <c r="M2123">
        <f t="shared" si="371"/>
        <v>5</v>
      </c>
      <c r="N2123" s="53">
        <f t="shared" si="372"/>
        <v>4.333333333333333</v>
      </c>
      <c r="S2123" s="55" t="str">
        <f t="shared" si="373"/>
        <v>C03377</v>
      </c>
      <c r="T2123" s="56">
        <f t="shared" si="374"/>
        <v>4.333333333333333</v>
      </c>
      <c r="U2123" s="57">
        <f t="shared" si="374"/>
        <v>4.333333333333333</v>
      </c>
      <c r="V2123" s="51" t="str">
        <f t="shared" si="375"/>
        <v>Champions</v>
      </c>
    </row>
    <row r="2124" spans="2:22" x14ac:dyDescent="0.25">
      <c r="B2124" t="s">
        <v>2162</v>
      </c>
      <c r="C2124" s="40">
        <v>46012</v>
      </c>
      <c r="D2124" s="2">
        <v>6</v>
      </c>
      <c r="E2124" s="4">
        <v>6034.71</v>
      </c>
      <c r="F2124" s="4"/>
      <c r="G2124" s="4" t="str">
        <f t="shared" si="365"/>
        <v>C03378</v>
      </c>
      <c r="H2124" s="40">
        <f t="shared" si="366"/>
        <v>46012</v>
      </c>
      <c r="I2124" s="2">
        <f t="shared" si="367"/>
        <v>6</v>
      </c>
      <c r="J2124" s="4">
        <f t="shared" si="368"/>
        <v>6034.71</v>
      </c>
      <c r="K2124">
        <f t="shared" si="369"/>
        <v>5</v>
      </c>
      <c r="L2124">
        <f t="shared" si="370"/>
        <v>5</v>
      </c>
      <c r="M2124">
        <f t="shared" si="371"/>
        <v>5</v>
      </c>
      <c r="N2124" s="53">
        <f t="shared" si="372"/>
        <v>5</v>
      </c>
      <c r="S2124" s="55" t="str">
        <f t="shared" si="373"/>
        <v>C03378</v>
      </c>
      <c r="T2124" s="56">
        <f t="shared" si="374"/>
        <v>5</v>
      </c>
      <c r="U2124" s="57">
        <f t="shared" si="374"/>
        <v>5</v>
      </c>
      <c r="V2124" s="51" t="str">
        <f t="shared" si="375"/>
        <v>Champions</v>
      </c>
    </row>
    <row r="2125" spans="2:22" x14ac:dyDescent="0.25">
      <c r="B2125" t="s">
        <v>2163</v>
      </c>
      <c r="C2125" s="40">
        <v>45113</v>
      </c>
      <c r="D2125" s="2">
        <v>1</v>
      </c>
      <c r="E2125" s="4">
        <v>71.75</v>
      </c>
      <c r="F2125" s="4"/>
      <c r="G2125" s="4" t="str">
        <f t="shared" si="365"/>
        <v>C03379</v>
      </c>
      <c r="H2125" s="40">
        <f t="shared" si="366"/>
        <v>45113</v>
      </c>
      <c r="I2125" s="2">
        <f t="shared" si="367"/>
        <v>1</v>
      </c>
      <c r="J2125" s="4">
        <f t="shared" si="368"/>
        <v>71.75</v>
      </c>
      <c r="K2125">
        <f t="shared" si="369"/>
        <v>1</v>
      </c>
      <c r="L2125">
        <f t="shared" si="370"/>
        <v>3</v>
      </c>
      <c r="M2125">
        <f t="shared" si="371"/>
        <v>1</v>
      </c>
      <c r="N2125" s="53">
        <f t="shared" si="372"/>
        <v>1.6666666666666667</v>
      </c>
      <c r="S2125" s="55" t="str">
        <f t="shared" si="373"/>
        <v>C03379</v>
      </c>
      <c r="T2125" s="56">
        <f t="shared" si="374"/>
        <v>1.6666666666666667</v>
      </c>
      <c r="U2125" s="57">
        <f t="shared" si="374"/>
        <v>1.6666666666666667</v>
      </c>
      <c r="V2125" s="51" t="str">
        <f t="shared" si="375"/>
        <v>Lost Customers</v>
      </c>
    </row>
    <row r="2126" spans="2:22" x14ac:dyDescent="0.25">
      <c r="B2126" t="s">
        <v>2164</v>
      </c>
      <c r="C2126" s="40">
        <v>45737</v>
      </c>
      <c r="D2126" s="2">
        <v>2</v>
      </c>
      <c r="E2126" s="4">
        <v>638.23</v>
      </c>
      <c r="F2126" s="4"/>
      <c r="G2126" s="4" t="str">
        <f t="shared" si="365"/>
        <v>C03384</v>
      </c>
      <c r="H2126" s="40">
        <f t="shared" si="366"/>
        <v>45737</v>
      </c>
      <c r="I2126" s="2">
        <f t="shared" si="367"/>
        <v>2</v>
      </c>
      <c r="J2126" s="4">
        <f t="shared" si="368"/>
        <v>638.23</v>
      </c>
      <c r="K2126">
        <f t="shared" si="369"/>
        <v>3</v>
      </c>
      <c r="L2126">
        <f t="shared" si="370"/>
        <v>4</v>
      </c>
      <c r="M2126">
        <f t="shared" si="371"/>
        <v>3</v>
      </c>
      <c r="N2126" s="53">
        <f t="shared" si="372"/>
        <v>3.3333333333333335</v>
      </c>
      <c r="S2126" s="55" t="str">
        <f t="shared" si="373"/>
        <v>C03384</v>
      </c>
      <c r="T2126" s="56">
        <f t="shared" si="374"/>
        <v>3.3333333333333335</v>
      </c>
      <c r="U2126" s="57">
        <f t="shared" si="374"/>
        <v>3.3333333333333335</v>
      </c>
      <c r="V2126" s="51" t="str">
        <f t="shared" si="375"/>
        <v>Loyal or Potential Loyalists</v>
      </c>
    </row>
    <row r="2127" spans="2:22" x14ac:dyDescent="0.25">
      <c r="B2127" t="s">
        <v>2165</v>
      </c>
      <c r="C2127" s="40">
        <v>45132</v>
      </c>
      <c r="D2127" s="2">
        <v>1</v>
      </c>
      <c r="E2127" s="4">
        <v>674.76</v>
      </c>
      <c r="F2127" s="4"/>
      <c r="G2127" s="4" t="str">
        <f t="shared" si="365"/>
        <v>C03385</v>
      </c>
      <c r="H2127" s="40">
        <f t="shared" si="366"/>
        <v>45132</v>
      </c>
      <c r="I2127" s="2">
        <f t="shared" si="367"/>
        <v>1</v>
      </c>
      <c r="J2127" s="4">
        <f t="shared" si="368"/>
        <v>674.76</v>
      </c>
      <c r="K2127">
        <f t="shared" si="369"/>
        <v>1</v>
      </c>
      <c r="L2127">
        <f t="shared" si="370"/>
        <v>3</v>
      </c>
      <c r="M2127">
        <f t="shared" si="371"/>
        <v>3</v>
      </c>
      <c r="N2127" s="53">
        <f t="shared" si="372"/>
        <v>2.3333333333333335</v>
      </c>
      <c r="S2127" s="55" t="str">
        <f t="shared" si="373"/>
        <v>C03385</v>
      </c>
      <c r="T2127" s="56">
        <f t="shared" si="374"/>
        <v>2.3333333333333335</v>
      </c>
      <c r="U2127" s="57">
        <f t="shared" si="374"/>
        <v>2.3333333333333335</v>
      </c>
      <c r="V2127" s="51" t="str">
        <f t="shared" si="375"/>
        <v>At Risk Customers</v>
      </c>
    </row>
    <row r="2128" spans="2:22" x14ac:dyDescent="0.25">
      <c r="B2128" t="s">
        <v>2166</v>
      </c>
      <c r="C2128" s="40">
        <v>45359</v>
      </c>
      <c r="D2128" s="2">
        <v>2</v>
      </c>
      <c r="E2128" s="4">
        <v>4500.13</v>
      </c>
      <c r="F2128" s="4"/>
      <c r="G2128" s="4" t="str">
        <f t="shared" si="365"/>
        <v>C03386</v>
      </c>
      <c r="H2128" s="40">
        <f t="shared" si="366"/>
        <v>45359</v>
      </c>
      <c r="I2128" s="2">
        <f t="shared" si="367"/>
        <v>2</v>
      </c>
      <c r="J2128" s="4">
        <f t="shared" si="368"/>
        <v>4500.13</v>
      </c>
      <c r="K2128">
        <f t="shared" si="369"/>
        <v>2</v>
      </c>
      <c r="L2128">
        <f t="shared" si="370"/>
        <v>4</v>
      </c>
      <c r="M2128">
        <f t="shared" si="371"/>
        <v>5</v>
      </c>
      <c r="N2128" s="53">
        <f t="shared" si="372"/>
        <v>3.6666666666666665</v>
      </c>
      <c r="S2128" s="55" t="str">
        <f t="shared" si="373"/>
        <v>C03386</v>
      </c>
      <c r="T2128" s="56">
        <f t="shared" si="374"/>
        <v>3.6666666666666665</v>
      </c>
      <c r="U2128" s="57">
        <f t="shared" si="374"/>
        <v>3.6666666666666665</v>
      </c>
      <c r="V2128" s="51" t="str">
        <f t="shared" si="375"/>
        <v>Loyal or Potential Loyalists</v>
      </c>
    </row>
    <row r="2129" spans="2:22" x14ac:dyDescent="0.25">
      <c r="B2129" t="s">
        <v>2167</v>
      </c>
      <c r="C2129" s="40">
        <v>45815</v>
      </c>
      <c r="D2129" s="2">
        <v>1</v>
      </c>
      <c r="E2129" s="4">
        <v>167.61</v>
      </c>
      <c r="F2129" s="4"/>
      <c r="G2129" s="4" t="str">
        <f t="shared" si="365"/>
        <v>C03387</v>
      </c>
      <c r="H2129" s="40">
        <f t="shared" si="366"/>
        <v>45815</v>
      </c>
      <c r="I2129" s="2">
        <f t="shared" si="367"/>
        <v>1</v>
      </c>
      <c r="J2129" s="4">
        <f t="shared" si="368"/>
        <v>167.61</v>
      </c>
      <c r="K2129">
        <f t="shared" si="369"/>
        <v>4</v>
      </c>
      <c r="L2129">
        <f t="shared" si="370"/>
        <v>3</v>
      </c>
      <c r="M2129">
        <f t="shared" si="371"/>
        <v>1</v>
      </c>
      <c r="N2129" s="53">
        <f t="shared" si="372"/>
        <v>2.6666666666666665</v>
      </c>
      <c r="S2129" s="55" t="str">
        <f t="shared" si="373"/>
        <v>C03387</v>
      </c>
      <c r="T2129" s="56">
        <f t="shared" si="374"/>
        <v>2.6666666666666665</v>
      </c>
      <c r="U2129" s="57">
        <f t="shared" si="374"/>
        <v>2.6666666666666665</v>
      </c>
      <c r="V2129" s="51" t="str">
        <f t="shared" si="375"/>
        <v>At Risk Customers</v>
      </c>
    </row>
    <row r="2130" spans="2:22" x14ac:dyDescent="0.25">
      <c r="B2130" t="s">
        <v>2168</v>
      </c>
      <c r="C2130" s="40">
        <v>45844</v>
      </c>
      <c r="D2130" s="2">
        <v>2</v>
      </c>
      <c r="E2130" s="4">
        <v>210.75</v>
      </c>
      <c r="F2130" s="4"/>
      <c r="G2130" s="4" t="str">
        <f t="shared" si="365"/>
        <v>C03388</v>
      </c>
      <c r="H2130" s="40">
        <f t="shared" si="366"/>
        <v>45844</v>
      </c>
      <c r="I2130" s="2">
        <f t="shared" si="367"/>
        <v>2</v>
      </c>
      <c r="J2130" s="4">
        <f t="shared" si="368"/>
        <v>210.75</v>
      </c>
      <c r="K2130">
        <f t="shared" si="369"/>
        <v>4</v>
      </c>
      <c r="L2130">
        <f t="shared" si="370"/>
        <v>4</v>
      </c>
      <c r="M2130">
        <f t="shared" si="371"/>
        <v>2</v>
      </c>
      <c r="N2130" s="53">
        <f t="shared" si="372"/>
        <v>3.3333333333333335</v>
      </c>
      <c r="S2130" s="55" t="str">
        <f t="shared" si="373"/>
        <v>C03388</v>
      </c>
      <c r="T2130" s="56">
        <f t="shared" si="374"/>
        <v>3.3333333333333335</v>
      </c>
      <c r="U2130" s="57">
        <f t="shared" si="374"/>
        <v>3.3333333333333335</v>
      </c>
      <c r="V2130" s="51" t="str">
        <f t="shared" si="375"/>
        <v>Loyal or Potential Loyalists</v>
      </c>
    </row>
    <row r="2131" spans="2:22" x14ac:dyDescent="0.25">
      <c r="B2131" t="s">
        <v>2169</v>
      </c>
      <c r="C2131" s="40">
        <v>45826</v>
      </c>
      <c r="D2131" s="2">
        <v>1</v>
      </c>
      <c r="E2131" s="4">
        <v>108.57</v>
      </c>
      <c r="F2131" s="4"/>
      <c r="G2131" s="4" t="str">
        <f t="shared" si="365"/>
        <v>C03389</v>
      </c>
      <c r="H2131" s="40">
        <f t="shared" si="366"/>
        <v>45826</v>
      </c>
      <c r="I2131" s="2">
        <f t="shared" si="367"/>
        <v>1</v>
      </c>
      <c r="J2131" s="4">
        <f t="shared" si="368"/>
        <v>108.57</v>
      </c>
      <c r="K2131">
        <f t="shared" si="369"/>
        <v>4</v>
      </c>
      <c r="L2131">
        <f t="shared" si="370"/>
        <v>3</v>
      </c>
      <c r="M2131">
        <f t="shared" si="371"/>
        <v>1</v>
      </c>
      <c r="N2131" s="53">
        <f t="shared" si="372"/>
        <v>2.6666666666666665</v>
      </c>
      <c r="S2131" s="55" t="str">
        <f t="shared" si="373"/>
        <v>C03389</v>
      </c>
      <c r="T2131" s="56">
        <f t="shared" si="374"/>
        <v>2.6666666666666665</v>
      </c>
      <c r="U2131" s="57">
        <f t="shared" si="374"/>
        <v>2.6666666666666665</v>
      </c>
      <c r="V2131" s="51" t="str">
        <f t="shared" si="375"/>
        <v>At Risk Customers</v>
      </c>
    </row>
    <row r="2132" spans="2:22" x14ac:dyDescent="0.25">
      <c r="B2132" t="s">
        <v>2170</v>
      </c>
      <c r="C2132" s="40">
        <v>44987</v>
      </c>
      <c r="D2132" s="2">
        <v>1</v>
      </c>
      <c r="E2132" s="4">
        <v>1906.01</v>
      </c>
      <c r="F2132" s="4"/>
      <c r="G2132" s="4" t="str">
        <f t="shared" si="365"/>
        <v>C03390</v>
      </c>
      <c r="H2132" s="40">
        <f t="shared" si="366"/>
        <v>44987</v>
      </c>
      <c r="I2132" s="2">
        <f t="shared" si="367"/>
        <v>1</v>
      </c>
      <c r="J2132" s="4">
        <f t="shared" si="368"/>
        <v>1906.01</v>
      </c>
      <c r="K2132">
        <f t="shared" si="369"/>
        <v>1</v>
      </c>
      <c r="L2132">
        <f t="shared" si="370"/>
        <v>3</v>
      </c>
      <c r="M2132">
        <f t="shared" si="371"/>
        <v>4</v>
      </c>
      <c r="N2132" s="53">
        <f t="shared" si="372"/>
        <v>2.6666666666666665</v>
      </c>
      <c r="S2132" s="55" t="str">
        <f t="shared" si="373"/>
        <v>C03390</v>
      </c>
      <c r="T2132" s="56">
        <f t="shared" si="374"/>
        <v>2.6666666666666665</v>
      </c>
      <c r="U2132" s="57">
        <f t="shared" si="374"/>
        <v>2.6666666666666665</v>
      </c>
      <c r="V2132" s="51" t="str">
        <f t="shared" si="375"/>
        <v>At Risk Customers</v>
      </c>
    </row>
    <row r="2133" spans="2:22" x14ac:dyDescent="0.25">
      <c r="B2133" t="s">
        <v>2171</v>
      </c>
      <c r="C2133" s="40">
        <v>45224</v>
      </c>
      <c r="D2133" s="2">
        <v>1</v>
      </c>
      <c r="E2133" s="4">
        <v>323.73</v>
      </c>
      <c r="F2133" s="4"/>
      <c r="G2133" s="4" t="str">
        <f t="shared" si="365"/>
        <v>C03391</v>
      </c>
      <c r="H2133" s="40">
        <f t="shared" si="366"/>
        <v>45224</v>
      </c>
      <c r="I2133" s="2">
        <f t="shared" si="367"/>
        <v>1</v>
      </c>
      <c r="J2133" s="4">
        <f t="shared" si="368"/>
        <v>323.73</v>
      </c>
      <c r="K2133">
        <f t="shared" si="369"/>
        <v>1</v>
      </c>
      <c r="L2133">
        <f t="shared" si="370"/>
        <v>3</v>
      </c>
      <c r="M2133">
        <f t="shared" si="371"/>
        <v>2</v>
      </c>
      <c r="N2133" s="53">
        <f t="shared" si="372"/>
        <v>2</v>
      </c>
      <c r="S2133" s="55" t="str">
        <f t="shared" si="373"/>
        <v>C03391</v>
      </c>
      <c r="T2133" s="56">
        <f t="shared" si="374"/>
        <v>2</v>
      </c>
      <c r="U2133" s="57">
        <f t="shared" si="374"/>
        <v>2</v>
      </c>
      <c r="V2133" s="51" t="str">
        <f t="shared" si="375"/>
        <v>Lost Customers</v>
      </c>
    </row>
    <row r="2134" spans="2:22" x14ac:dyDescent="0.25">
      <c r="B2134" t="s">
        <v>2172</v>
      </c>
      <c r="C2134" s="40">
        <v>45419</v>
      </c>
      <c r="D2134" s="2">
        <v>2</v>
      </c>
      <c r="E2134" s="4">
        <v>3859.64</v>
      </c>
      <c r="F2134" s="4"/>
      <c r="G2134" s="4" t="str">
        <f t="shared" si="365"/>
        <v>C03392</v>
      </c>
      <c r="H2134" s="40">
        <f t="shared" si="366"/>
        <v>45419</v>
      </c>
      <c r="I2134" s="2">
        <f t="shared" si="367"/>
        <v>2</v>
      </c>
      <c r="J2134" s="4">
        <f t="shared" si="368"/>
        <v>3859.64</v>
      </c>
      <c r="K2134">
        <f t="shared" si="369"/>
        <v>2</v>
      </c>
      <c r="L2134">
        <f t="shared" si="370"/>
        <v>4</v>
      </c>
      <c r="M2134">
        <f t="shared" si="371"/>
        <v>5</v>
      </c>
      <c r="N2134" s="53">
        <f t="shared" si="372"/>
        <v>3.6666666666666665</v>
      </c>
      <c r="S2134" s="55" t="str">
        <f t="shared" si="373"/>
        <v>C03392</v>
      </c>
      <c r="T2134" s="56">
        <f t="shared" si="374"/>
        <v>3.6666666666666665</v>
      </c>
      <c r="U2134" s="57">
        <f t="shared" si="374"/>
        <v>3.6666666666666665</v>
      </c>
      <c r="V2134" s="51" t="str">
        <f t="shared" si="375"/>
        <v>Loyal or Potential Loyalists</v>
      </c>
    </row>
    <row r="2135" spans="2:22" x14ac:dyDescent="0.25">
      <c r="B2135" t="s">
        <v>2173</v>
      </c>
      <c r="C2135" s="40">
        <v>45986</v>
      </c>
      <c r="D2135" s="2">
        <v>18</v>
      </c>
      <c r="E2135" s="4">
        <v>11760.06</v>
      </c>
      <c r="F2135" s="4"/>
      <c r="G2135" s="4" t="str">
        <f t="shared" si="365"/>
        <v>C03393</v>
      </c>
      <c r="H2135" s="40">
        <f t="shared" si="366"/>
        <v>45986</v>
      </c>
      <c r="I2135" s="2">
        <f t="shared" si="367"/>
        <v>18</v>
      </c>
      <c r="J2135" s="4">
        <f t="shared" si="368"/>
        <v>11760.06</v>
      </c>
      <c r="K2135">
        <f t="shared" si="369"/>
        <v>5</v>
      </c>
      <c r="L2135">
        <f t="shared" si="370"/>
        <v>5</v>
      </c>
      <c r="M2135">
        <f t="shared" si="371"/>
        <v>5</v>
      </c>
      <c r="N2135" s="53">
        <f t="shared" si="372"/>
        <v>5</v>
      </c>
      <c r="S2135" s="55" t="str">
        <f t="shared" si="373"/>
        <v>C03393</v>
      </c>
      <c r="T2135" s="56">
        <f t="shared" si="374"/>
        <v>5</v>
      </c>
      <c r="U2135" s="57">
        <f t="shared" si="374"/>
        <v>5</v>
      </c>
      <c r="V2135" s="51" t="str">
        <f t="shared" si="375"/>
        <v>Champions</v>
      </c>
    </row>
    <row r="2136" spans="2:22" x14ac:dyDescent="0.25">
      <c r="B2136" t="s">
        <v>2174</v>
      </c>
      <c r="C2136" s="40">
        <v>45194</v>
      </c>
      <c r="D2136" s="2">
        <v>2</v>
      </c>
      <c r="E2136" s="4">
        <v>444.4</v>
      </c>
      <c r="F2136" s="4"/>
      <c r="G2136" s="4" t="str">
        <f t="shared" si="365"/>
        <v>C03394</v>
      </c>
      <c r="H2136" s="40">
        <f t="shared" si="366"/>
        <v>45194</v>
      </c>
      <c r="I2136" s="2">
        <f t="shared" si="367"/>
        <v>2</v>
      </c>
      <c r="J2136" s="4">
        <f t="shared" si="368"/>
        <v>444.4</v>
      </c>
      <c r="K2136">
        <f t="shared" si="369"/>
        <v>1</v>
      </c>
      <c r="L2136">
        <f t="shared" si="370"/>
        <v>4</v>
      </c>
      <c r="M2136">
        <f t="shared" si="371"/>
        <v>2</v>
      </c>
      <c r="N2136" s="53">
        <f t="shared" si="372"/>
        <v>2.3333333333333335</v>
      </c>
      <c r="S2136" s="55" t="str">
        <f t="shared" si="373"/>
        <v>C03394</v>
      </c>
      <c r="T2136" s="56">
        <f t="shared" si="374"/>
        <v>2.3333333333333335</v>
      </c>
      <c r="U2136" s="57">
        <f t="shared" si="374"/>
        <v>2.3333333333333335</v>
      </c>
      <c r="V2136" s="51" t="str">
        <f t="shared" si="375"/>
        <v>At Risk Customers</v>
      </c>
    </row>
    <row r="2137" spans="2:22" x14ac:dyDescent="0.25">
      <c r="B2137" t="s">
        <v>2175</v>
      </c>
      <c r="C2137" s="40">
        <v>45797</v>
      </c>
      <c r="D2137" s="2">
        <v>1</v>
      </c>
      <c r="E2137" s="4">
        <v>149.85</v>
      </c>
      <c r="F2137" s="4"/>
      <c r="G2137" s="4" t="str">
        <f t="shared" si="365"/>
        <v>C03396</v>
      </c>
      <c r="H2137" s="40">
        <f t="shared" si="366"/>
        <v>45797</v>
      </c>
      <c r="I2137" s="2">
        <f t="shared" si="367"/>
        <v>1</v>
      </c>
      <c r="J2137" s="4">
        <f t="shared" si="368"/>
        <v>149.85</v>
      </c>
      <c r="K2137">
        <f t="shared" si="369"/>
        <v>3</v>
      </c>
      <c r="L2137">
        <f t="shared" si="370"/>
        <v>3</v>
      </c>
      <c r="M2137">
        <f t="shared" si="371"/>
        <v>1</v>
      </c>
      <c r="N2137" s="53">
        <f t="shared" si="372"/>
        <v>2.3333333333333335</v>
      </c>
      <c r="S2137" s="55" t="str">
        <f t="shared" si="373"/>
        <v>C03396</v>
      </c>
      <c r="T2137" s="56">
        <f t="shared" si="374"/>
        <v>2.3333333333333335</v>
      </c>
      <c r="U2137" s="57">
        <f t="shared" si="374"/>
        <v>2.3333333333333335</v>
      </c>
      <c r="V2137" s="51" t="str">
        <f t="shared" si="375"/>
        <v>At Risk Customers</v>
      </c>
    </row>
    <row r="2138" spans="2:22" x14ac:dyDescent="0.25">
      <c r="B2138" t="s">
        <v>2176</v>
      </c>
      <c r="C2138" s="40">
        <v>45839</v>
      </c>
      <c r="D2138" s="2">
        <v>2</v>
      </c>
      <c r="E2138" s="4">
        <v>2796.91</v>
      </c>
      <c r="F2138" s="4"/>
      <c r="G2138" s="4" t="str">
        <f t="shared" si="365"/>
        <v>C03398</v>
      </c>
      <c r="H2138" s="40">
        <f t="shared" si="366"/>
        <v>45839</v>
      </c>
      <c r="I2138" s="2">
        <f t="shared" si="367"/>
        <v>2</v>
      </c>
      <c r="J2138" s="4">
        <f t="shared" si="368"/>
        <v>2796.91</v>
      </c>
      <c r="K2138">
        <f t="shared" si="369"/>
        <v>4</v>
      </c>
      <c r="L2138">
        <f t="shared" si="370"/>
        <v>4</v>
      </c>
      <c r="M2138">
        <f t="shared" si="371"/>
        <v>4</v>
      </c>
      <c r="N2138" s="53">
        <f t="shared" si="372"/>
        <v>4</v>
      </c>
      <c r="S2138" s="55" t="str">
        <f t="shared" si="373"/>
        <v>C03398</v>
      </c>
      <c r="T2138" s="56">
        <f t="shared" si="374"/>
        <v>4</v>
      </c>
      <c r="U2138" s="57">
        <f t="shared" si="374"/>
        <v>4</v>
      </c>
      <c r="V2138" s="51" t="str">
        <f t="shared" si="375"/>
        <v>Loyal or Potential Loyalists</v>
      </c>
    </row>
    <row r="2139" spans="2:22" x14ac:dyDescent="0.25">
      <c r="B2139" t="s">
        <v>2177</v>
      </c>
      <c r="C2139" s="40">
        <v>45993</v>
      </c>
      <c r="D2139" s="2">
        <v>17</v>
      </c>
      <c r="E2139" s="4">
        <v>14946.37</v>
      </c>
      <c r="F2139" s="4"/>
      <c r="G2139" s="4" t="str">
        <f t="shared" si="365"/>
        <v>C03399</v>
      </c>
      <c r="H2139" s="40">
        <f t="shared" si="366"/>
        <v>45993</v>
      </c>
      <c r="I2139" s="2">
        <f t="shared" si="367"/>
        <v>17</v>
      </c>
      <c r="J2139" s="4">
        <f t="shared" si="368"/>
        <v>14946.37</v>
      </c>
      <c r="K2139">
        <f t="shared" si="369"/>
        <v>5</v>
      </c>
      <c r="L2139">
        <f t="shared" si="370"/>
        <v>5</v>
      </c>
      <c r="M2139">
        <f t="shared" si="371"/>
        <v>5</v>
      </c>
      <c r="N2139" s="53">
        <f t="shared" si="372"/>
        <v>5</v>
      </c>
      <c r="S2139" s="55" t="str">
        <f t="shared" si="373"/>
        <v>C03399</v>
      </c>
      <c r="T2139" s="56">
        <f t="shared" si="374"/>
        <v>5</v>
      </c>
      <c r="U2139" s="57">
        <f t="shared" si="374"/>
        <v>5</v>
      </c>
      <c r="V2139" s="51" t="str">
        <f t="shared" si="375"/>
        <v>Champions</v>
      </c>
    </row>
    <row r="2140" spans="2:22" x14ac:dyDescent="0.25">
      <c r="B2140" t="s">
        <v>2178</v>
      </c>
      <c r="C2140" s="40">
        <v>45964</v>
      </c>
      <c r="D2140" s="2">
        <v>2</v>
      </c>
      <c r="E2140" s="4">
        <v>2812.79</v>
      </c>
      <c r="F2140" s="4"/>
      <c r="G2140" s="4" t="str">
        <f t="shared" si="365"/>
        <v>C03401</v>
      </c>
      <c r="H2140" s="40">
        <f t="shared" si="366"/>
        <v>45964</v>
      </c>
      <c r="I2140" s="2">
        <f t="shared" si="367"/>
        <v>2</v>
      </c>
      <c r="J2140" s="4">
        <f t="shared" si="368"/>
        <v>2812.79</v>
      </c>
      <c r="K2140">
        <f t="shared" si="369"/>
        <v>5</v>
      </c>
      <c r="L2140">
        <f t="shared" si="370"/>
        <v>4</v>
      </c>
      <c r="M2140">
        <f t="shared" si="371"/>
        <v>4</v>
      </c>
      <c r="N2140" s="53">
        <f t="shared" si="372"/>
        <v>4.333333333333333</v>
      </c>
      <c r="S2140" s="55" t="str">
        <f t="shared" si="373"/>
        <v>C03401</v>
      </c>
      <c r="T2140" s="56">
        <f t="shared" si="374"/>
        <v>4.333333333333333</v>
      </c>
      <c r="U2140" s="57">
        <f t="shared" si="374"/>
        <v>4.333333333333333</v>
      </c>
      <c r="V2140" s="51" t="str">
        <f t="shared" si="375"/>
        <v>Champions</v>
      </c>
    </row>
    <row r="2141" spans="2:22" x14ac:dyDescent="0.25">
      <c r="B2141" t="s">
        <v>2179</v>
      </c>
      <c r="C2141" s="40">
        <v>45551</v>
      </c>
      <c r="D2141" s="2">
        <v>1</v>
      </c>
      <c r="E2141" s="4">
        <v>4269.45</v>
      </c>
      <c r="F2141" s="4"/>
      <c r="G2141" s="4" t="str">
        <f t="shared" si="365"/>
        <v>C03402</v>
      </c>
      <c r="H2141" s="40">
        <f t="shared" si="366"/>
        <v>45551</v>
      </c>
      <c r="I2141" s="2">
        <f t="shared" si="367"/>
        <v>1</v>
      </c>
      <c r="J2141" s="4">
        <f t="shared" si="368"/>
        <v>4269.45</v>
      </c>
      <c r="K2141">
        <f t="shared" si="369"/>
        <v>2</v>
      </c>
      <c r="L2141">
        <f t="shared" si="370"/>
        <v>3</v>
      </c>
      <c r="M2141">
        <f t="shared" si="371"/>
        <v>5</v>
      </c>
      <c r="N2141" s="53">
        <f t="shared" si="372"/>
        <v>3.3333333333333335</v>
      </c>
      <c r="S2141" s="55" t="str">
        <f t="shared" si="373"/>
        <v>C03402</v>
      </c>
      <c r="T2141" s="56">
        <f t="shared" si="374"/>
        <v>3.3333333333333335</v>
      </c>
      <c r="U2141" s="57">
        <f t="shared" si="374"/>
        <v>3.3333333333333335</v>
      </c>
      <c r="V2141" s="51" t="str">
        <f t="shared" si="375"/>
        <v>Loyal or Potential Loyalists</v>
      </c>
    </row>
    <row r="2142" spans="2:22" x14ac:dyDescent="0.25">
      <c r="B2142" t="s">
        <v>2180</v>
      </c>
      <c r="C2142" s="40">
        <v>45306</v>
      </c>
      <c r="D2142" s="2">
        <v>1</v>
      </c>
      <c r="E2142" s="4">
        <v>713.02</v>
      </c>
      <c r="F2142" s="4"/>
      <c r="G2142" s="4" t="str">
        <f t="shared" si="365"/>
        <v>C03403</v>
      </c>
      <c r="H2142" s="40">
        <f t="shared" si="366"/>
        <v>45306</v>
      </c>
      <c r="I2142" s="2">
        <f t="shared" si="367"/>
        <v>1</v>
      </c>
      <c r="J2142" s="4">
        <f t="shared" si="368"/>
        <v>713.02</v>
      </c>
      <c r="K2142">
        <f t="shared" si="369"/>
        <v>1</v>
      </c>
      <c r="L2142">
        <f t="shared" si="370"/>
        <v>3</v>
      </c>
      <c r="M2142">
        <f t="shared" si="371"/>
        <v>3</v>
      </c>
      <c r="N2142" s="53">
        <f t="shared" si="372"/>
        <v>2.3333333333333335</v>
      </c>
      <c r="S2142" s="55" t="str">
        <f t="shared" si="373"/>
        <v>C03403</v>
      </c>
      <c r="T2142" s="56">
        <f t="shared" si="374"/>
        <v>2.3333333333333335</v>
      </c>
      <c r="U2142" s="57">
        <f t="shared" si="374"/>
        <v>2.3333333333333335</v>
      </c>
      <c r="V2142" s="51" t="str">
        <f t="shared" si="375"/>
        <v>At Risk Customers</v>
      </c>
    </row>
    <row r="2143" spans="2:22" x14ac:dyDescent="0.25">
      <c r="B2143" t="s">
        <v>2181</v>
      </c>
      <c r="C2143" s="40">
        <v>46020</v>
      </c>
      <c r="D2143" s="2">
        <v>2</v>
      </c>
      <c r="E2143" s="4">
        <v>981.57</v>
      </c>
      <c r="F2143" s="4"/>
      <c r="G2143" s="4" t="str">
        <f t="shared" si="365"/>
        <v>C03404</v>
      </c>
      <c r="H2143" s="40">
        <f t="shared" si="366"/>
        <v>46020</v>
      </c>
      <c r="I2143" s="2">
        <f t="shared" si="367"/>
        <v>2</v>
      </c>
      <c r="J2143" s="4">
        <f t="shared" si="368"/>
        <v>981.57</v>
      </c>
      <c r="K2143">
        <f t="shared" si="369"/>
        <v>5</v>
      </c>
      <c r="L2143">
        <f t="shared" si="370"/>
        <v>4</v>
      </c>
      <c r="M2143">
        <f t="shared" si="371"/>
        <v>3</v>
      </c>
      <c r="N2143" s="53">
        <f t="shared" si="372"/>
        <v>4</v>
      </c>
      <c r="S2143" s="55" t="str">
        <f t="shared" si="373"/>
        <v>C03404</v>
      </c>
      <c r="T2143" s="56">
        <f t="shared" si="374"/>
        <v>4</v>
      </c>
      <c r="U2143" s="57">
        <f t="shared" si="374"/>
        <v>4</v>
      </c>
      <c r="V2143" s="51" t="str">
        <f t="shared" si="375"/>
        <v>Loyal or Potential Loyalists</v>
      </c>
    </row>
    <row r="2144" spans="2:22" x14ac:dyDescent="0.25">
      <c r="B2144" t="s">
        <v>2182</v>
      </c>
      <c r="C2144" s="40">
        <v>45984</v>
      </c>
      <c r="D2144" s="2">
        <v>17</v>
      </c>
      <c r="E2144" s="4">
        <v>19070.650000000001</v>
      </c>
      <c r="F2144" s="4"/>
      <c r="G2144" s="4" t="str">
        <f t="shared" si="365"/>
        <v>C03406</v>
      </c>
      <c r="H2144" s="40">
        <f t="shared" si="366"/>
        <v>45984</v>
      </c>
      <c r="I2144" s="2">
        <f t="shared" si="367"/>
        <v>17</v>
      </c>
      <c r="J2144" s="4">
        <f t="shared" si="368"/>
        <v>19070.650000000001</v>
      </c>
      <c r="K2144">
        <f t="shared" si="369"/>
        <v>5</v>
      </c>
      <c r="L2144">
        <f t="shared" si="370"/>
        <v>5</v>
      </c>
      <c r="M2144">
        <f t="shared" si="371"/>
        <v>5</v>
      </c>
      <c r="N2144" s="53">
        <f t="shared" si="372"/>
        <v>5</v>
      </c>
      <c r="S2144" s="55" t="str">
        <f t="shared" si="373"/>
        <v>C03406</v>
      </c>
      <c r="T2144" s="56">
        <f t="shared" si="374"/>
        <v>5</v>
      </c>
      <c r="U2144" s="57">
        <f t="shared" si="374"/>
        <v>5</v>
      </c>
      <c r="V2144" s="51" t="str">
        <f t="shared" si="375"/>
        <v>Champions</v>
      </c>
    </row>
    <row r="2145" spans="2:22" x14ac:dyDescent="0.25">
      <c r="B2145" t="s">
        <v>2183</v>
      </c>
      <c r="C2145" s="40">
        <v>45870</v>
      </c>
      <c r="D2145" s="2">
        <v>2</v>
      </c>
      <c r="E2145" s="4">
        <v>107.08</v>
      </c>
      <c r="F2145" s="4"/>
      <c r="G2145" s="4" t="str">
        <f t="shared" si="365"/>
        <v>C03409</v>
      </c>
      <c r="H2145" s="40">
        <f t="shared" si="366"/>
        <v>45870</v>
      </c>
      <c r="I2145" s="2">
        <f t="shared" si="367"/>
        <v>2</v>
      </c>
      <c r="J2145" s="4">
        <f t="shared" si="368"/>
        <v>107.08</v>
      </c>
      <c r="K2145">
        <f t="shared" si="369"/>
        <v>4</v>
      </c>
      <c r="L2145">
        <f t="shared" si="370"/>
        <v>4</v>
      </c>
      <c r="M2145">
        <f t="shared" si="371"/>
        <v>1</v>
      </c>
      <c r="N2145" s="53">
        <f t="shared" si="372"/>
        <v>3</v>
      </c>
      <c r="S2145" s="55" t="str">
        <f t="shared" si="373"/>
        <v>C03409</v>
      </c>
      <c r="T2145" s="56">
        <f t="shared" si="374"/>
        <v>3</v>
      </c>
      <c r="U2145" s="57">
        <f t="shared" si="374"/>
        <v>3</v>
      </c>
      <c r="V2145" s="51" t="str">
        <f t="shared" si="375"/>
        <v>At Risk Customers</v>
      </c>
    </row>
    <row r="2146" spans="2:22" x14ac:dyDescent="0.25">
      <c r="B2146" t="s">
        <v>2184</v>
      </c>
      <c r="C2146" s="40">
        <v>45224</v>
      </c>
      <c r="D2146" s="2">
        <v>1</v>
      </c>
      <c r="E2146" s="4">
        <v>217.77</v>
      </c>
      <c r="F2146" s="4"/>
      <c r="G2146" s="4" t="str">
        <f t="shared" si="365"/>
        <v>C03411</v>
      </c>
      <c r="H2146" s="40">
        <f t="shared" si="366"/>
        <v>45224</v>
      </c>
      <c r="I2146" s="2">
        <f t="shared" si="367"/>
        <v>1</v>
      </c>
      <c r="J2146" s="4">
        <f t="shared" si="368"/>
        <v>217.77</v>
      </c>
      <c r="K2146">
        <f t="shared" si="369"/>
        <v>1</v>
      </c>
      <c r="L2146">
        <f t="shared" si="370"/>
        <v>3</v>
      </c>
      <c r="M2146">
        <f t="shared" si="371"/>
        <v>2</v>
      </c>
      <c r="N2146" s="53">
        <f t="shared" si="372"/>
        <v>2</v>
      </c>
      <c r="S2146" s="55" t="str">
        <f t="shared" si="373"/>
        <v>C03411</v>
      </c>
      <c r="T2146" s="56">
        <f t="shared" si="374"/>
        <v>2</v>
      </c>
      <c r="U2146" s="57">
        <f t="shared" si="374"/>
        <v>2</v>
      </c>
      <c r="V2146" s="51" t="str">
        <f t="shared" si="375"/>
        <v>Lost Customers</v>
      </c>
    </row>
    <row r="2147" spans="2:22" x14ac:dyDescent="0.25">
      <c r="B2147" t="s">
        <v>2185</v>
      </c>
      <c r="C2147" s="40">
        <v>45251</v>
      </c>
      <c r="D2147" s="2">
        <v>1</v>
      </c>
      <c r="E2147" s="4">
        <v>192.05</v>
      </c>
      <c r="F2147" s="4"/>
      <c r="G2147" s="4" t="str">
        <f t="shared" si="365"/>
        <v>C03412</v>
      </c>
      <c r="H2147" s="40">
        <f t="shared" si="366"/>
        <v>45251</v>
      </c>
      <c r="I2147" s="2">
        <f t="shared" si="367"/>
        <v>1</v>
      </c>
      <c r="J2147" s="4">
        <f t="shared" si="368"/>
        <v>192.05</v>
      </c>
      <c r="K2147">
        <f t="shared" si="369"/>
        <v>1</v>
      </c>
      <c r="L2147">
        <f t="shared" si="370"/>
        <v>3</v>
      </c>
      <c r="M2147">
        <f t="shared" si="371"/>
        <v>2</v>
      </c>
      <c r="N2147" s="53">
        <f t="shared" si="372"/>
        <v>2</v>
      </c>
      <c r="S2147" s="55" t="str">
        <f t="shared" si="373"/>
        <v>C03412</v>
      </c>
      <c r="T2147" s="56">
        <f t="shared" si="374"/>
        <v>2</v>
      </c>
      <c r="U2147" s="57">
        <f t="shared" si="374"/>
        <v>2</v>
      </c>
      <c r="V2147" s="51" t="str">
        <f t="shared" si="375"/>
        <v>Lost Customers</v>
      </c>
    </row>
    <row r="2148" spans="2:22" x14ac:dyDescent="0.25">
      <c r="B2148" t="s">
        <v>2186</v>
      </c>
      <c r="C2148" s="40">
        <v>45851</v>
      </c>
      <c r="D2148" s="2">
        <v>1</v>
      </c>
      <c r="E2148" s="4">
        <v>326.77</v>
      </c>
      <c r="F2148" s="4"/>
      <c r="G2148" s="4" t="str">
        <f t="shared" si="365"/>
        <v>C03416</v>
      </c>
      <c r="H2148" s="40">
        <f t="shared" si="366"/>
        <v>45851</v>
      </c>
      <c r="I2148" s="2">
        <f t="shared" si="367"/>
        <v>1</v>
      </c>
      <c r="J2148" s="4">
        <f t="shared" si="368"/>
        <v>326.77</v>
      </c>
      <c r="K2148">
        <f t="shared" si="369"/>
        <v>4</v>
      </c>
      <c r="L2148">
        <f t="shared" si="370"/>
        <v>3</v>
      </c>
      <c r="M2148">
        <f t="shared" si="371"/>
        <v>2</v>
      </c>
      <c r="N2148" s="53">
        <f t="shared" si="372"/>
        <v>3</v>
      </c>
      <c r="S2148" s="55" t="str">
        <f t="shared" si="373"/>
        <v>C03416</v>
      </c>
      <c r="T2148" s="56">
        <f t="shared" si="374"/>
        <v>3</v>
      </c>
      <c r="U2148" s="57">
        <f t="shared" si="374"/>
        <v>3</v>
      </c>
      <c r="V2148" s="51" t="str">
        <f t="shared" si="375"/>
        <v>At Risk Customers</v>
      </c>
    </row>
    <row r="2149" spans="2:22" x14ac:dyDescent="0.25">
      <c r="B2149" t="s">
        <v>2187</v>
      </c>
      <c r="C2149" s="40">
        <v>46015</v>
      </c>
      <c r="D2149" s="2">
        <v>1</v>
      </c>
      <c r="E2149" s="4">
        <v>126.23</v>
      </c>
      <c r="F2149" s="4"/>
      <c r="G2149" s="4" t="str">
        <f t="shared" si="365"/>
        <v>C03418</v>
      </c>
      <c r="H2149" s="40">
        <f t="shared" si="366"/>
        <v>46015</v>
      </c>
      <c r="I2149" s="2">
        <f t="shared" si="367"/>
        <v>1</v>
      </c>
      <c r="J2149" s="4">
        <f t="shared" si="368"/>
        <v>126.23</v>
      </c>
      <c r="K2149">
        <f t="shared" si="369"/>
        <v>5</v>
      </c>
      <c r="L2149">
        <f t="shared" si="370"/>
        <v>3</v>
      </c>
      <c r="M2149">
        <f t="shared" si="371"/>
        <v>1</v>
      </c>
      <c r="N2149" s="53">
        <f t="shared" si="372"/>
        <v>3</v>
      </c>
      <c r="S2149" s="55" t="str">
        <f t="shared" si="373"/>
        <v>C03418</v>
      </c>
      <c r="T2149" s="56">
        <f t="shared" si="374"/>
        <v>3</v>
      </c>
      <c r="U2149" s="57">
        <f t="shared" si="374"/>
        <v>3</v>
      </c>
      <c r="V2149" s="51" t="str">
        <f t="shared" si="375"/>
        <v>At Risk Customers</v>
      </c>
    </row>
    <row r="2150" spans="2:22" x14ac:dyDescent="0.25">
      <c r="B2150" t="s">
        <v>2188</v>
      </c>
      <c r="C2150" s="40">
        <v>45851</v>
      </c>
      <c r="D2150" s="2">
        <v>1</v>
      </c>
      <c r="E2150" s="4">
        <v>34.06</v>
      </c>
      <c r="F2150" s="4"/>
      <c r="G2150" s="4" t="str">
        <f t="shared" si="365"/>
        <v>C03419</v>
      </c>
      <c r="H2150" s="40">
        <f t="shared" si="366"/>
        <v>45851</v>
      </c>
      <c r="I2150" s="2">
        <f t="shared" si="367"/>
        <v>1</v>
      </c>
      <c r="J2150" s="4">
        <f t="shared" si="368"/>
        <v>34.06</v>
      </c>
      <c r="K2150">
        <f t="shared" si="369"/>
        <v>4</v>
      </c>
      <c r="L2150">
        <f t="shared" si="370"/>
        <v>3</v>
      </c>
      <c r="M2150">
        <f t="shared" si="371"/>
        <v>1</v>
      </c>
      <c r="N2150" s="53">
        <f t="shared" si="372"/>
        <v>2.6666666666666665</v>
      </c>
      <c r="S2150" s="55" t="str">
        <f t="shared" si="373"/>
        <v>C03419</v>
      </c>
      <c r="T2150" s="56">
        <f t="shared" si="374"/>
        <v>2.6666666666666665</v>
      </c>
      <c r="U2150" s="57">
        <f t="shared" si="374"/>
        <v>2.6666666666666665</v>
      </c>
      <c r="V2150" s="51" t="str">
        <f t="shared" si="375"/>
        <v>At Risk Customers</v>
      </c>
    </row>
    <row r="2151" spans="2:22" x14ac:dyDescent="0.25">
      <c r="B2151" t="s">
        <v>2189</v>
      </c>
      <c r="C2151" s="40">
        <v>45821</v>
      </c>
      <c r="D2151" s="2">
        <v>5</v>
      </c>
      <c r="E2151" s="4">
        <v>2579.34</v>
      </c>
      <c r="F2151" s="4"/>
      <c r="G2151" s="4" t="str">
        <f t="shared" si="365"/>
        <v>C03420</v>
      </c>
      <c r="H2151" s="40">
        <f t="shared" si="366"/>
        <v>45821</v>
      </c>
      <c r="I2151" s="2">
        <f t="shared" si="367"/>
        <v>5</v>
      </c>
      <c r="J2151" s="4">
        <f t="shared" si="368"/>
        <v>2579.34</v>
      </c>
      <c r="K2151">
        <f t="shared" si="369"/>
        <v>4</v>
      </c>
      <c r="L2151">
        <f t="shared" si="370"/>
        <v>5</v>
      </c>
      <c r="M2151">
        <f t="shared" si="371"/>
        <v>4</v>
      </c>
      <c r="N2151" s="53">
        <f t="shared" si="372"/>
        <v>4.333333333333333</v>
      </c>
      <c r="S2151" s="55" t="str">
        <f t="shared" si="373"/>
        <v>C03420</v>
      </c>
      <c r="T2151" s="56">
        <f t="shared" si="374"/>
        <v>4.333333333333333</v>
      </c>
      <c r="U2151" s="57">
        <f t="shared" si="374"/>
        <v>4.333333333333333</v>
      </c>
      <c r="V2151" s="51" t="str">
        <f t="shared" si="375"/>
        <v>Champions</v>
      </c>
    </row>
    <row r="2152" spans="2:22" x14ac:dyDescent="0.25">
      <c r="B2152" t="s">
        <v>2190</v>
      </c>
      <c r="C2152" s="40">
        <v>45161</v>
      </c>
      <c r="D2152" s="2">
        <v>1</v>
      </c>
      <c r="E2152" s="4">
        <v>3353.19</v>
      </c>
      <c r="F2152" s="4"/>
      <c r="G2152" s="4" t="str">
        <f t="shared" si="365"/>
        <v>C03421</v>
      </c>
      <c r="H2152" s="40">
        <f t="shared" si="366"/>
        <v>45161</v>
      </c>
      <c r="I2152" s="2">
        <f t="shared" si="367"/>
        <v>1</v>
      </c>
      <c r="J2152" s="4">
        <f t="shared" si="368"/>
        <v>3353.19</v>
      </c>
      <c r="K2152">
        <f t="shared" si="369"/>
        <v>1</v>
      </c>
      <c r="L2152">
        <f t="shared" si="370"/>
        <v>3</v>
      </c>
      <c r="M2152">
        <f t="shared" si="371"/>
        <v>4</v>
      </c>
      <c r="N2152" s="53">
        <f t="shared" si="372"/>
        <v>2.6666666666666665</v>
      </c>
      <c r="S2152" s="55" t="str">
        <f t="shared" si="373"/>
        <v>C03421</v>
      </c>
      <c r="T2152" s="56">
        <f t="shared" si="374"/>
        <v>2.6666666666666665</v>
      </c>
      <c r="U2152" s="57">
        <f t="shared" si="374"/>
        <v>2.6666666666666665</v>
      </c>
      <c r="V2152" s="51" t="str">
        <f t="shared" si="375"/>
        <v>At Risk Customers</v>
      </c>
    </row>
    <row r="2153" spans="2:22" x14ac:dyDescent="0.25">
      <c r="B2153" t="s">
        <v>2191</v>
      </c>
      <c r="C2153" s="40">
        <v>45906</v>
      </c>
      <c r="D2153" s="2">
        <v>3</v>
      </c>
      <c r="E2153" s="4">
        <v>397.28</v>
      </c>
      <c r="F2153" s="4"/>
      <c r="G2153" s="4" t="str">
        <f t="shared" si="365"/>
        <v>C03423</v>
      </c>
      <c r="H2153" s="40">
        <f t="shared" si="366"/>
        <v>45906</v>
      </c>
      <c r="I2153" s="2">
        <f t="shared" si="367"/>
        <v>3</v>
      </c>
      <c r="J2153" s="4">
        <f t="shared" si="368"/>
        <v>397.28</v>
      </c>
      <c r="K2153">
        <f t="shared" si="369"/>
        <v>4</v>
      </c>
      <c r="L2153">
        <f t="shared" si="370"/>
        <v>4</v>
      </c>
      <c r="M2153">
        <f t="shared" si="371"/>
        <v>2</v>
      </c>
      <c r="N2153" s="53">
        <f t="shared" si="372"/>
        <v>3.3333333333333335</v>
      </c>
      <c r="S2153" s="55" t="str">
        <f t="shared" si="373"/>
        <v>C03423</v>
      </c>
      <c r="T2153" s="56">
        <f t="shared" si="374"/>
        <v>3.3333333333333335</v>
      </c>
      <c r="U2153" s="57">
        <f t="shared" si="374"/>
        <v>3.3333333333333335</v>
      </c>
      <c r="V2153" s="51" t="str">
        <f t="shared" si="375"/>
        <v>Loyal or Potential Loyalists</v>
      </c>
    </row>
    <row r="2154" spans="2:22" x14ac:dyDescent="0.25">
      <c r="B2154" t="s">
        <v>2192</v>
      </c>
      <c r="C2154" s="40">
        <v>45219</v>
      </c>
      <c r="D2154" s="2">
        <v>1</v>
      </c>
      <c r="E2154" s="4">
        <v>107.56</v>
      </c>
      <c r="F2154" s="4"/>
      <c r="G2154" s="4" t="str">
        <f t="shared" si="365"/>
        <v>C03424</v>
      </c>
      <c r="H2154" s="40">
        <f t="shared" si="366"/>
        <v>45219</v>
      </c>
      <c r="I2154" s="2">
        <f t="shared" si="367"/>
        <v>1</v>
      </c>
      <c r="J2154" s="4">
        <f t="shared" si="368"/>
        <v>107.56</v>
      </c>
      <c r="K2154">
        <f t="shared" si="369"/>
        <v>1</v>
      </c>
      <c r="L2154">
        <f t="shared" si="370"/>
        <v>3</v>
      </c>
      <c r="M2154">
        <f t="shared" si="371"/>
        <v>1</v>
      </c>
      <c r="N2154" s="53">
        <f t="shared" si="372"/>
        <v>1.6666666666666667</v>
      </c>
      <c r="S2154" s="55" t="str">
        <f t="shared" si="373"/>
        <v>C03424</v>
      </c>
      <c r="T2154" s="56">
        <f t="shared" si="374"/>
        <v>1.6666666666666667</v>
      </c>
      <c r="U2154" s="57">
        <f t="shared" si="374"/>
        <v>1.6666666666666667</v>
      </c>
      <c r="V2154" s="51" t="str">
        <f t="shared" si="375"/>
        <v>Lost Customers</v>
      </c>
    </row>
    <row r="2155" spans="2:22" x14ac:dyDescent="0.25">
      <c r="B2155" t="s">
        <v>2193</v>
      </c>
      <c r="C2155" s="40">
        <v>45744</v>
      </c>
      <c r="D2155" s="2">
        <v>2</v>
      </c>
      <c r="E2155" s="4">
        <v>277.83</v>
      </c>
      <c r="F2155" s="4"/>
      <c r="G2155" s="4" t="str">
        <f t="shared" si="365"/>
        <v>C03425</v>
      </c>
      <c r="H2155" s="40">
        <f t="shared" si="366"/>
        <v>45744</v>
      </c>
      <c r="I2155" s="2">
        <f t="shared" si="367"/>
        <v>2</v>
      </c>
      <c r="J2155" s="4">
        <f t="shared" si="368"/>
        <v>277.83</v>
      </c>
      <c r="K2155">
        <f t="shared" si="369"/>
        <v>3</v>
      </c>
      <c r="L2155">
        <f t="shared" si="370"/>
        <v>4</v>
      </c>
      <c r="M2155">
        <f t="shared" si="371"/>
        <v>2</v>
      </c>
      <c r="N2155" s="53">
        <f t="shared" si="372"/>
        <v>3</v>
      </c>
      <c r="S2155" s="55" t="str">
        <f t="shared" si="373"/>
        <v>C03425</v>
      </c>
      <c r="T2155" s="56">
        <f t="shared" si="374"/>
        <v>3</v>
      </c>
      <c r="U2155" s="57">
        <f t="shared" si="374"/>
        <v>3</v>
      </c>
      <c r="V2155" s="51" t="str">
        <f t="shared" si="375"/>
        <v>At Risk Customers</v>
      </c>
    </row>
    <row r="2156" spans="2:22" x14ac:dyDescent="0.25">
      <c r="B2156" t="s">
        <v>2194</v>
      </c>
      <c r="C2156" s="40">
        <v>46024</v>
      </c>
      <c r="D2156" s="2">
        <v>14</v>
      </c>
      <c r="E2156" s="4">
        <v>9034.5300000000007</v>
      </c>
      <c r="F2156" s="4"/>
      <c r="G2156" s="4" t="str">
        <f t="shared" si="365"/>
        <v>C03426</v>
      </c>
      <c r="H2156" s="40">
        <f t="shared" si="366"/>
        <v>46024</v>
      </c>
      <c r="I2156" s="2">
        <f t="shared" si="367"/>
        <v>14</v>
      </c>
      <c r="J2156" s="4">
        <f t="shared" si="368"/>
        <v>9034.5300000000007</v>
      </c>
      <c r="K2156">
        <f t="shared" si="369"/>
        <v>5</v>
      </c>
      <c r="L2156">
        <f t="shared" si="370"/>
        <v>5</v>
      </c>
      <c r="M2156">
        <f t="shared" si="371"/>
        <v>5</v>
      </c>
      <c r="N2156" s="53">
        <f t="shared" si="372"/>
        <v>5</v>
      </c>
      <c r="S2156" s="55" t="str">
        <f t="shared" si="373"/>
        <v>C03426</v>
      </c>
      <c r="T2156" s="56">
        <f t="shared" si="374"/>
        <v>5</v>
      </c>
      <c r="U2156" s="57">
        <f t="shared" si="374"/>
        <v>5</v>
      </c>
      <c r="V2156" s="51" t="str">
        <f t="shared" si="375"/>
        <v>Champions</v>
      </c>
    </row>
    <row r="2157" spans="2:22" x14ac:dyDescent="0.25">
      <c r="B2157" t="s">
        <v>2195</v>
      </c>
      <c r="C2157" s="40">
        <v>45251</v>
      </c>
      <c r="D2157" s="2">
        <v>1</v>
      </c>
      <c r="E2157" s="4">
        <v>103.9</v>
      </c>
      <c r="F2157" s="4"/>
      <c r="G2157" s="4" t="str">
        <f t="shared" si="365"/>
        <v>C03430</v>
      </c>
      <c r="H2157" s="40">
        <f t="shared" si="366"/>
        <v>45251</v>
      </c>
      <c r="I2157" s="2">
        <f t="shared" si="367"/>
        <v>1</v>
      </c>
      <c r="J2157" s="4">
        <f t="shared" si="368"/>
        <v>103.9</v>
      </c>
      <c r="K2157">
        <f t="shared" si="369"/>
        <v>1</v>
      </c>
      <c r="L2157">
        <f t="shared" si="370"/>
        <v>3</v>
      </c>
      <c r="M2157">
        <f t="shared" si="371"/>
        <v>1</v>
      </c>
      <c r="N2157" s="53">
        <f t="shared" si="372"/>
        <v>1.6666666666666667</v>
      </c>
      <c r="S2157" s="55" t="str">
        <f t="shared" si="373"/>
        <v>C03430</v>
      </c>
      <c r="T2157" s="56">
        <f t="shared" si="374"/>
        <v>1.6666666666666667</v>
      </c>
      <c r="U2157" s="57">
        <f t="shared" si="374"/>
        <v>1.6666666666666667</v>
      </c>
      <c r="V2157" s="51" t="str">
        <f t="shared" si="375"/>
        <v>Lost Customers</v>
      </c>
    </row>
    <row r="2158" spans="2:22" x14ac:dyDescent="0.25">
      <c r="B2158" t="s">
        <v>2196</v>
      </c>
      <c r="C2158" s="40">
        <v>45223</v>
      </c>
      <c r="D2158" s="2">
        <v>1</v>
      </c>
      <c r="E2158" s="4">
        <v>129.47</v>
      </c>
      <c r="F2158" s="4"/>
      <c r="G2158" s="4" t="str">
        <f t="shared" si="365"/>
        <v>C03431</v>
      </c>
      <c r="H2158" s="40">
        <f t="shared" si="366"/>
        <v>45223</v>
      </c>
      <c r="I2158" s="2">
        <f t="shared" si="367"/>
        <v>1</v>
      </c>
      <c r="J2158" s="4">
        <f t="shared" si="368"/>
        <v>129.47</v>
      </c>
      <c r="K2158">
        <f t="shared" si="369"/>
        <v>1</v>
      </c>
      <c r="L2158">
        <f t="shared" si="370"/>
        <v>3</v>
      </c>
      <c r="M2158">
        <f t="shared" si="371"/>
        <v>1</v>
      </c>
      <c r="N2158" s="53">
        <f t="shared" si="372"/>
        <v>1.6666666666666667</v>
      </c>
      <c r="S2158" s="55" t="str">
        <f t="shared" si="373"/>
        <v>C03431</v>
      </c>
      <c r="T2158" s="56">
        <f t="shared" si="374"/>
        <v>1.6666666666666667</v>
      </c>
      <c r="U2158" s="57">
        <f t="shared" si="374"/>
        <v>1.6666666666666667</v>
      </c>
      <c r="V2158" s="51" t="str">
        <f t="shared" si="375"/>
        <v>Lost Customers</v>
      </c>
    </row>
    <row r="2159" spans="2:22" x14ac:dyDescent="0.25">
      <c r="B2159" t="s">
        <v>2197</v>
      </c>
      <c r="C2159" s="40">
        <v>45809</v>
      </c>
      <c r="D2159" s="2">
        <v>1</v>
      </c>
      <c r="E2159" s="4">
        <v>114.29</v>
      </c>
      <c r="F2159" s="4"/>
      <c r="G2159" s="4" t="str">
        <f t="shared" si="365"/>
        <v>C03432</v>
      </c>
      <c r="H2159" s="40">
        <f t="shared" si="366"/>
        <v>45809</v>
      </c>
      <c r="I2159" s="2">
        <f t="shared" si="367"/>
        <v>1</v>
      </c>
      <c r="J2159" s="4">
        <f t="shared" si="368"/>
        <v>114.29</v>
      </c>
      <c r="K2159">
        <f t="shared" si="369"/>
        <v>4</v>
      </c>
      <c r="L2159">
        <f t="shared" si="370"/>
        <v>3</v>
      </c>
      <c r="M2159">
        <f t="shared" si="371"/>
        <v>1</v>
      </c>
      <c r="N2159" s="53">
        <f t="shared" si="372"/>
        <v>2.6666666666666665</v>
      </c>
      <c r="S2159" s="55" t="str">
        <f t="shared" si="373"/>
        <v>C03432</v>
      </c>
      <c r="T2159" s="56">
        <f t="shared" si="374"/>
        <v>2.6666666666666665</v>
      </c>
      <c r="U2159" s="57">
        <f t="shared" si="374"/>
        <v>2.6666666666666665</v>
      </c>
      <c r="V2159" s="51" t="str">
        <f t="shared" si="375"/>
        <v>At Risk Customers</v>
      </c>
    </row>
    <row r="2160" spans="2:22" x14ac:dyDescent="0.25">
      <c r="B2160" t="s">
        <v>2198</v>
      </c>
      <c r="C2160" s="40">
        <v>45524</v>
      </c>
      <c r="D2160" s="2">
        <v>2</v>
      </c>
      <c r="E2160" s="4">
        <v>232.84</v>
      </c>
      <c r="F2160" s="4"/>
      <c r="G2160" s="4" t="str">
        <f t="shared" si="365"/>
        <v>C03433</v>
      </c>
      <c r="H2160" s="40">
        <f t="shared" si="366"/>
        <v>45524</v>
      </c>
      <c r="I2160" s="2">
        <f t="shared" si="367"/>
        <v>2</v>
      </c>
      <c r="J2160" s="4">
        <f t="shared" si="368"/>
        <v>232.84</v>
      </c>
      <c r="K2160">
        <f t="shared" si="369"/>
        <v>2</v>
      </c>
      <c r="L2160">
        <f t="shared" si="370"/>
        <v>4</v>
      </c>
      <c r="M2160">
        <f t="shared" si="371"/>
        <v>2</v>
      </c>
      <c r="N2160" s="53">
        <f t="shared" si="372"/>
        <v>2.6666666666666665</v>
      </c>
      <c r="S2160" s="55" t="str">
        <f t="shared" si="373"/>
        <v>C03433</v>
      </c>
      <c r="T2160" s="56">
        <f t="shared" si="374"/>
        <v>2.6666666666666665</v>
      </c>
      <c r="U2160" s="57">
        <f t="shared" si="374"/>
        <v>2.6666666666666665</v>
      </c>
      <c r="V2160" s="51" t="str">
        <f t="shared" si="375"/>
        <v>At Risk Customers</v>
      </c>
    </row>
    <row r="2161" spans="2:22" x14ac:dyDescent="0.25">
      <c r="B2161" t="s">
        <v>2199</v>
      </c>
      <c r="C2161" s="40">
        <v>45293</v>
      </c>
      <c r="D2161" s="2">
        <v>2</v>
      </c>
      <c r="E2161" s="4">
        <v>7116.77</v>
      </c>
      <c r="F2161" s="4"/>
      <c r="G2161" s="4" t="str">
        <f t="shared" si="365"/>
        <v>C03435</v>
      </c>
      <c r="H2161" s="40">
        <f t="shared" si="366"/>
        <v>45293</v>
      </c>
      <c r="I2161" s="2">
        <f t="shared" si="367"/>
        <v>2</v>
      </c>
      <c r="J2161" s="4">
        <f t="shared" si="368"/>
        <v>7116.77</v>
      </c>
      <c r="K2161">
        <f t="shared" si="369"/>
        <v>1</v>
      </c>
      <c r="L2161">
        <f t="shared" si="370"/>
        <v>4</v>
      </c>
      <c r="M2161">
        <f t="shared" si="371"/>
        <v>5</v>
      </c>
      <c r="N2161" s="53">
        <f t="shared" si="372"/>
        <v>3.3333333333333335</v>
      </c>
      <c r="S2161" s="55" t="str">
        <f t="shared" si="373"/>
        <v>C03435</v>
      </c>
      <c r="T2161" s="56">
        <f t="shared" si="374"/>
        <v>3.3333333333333335</v>
      </c>
      <c r="U2161" s="57">
        <f t="shared" si="374"/>
        <v>3.3333333333333335</v>
      </c>
      <c r="V2161" s="51" t="str">
        <f t="shared" si="375"/>
        <v>Loyal or Potential Loyalists</v>
      </c>
    </row>
    <row r="2162" spans="2:22" x14ac:dyDescent="0.25">
      <c r="B2162" t="s">
        <v>2200</v>
      </c>
      <c r="C2162" s="40">
        <v>45206</v>
      </c>
      <c r="D2162" s="2">
        <v>1</v>
      </c>
      <c r="E2162" s="4">
        <v>232.55</v>
      </c>
      <c r="F2162" s="4"/>
      <c r="G2162" s="4" t="str">
        <f t="shared" si="365"/>
        <v>C03439</v>
      </c>
      <c r="H2162" s="40">
        <f t="shared" si="366"/>
        <v>45206</v>
      </c>
      <c r="I2162" s="2">
        <f t="shared" si="367"/>
        <v>1</v>
      </c>
      <c r="J2162" s="4">
        <f t="shared" si="368"/>
        <v>232.55</v>
      </c>
      <c r="K2162">
        <f t="shared" si="369"/>
        <v>1</v>
      </c>
      <c r="L2162">
        <f t="shared" si="370"/>
        <v>3</v>
      </c>
      <c r="M2162">
        <f t="shared" si="371"/>
        <v>2</v>
      </c>
      <c r="N2162" s="53">
        <f t="shared" si="372"/>
        <v>2</v>
      </c>
      <c r="S2162" s="55" t="str">
        <f t="shared" si="373"/>
        <v>C03439</v>
      </c>
      <c r="T2162" s="56">
        <f t="shared" si="374"/>
        <v>2</v>
      </c>
      <c r="U2162" s="57">
        <f t="shared" si="374"/>
        <v>2</v>
      </c>
      <c r="V2162" s="51" t="str">
        <f t="shared" si="375"/>
        <v>Lost Customers</v>
      </c>
    </row>
    <row r="2163" spans="2:22" x14ac:dyDescent="0.25">
      <c r="B2163" t="s">
        <v>2201</v>
      </c>
      <c r="C2163" s="40">
        <v>45141</v>
      </c>
      <c r="D2163" s="2">
        <v>1</v>
      </c>
      <c r="E2163" s="4">
        <v>419.62</v>
      </c>
      <c r="F2163" s="4"/>
      <c r="G2163" s="4" t="str">
        <f t="shared" si="365"/>
        <v>C03440</v>
      </c>
      <c r="H2163" s="40">
        <f t="shared" si="366"/>
        <v>45141</v>
      </c>
      <c r="I2163" s="2">
        <f t="shared" si="367"/>
        <v>1</v>
      </c>
      <c r="J2163" s="4">
        <f t="shared" si="368"/>
        <v>419.62</v>
      </c>
      <c r="K2163">
        <f t="shared" si="369"/>
        <v>1</v>
      </c>
      <c r="L2163">
        <f t="shared" si="370"/>
        <v>3</v>
      </c>
      <c r="M2163">
        <f t="shared" si="371"/>
        <v>2</v>
      </c>
      <c r="N2163" s="53">
        <f t="shared" si="372"/>
        <v>2</v>
      </c>
      <c r="S2163" s="55" t="str">
        <f t="shared" si="373"/>
        <v>C03440</v>
      </c>
      <c r="T2163" s="56">
        <f t="shared" si="374"/>
        <v>2</v>
      </c>
      <c r="U2163" s="57">
        <f t="shared" si="374"/>
        <v>2</v>
      </c>
      <c r="V2163" s="51" t="str">
        <f t="shared" si="375"/>
        <v>Lost Customers</v>
      </c>
    </row>
    <row r="2164" spans="2:22" x14ac:dyDescent="0.25">
      <c r="B2164" t="s">
        <v>2202</v>
      </c>
      <c r="C2164" s="40">
        <v>45085</v>
      </c>
      <c r="D2164" s="2">
        <v>3</v>
      </c>
      <c r="E2164" s="4">
        <v>613.87</v>
      </c>
      <c r="F2164" s="4"/>
      <c r="G2164" s="4" t="str">
        <f t="shared" si="365"/>
        <v>C03441</v>
      </c>
      <c r="H2164" s="40">
        <f t="shared" si="366"/>
        <v>45085</v>
      </c>
      <c r="I2164" s="2">
        <f t="shared" si="367"/>
        <v>3</v>
      </c>
      <c r="J2164" s="4">
        <f t="shared" si="368"/>
        <v>613.87</v>
      </c>
      <c r="K2164">
        <f t="shared" si="369"/>
        <v>1</v>
      </c>
      <c r="L2164">
        <f t="shared" si="370"/>
        <v>4</v>
      </c>
      <c r="M2164">
        <f t="shared" si="371"/>
        <v>3</v>
      </c>
      <c r="N2164" s="53">
        <f t="shared" si="372"/>
        <v>2.6666666666666665</v>
      </c>
      <c r="S2164" s="55" t="str">
        <f t="shared" si="373"/>
        <v>C03441</v>
      </c>
      <c r="T2164" s="56">
        <f t="shared" si="374"/>
        <v>2.6666666666666665</v>
      </c>
      <c r="U2164" s="57">
        <f t="shared" si="374"/>
        <v>2.6666666666666665</v>
      </c>
      <c r="V2164" s="51" t="str">
        <f t="shared" si="375"/>
        <v>At Risk Customers</v>
      </c>
    </row>
    <row r="2165" spans="2:22" x14ac:dyDescent="0.25">
      <c r="B2165" t="s">
        <v>2203</v>
      </c>
      <c r="C2165" s="40">
        <v>45867</v>
      </c>
      <c r="D2165" s="2">
        <v>2</v>
      </c>
      <c r="E2165" s="4">
        <v>446.3</v>
      </c>
      <c r="F2165" s="4"/>
      <c r="G2165" s="4" t="str">
        <f t="shared" si="365"/>
        <v>C03443</v>
      </c>
      <c r="H2165" s="40">
        <f t="shared" si="366"/>
        <v>45867</v>
      </c>
      <c r="I2165" s="2">
        <f t="shared" si="367"/>
        <v>2</v>
      </c>
      <c r="J2165" s="4">
        <f t="shared" si="368"/>
        <v>446.3</v>
      </c>
      <c r="K2165">
        <f t="shared" si="369"/>
        <v>4</v>
      </c>
      <c r="L2165">
        <f t="shared" si="370"/>
        <v>4</v>
      </c>
      <c r="M2165">
        <f t="shared" si="371"/>
        <v>2</v>
      </c>
      <c r="N2165" s="53">
        <f t="shared" si="372"/>
        <v>3.3333333333333335</v>
      </c>
      <c r="S2165" s="55" t="str">
        <f t="shared" si="373"/>
        <v>C03443</v>
      </c>
      <c r="T2165" s="56">
        <f t="shared" si="374"/>
        <v>3.3333333333333335</v>
      </c>
      <c r="U2165" s="57">
        <f t="shared" si="374"/>
        <v>3.3333333333333335</v>
      </c>
      <c r="V2165" s="51" t="str">
        <f t="shared" si="375"/>
        <v>Loyal or Potential Loyalists</v>
      </c>
    </row>
    <row r="2166" spans="2:22" x14ac:dyDescent="0.25">
      <c r="B2166" t="s">
        <v>2204</v>
      </c>
      <c r="C2166" s="40">
        <v>45449</v>
      </c>
      <c r="D2166" s="2">
        <v>1</v>
      </c>
      <c r="E2166" s="4">
        <v>484.15</v>
      </c>
      <c r="F2166" s="4"/>
      <c r="G2166" s="4" t="str">
        <f t="shared" si="365"/>
        <v>C03447</v>
      </c>
      <c r="H2166" s="40">
        <f t="shared" si="366"/>
        <v>45449</v>
      </c>
      <c r="I2166" s="2">
        <f t="shared" si="367"/>
        <v>1</v>
      </c>
      <c r="J2166" s="4">
        <f t="shared" si="368"/>
        <v>484.15</v>
      </c>
      <c r="K2166">
        <f t="shared" si="369"/>
        <v>2</v>
      </c>
      <c r="L2166">
        <f t="shared" si="370"/>
        <v>3</v>
      </c>
      <c r="M2166">
        <f t="shared" si="371"/>
        <v>3</v>
      </c>
      <c r="N2166" s="53">
        <f t="shared" si="372"/>
        <v>2.6666666666666665</v>
      </c>
      <c r="S2166" s="55" t="str">
        <f t="shared" si="373"/>
        <v>C03447</v>
      </c>
      <c r="T2166" s="56">
        <f t="shared" si="374"/>
        <v>2.6666666666666665</v>
      </c>
      <c r="U2166" s="57">
        <f t="shared" si="374"/>
        <v>2.6666666666666665</v>
      </c>
      <c r="V2166" s="51" t="str">
        <f t="shared" si="375"/>
        <v>At Risk Customers</v>
      </c>
    </row>
    <row r="2167" spans="2:22" x14ac:dyDescent="0.25">
      <c r="B2167" t="s">
        <v>2205</v>
      </c>
      <c r="C2167" s="40">
        <v>45687</v>
      </c>
      <c r="D2167" s="2">
        <v>1</v>
      </c>
      <c r="E2167" s="4">
        <v>340.98</v>
      </c>
      <c r="F2167" s="4"/>
      <c r="G2167" s="4" t="str">
        <f t="shared" si="365"/>
        <v>C03449</v>
      </c>
      <c r="H2167" s="40">
        <f t="shared" si="366"/>
        <v>45687</v>
      </c>
      <c r="I2167" s="2">
        <f t="shared" si="367"/>
        <v>1</v>
      </c>
      <c r="J2167" s="4">
        <f t="shared" si="368"/>
        <v>340.98</v>
      </c>
      <c r="K2167">
        <f t="shared" si="369"/>
        <v>3</v>
      </c>
      <c r="L2167">
        <f t="shared" si="370"/>
        <v>3</v>
      </c>
      <c r="M2167">
        <f t="shared" si="371"/>
        <v>2</v>
      </c>
      <c r="N2167" s="53">
        <f t="shared" si="372"/>
        <v>2.6666666666666665</v>
      </c>
      <c r="S2167" s="55" t="str">
        <f t="shared" si="373"/>
        <v>C03449</v>
      </c>
      <c r="T2167" s="56">
        <f t="shared" si="374"/>
        <v>2.6666666666666665</v>
      </c>
      <c r="U2167" s="57">
        <f t="shared" si="374"/>
        <v>2.6666666666666665</v>
      </c>
      <c r="V2167" s="51" t="str">
        <f t="shared" si="375"/>
        <v>At Risk Customers</v>
      </c>
    </row>
    <row r="2168" spans="2:22" x14ac:dyDescent="0.25">
      <c r="B2168" t="s">
        <v>2206</v>
      </c>
      <c r="C2168" s="40">
        <v>45184</v>
      </c>
      <c r="D2168" s="2">
        <v>1</v>
      </c>
      <c r="E2168" s="4">
        <v>46.06</v>
      </c>
      <c r="F2168" s="4"/>
      <c r="G2168" s="4" t="str">
        <f t="shared" si="365"/>
        <v>C03450</v>
      </c>
      <c r="H2168" s="40">
        <f t="shared" si="366"/>
        <v>45184</v>
      </c>
      <c r="I2168" s="2">
        <f t="shared" si="367"/>
        <v>1</v>
      </c>
      <c r="J2168" s="4">
        <f t="shared" si="368"/>
        <v>46.06</v>
      </c>
      <c r="K2168">
        <f t="shared" si="369"/>
        <v>1</v>
      </c>
      <c r="L2168">
        <f t="shared" si="370"/>
        <v>3</v>
      </c>
      <c r="M2168">
        <f t="shared" si="371"/>
        <v>1</v>
      </c>
      <c r="N2168" s="53">
        <f t="shared" si="372"/>
        <v>1.6666666666666667</v>
      </c>
      <c r="S2168" s="55" t="str">
        <f t="shared" si="373"/>
        <v>C03450</v>
      </c>
      <c r="T2168" s="56">
        <f t="shared" si="374"/>
        <v>1.6666666666666667</v>
      </c>
      <c r="U2168" s="57">
        <f t="shared" si="374"/>
        <v>1.6666666666666667</v>
      </c>
      <c r="V2168" s="51" t="str">
        <f t="shared" si="375"/>
        <v>Lost Customers</v>
      </c>
    </row>
    <row r="2169" spans="2:22" x14ac:dyDescent="0.25">
      <c r="B2169" t="s">
        <v>2207</v>
      </c>
      <c r="C2169" s="40">
        <v>45683</v>
      </c>
      <c r="D2169" s="2">
        <v>3</v>
      </c>
      <c r="E2169" s="4">
        <v>3501.15</v>
      </c>
      <c r="F2169" s="4"/>
      <c r="G2169" s="4" t="str">
        <f t="shared" si="365"/>
        <v>C03451</v>
      </c>
      <c r="H2169" s="40">
        <f t="shared" si="366"/>
        <v>45683</v>
      </c>
      <c r="I2169" s="2">
        <f t="shared" si="367"/>
        <v>3</v>
      </c>
      <c r="J2169" s="4">
        <f t="shared" si="368"/>
        <v>3501.15</v>
      </c>
      <c r="K2169">
        <f t="shared" si="369"/>
        <v>3</v>
      </c>
      <c r="L2169">
        <f t="shared" si="370"/>
        <v>4</v>
      </c>
      <c r="M2169">
        <f t="shared" si="371"/>
        <v>4</v>
      </c>
      <c r="N2169" s="53">
        <f t="shared" si="372"/>
        <v>3.6666666666666665</v>
      </c>
      <c r="S2169" s="55" t="str">
        <f t="shared" si="373"/>
        <v>C03451</v>
      </c>
      <c r="T2169" s="56">
        <f t="shared" si="374"/>
        <v>3.6666666666666665</v>
      </c>
      <c r="U2169" s="57">
        <f t="shared" si="374"/>
        <v>3.6666666666666665</v>
      </c>
      <c r="V2169" s="51" t="str">
        <f t="shared" si="375"/>
        <v>Loyal or Potential Loyalists</v>
      </c>
    </row>
    <row r="2170" spans="2:22" x14ac:dyDescent="0.25">
      <c r="B2170" t="s">
        <v>2208</v>
      </c>
      <c r="C2170" s="40">
        <v>45922</v>
      </c>
      <c r="D2170" s="2">
        <v>4</v>
      </c>
      <c r="E2170" s="4">
        <v>1254.02</v>
      </c>
      <c r="F2170" s="4"/>
      <c r="G2170" s="4" t="str">
        <f t="shared" si="365"/>
        <v>C03452</v>
      </c>
      <c r="H2170" s="40">
        <f t="shared" si="366"/>
        <v>45922</v>
      </c>
      <c r="I2170" s="2">
        <f t="shared" si="367"/>
        <v>4</v>
      </c>
      <c r="J2170" s="4">
        <f t="shared" si="368"/>
        <v>1254.02</v>
      </c>
      <c r="K2170">
        <f t="shared" si="369"/>
        <v>4</v>
      </c>
      <c r="L2170">
        <f t="shared" si="370"/>
        <v>5</v>
      </c>
      <c r="M2170">
        <f t="shared" si="371"/>
        <v>4</v>
      </c>
      <c r="N2170" s="53">
        <f t="shared" si="372"/>
        <v>4.333333333333333</v>
      </c>
      <c r="S2170" s="55" t="str">
        <f t="shared" si="373"/>
        <v>C03452</v>
      </c>
      <c r="T2170" s="56">
        <f t="shared" si="374"/>
        <v>4.333333333333333</v>
      </c>
      <c r="U2170" s="57">
        <f t="shared" si="374"/>
        <v>4.333333333333333</v>
      </c>
      <c r="V2170" s="51" t="str">
        <f t="shared" si="375"/>
        <v>Champions</v>
      </c>
    </row>
    <row r="2171" spans="2:22" x14ac:dyDescent="0.25">
      <c r="B2171" t="s">
        <v>2209</v>
      </c>
      <c r="C2171" s="40">
        <v>45470</v>
      </c>
      <c r="D2171" s="2">
        <v>2</v>
      </c>
      <c r="E2171" s="4">
        <v>478.6</v>
      </c>
      <c r="F2171" s="4"/>
      <c r="G2171" s="4" t="str">
        <f t="shared" si="365"/>
        <v>C03453</v>
      </c>
      <c r="H2171" s="40">
        <f t="shared" si="366"/>
        <v>45470</v>
      </c>
      <c r="I2171" s="2">
        <f t="shared" si="367"/>
        <v>2</v>
      </c>
      <c r="J2171" s="4">
        <f t="shared" si="368"/>
        <v>478.6</v>
      </c>
      <c r="K2171">
        <f t="shared" si="369"/>
        <v>2</v>
      </c>
      <c r="L2171">
        <f t="shared" si="370"/>
        <v>4</v>
      </c>
      <c r="M2171">
        <f t="shared" si="371"/>
        <v>3</v>
      </c>
      <c r="N2171" s="53">
        <f t="shared" si="372"/>
        <v>3</v>
      </c>
      <c r="S2171" s="55" t="str">
        <f t="shared" si="373"/>
        <v>C03453</v>
      </c>
      <c r="T2171" s="56">
        <f t="shared" si="374"/>
        <v>3</v>
      </c>
      <c r="U2171" s="57">
        <f t="shared" si="374"/>
        <v>3</v>
      </c>
      <c r="V2171" s="51" t="str">
        <f t="shared" si="375"/>
        <v>At Risk Customers</v>
      </c>
    </row>
    <row r="2172" spans="2:22" x14ac:dyDescent="0.25">
      <c r="B2172" t="s">
        <v>2210</v>
      </c>
      <c r="C2172" s="40">
        <v>45919</v>
      </c>
      <c r="D2172" s="2">
        <v>2</v>
      </c>
      <c r="E2172" s="4">
        <v>1112.1199999999999</v>
      </c>
      <c r="F2172" s="4"/>
      <c r="G2172" s="4" t="str">
        <f t="shared" si="365"/>
        <v>C03454</v>
      </c>
      <c r="H2172" s="40">
        <f t="shared" si="366"/>
        <v>45919</v>
      </c>
      <c r="I2172" s="2">
        <f t="shared" si="367"/>
        <v>2</v>
      </c>
      <c r="J2172" s="4">
        <f t="shared" si="368"/>
        <v>1112.1199999999999</v>
      </c>
      <c r="K2172">
        <f t="shared" si="369"/>
        <v>4</v>
      </c>
      <c r="L2172">
        <f t="shared" si="370"/>
        <v>4</v>
      </c>
      <c r="M2172">
        <f t="shared" si="371"/>
        <v>3</v>
      </c>
      <c r="N2172" s="53">
        <f t="shared" si="372"/>
        <v>3.6666666666666665</v>
      </c>
      <c r="S2172" s="55" t="str">
        <f t="shared" si="373"/>
        <v>C03454</v>
      </c>
      <c r="T2172" s="56">
        <f t="shared" si="374"/>
        <v>3.6666666666666665</v>
      </c>
      <c r="U2172" s="57">
        <f t="shared" si="374"/>
        <v>3.6666666666666665</v>
      </c>
      <c r="V2172" s="51" t="str">
        <f t="shared" si="375"/>
        <v>Loyal or Potential Loyalists</v>
      </c>
    </row>
    <row r="2173" spans="2:22" x14ac:dyDescent="0.25">
      <c r="B2173" t="s">
        <v>2211</v>
      </c>
      <c r="C2173" s="40">
        <v>45698</v>
      </c>
      <c r="D2173" s="2">
        <v>1</v>
      </c>
      <c r="E2173" s="4">
        <v>93.27</v>
      </c>
      <c r="F2173" s="4"/>
      <c r="G2173" s="4" t="str">
        <f t="shared" si="365"/>
        <v>C03455</v>
      </c>
      <c r="H2173" s="40">
        <f t="shared" si="366"/>
        <v>45698</v>
      </c>
      <c r="I2173" s="2">
        <f t="shared" si="367"/>
        <v>1</v>
      </c>
      <c r="J2173" s="4">
        <f t="shared" si="368"/>
        <v>93.27</v>
      </c>
      <c r="K2173">
        <f t="shared" si="369"/>
        <v>3</v>
      </c>
      <c r="L2173">
        <f t="shared" si="370"/>
        <v>3</v>
      </c>
      <c r="M2173">
        <f t="shared" si="371"/>
        <v>1</v>
      </c>
      <c r="N2173" s="53">
        <f t="shared" si="372"/>
        <v>2.3333333333333335</v>
      </c>
      <c r="S2173" s="55" t="str">
        <f t="shared" si="373"/>
        <v>C03455</v>
      </c>
      <c r="T2173" s="56">
        <f t="shared" si="374"/>
        <v>2.3333333333333335</v>
      </c>
      <c r="U2173" s="57">
        <f t="shared" si="374"/>
        <v>2.3333333333333335</v>
      </c>
      <c r="V2173" s="51" t="str">
        <f t="shared" si="375"/>
        <v>At Risk Customers</v>
      </c>
    </row>
    <row r="2174" spans="2:22" x14ac:dyDescent="0.25">
      <c r="B2174" t="s">
        <v>2212</v>
      </c>
      <c r="C2174" s="40">
        <v>45211</v>
      </c>
      <c r="D2174" s="2">
        <v>1</v>
      </c>
      <c r="E2174" s="4">
        <v>76.7</v>
      </c>
      <c r="F2174" s="4"/>
      <c r="G2174" s="4" t="str">
        <f t="shared" si="365"/>
        <v>C03457</v>
      </c>
      <c r="H2174" s="40">
        <f t="shared" si="366"/>
        <v>45211</v>
      </c>
      <c r="I2174" s="2">
        <f t="shared" si="367"/>
        <v>1</v>
      </c>
      <c r="J2174" s="4">
        <f t="shared" si="368"/>
        <v>76.7</v>
      </c>
      <c r="K2174">
        <f t="shared" si="369"/>
        <v>1</v>
      </c>
      <c r="L2174">
        <f t="shared" si="370"/>
        <v>3</v>
      </c>
      <c r="M2174">
        <f t="shared" si="371"/>
        <v>1</v>
      </c>
      <c r="N2174" s="53">
        <f t="shared" si="372"/>
        <v>1.6666666666666667</v>
      </c>
      <c r="S2174" s="55" t="str">
        <f t="shared" si="373"/>
        <v>C03457</v>
      </c>
      <c r="T2174" s="56">
        <f t="shared" si="374"/>
        <v>1.6666666666666667</v>
      </c>
      <c r="U2174" s="57">
        <f t="shared" si="374"/>
        <v>1.6666666666666667</v>
      </c>
      <c r="V2174" s="51" t="str">
        <f t="shared" si="375"/>
        <v>Lost Customers</v>
      </c>
    </row>
    <row r="2175" spans="2:22" x14ac:dyDescent="0.25">
      <c r="B2175" t="s">
        <v>2213</v>
      </c>
      <c r="C2175" s="40">
        <v>45511</v>
      </c>
      <c r="D2175" s="2">
        <v>1</v>
      </c>
      <c r="E2175" s="4">
        <v>535.74</v>
      </c>
      <c r="F2175" s="4"/>
      <c r="G2175" s="4" t="str">
        <f t="shared" si="365"/>
        <v>C03458</v>
      </c>
      <c r="H2175" s="40">
        <f t="shared" si="366"/>
        <v>45511</v>
      </c>
      <c r="I2175" s="2">
        <f t="shared" si="367"/>
        <v>1</v>
      </c>
      <c r="J2175" s="4">
        <f t="shared" si="368"/>
        <v>535.74</v>
      </c>
      <c r="K2175">
        <f t="shared" si="369"/>
        <v>2</v>
      </c>
      <c r="L2175">
        <f t="shared" si="370"/>
        <v>3</v>
      </c>
      <c r="M2175">
        <f t="shared" si="371"/>
        <v>3</v>
      </c>
      <c r="N2175" s="53">
        <f t="shared" si="372"/>
        <v>2.6666666666666665</v>
      </c>
      <c r="S2175" s="55" t="str">
        <f t="shared" si="373"/>
        <v>C03458</v>
      </c>
      <c r="T2175" s="56">
        <f t="shared" si="374"/>
        <v>2.6666666666666665</v>
      </c>
      <c r="U2175" s="57">
        <f t="shared" si="374"/>
        <v>2.6666666666666665</v>
      </c>
      <c r="V2175" s="51" t="str">
        <f t="shared" si="375"/>
        <v>At Risk Customers</v>
      </c>
    </row>
    <row r="2176" spans="2:22" x14ac:dyDescent="0.25">
      <c r="B2176" t="s">
        <v>2214</v>
      </c>
      <c r="C2176" s="40">
        <v>45086</v>
      </c>
      <c r="D2176" s="2">
        <v>1</v>
      </c>
      <c r="E2176" s="4">
        <v>35.6</v>
      </c>
      <c r="F2176" s="4"/>
      <c r="G2176" s="4" t="str">
        <f t="shared" si="365"/>
        <v>C03459</v>
      </c>
      <c r="H2176" s="40">
        <f t="shared" si="366"/>
        <v>45086</v>
      </c>
      <c r="I2176" s="2">
        <f t="shared" si="367"/>
        <v>1</v>
      </c>
      <c r="J2176" s="4">
        <f t="shared" si="368"/>
        <v>35.6</v>
      </c>
      <c r="K2176">
        <f t="shared" si="369"/>
        <v>1</v>
      </c>
      <c r="L2176">
        <f t="shared" si="370"/>
        <v>3</v>
      </c>
      <c r="M2176">
        <f t="shared" si="371"/>
        <v>1</v>
      </c>
      <c r="N2176" s="53">
        <f t="shared" si="372"/>
        <v>1.6666666666666667</v>
      </c>
      <c r="S2176" s="55" t="str">
        <f t="shared" si="373"/>
        <v>C03459</v>
      </c>
      <c r="T2176" s="56">
        <f t="shared" si="374"/>
        <v>1.6666666666666667</v>
      </c>
      <c r="U2176" s="57">
        <f t="shared" si="374"/>
        <v>1.6666666666666667</v>
      </c>
      <c r="V2176" s="51" t="str">
        <f t="shared" si="375"/>
        <v>Lost Customers</v>
      </c>
    </row>
    <row r="2177" spans="2:22" x14ac:dyDescent="0.25">
      <c r="B2177" t="s">
        <v>2215</v>
      </c>
      <c r="C2177" s="40">
        <v>45180</v>
      </c>
      <c r="D2177" s="2">
        <v>1</v>
      </c>
      <c r="E2177" s="4">
        <v>340.21</v>
      </c>
      <c r="F2177" s="4"/>
      <c r="G2177" s="4" t="str">
        <f t="shared" si="365"/>
        <v>C03460</v>
      </c>
      <c r="H2177" s="40">
        <f t="shared" si="366"/>
        <v>45180</v>
      </c>
      <c r="I2177" s="2">
        <f t="shared" si="367"/>
        <v>1</v>
      </c>
      <c r="J2177" s="4">
        <f t="shared" si="368"/>
        <v>340.21</v>
      </c>
      <c r="K2177">
        <f t="shared" si="369"/>
        <v>1</v>
      </c>
      <c r="L2177">
        <f t="shared" si="370"/>
        <v>3</v>
      </c>
      <c r="M2177">
        <f t="shared" si="371"/>
        <v>2</v>
      </c>
      <c r="N2177" s="53">
        <f t="shared" si="372"/>
        <v>2</v>
      </c>
      <c r="S2177" s="55" t="str">
        <f t="shared" si="373"/>
        <v>C03460</v>
      </c>
      <c r="T2177" s="56">
        <f t="shared" si="374"/>
        <v>2</v>
      </c>
      <c r="U2177" s="57">
        <f t="shared" si="374"/>
        <v>2</v>
      </c>
      <c r="V2177" s="51" t="str">
        <f t="shared" si="375"/>
        <v>Lost Customers</v>
      </c>
    </row>
    <row r="2178" spans="2:22" x14ac:dyDescent="0.25">
      <c r="B2178" t="s">
        <v>2216</v>
      </c>
      <c r="C2178" s="40">
        <v>46025</v>
      </c>
      <c r="D2178" s="2">
        <v>6</v>
      </c>
      <c r="E2178" s="4">
        <v>6678.86</v>
      </c>
      <c r="F2178" s="4"/>
      <c r="G2178" s="4" t="str">
        <f t="shared" si="365"/>
        <v>C03461</v>
      </c>
      <c r="H2178" s="40">
        <f t="shared" si="366"/>
        <v>46025</v>
      </c>
      <c r="I2178" s="2">
        <f t="shared" si="367"/>
        <v>6</v>
      </c>
      <c r="J2178" s="4">
        <f t="shared" si="368"/>
        <v>6678.86</v>
      </c>
      <c r="K2178">
        <f t="shared" si="369"/>
        <v>5</v>
      </c>
      <c r="L2178">
        <f t="shared" si="370"/>
        <v>5</v>
      </c>
      <c r="M2178">
        <f t="shared" si="371"/>
        <v>5</v>
      </c>
      <c r="N2178" s="53">
        <f t="shared" si="372"/>
        <v>5</v>
      </c>
      <c r="S2178" s="55" t="str">
        <f t="shared" si="373"/>
        <v>C03461</v>
      </c>
      <c r="T2178" s="56">
        <f t="shared" si="374"/>
        <v>5</v>
      </c>
      <c r="U2178" s="57">
        <f t="shared" si="374"/>
        <v>5</v>
      </c>
      <c r="V2178" s="51" t="str">
        <f t="shared" si="375"/>
        <v>Champions</v>
      </c>
    </row>
    <row r="2179" spans="2:22" x14ac:dyDescent="0.25">
      <c r="B2179" t="s">
        <v>2217</v>
      </c>
      <c r="C2179" s="40">
        <v>45482</v>
      </c>
      <c r="D2179" s="2">
        <v>2</v>
      </c>
      <c r="E2179" s="4">
        <v>542.45000000000005</v>
      </c>
      <c r="F2179" s="4"/>
      <c r="G2179" s="4" t="str">
        <f t="shared" si="365"/>
        <v>C03462</v>
      </c>
      <c r="H2179" s="40">
        <f t="shared" si="366"/>
        <v>45482</v>
      </c>
      <c r="I2179" s="2">
        <f t="shared" si="367"/>
        <v>2</v>
      </c>
      <c r="J2179" s="4">
        <f t="shared" si="368"/>
        <v>542.45000000000005</v>
      </c>
      <c r="K2179">
        <f t="shared" si="369"/>
        <v>2</v>
      </c>
      <c r="L2179">
        <f t="shared" si="370"/>
        <v>4</v>
      </c>
      <c r="M2179">
        <f t="shared" si="371"/>
        <v>3</v>
      </c>
      <c r="N2179" s="53">
        <f t="shared" si="372"/>
        <v>3</v>
      </c>
      <c r="S2179" s="55" t="str">
        <f t="shared" si="373"/>
        <v>C03462</v>
      </c>
      <c r="T2179" s="56">
        <f t="shared" si="374"/>
        <v>3</v>
      </c>
      <c r="U2179" s="57">
        <f t="shared" si="374"/>
        <v>3</v>
      </c>
      <c r="V2179" s="51" t="str">
        <f t="shared" si="375"/>
        <v>At Risk Customers</v>
      </c>
    </row>
    <row r="2180" spans="2:22" x14ac:dyDescent="0.25">
      <c r="B2180" t="s">
        <v>2218</v>
      </c>
      <c r="C2180" s="40">
        <v>45557</v>
      </c>
      <c r="D2180" s="2">
        <v>1</v>
      </c>
      <c r="E2180" s="4">
        <v>293.86</v>
      </c>
      <c r="F2180" s="4"/>
      <c r="G2180" s="4" t="str">
        <f t="shared" ref="G2180:G2243" si="376">B2180</f>
        <v>C03465</v>
      </c>
      <c r="H2180" s="40">
        <f t="shared" ref="H2180:H2243" si="377">C2180</f>
        <v>45557</v>
      </c>
      <c r="I2180" s="2">
        <f t="shared" ref="I2180:I2243" si="378">D2180</f>
        <v>1</v>
      </c>
      <c r="J2180" s="4">
        <f t="shared" ref="J2180:J2243" si="379">E2180</f>
        <v>293.86</v>
      </c>
      <c r="K2180">
        <f t="shared" ref="K2180:K2243" si="380">VLOOKUP(H2180,$P$5:$Q$9,2,TRUE)</f>
        <v>2</v>
      </c>
      <c r="L2180">
        <f t="shared" ref="L2180:L2243" si="381">VLOOKUP(I2180,$P$12:$Q$16,2,TRUE)</f>
        <v>3</v>
      </c>
      <c r="M2180">
        <f t="shared" ref="M2180:M2243" si="382">VLOOKUP(J2180,$P$19:$Q$23,2,TRUE)</f>
        <v>2</v>
      </c>
      <c r="N2180" s="53">
        <f t="shared" ref="N2180:N2243" si="383">(K2180+L2180+M2180)/3</f>
        <v>2.3333333333333335</v>
      </c>
      <c r="S2180" s="55" t="str">
        <f t="shared" ref="S2180:S2243" si="384">G2180</f>
        <v>C03465</v>
      </c>
      <c r="T2180" s="56">
        <f t="shared" ref="T2180:U2243" si="385">$N2180</f>
        <v>2.3333333333333335</v>
      </c>
      <c r="U2180" s="57">
        <f t="shared" si="385"/>
        <v>2.3333333333333335</v>
      </c>
      <c r="V2180" s="51" t="str">
        <f t="shared" ref="V2180:V2243" si="386">IF(U2180&gt;4,"Champions",IF(AND(U2180&gt;3,U2180&lt;=4),"Loyal or Potential Loyalists",IF(AND(U2180&gt;2,U2180&lt;=3),"At Risk Customers","Lost Customers")))</f>
        <v>At Risk Customers</v>
      </c>
    </row>
    <row r="2181" spans="2:22" x14ac:dyDescent="0.25">
      <c r="B2181" t="s">
        <v>2219</v>
      </c>
      <c r="C2181" s="40">
        <v>44938</v>
      </c>
      <c r="D2181" s="2">
        <v>1</v>
      </c>
      <c r="E2181" s="4">
        <v>2070.98</v>
      </c>
      <c r="F2181" s="4"/>
      <c r="G2181" s="4" t="str">
        <f t="shared" si="376"/>
        <v>C03467</v>
      </c>
      <c r="H2181" s="40">
        <f t="shared" si="377"/>
        <v>44938</v>
      </c>
      <c r="I2181" s="2">
        <f t="shared" si="378"/>
        <v>1</v>
      </c>
      <c r="J2181" s="4">
        <f t="shared" si="379"/>
        <v>2070.98</v>
      </c>
      <c r="K2181">
        <f t="shared" si="380"/>
        <v>1</v>
      </c>
      <c r="L2181">
        <f t="shared" si="381"/>
        <v>3</v>
      </c>
      <c r="M2181">
        <f t="shared" si="382"/>
        <v>4</v>
      </c>
      <c r="N2181" s="53">
        <f t="shared" si="383"/>
        <v>2.6666666666666665</v>
      </c>
      <c r="S2181" s="55" t="str">
        <f t="shared" si="384"/>
        <v>C03467</v>
      </c>
      <c r="T2181" s="56">
        <f t="shared" si="385"/>
        <v>2.6666666666666665</v>
      </c>
      <c r="U2181" s="57">
        <f t="shared" si="385"/>
        <v>2.6666666666666665</v>
      </c>
      <c r="V2181" s="51" t="str">
        <f t="shared" si="386"/>
        <v>At Risk Customers</v>
      </c>
    </row>
    <row r="2182" spans="2:22" x14ac:dyDescent="0.25">
      <c r="B2182" t="s">
        <v>2220</v>
      </c>
      <c r="C2182" s="40">
        <v>45014</v>
      </c>
      <c r="D2182" s="2">
        <v>1</v>
      </c>
      <c r="E2182" s="4">
        <v>47.68</v>
      </c>
      <c r="F2182" s="4"/>
      <c r="G2182" s="4" t="str">
        <f t="shared" si="376"/>
        <v>C03468</v>
      </c>
      <c r="H2182" s="40">
        <f t="shared" si="377"/>
        <v>45014</v>
      </c>
      <c r="I2182" s="2">
        <f t="shared" si="378"/>
        <v>1</v>
      </c>
      <c r="J2182" s="4">
        <f t="shared" si="379"/>
        <v>47.68</v>
      </c>
      <c r="K2182">
        <f t="shared" si="380"/>
        <v>1</v>
      </c>
      <c r="L2182">
        <f t="shared" si="381"/>
        <v>3</v>
      </c>
      <c r="M2182">
        <f t="shared" si="382"/>
        <v>1</v>
      </c>
      <c r="N2182" s="53">
        <f t="shared" si="383"/>
        <v>1.6666666666666667</v>
      </c>
      <c r="S2182" s="55" t="str">
        <f t="shared" si="384"/>
        <v>C03468</v>
      </c>
      <c r="T2182" s="56">
        <f t="shared" si="385"/>
        <v>1.6666666666666667</v>
      </c>
      <c r="U2182" s="57">
        <f t="shared" si="385"/>
        <v>1.6666666666666667</v>
      </c>
      <c r="V2182" s="51" t="str">
        <f t="shared" si="386"/>
        <v>Lost Customers</v>
      </c>
    </row>
    <row r="2183" spans="2:22" x14ac:dyDescent="0.25">
      <c r="B2183" t="s">
        <v>2221</v>
      </c>
      <c r="C2183" s="40">
        <v>45511</v>
      </c>
      <c r="D2183" s="2">
        <v>2</v>
      </c>
      <c r="E2183" s="4">
        <v>1616.94</v>
      </c>
      <c r="F2183" s="4"/>
      <c r="G2183" s="4" t="str">
        <f t="shared" si="376"/>
        <v>C03469</v>
      </c>
      <c r="H2183" s="40">
        <f t="shared" si="377"/>
        <v>45511</v>
      </c>
      <c r="I2183" s="2">
        <f t="shared" si="378"/>
        <v>2</v>
      </c>
      <c r="J2183" s="4">
        <f t="shared" si="379"/>
        <v>1616.94</v>
      </c>
      <c r="K2183">
        <f t="shared" si="380"/>
        <v>2</v>
      </c>
      <c r="L2183">
        <f t="shared" si="381"/>
        <v>4</v>
      </c>
      <c r="M2183">
        <f t="shared" si="382"/>
        <v>4</v>
      </c>
      <c r="N2183" s="53">
        <f t="shared" si="383"/>
        <v>3.3333333333333335</v>
      </c>
      <c r="S2183" s="55" t="str">
        <f t="shared" si="384"/>
        <v>C03469</v>
      </c>
      <c r="T2183" s="56">
        <f t="shared" si="385"/>
        <v>3.3333333333333335</v>
      </c>
      <c r="U2183" s="57">
        <f t="shared" si="385"/>
        <v>3.3333333333333335</v>
      </c>
      <c r="V2183" s="51" t="str">
        <f t="shared" si="386"/>
        <v>Loyal or Potential Loyalists</v>
      </c>
    </row>
    <row r="2184" spans="2:22" x14ac:dyDescent="0.25">
      <c r="B2184" t="s">
        <v>2222</v>
      </c>
      <c r="C2184" s="40">
        <v>45420</v>
      </c>
      <c r="D2184" s="2">
        <v>1</v>
      </c>
      <c r="E2184" s="4">
        <v>2843.93</v>
      </c>
      <c r="F2184" s="4"/>
      <c r="G2184" s="4" t="str">
        <f t="shared" si="376"/>
        <v>C03470</v>
      </c>
      <c r="H2184" s="40">
        <f t="shared" si="377"/>
        <v>45420</v>
      </c>
      <c r="I2184" s="2">
        <f t="shared" si="378"/>
        <v>1</v>
      </c>
      <c r="J2184" s="4">
        <f t="shared" si="379"/>
        <v>2843.93</v>
      </c>
      <c r="K2184">
        <f t="shared" si="380"/>
        <v>2</v>
      </c>
      <c r="L2184">
        <f t="shared" si="381"/>
        <v>3</v>
      </c>
      <c r="M2184">
        <f t="shared" si="382"/>
        <v>4</v>
      </c>
      <c r="N2184" s="53">
        <f t="shared" si="383"/>
        <v>3</v>
      </c>
      <c r="S2184" s="55" t="str">
        <f t="shared" si="384"/>
        <v>C03470</v>
      </c>
      <c r="T2184" s="56">
        <f t="shared" si="385"/>
        <v>3</v>
      </c>
      <c r="U2184" s="57">
        <f t="shared" si="385"/>
        <v>3</v>
      </c>
      <c r="V2184" s="51" t="str">
        <f t="shared" si="386"/>
        <v>At Risk Customers</v>
      </c>
    </row>
    <row r="2185" spans="2:22" x14ac:dyDescent="0.25">
      <c r="B2185" t="s">
        <v>2223</v>
      </c>
      <c r="C2185" s="40">
        <v>45584</v>
      </c>
      <c r="D2185" s="2">
        <v>1</v>
      </c>
      <c r="E2185" s="4">
        <v>4869.63</v>
      </c>
      <c r="F2185" s="4"/>
      <c r="G2185" s="4" t="str">
        <f t="shared" si="376"/>
        <v>C03471</v>
      </c>
      <c r="H2185" s="40">
        <f t="shared" si="377"/>
        <v>45584</v>
      </c>
      <c r="I2185" s="2">
        <f t="shared" si="378"/>
        <v>1</v>
      </c>
      <c r="J2185" s="4">
        <f t="shared" si="379"/>
        <v>4869.63</v>
      </c>
      <c r="K2185">
        <f t="shared" si="380"/>
        <v>2</v>
      </c>
      <c r="L2185">
        <f t="shared" si="381"/>
        <v>3</v>
      </c>
      <c r="M2185">
        <f t="shared" si="382"/>
        <v>5</v>
      </c>
      <c r="N2185" s="53">
        <f t="shared" si="383"/>
        <v>3.3333333333333335</v>
      </c>
      <c r="S2185" s="55" t="str">
        <f t="shared" si="384"/>
        <v>C03471</v>
      </c>
      <c r="T2185" s="56">
        <f t="shared" si="385"/>
        <v>3.3333333333333335</v>
      </c>
      <c r="U2185" s="57">
        <f t="shared" si="385"/>
        <v>3.3333333333333335</v>
      </c>
      <c r="V2185" s="51" t="str">
        <f t="shared" si="386"/>
        <v>Loyal or Potential Loyalists</v>
      </c>
    </row>
    <row r="2186" spans="2:22" x14ac:dyDescent="0.25">
      <c r="B2186" t="s">
        <v>2224</v>
      </c>
      <c r="C2186" s="40">
        <v>45093</v>
      </c>
      <c r="D2186" s="2">
        <v>1</v>
      </c>
      <c r="E2186" s="4">
        <v>1853.25</v>
      </c>
      <c r="F2186" s="4"/>
      <c r="G2186" s="4" t="str">
        <f t="shared" si="376"/>
        <v>C03472</v>
      </c>
      <c r="H2186" s="40">
        <f t="shared" si="377"/>
        <v>45093</v>
      </c>
      <c r="I2186" s="2">
        <f t="shared" si="378"/>
        <v>1</v>
      </c>
      <c r="J2186" s="4">
        <f t="shared" si="379"/>
        <v>1853.25</v>
      </c>
      <c r="K2186">
        <f t="shared" si="380"/>
        <v>1</v>
      </c>
      <c r="L2186">
        <f t="shared" si="381"/>
        <v>3</v>
      </c>
      <c r="M2186">
        <f t="shared" si="382"/>
        <v>4</v>
      </c>
      <c r="N2186" s="53">
        <f t="shared" si="383"/>
        <v>2.6666666666666665</v>
      </c>
      <c r="S2186" s="55" t="str">
        <f t="shared" si="384"/>
        <v>C03472</v>
      </c>
      <c r="T2186" s="56">
        <f t="shared" si="385"/>
        <v>2.6666666666666665</v>
      </c>
      <c r="U2186" s="57">
        <f t="shared" si="385"/>
        <v>2.6666666666666665</v>
      </c>
      <c r="V2186" s="51" t="str">
        <f t="shared" si="386"/>
        <v>At Risk Customers</v>
      </c>
    </row>
    <row r="2187" spans="2:22" x14ac:dyDescent="0.25">
      <c r="B2187" t="s">
        <v>2225</v>
      </c>
      <c r="C2187" s="40">
        <v>44991</v>
      </c>
      <c r="D2187" s="2">
        <v>1</v>
      </c>
      <c r="E2187" s="4">
        <v>39.79</v>
      </c>
      <c r="F2187" s="4"/>
      <c r="G2187" s="4" t="str">
        <f t="shared" si="376"/>
        <v>C03473</v>
      </c>
      <c r="H2187" s="40">
        <f t="shared" si="377"/>
        <v>44991</v>
      </c>
      <c r="I2187" s="2">
        <f t="shared" si="378"/>
        <v>1</v>
      </c>
      <c r="J2187" s="4">
        <f t="shared" si="379"/>
        <v>39.79</v>
      </c>
      <c r="K2187">
        <f t="shared" si="380"/>
        <v>1</v>
      </c>
      <c r="L2187">
        <f t="shared" si="381"/>
        <v>3</v>
      </c>
      <c r="M2187">
        <f t="shared" si="382"/>
        <v>1</v>
      </c>
      <c r="N2187" s="53">
        <f t="shared" si="383"/>
        <v>1.6666666666666667</v>
      </c>
      <c r="S2187" s="55" t="str">
        <f t="shared" si="384"/>
        <v>C03473</v>
      </c>
      <c r="T2187" s="56">
        <f t="shared" si="385"/>
        <v>1.6666666666666667</v>
      </c>
      <c r="U2187" s="57">
        <f t="shared" si="385"/>
        <v>1.6666666666666667</v>
      </c>
      <c r="V2187" s="51" t="str">
        <f t="shared" si="386"/>
        <v>Lost Customers</v>
      </c>
    </row>
    <row r="2188" spans="2:22" x14ac:dyDescent="0.25">
      <c r="B2188" t="s">
        <v>2226</v>
      </c>
      <c r="C2188" s="40">
        <v>45917</v>
      </c>
      <c r="D2188" s="2">
        <v>6</v>
      </c>
      <c r="E2188" s="4">
        <v>3485.38</v>
      </c>
      <c r="F2188" s="4"/>
      <c r="G2188" s="4" t="str">
        <f t="shared" si="376"/>
        <v>C03475</v>
      </c>
      <c r="H2188" s="40">
        <f t="shared" si="377"/>
        <v>45917</v>
      </c>
      <c r="I2188" s="2">
        <f t="shared" si="378"/>
        <v>6</v>
      </c>
      <c r="J2188" s="4">
        <f t="shared" si="379"/>
        <v>3485.38</v>
      </c>
      <c r="K2188">
        <f t="shared" si="380"/>
        <v>4</v>
      </c>
      <c r="L2188">
        <f t="shared" si="381"/>
        <v>5</v>
      </c>
      <c r="M2188">
        <f t="shared" si="382"/>
        <v>4</v>
      </c>
      <c r="N2188" s="53">
        <f t="shared" si="383"/>
        <v>4.333333333333333</v>
      </c>
      <c r="S2188" s="55" t="str">
        <f t="shared" si="384"/>
        <v>C03475</v>
      </c>
      <c r="T2188" s="56">
        <f t="shared" si="385"/>
        <v>4.333333333333333</v>
      </c>
      <c r="U2188" s="57">
        <f t="shared" si="385"/>
        <v>4.333333333333333</v>
      </c>
      <c r="V2188" s="51" t="str">
        <f t="shared" si="386"/>
        <v>Champions</v>
      </c>
    </row>
    <row r="2189" spans="2:22" x14ac:dyDescent="0.25">
      <c r="B2189" t="s">
        <v>2227</v>
      </c>
      <c r="C2189" s="40">
        <v>45210</v>
      </c>
      <c r="D2189" s="2">
        <v>1</v>
      </c>
      <c r="E2189" s="4">
        <v>410.14</v>
      </c>
      <c r="F2189" s="4"/>
      <c r="G2189" s="4" t="str">
        <f t="shared" si="376"/>
        <v>C03477</v>
      </c>
      <c r="H2189" s="40">
        <f t="shared" si="377"/>
        <v>45210</v>
      </c>
      <c r="I2189" s="2">
        <f t="shared" si="378"/>
        <v>1</v>
      </c>
      <c r="J2189" s="4">
        <f t="shared" si="379"/>
        <v>410.14</v>
      </c>
      <c r="K2189">
        <f t="shared" si="380"/>
        <v>1</v>
      </c>
      <c r="L2189">
        <f t="shared" si="381"/>
        <v>3</v>
      </c>
      <c r="M2189">
        <f t="shared" si="382"/>
        <v>2</v>
      </c>
      <c r="N2189" s="53">
        <f t="shared" si="383"/>
        <v>2</v>
      </c>
      <c r="S2189" s="55" t="str">
        <f t="shared" si="384"/>
        <v>C03477</v>
      </c>
      <c r="T2189" s="56">
        <f t="shared" si="385"/>
        <v>2</v>
      </c>
      <c r="U2189" s="57">
        <f t="shared" si="385"/>
        <v>2</v>
      </c>
      <c r="V2189" s="51" t="str">
        <f t="shared" si="386"/>
        <v>Lost Customers</v>
      </c>
    </row>
    <row r="2190" spans="2:22" x14ac:dyDescent="0.25">
      <c r="B2190" t="s">
        <v>2228</v>
      </c>
      <c r="C2190" s="40">
        <v>45499</v>
      </c>
      <c r="D2190" s="2">
        <v>2</v>
      </c>
      <c r="E2190" s="4">
        <v>431.61</v>
      </c>
      <c r="F2190" s="4"/>
      <c r="G2190" s="4" t="str">
        <f t="shared" si="376"/>
        <v>C03478</v>
      </c>
      <c r="H2190" s="40">
        <f t="shared" si="377"/>
        <v>45499</v>
      </c>
      <c r="I2190" s="2">
        <f t="shared" si="378"/>
        <v>2</v>
      </c>
      <c r="J2190" s="4">
        <f t="shared" si="379"/>
        <v>431.61</v>
      </c>
      <c r="K2190">
        <f t="shared" si="380"/>
        <v>2</v>
      </c>
      <c r="L2190">
        <f t="shared" si="381"/>
        <v>4</v>
      </c>
      <c r="M2190">
        <f t="shared" si="382"/>
        <v>2</v>
      </c>
      <c r="N2190" s="53">
        <f t="shared" si="383"/>
        <v>2.6666666666666665</v>
      </c>
      <c r="S2190" s="55" t="str">
        <f t="shared" si="384"/>
        <v>C03478</v>
      </c>
      <c r="T2190" s="56">
        <f t="shared" si="385"/>
        <v>2.6666666666666665</v>
      </c>
      <c r="U2190" s="57">
        <f t="shared" si="385"/>
        <v>2.6666666666666665</v>
      </c>
      <c r="V2190" s="51" t="str">
        <f t="shared" si="386"/>
        <v>At Risk Customers</v>
      </c>
    </row>
    <row r="2191" spans="2:22" x14ac:dyDescent="0.25">
      <c r="B2191" t="s">
        <v>2229</v>
      </c>
      <c r="C2191" s="40">
        <v>45963</v>
      </c>
      <c r="D2191" s="2">
        <v>4</v>
      </c>
      <c r="E2191" s="4">
        <v>941.44</v>
      </c>
      <c r="F2191" s="4"/>
      <c r="G2191" s="4" t="str">
        <f t="shared" si="376"/>
        <v>C03480</v>
      </c>
      <c r="H2191" s="40">
        <f t="shared" si="377"/>
        <v>45963</v>
      </c>
      <c r="I2191" s="2">
        <f t="shared" si="378"/>
        <v>4</v>
      </c>
      <c r="J2191" s="4">
        <f t="shared" si="379"/>
        <v>941.44</v>
      </c>
      <c r="K2191">
        <f t="shared" si="380"/>
        <v>5</v>
      </c>
      <c r="L2191">
        <f t="shared" si="381"/>
        <v>5</v>
      </c>
      <c r="M2191">
        <f t="shared" si="382"/>
        <v>3</v>
      </c>
      <c r="N2191" s="53">
        <f t="shared" si="383"/>
        <v>4.333333333333333</v>
      </c>
      <c r="S2191" s="55" t="str">
        <f t="shared" si="384"/>
        <v>C03480</v>
      </c>
      <c r="T2191" s="56">
        <f t="shared" si="385"/>
        <v>4.333333333333333</v>
      </c>
      <c r="U2191" s="57">
        <f t="shared" si="385"/>
        <v>4.333333333333333</v>
      </c>
      <c r="V2191" s="51" t="str">
        <f t="shared" si="386"/>
        <v>Champions</v>
      </c>
    </row>
    <row r="2192" spans="2:22" x14ac:dyDescent="0.25">
      <c r="B2192" t="s">
        <v>2230</v>
      </c>
      <c r="C2192" s="40">
        <v>45779</v>
      </c>
      <c r="D2192" s="2">
        <v>3</v>
      </c>
      <c r="E2192" s="4">
        <v>659.08</v>
      </c>
      <c r="F2192" s="4"/>
      <c r="G2192" s="4" t="str">
        <f t="shared" si="376"/>
        <v>C03481</v>
      </c>
      <c r="H2192" s="40">
        <f t="shared" si="377"/>
        <v>45779</v>
      </c>
      <c r="I2192" s="2">
        <f t="shared" si="378"/>
        <v>3</v>
      </c>
      <c r="J2192" s="4">
        <f t="shared" si="379"/>
        <v>659.08</v>
      </c>
      <c r="K2192">
        <f t="shared" si="380"/>
        <v>3</v>
      </c>
      <c r="L2192">
        <f t="shared" si="381"/>
        <v>4</v>
      </c>
      <c r="M2192">
        <f t="shared" si="382"/>
        <v>3</v>
      </c>
      <c r="N2192" s="53">
        <f t="shared" si="383"/>
        <v>3.3333333333333335</v>
      </c>
      <c r="S2192" s="55" t="str">
        <f t="shared" si="384"/>
        <v>C03481</v>
      </c>
      <c r="T2192" s="56">
        <f t="shared" si="385"/>
        <v>3.3333333333333335</v>
      </c>
      <c r="U2192" s="57">
        <f t="shared" si="385"/>
        <v>3.3333333333333335</v>
      </c>
      <c r="V2192" s="51" t="str">
        <f t="shared" si="386"/>
        <v>Loyal or Potential Loyalists</v>
      </c>
    </row>
    <row r="2193" spans="2:22" x14ac:dyDescent="0.25">
      <c r="B2193" t="s">
        <v>2231</v>
      </c>
      <c r="C2193" s="40">
        <v>45690</v>
      </c>
      <c r="D2193" s="2">
        <v>3</v>
      </c>
      <c r="E2193" s="4">
        <v>489.21</v>
      </c>
      <c r="F2193" s="4"/>
      <c r="G2193" s="4" t="str">
        <f t="shared" si="376"/>
        <v>C03482</v>
      </c>
      <c r="H2193" s="40">
        <f t="shared" si="377"/>
        <v>45690</v>
      </c>
      <c r="I2193" s="2">
        <f t="shared" si="378"/>
        <v>3</v>
      </c>
      <c r="J2193" s="4">
        <f t="shared" si="379"/>
        <v>489.21</v>
      </c>
      <c r="K2193">
        <f t="shared" si="380"/>
        <v>3</v>
      </c>
      <c r="L2193">
        <f t="shared" si="381"/>
        <v>4</v>
      </c>
      <c r="M2193">
        <f t="shared" si="382"/>
        <v>3</v>
      </c>
      <c r="N2193" s="53">
        <f t="shared" si="383"/>
        <v>3.3333333333333335</v>
      </c>
      <c r="S2193" s="55" t="str">
        <f t="shared" si="384"/>
        <v>C03482</v>
      </c>
      <c r="T2193" s="56">
        <f t="shared" si="385"/>
        <v>3.3333333333333335</v>
      </c>
      <c r="U2193" s="57">
        <f t="shared" si="385"/>
        <v>3.3333333333333335</v>
      </c>
      <c r="V2193" s="51" t="str">
        <f t="shared" si="386"/>
        <v>Loyal or Potential Loyalists</v>
      </c>
    </row>
    <row r="2194" spans="2:22" x14ac:dyDescent="0.25">
      <c r="B2194" t="s">
        <v>2232</v>
      </c>
      <c r="C2194" s="40">
        <v>45904</v>
      </c>
      <c r="D2194" s="2">
        <v>7</v>
      </c>
      <c r="E2194" s="4">
        <v>3962.04</v>
      </c>
      <c r="F2194" s="4"/>
      <c r="G2194" s="4" t="str">
        <f t="shared" si="376"/>
        <v>C03483</v>
      </c>
      <c r="H2194" s="40">
        <f t="shared" si="377"/>
        <v>45904</v>
      </c>
      <c r="I2194" s="2">
        <f t="shared" si="378"/>
        <v>7</v>
      </c>
      <c r="J2194" s="4">
        <f t="shared" si="379"/>
        <v>3962.04</v>
      </c>
      <c r="K2194">
        <f t="shared" si="380"/>
        <v>4</v>
      </c>
      <c r="L2194">
        <f t="shared" si="381"/>
        <v>5</v>
      </c>
      <c r="M2194">
        <f t="shared" si="382"/>
        <v>5</v>
      </c>
      <c r="N2194" s="53">
        <f t="shared" si="383"/>
        <v>4.666666666666667</v>
      </c>
      <c r="S2194" s="55" t="str">
        <f t="shared" si="384"/>
        <v>C03483</v>
      </c>
      <c r="T2194" s="56">
        <f t="shared" si="385"/>
        <v>4.666666666666667</v>
      </c>
      <c r="U2194" s="57">
        <f t="shared" si="385"/>
        <v>4.666666666666667</v>
      </c>
      <c r="V2194" s="51" t="str">
        <f t="shared" si="386"/>
        <v>Champions</v>
      </c>
    </row>
    <row r="2195" spans="2:22" x14ac:dyDescent="0.25">
      <c r="B2195" t="s">
        <v>2233</v>
      </c>
      <c r="C2195" s="40">
        <v>46024</v>
      </c>
      <c r="D2195" s="2">
        <v>13</v>
      </c>
      <c r="E2195" s="4">
        <v>8302.86</v>
      </c>
      <c r="F2195" s="4"/>
      <c r="G2195" s="4" t="str">
        <f t="shared" si="376"/>
        <v>C03484</v>
      </c>
      <c r="H2195" s="40">
        <f t="shared" si="377"/>
        <v>46024</v>
      </c>
      <c r="I2195" s="2">
        <f t="shared" si="378"/>
        <v>13</v>
      </c>
      <c r="J2195" s="4">
        <f t="shared" si="379"/>
        <v>8302.86</v>
      </c>
      <c r="K2195">
        <f t="shared" si="380"/>
        <v>5</v>
      </c>
      <c r="L2195">
        <f t="shared" si="381"/>
        <v>5</v>
      </c>
      <c r="M2195">
        <f t="shared" si="382"/>
        <v>5</v>
      </c>
      <c r="N2195" s="53">
        <f t="shared" si="383"/>
        <v>5</v>
      </c>
      <c r="S2195" s="55" t="str">
        <f t="shared" si="384"/>
        <v>C03484</v>
      </c>
      <c r="T2195" s="56">
        <f t="shared" si="385"/>
        <v>5</v>
      </c>
      <c r="U2195" s="57">
        <f t="shared" si="385"/>
        <v>5</v>
      </c>
      <c r="V2195" s="51" t="str">
        <f t="shared" si="386"/>
        <v>Champions</v>
      </c>
    </row>
    <row r="2196" spans="2:22" x14ac:dyDescent="0.25">
      <c r="B2196" t="s">
        <v>2234</v>
      </c>
      <c r="C2196" s="40">
        <v>45782</v>
      </c>
      <c r="D2196" s="2">
        <v>3</v>
      </c>
      <c r="E2196" s="4">
        <v>465.82</v>
      </c>
      <c r="F2196" s="4"/>
      <c r="G2196" s="4" t="str">
        <f t="shared" si="376"/>
        <v>C03485</v>
      </c>
      <c r="H2196" s="40">
        <f t="shared" si="377"/>
        <v>45782</v>
      </c>
      <c r="I2196" s="2">
        <f t="shared" si="378"/>
        <v>3</v>
      </c>
      <c r="J2196" s="4">
        <f t="shared" si="379"/>
        <v>465.82</v>
      </c>
      <c r="K2196">
        <f t="shared" si="380"/>
        <v>3</v>
      </c>
      <c r="L2196">
        <f t="shared" si="381"/>
        <v>4</v>
      </c>
      <c r="M2196">
        <f t="shared" si="382"/>
        <v>3</v>
      </c>
      <c r="N2196" s="53">
        <f t="shared" si="383"/>
        <v>3.3333333333333335</v>
      </c>
      <c r="S2196" s="55" t="str">
        <f t="shared" si="384"/>
        <v>C03485</v>
      </c>
      <c r="T2196" s="56">
        <f t="shared" si="385"/>
        <v>3.3333333333333335</v>
      </c>
      <c r="U2196" s="57">
        <f t="shared" si="385"/>
        <v>3.3333333333333335</v>
      </c>
      <c r="V2196" s="51" t="str">
        <f t="shared" si="386"/>
        <v>Loyal or Potential Loyalists</v>
      </c>
    </row>
    <row r="2197" spans="2:22" x14ac:dyDescent="0.25">
      <c r="B2197" t="s">
        <v>2235</v>
      </c>
      <c r="C2197" s="40">
        <v>45999</v>
      </c>
      <c r="D2197" s="2">
        <v>2</v>
      </c>
      <c r="E2197" s="4">
        <v>370.81</v>
      </c>
      <c r="F2197" s="4"/>
      <c r="G2197" s="4" t="str">
        <f t="shared" si="376"/>
        <v>C03486</v>
      </c>
      <c r="H2197" s="40">
        <f t="shared" si="377"/>
        <v>45999</v>
      </c>
      <c r="I2197" s="2">
        <f t="shared" si="378"/>
        <v>2</v>
      </c>
      <c r="J2197" s="4">
        <f t="shared" si="379"/>
        <v>370.81</v>
      </c>
      <c r="K2197">
        <f t="shared" si="380"/>
        <v>5</v>
      </c>
      <c r="L2197">
        <f t="shared" si="381"/>
        <v>4</v>
      </c>
      <c r="M2197">
        <f t="shared" si="382"/>
        <v>2</v>
      </c>
      <c r="N2197" s="53">
        <f t="shared" si="383"/>
        <v>3.6666666666666665</v>
      </c>
      <c r="S2197" s="55" t="str">
        <f t="shared" si="384"/>
        <v>C03486</v>
      </c>
      <c r="T2197" s="56">
        <f t="shared" si="385"/>
        <v>3.6666666666666665</v>
      </c>
      <c r="U2197" s="57">
        <f t="shared" si="385"/>
        <v>3.6666666666666665</v>
      </c>
      <c r="V2197" s="51" t="str">
        <f t="shared" si="386"/>
        <v>Loyal or Potential Loyalists</v>
      </c>
    </row>
    <row r="2198" spans="2:22" x14ac:dyDescent="0.25">
      <c r="B2198" t="s">
        <v>2236</v>
      </c>
      <c r="C2198" s="40">
        <v>45791</v>
      </c>
      <c r="D2198" s="2">
        <v>4</v>
      </c>
      <c r="E2198" s="4">
        <v>1645.73</v>
      </c>
      <c r="F2198" s="4"/>
      <c r="G2198" s="4" t="str">
        <f t="shared" si="376"/>
        <v>C03488</v>
      </c>
      <c r="H2198" s="40">
        <f t="shared" si="377"/>
        <v>45791</v>
      </c>
      <c r="I2198" s="2">
        <f t="shared" si="378"/>
        <v>4</v>
      </c>
      <c r="J2198" s="4">
        <f t="shared" si="379"/>
        <v>1645.73</v>
      </c>
      <c r="K2198">
        <f t="shared" si="380"/>
        <v>3</v>
      </c>
      <c r="L2198">
        <f t="shared" si="381"/>
        <v>5</v>
      </c>
      <c r="M2198">
        <f t="shared" si="382"/>
        <v>4</v>
      </c>
      <c r="N2198" s="53">
        <f t="shared" si="383"/>
        <v>4</v>
      </c>
      <c r="S2198" s="55" t="str">
        <f t="shared" si="384"/>
        <v>C03488</v>
      </c>
      <c r="T2198" s="56">
        <f t="shared" si="385"/>
        <v>4</v>
      </c>
      <c r="U2198" s="57">
        <f t="shared" si="385"/>
        <v>4</v>
      </c>
      <c r="V2198" s="51" t="str">
        <f t="shared" si="386"/>
        <v>Loyal or Potential Loyalists</v>
      </c>
    </row>
    <row r="2199" spans="2:22" x14ac:dyDescent="0.25">
      <c r="B2199" t="s">
        <v>2237</v>
      </c>
      <c r="C2199" s="40">
        <v>45130</v>
      </c>
      <c r="D2199" s="2">
        <v>1</v>
      </c>
      <c r="E2199" s="4">
        <v>153.51</v>
      </c>
      <c r="F2199" s="4"/>
      <c r="G2199" s="4" t="str">
        <f t="shared" si="376"/>
        <v>C03490</v>
      </c>
      <c r="H2199" s="40">
        <f t="shared" si="377"/>
        <v>45130</v>
      </c>
      <c r="I2199" s="2">
        <f t="shared" si="378"/>
        <v>1</v>
      </c>
      <c r="J2199" s="4">
        <f t="shared" si="379"/>
        <v>153.51</v>
      </c>
      <c r="K2199">
        <f t="shared" si="380"/>
        <v>1</v>
      </c>
      <c r="L2199">
        <f t="shared" si="381"/>
        <v>3</v>
      </c>
      <c r="M2199">
        <f t="shared" si="382"/>
        <v>1</v>
      </c>
      <c r="N2199" s="53">
        <f t="shared" si="383"/>
        <v>1.6666666666666667</v>
      </c>
      <c r="S2199" s="55" t="str">
        <f t="shared" si="384"/>
        <v>C03490</v>
      </c>
      <c r="T2199" s="56">
        <f t="shared" si="385"/>
        <v>1.6666666666666667</v>
      </c>
      <c r="U2199" s="57">
        <f t="shared" si="385"/>
        <v>1.6666666666666667</v>
      </c>
      <c r="V2199" s="51" t="str">
        <f t="shared" si="386"/>
        <v>Lost Customers</v>
      </c>
    </row>
    <row r="2200" spans="2:22" x14ac:dyDescent="0.25">
      <c r="B2200" t="s">
        <v>2238</v>
      </c>
      <c r="C2200" s="40">
        <v>45555</v>
      </c>
      <c r="D2200" s="2">
        <v>3</v>
      </c>
      <c r="E2200" s="4">
        <v>731.29</v>
      </c>
      <c r="F2200" s="4"/>
      <c r="G2200" s="4" t="str">
        <f t="shared" si="376"/>
        <v>C03491</v>
      </c>
      <c r="H2200" s="40">
        <f t="shared" si="377"/>
        <v>45555</v>
      </c>
      <c r="I2200" s="2">
        <f t="shared" si="378"/>
        <v>3</v>
      </c>
      <c r="J2200" s="4">
        <f t="shared" si="379"/>
        <v>731.29</v>
      </c>
      <c r="K2200">
        <f t="shared" si="380"/>
        <v>2</v>
      </c>
      <c r="L2200">
        <f t="shared" si="381"/>
        <v>4</v>
      </c>
      <c r="M2200">
        <f t="shared" si="382"/>
        <v>3</v>
      </c>
      <c r="N2200" s="53">
        <f t="shared" si="383"/>
        <v>3</v>
      </c>
      <c r="S2200" s="55" t="str">
        <f t="shared" si="384"/>
        <v>C03491</v>
      </c>
      <c r="T2200" s="56">
        <f t="shared" si="385"/>
        <v>3</v>
      </c>
      <c r="U2200" s="57">
        <f t="shared" si="385"/>
        <v>3</v>
      </c>
      <c r="V2200" s="51" t="str">
        <f t="shared" si="386"/>
        <v>At Risk Customers</v>
      </c>
    </row>
    <row r="2201" spans="2:22" x14ac:dyDescent="0.25">
      <c r="B2201" t="s">
        <v>2239</v>
      </c>
      <c r="C2201" s="40">
        <v>45525</v>
      </c>
      <c r="D2201" s="2">
        <v>3</v>
      </c>
      <c r="E2201" s="4">
        <v>637.84</v>
      </c>
      <c r="F2201" s="4"/>
      <c r="G2201" s="4" t="str">
        <f t="shared" si="376"/>
        <v>C03495</v>
      </c>
      <c r="H2201" s="40">
        <f t="shared" si="377"/>
        <v>45525</v>
      </c>
      <c r="I2201" s="2">
        <f t="shared" si="378"/>
        <v>3</v>
      </c>
      <c r="J2201" s="4">
        <f t="shared" si="379"/>
        <v>637.84</v>
      </c>
      <c r="K2201">
        <f t="shared" si="380"/>
        <v>2</v>
      </c>
      <c r="L2201">
        <f t="shared" si="381"/>
        <v>4</v>
      </c>
      <c r="M2201">
        <f t="shared" si="382"/>
        <v>3</v>
      </c>
      <c r="N2201" s="53">
        <f t="shared" si="383"/>
        <v>3</v>
      </c>
      <c r="S2201" s="55" t="str">
        <f t="shared" si="384"/>
        <v>C03495</v>
      </c>
      <c r="T2201" s="56">
        <f t="shared" si="385"/>
        <v>3</v>
      </c>
      <c r="U2201" s="57">
        <f t="shared" si="385"/>
        <v>3</v>
      </c>
      <c r="V2201" s="51" t="str">
        <f t="shared" si="386"/>
        <v>At Risk Customers</v>
      </c>
    </row>
    <row r="2202" spans="2:22" x14ac:dyDescent="0.25">
      <c r="B2202" t="s">
        <v>2240</v>
      </c>
      <c r="C2202" s="40">
        <v>45551</v>
      </c>
      <c r="D2202" s="2">
        <v>1</v>
      </c>
      <c r="E2202" s="4">
        <v>547.41</v>
      </c>
      <c r="F2202" s="4"/>
      <c r="G2202" s="4" t="str">
        <f t="shared" si="376"/>
        <v>C03496</v>
      </c>
      <c r="H2202" s="40">
        <f t="shared" si="377"/>
        <v>45551</v>
      </c>
      <c r="I2202" s="2">
        <f t="shared" si="378"/>
        <v>1</v>
      </c>
      <c r="J2202" s="4">
        <f t="shared" si="379"/>
        <v>547.41</v>
      </c>
      <c r="K2202">
        <f t="shared" si="380"/>
        <v>2</v>
      </c>
      <c r="L2202">
        <f t="shared" si="381"/>
        <v>3</v>
      </c>
      <c r="M2202">
        <f t="shared" si="382"/>
        <v>3</v>
      </c>
      <c r="N2202" s="53">
        <f t="shared" si="383"/>
        <v>2.6666666666666665</v>
      </c>
      <c r="S2202" s="55" t="str">
        <f t="shared" si="384"/>
        <v>C03496</v>
      </c>
      <c r="T2202" s="56">
        <f t="shared" si="385"/>
        <v>2.6666666666666665</v>
      </c>
      <c r="U2202" s="57">
        <f t="shared" si="385"/>
        <v>2.6666666666666665</v>
      </c>
      <c r="V2202" s="51" t="str">
        <f t="shared" si="386"/>
        <v>At Risk Customers</v>
      </c>
    </row>
    <row r="2203" spans="2:22" x14ac:dyDescent="0.25">
      <c r="B2203" t="s">
        <v>2241</v>
      </c>
      <c r="C2203" s="40">
        <v>45892</v>
      </c>
      <c r="D2203" s="2">
        <v>2</v>
      </c>
      <c r="E2203" s="4">
        <v>218.58</v>
      </c>
      <c r="F2203" s="4"/>
      <c r="G2203" s="4" t="str">
        <f t="shared" si="376"/>
        <v>C03497</v>
      </c>
      <c r="H2203" s="40">
        <f t="shared" si="377"/>
        <v>45892</v>
      </c>
      <c r="I2203" s="2">
        <f t="shared" si="378"/>
        <v>2</v>
      </c>
      <c r="J2203" s="4">
        <f t="shared" si="379"/>
        <v>218.58</v>
      </c>
      <c r="K2203">
        <f t="shared" si="380"/>
        <v>4</v>
      </c>
      <c r="L2203">
        <f t="shared" si="381"/>
        <v>4</v>
      </c>
      <c r="M2203">
        <f t="shared" si="382"/>
        <v>2</v>
      </c>
      <c r="N2203" s="53">
        <f t="shared" si="383"/>
        <v>3.3333333333333335</v>
      </c>
      <c r="S2203" s="55" t="str">
        <f t="shared" si="384"/>
        <v>C03497</v>
      </c>
      <c r="T2203" s="56">
        <f t="shared" si="385"/>
        <v>3.3333333333333335</v>
      </c>
      <c r="U2203" s="57">
        <f t="shared" si="385"/>
        <v>3.3333333333333335</v>
      </c>
      <c r="V2203" s="51" t="str">
        <f t="shared" si="386"/>
        <v>Loyal or Potential Loyalists</v>
      </c>
    </row>
    <row r="2204" spans="2:22" x14ac:dyDescent="0.25">
      <c r="B2204" t="s">
        <v>2242</v>
      </c>
      <c r="C2204" s="40">
        <v>45628</v>
      </c>
      <c r="D2204" s="2">
        <v>1</v>
      </c>
      <c r="E2204" s="4">
        <v>354.56</v>
      </c>
      <c r="F2204" s="4"/>
      <c r="G2204" s="4" t="str">
        <f t="shared" si="376"/>
        <v>C03498</v>
      </c>
      <c r="H2204" s="40">
        <f t="shared" si="377"/>
        <v>45628</v>
      </c>
      <c r="I2204" s="2">
        <f t="shared" si="378"/>
        <v>1</v>
      </c>
      <c r="J2204" s="4">
        <f t="shared" si="379"/>
        <v>354.56</v>
      </c>
      <c r="K2204">
        <f t="shared" si="380"/>
        <v>3</v>
      </c>
      <c r="L2204">
        <f t="shared" si="381"/>
        <v>3</v>
      </c>
      <c r="M2204">
        <f t="shared" si="382"/>
        <v>2</v>
      </c>
      <c r="N2204" s="53">
        <f t="shared" si="383"/>
        <v>2.6666666666666665</v>
      </c>
      <c r="S2204" s="55" t="str">
        <f t="shared" si="384"/>
        <v>C03498</v>
      </c>
      <c r="T2204" s="56">
        <f t="shared" si="385"/>
        <v>2.6666666666666665</v>
      </c>
      <c r="U2204" s="57">
        <f t="shared" si="385"/>
        <v>2.6666666666666665</v>
      </c>
      <c r="V2204" s="51" t="str">
        <f t="shared" si="386"/>
        <v>At Risk Customers</v>
      </c>
    </row>
    <row r="2205" spans="2:22" x14ac:dyDescent="0.25">
      <c r="B2205" t="s">
        <v>2243</v>
      </c>
      <c r="C2205" s="40">
        <v>45557</v>
      </c>
      <c r="D2205" s="2">
        <v>1</v>
      </c>
      <c r="E2205" s="4">
        <v>187.92</v>
      </c>
      <c r="F2205" s="4"/>
      <c r="G2205" s="4" t="str">
        <f t="shared" si="376"/>
        <v>C03500</v>
      </c>
      <c r="H2205" s="40">
        <f t="shared" si="377"/>
        <v>45557</v>
      </c>
      <c r="I2205" s="2">
        <f t="shared" si="378"/>
        <v>1</v>
      </c>
      <c r="J2205" s="4">
        <f t="shared" si="379"/>
        <v>187.92</v>
      </c>
      <c r="K2205">
        <f t="shared" si="380"/>
        <v>2</v>
      </c>
      <c r="L2205">
        <f t="shared" si="381"/>
        <v>3</v>
      </c>
      <c r="M2205">
        <f t="shared" si="382"/>
        <v>2</v>
      </c>
      <c r="N2205" s="53">
        <f t="shared" si="383"/>
        <v>2.3333333333333335</v>
      </c>
      <c r="S2205" s="55" t="str">
        <f t="shared" si="384"/>
        <v>C03500</v>
      </c>
      <c r="T2205" s="56">
        <f t="shared" si="385"/>
        <v>2.3333333333333335</v>
      </c>
      <c r="U2205" s="57">
        <f t="shared" si="385"/>
        <v>2.3333333333333335</v>
      </c>
      <c r="V2205" s="51" t="str">
        <f t="shared" si="386"/>
        <v>At Risk Customers</v>
      </c>
    </row>
    <row r="2206" spans="2:22" x14ac:dyDescent="0.25">
      <c r="B2206" t="s">
        <v>2244</v>
      </c>
      <c r="C2206" s="40">
        <v>45235</v>
      </c>
      <c r="D2206" s="2">
        <v>1</v>
      </c>
      <c r="E2206" s="4">
        <v>271.93</v>
      </c>
      <c r="F2206" s="4"/>
      <c r="G2206" s="4" t="str">
        <f t="shared" si="376"/>
        <v>C03501</v>
      </c>
      <c r="H2206" s="40">
        <f t="shared" si="377"/>
        <v>45235</v>
      </c>
      <c r="I2206" s="2">
        <f t="shared" si="378"/>
        <v>1</v>
      </c>
      <c r="J2206" s="4">
        <f t="shared" si="379"/>
        <v>271.93</v>
      </c>
      <c r="K2206">
        <f t="shared" si="380"/>
        <v>1</v>
      </c>
      <c r="L2206">
        <f t="shared" si="381"/>
        <v>3</v>
      </c>
      <c r="M2206">
        <f t="shared" si="382"/>
        <v>2</v>
      </c>
      <c r="N2206" s="53">
        <f t="shared" si="383"/>
        <v>2</v>
      </c>
      <c r="S2206" s="55" t="str">
        <f t="shared" si="384"/>
        <v>C03501</v>
      </c>
      <c r="T2206" s="56">
        <f t="shared" si="385"/>
        <v>2</v>
      </c>
      <c r="U2206" s="57">
        <f t="shared" si="385"/>
        <v>2</v>
      </c>
      <c r="V2206" s="51" t="str">
        <f t="shared" si="386"/>
        <v>Lost Customers</v>
      </c>
    </row>
    <row r="2207" spans="2:22" x14ac:dyDescent="0.25">
      <c r="B2207" t="s">
        <v>2245</v>
      </c>
      <c r="C2207" s="40">
        <v>45964</v>
      </c>
      <c r="D2207" s="2">
        <v>3</v>
      </c>
      <c r="E2207" s="4">
        <v>1614.04</v>
      </c>
      <c r="F2207" s="4"/>
      <c r="G2207" s="4" t="str">
        <f t="shared" si="376"/>
        <v>C03503</v>
      </c>
      <c r="H2207" s="40">
        <f t="shared" si="377"/>
        <v>45964</v>
      </c>
      <c r="I2207" s="2">
        <f t="shared" si="378"/>
        <v>3</v>
      </c>
      <c r="J2207" s="4">
        <f t="shared" si="379"/>
        <v>1614.04</v>
      </c>
      <c r="K2207">
        <f t="shared" si="380"/>
        <v>5</v>
      </c>
      <c r="L2207">
        <f t="shared" si="381"/>
        <v>4</v>
      </c>
      <c r="M2207">
        <f t="shared" si="382"/>
        <v>4</v>
      </c>
      <c r="N2207" s="53">
        <f t="shared" si="383"/>
        <v>4.333333333333333</v>
      </c>
      <c r="S2207" s="55" t="str">
        <f t="shared" si="384"/>
        <v>C03503</v>
      </c>
      <c r="T2207" s="56">
        <f t="shared" si="385"/>
        <v>4.333333333333333</v>
      </c>
      <c r="U2207" s="57">
        <f t="shared" si="385"/>
        <v>4.333333333333333</v>
      </c>
      <c r="V2207" s="51" t="str">
        <f t="shared" si="386"/>
        <v>Champions</v>
      </c>
    </row>
    <row r="2208" spans="2:22" x14ac:dyDescent="0.25">
      <c r="B2208" t="s">
        <v>2246</v>
      </c>
      <c r="C2208" s="40">
        <v>46016</v>
      </c>
      <c r="D2208" s="2">
        <v>2</v>
      </c>
      <c r="E2208" s="4">
        <v>623.21</v>
      </c>
      <c r="F2208" s="4"/>
      <c r="G2208" s="4" t="str">
        <f t="shared" si="376"/>
        <v>C03504</v>
      </c>
      <c r="H2208" s="40">
        <f t="shared" si="377"/>
        <v>46016</v>
      </c>
      <c r="I2208" s="2">
        <f t="shared" si="378"/>
        <v>2</v>
      </c>
      <c r="J2208" s="4">
        <f t="shared" si="379"/>
        <v>623.21</v>
      </c>
      <c r="K2208">
        <f t="shared" si="380"/>
        <v>5</v>
      </c>
      <c r="L2208">
        <f t="shared" si="381"/>
        <v>4</v>
      </c>
      <c r="M2208">
        <f t="shared" si="382"/>
        <v>3</v>
      </c>
      <c r="N2208" s="53">
        <f t="shared" si="383"/>
        <v>4</v>
      </c>
      <c r="S2208" s="55" t="str">
        <f t="shared" si="384"/>
        <v>C03504</v>
      </c>
      <c r="T2208" s="56">
        <f t="shared" si="385"/>
        <v>4</v>
      </c>
      <c r="U2208" s="57">
        <f t="shared" si="385"/>
        <v>4</v>
      </c>
      <c r="V2208" s="51" t="str">
        <f t="shared" si="386"/>
        <v>Loyal or Potential Loyalists</v>
      </c>
    </row>
    <row r="2209" spans="2:22" x14ac:dyDescent="0.25">
      <c r="B2209" t="s">
        <v>2247</v>
      </c>
      <c r="C2209" s="40">
        <v>45878</v>
      </c>
      <c r="D2209" s="2">
        <v>1</v>
      </c>
      <c r="E2209" s="4">
        <v>1994.68</v>
      </c>
      <c r="F2209" s="4"/>
      <c r="G2209" s="4" t="str">
        <f t="shared" si="376"/>
        <v>C03505</v>
      </c>
      <c r="H2209" s="40">
        <f t="shared" si="377"/>
        <v>45878</v>
      </c>
      <c r="I2209" s="2">
        <f t="shared" si="378"/>
        <v>1</v>
      </c>
      <c r="J2209" s="4">
        <f t="shared" si="379"/>
        <v>1994.68</v>
      </c>
      <c r="K2209">
        <f t="shared" si="380"/>
        <v>4</v>
      </c>
      <c r="L2209">
        <f t="shared" si="381"/>
        <v>3</v>
      </c>
      <c r="M2209">
        <f t="shared" si="382"/>
        <v>4</v>
      </c>
      <c r="N2209" s="53">
        <f t="shared" si="383"/>
        <v>3.6666666666666665</v>
      </c>
      <c r="S2209" s="55" t="str">
        <f t="shared" si="384"/>
        <v>C03505</v>
      </c>
      <c r="T2209" s="56">
        <f t="shared" si="385"/>
        <v>3.6666666666666665</v>
      </c>
      <c r="U2209" s="57">
        <f t="shared" si="385"/>
        <v>3.6666666666666665</v>
      </c>
      <c r="V2209" s="51" t="str">
        <f t="shared" si="386"/>
        <v>Loyal or Potential Loyalists</v>
      </c>
    </row>
    <row r="2210" spans="2:22" x14ac:dyDescent="0.25">
      <c r="B2210" t="s">
        <v>2248</v>
      </c>
      <c r="C2210" s="40">
        <v>46008</v>
      </c>
      <c r="D2210" s="2">
        <v>24</v>
      </c>
      <c r="E2210" s="4">
        <v>17411.53</v>
      </c>
      <c r="F2210" s="4"/>
      <c r="G2210" s="4" t="str">
        <f t="shared" si="376"/>
        <v>C03506</v>
      </c>
      <c r="H2210" s="40">
        <f t="shared" si="377"/>
        <v>46008</v>
      </c>
      <c r="I2210" s="2">
        <f t="shared" si="378"/>
        <v>24</v>
      </c>
      <c r="J2210" s="4">
        <f t="shared" si="379"/>
        <v>17411.53</v>
      </c>
      <c r="K2210">
        <f t="shared" si="380"/>
        <v>5</v>
      </c>
      <c r="L2210">
        <f t="shared" si="381"/>
        <v>5</v>
      </c>
      <c r="M2210">
        <f t="shared" si="382"/>
        <v>5</v>
      </c>
      <c r="N2210" s="53">
        <f t="shared" si="383"/>
        <v>5</v>
      </c>
      <c r="S2210" s="55" t="str">
        <f t="shared" si="384"/>
        <v>C03506</v>
      </c>
      <c r="T2210" s="56">
        <f t="shared" si="385"/>
        <v>5</v>
      </c>
      <c r="U2210" s="57">
        <f t="shared" si="385"/>
        <v>5</v>
      </c>
      <c r="V2210" s="51" t="str">
        <f t="shared" si="386"/>
        <v>Champions</v>
      </c>
    </row>
    <row r="2211" spans="2:22" x14ac:dyDescent="0.25">
      <c r="B2211" t="s">
        <v>2249</v>
      </c>
      <c r="C2211" s="40">
        <v>46001</v>
      </c>
      <c r="D2211" s="2">
        <v>2</v>
      </c>
      <c r="E2211" s="4">
        <v>445.21</v>
      </c>
      <c r="F2211" s="4"/>
      <c r="G2211" s="4" t="str">
        <f t="shared" si="376"/>
        <v>C03507</v>
      </c>
      <c r="H2211" s="40">
        <f t="shared" si="377"/>
        <v>46001</v>
      </c>
      <c r="I2211" s="2">
        <f t="shared" si="378"/>
        <v>2</v>
      </c>
      <c r="J2211" s="4">
        <f t="shared" si="379"/>
        <v>445.21</v>
      </c>
      <c r="K2211">
        <f t="shared" si="380"/>
        <v>5</v>
      </c>
      <c r="L2211">
        <f t="shared" si="381"/>
        <v>4</v>
      </c>
      <c r="M2211">
        <f t="shared" si="382"/>
        <v>2</v>
      </c>
      <c r="N2211" s="53">
        <f t="shared" si="383"/>
        <v>3.6666666666666665</v>
      </c>
      <c r="S2211" s="55" t="str">
        <f t="shared" si="384"/>
        <v>C03507</v>
      </c>
      <c r="T2211" s="56">
        <f t="shared" si="385"/>
        <v>3.6666666666666665</v>
      </c>
      <c r="U2211" s="57">
        <f t="shared" si="385"/>
        <v>3.6666666666666665</v>
      </c>
      <c r="V2211" s="51" t="str">
        <f t="shared" si="386"/>
        <v>Loyal or Potential Loyalists</v>
      </c>
    </row>
    <row r="2212" spans="2:22" x14ac:dyDescent="0.25">
      <c r="B2212" t="s">
        <v>2250</v>
      </c>
      <c r="C2212" s="40">
        <v>45049</v>
      </c>
      <c r="D2212" s="2">
        <v>1</v>
      </c>
      <c r="E2212" s="4">
        <v>2448.06</v>
      </c>
      <c r="F2212" s="4"/>
      <c r="G2212" s="4" t="str">
        <f t="shared" si="376"/>
        <v>C03508</v>
      </c>
      <c r="H2212" s="40">
        <f t="shared" si="377"/>
        <v>45049</v>
      </c>
      <c r="I2212" s="2">
        <f t="shared" si="378"/>
        <v>1</v>
      </c>
      <c r="J2212" s="4">
        <f t="shared" si="379"/>
        <v>2448.06</v>
      </c>
      <c r="K2212">
        <f t="shared" si="380"/>
        <v>1</v>
      </c>
      <c r="L2212">
        <f t="shared" si="381"/>
        <v>3</v>
      </c>
      <c r="M2212">
        <f t="shared" si="382"/>
        <v>4</v>
      </c>
      <c r="N2212" s="53">
        <f t="shared" si="383"/>
        <v>2.6666666666666665</v>
      </c>
      <c r="S2212" s="55" t="str">
        <f t="shared" si="384"/>
        <v>C03508</v>
      </c>
      <c r="T2212" s="56">
        <f t="shared" si="385"/>
        <v>2.6666666666666665</v>
      </c>
      <c r="U2212" s="57">
        <f t="shared" si="385"/>
        <v>2.6666666666666665</v>
      </c>
      <c r="V2212" s="51" t="str">
        <f t="shared" si="386"/>
        <v>At Risk Customers</v>
      </c>
    </row>
    <row r="2213" spans="2:22" x14ac:dyDescent="0.25">
      <c r="B2213" t="s">
        <v>2251</v>
      </c>
      <c r="C2213" s="40">
        <v>45797</v>
      </c>
      <c r="D2213" s="2">
        <v>2</v>
      </c>
      <c r="E2213" s="4">
        <v>481.43</v>
      </c>
      <c r="F2213" s="4"/>
      <c r="G2213" s="4" t="str">
        <f t="shared" si="376"/>
        <v>C03509</v>
      </c>
      <c r="H2213" s="40">
        <f t="shared" si="377"/>
        <v>45797</v>
      </c>
      <c r="I2213" s="2">
        <f t="shared" si="378"/>
        <v>2</v>
      </c>
      <c r="J2213" s="4">
        <f t="shared" si="379"/>
        <v>481.43</v>
      </c>
      <c r="K2213">
        <f t="shared" si="380"/>
        <v>3</v>
      </c>
      <c r="L2213">
        <f t="shared" si="381"/>
        <v>4</v>
      </c>
      <c r="M2213">
        <f t="shared" si="382"/>
        <v>3</v>
      </c>
      <c r="N2213" s="53">
        <f t="shared" si="383"/>
        <v>3.3333333333333335</v>
      </c>
      <c r="S2213" s="55" t="str">
        <f t="shared" si="384"/>
        <v>C03509</v>
      </c>
      <c r="T2213" s="56">
        <f t="shared" si="385"/>
        <v>3.3333333333333335</v>
      </c>
      <c r="U2213" s="57">
        <f t="shared" si="385"/>
        <v>3.3333333333333335</v>
      </c>
      <c r="V2213" s="51" t="str">
        <f t="shared" si="386"/>
        <v>Loyal or Potential Loyalists</v>
      </c>
    </row>
    <row r="2214" spans="2:22" x14ac:dyDescent="0.25">
      <c r="B2214" t="s">
        <v>2252</v>
      </c>
      <c r="C2214" s="40">
        <v>45316</v>
      </c>
      <c r="D2214" s="2">
        <v>1</v>
      </c>
      <c r="E2214" s="4">
        <v>350.85</v>
      </c>
      <c r="F2214" s="4"/>
      <c r="G2214" s="4" t="str">
        <f t="shared" si="376"/>
        <v>C03511</v>
      </c>
      <c r="H2214" s="40">
        <f t="shared" si="377"/>
        <v>45316</v>
      </c>
      <c r="I2214" s="2">
        <f t="shared" si="378"/>
        <v>1</v>
      </c>
      <c r="J2214" s="4">
        <f t="shared" si="379"/>
        <v>350.85</v>
      </c>
      <c r="K2214">
        <f t="shared" si="380"/>
        <v>1</v>
      </c>
      <c r="L2214">
        <f t="shared" si="381"/>
        <v>3</v>
      </c>
      <c r="M2214">
        <f t="shared" si="382"/>
        <v>2</v>
      </c>
      <c r="N2214" s="53">
        <f t="shared" si="383"/>
        <v>2</v>
      </c>
      <c r="S2214" s="55" t="str">
        <f t="shared" si="384"/>
        <v>C03511</v>
      </c>
      <c r="T2214" s="56">
        <f t="shared" si="385"/>
        <v>2</v>
      </c>
      <c r="U2214" s="57">
        <f t="shared" si="385"/>
        <v>2</v>
      </c>
      <c r="V2214" s="51" t="str">
        <f t="shared" si="386"/>
        <v>Lost Customers</v>
      </c>
    </row>
    <row r="2215" spans="2:22" x14ac:dyDescent="0.25">
      <c r="B2215" t="s">
        <v>2253</v>
      </c>
      <c r="C2215" s="40">
        <v>45338</v>
      </c>
      <c r="D2215" s="2">
        <v>1</v>
      </c>
      <c r="E2215" s="4">
        <v>1036.5</v>
      </c>
      <c r="F2215" s="4"/>
      <c r="G2215" s="4" t="str">
        <f t="shared" si="376"/>
        <v>C03512</v>
      </c>
      <c r="H2215" s="40">
        <f t="shared" si="377"/>
        <v>45338</v>
      </c>
      <c r="I2215" s="2">
        <f t="shared" si="378"/>
        <v>1</v>
      </c>
      <c r="J2215" s="4">
        <f t="shared" si="379"/>
        <v>1036.5</v>
      </c>
      <c r="K2215">
        <f t="shared" si="380"/>
        <v>2</v>
      </c>
      <c r="L2215">
        <f t="shared" si="381"/>
        <v>3</v>
      </c>
      <c r="M2215">
        <f t="shared" si="382"/>
        <v>3</v>
      </c>
      <c r="N2215" s="53">
        <f t="shared" si="383"/>
        <v>2.6666666666666665</v>
      </c>
      <c r="S2215" s="55" t="str">
        <f t="shared" si="384"/>
        <v>C03512</v>
      </c>
      <c r="T2215" s="56">
        <f t="shared" si="385"/>
        <v>2.6666666666666665</v>
      </c>
      <c r="U2215" s="57">
        <f t="shared" si="385"/>
        <v>2.6666666666666665</v>
      </c>
      <c r="V2215" s="51" t="str">
        <f t="shared" si="386"/>
        <v>At Risk Customers</v>
      </c>
    </row>
    <row r="2216" spans="2:22" x14ac:dyDescent="0.25">
      <c r="B2216" t="s">
        <v>2254</v>
      </c>
      <c r="C2216" s="40">
        <v>45569</v>
      </c>
      <c r="D2216" s="2">
        <v>1</v>
      </c>
      <c r="E2216" s="4">
        <v>376.03</v>
      </c>
      <c r="F2216" s="4"/>
      <c r="G2216" s="4" t="str">
        <f t="shared" si="376"/>
        <v>C03513</v>
      </c>
      <c r="H2216" s="40">
        <f t="shared" si="377"/>
        <v>45569</v>
      </c>
      <c r="I2216" s="2">
        <f t="shared" si="378"/>
        <v>1</v>
      </c>
      <c r="J2216" s="4">
        <f t="shared" si="379"/>
        <v>376.03</v>
      </c>
      <c r="K2216">
        <f t="shared" si="380"/>
        <v>2</v>
      </c>
      <c r="L2216">
        <f t="shared" si="381"/>
        <v>3</v>
      </c>
      <c r="M2216">
        <f t="shared" si="382"/>
        <v>2</v>
      </c>
      <c r="N2216" s="53">
        <f t="shared" si="383"/>
        <v>2.3333333333333335</v>
      </c>
      <c r="S2216" s="55" t="str">
        <f t="shared" si="384"/>
        <v>C03513</v>
      </c>
      <c r="T2216" s="56">
        <f t="shared" si="385"/>
        <v>2.3333333333333335</v>
      </c>
      <c r="U2216" s="57">
        <f t="shared" si="385"/>
        <v>2.3333333333333335</v>
      </c>
      <c r="V2216" s="51" t="str">
        <f t="shared" si="386"/>
        <v>At Risk Customers</v>
      </c>
    </row>
    <row r="2217" spans="2:22" x14ac:dyDescent="0.25">
      <c r="B2217" t="s">
        <v>2255</v>
      </c>
      <c r="C2217" s="40">
        <v>45184</v>
      </c>
      <c r="D2217" s="2">
        <v>1</v>
      </c>
      <c r="E2217" s="4">
        <v>1011.78</v>
      </c>
      <c r="F2217" s="4"/>
      <c r="G2217" s="4" t="str">
        <f t="shared" si="376"/>
        <v>C03514</v>
      </c>
      <c r="H2217" s="40">
        <f t="shared" si="377"/>
        <v>45184</v>
      </c>
      <c r="I2217" s="2">
        <f t="shared" si="378"/>
        <v>1</v>
      </c>
      <c r="J2217" s="4">
        <f t="shared" si="379"/>
        <v>1011.78</v>
      </c>
      <c r="K2217">
        <f t="shared" si="380"/>
        <v>1</v>
      </c>
      <c r="L2217">
        <f t="shared" si="381"/>
        <v>3</v>
      </c>
      <c r="M2217">
        <f t="shared" si="382"/>
        <v>3</v>
      </c>
      <c r="N2217" s="53">
        <f t="shared" si="383"/>
        <v>2.3333333333333335</v>
      </c>
      <c r="S2217" s="55" t="str">
        <f t="shared" si="384"/>
        <v>C03514</v>
      </c>
      <c r="T2217" s="56">
        <f t="shared" si="385"/>
        <v>2.3333333333333335</v>
      </c>
      <c r="U2217" s="57">
        <f t="shared" si="385"/>
        <v>2.3333333333333335</v>
      </c>
      <c r="V2217" s="51" t="str">
        <f t="shared" si="386"/>
        <v>At Risk Customers</v>
      </c>
    </row>
    <row r="2218" spans="2:22" x14ac:dyDescent="0.25">
      <c r="B2218" t="s">
        <v>2256</v>
      </c>
      <c r="C2218" s="40">
        <v>45257</v>
      </c>
      <c r="D2218" s="2">
        <v>1</v>
      </c>
      <c r="E2218" s="4">
        <v>203.82</v>
      </c>
      <c r="F2218" s="4"/>
      <c r="G2218" s="4" t="str">
        <f t="shared" si="376"/>
        <v>C03516</v>
      </c>
      <c r="H2218" s="40">
        <f t="shared" si="377"/>
        <v>45257</v>
      </c>
      <c r="I2218" s="2">
        <f t="shared" si="378"/>
        <v>1</v>
      </c>
      <c r="J2218" s="4">
        <f t="shared" si="379"/>
        <v>203.82</v>
      </c>
      <c r="K2218">
        <f t="shared" si="380"/>
        <v>1</v>
      </c>
      <c r="L2218">
        <f t="shared" si="381"/>
        <v>3</v>
      </c>
      <c r="M2218">
        <f t="shared" si="382"/>
        <v>2</v>
      </c>
      <c r="N2218" s="53">
        <f t="shared" si="383"/>
        <v>2</v>
      </c>
      <c r="S2218" s="55" t="str">
        <f t="shared" si="384"/>
        <v>C03516</v>
      </c>
      <c r="T2218" s="56">
        <f t="shared" si="385"/>
        <v>2</v>
      </c>
      <c r="U2218" s="57">
        <f t="shared" si="385"/>
        <v>2</v>
      </c>
      <c r="V2218" s="51" t="str">
        <f t="shared" si="386"/>
        <v>Lost Customers</v>
      </c>
    </row>
    <row r="2219" spans="2:22" x14ac:dyDescent="0.25">
      <c r="B2219" t="s">
        <v>2257</v>
      </c>
      <c r="C2219" s="40">
        <v>45706</v>
      </c>
      <c r="D2219" s="2">
        <v>1</v>
      </c>
      <c r="E2219" s="4">
        <v>32.840000000000003</v>
      </c>
      <c r="F2219" s="4"/>
      <c r="G2219" s="4" t="str">
        <f t="shared" si="376"/>
        <v>C03517</v>
      </c>
      <c r="H2219" s="40">
        <f t="shared" si="377"/>
        <v>45706</v>
      </c>
      <c r="I2219" s="2">
        <f t="shared" si="378"/>
        <v>1</v>
      </c>
      <c r="J2219" s="4">
        <f t="shared" si="379"/>
        <v>32.840000000000003</v>
      </c>
      <c r="K2219">
        <f t="shared" si="380"/>
        <v>3</v>
      </c>
      <c r="L2219">
        <f t="shared" si="381"/>
        <v>3</v>
      </c>
      <c r="M2219">
        <f t="shared" si="382"/>
        <v>1</v>
      </c>
      <c r="N2219" s="53">
        <f t="shared" si="383"/>
        <v>2.3333333333333335</v>
      </c>
      <c r="S2219" s="55" t="str">
        <f t="shared" si="384"/>
        <v>C03517</v>
      </c>
      <c r="T2219" s="56">
        <f t="shared" si="385"/>
        <v>2.3333333333333335</v>
      </c>
      <c r="U2219" s="57">
        <f t="shared" si="385"/>
        <v>2.3333333333333335</v>
      </c>
      <c r="V2219" s="51" t="str">
        <f t="shared" si="386"/>
        <v>At Risk Customers</v>
      </c>
    </row>
    <row r="2220" spans="2:22" x14ac:dyDescent="0.25">
      <c r="B2220" t="s">
        <v>2258</v>
      </c>
      <c r="C2220" s="40">
        <v>45771</v>
      </c>
      <c r="D2220" s="2">
        <v>3</v>
      </c>
      <c r="E2220" s="4">
        <v>2531.2600000000002</v>
      </c>
      <c r="F2220" s="4"/>
      <c r="G2220" s="4" t="str">
        <f t="shared" si="376"/>
        <v>C03518</v>
      </c>
      <c r="H2220" s="40">
        <f t="shared" si="377"/>
        <v>45771</v>
      </c>
      <c r="I2220" s="2">
        <f t="shared" si="378"/>
        <v>3</v>
      </c>
      <c r="J2220" s="4">
        <f t="shared" si="379"/>
        <v>2531.2600000000002</v>
      </c>
      <c r="K2220">
        <f t="shared" si="380"/>
        <v>3</v>
      </c>
      <c r="L2220">
        <f t="shared" si="381"/>
        <v>4</v>
      </c>
      <c r="M2220">
        <f t="shared" si="382"/>
        <v>4</v>
      </c>
      <c r="N2220" s="53">
        <f t="shared" si="383"/>
        <v>3.6666666666666665</v>
      </c>
      <c r="S2220" s="55" t="str">
        <f t="shared" si="384"/>
        <v>C03518</v>
      </c>
      <c r="T2220" s="56">
        <f t="shared" si="385"/>
        <v>3.6666666666666665</v>
      </c>
      <c r="U2220" s="57">
        <f t="shared" si="385"/>
        <v>3.6666666666666665</v>
      </c>
      <c r="V2220" s="51" t="str">
        <f t="shared" si="386"/>
        <v>Loyal or Potential Loyalists</v>
      </c>
    </row>
    <row r="2221" spans="2:22" x14ac:dyDescent="0.25">
      <c r="B2221" t="s">
        <v>2259</v>
      </c>
      <c r="C2221" s="40">
        <v>45270</v>
      </c>
      <c r="D2221" s="2">
        <v>2</v>
      </c>
      <c r="E2221" s="4">
        <v>1284.57</v>
      </c>
      <c r="F2221" s="4"/>
      <c r="G2221" s="4" t="str">
        <f t="shared" si="376"/>
        <v>C03519</v>
      </c>
      <c r="H2221" s="40">
        <f t="shared" si="377"/>
        <v>45270</v>
      </c>
      <c r="I2221" s="2">
        <f t="shared" si="378"/>
        <v>2</v>
      </c>
      <c r="J2221" s="4">
        <f t="shared" si="379"/>
        <v>1284.57</v>
      </c>
      <c r="K2221">
        <f t="shared" si="380"/>
        <v>1</v>
      </c>
      <c r="L2221">
        <f t="shared" si="381"/>
        <v>4</v>
      </c>
      <c r="M2221">
        <f t="shared" si="382"/>
        <v>4</v>
      </c>
      <c r="N2221" s="53">
        <f t="shared" si="383"/>
        <v>3</v>
      </c>
      <c r="S2221" s="55" t="str">
        <f t="shared" si="384"/>
        <v>C03519</v>
      </c>
      <c r="T2221" s="56">
        <f t="shared" si="385"/>
        <v>3</v>
      </c>
      <c r="U2221" s="57">
        <f t="shared" si="385"/>
        <v>3</v>
      </c>
      <c r="V2221" s="51" t="str">
        <f t="shared" si="386"/>
        <v>At Risk Customers</v>
      </c>
    </row>
    <row r="2222" spans="2:22" x14ac:dyDescent="0.25">
      <c r="B2222" t="s">
        <v>2260</v>
      </c>
      <c r="C2222" s="40">
        <v>45804</v>
      </c>
      <c r="D2222" s="2">
        <v>3</v>
      </c>
      <c r="E2222" s="4">
        <v>729.35</v>
      </c>
      <c r="F2222" s="4"/>
      <c r="G2222" s="4" t="str">
        <f t="shared" si="376"/>
        <v>C03520</v>
      </c>
      <c r="H2222" s="40">
        <f t="shared" si="377"/>
        <v>45804</v>
      </c>
      <c r="I2222" s="2">
        <f t="shared" si="378"/>
        <v>3</v>
      </c>
      <c r="J2222" s="4">
        <f t="shared" si="379"/>
        <v>729.35</v>
      </c>
      <c r="K2222">
        <f t="shared" si="380"/>
        <v>4</v>
      </c>
      <c r="L2222">
        <f t="shared" si="381"/>
        <v>4</v>
      </c>
      <c r="M2222">
        <f t="shared" si="382"/>
        <v>3</v>
      </c>
      <c r="N2222" s="53">
        <f t="shared" si="383"/>
        <v>3.6666666666666665</v>
      </c>
      <c r="S2222" s="55" t="str">
        <f t="shared" si="384"/>
        <v>C03520</v>
      </c>
      <c r="T2222" s="56">
        <f t="shared" si="385"/>
        <v>3.6666666666666665</v>
      </c>
      <c r="U2222" s="57">
        <f t="shared" si="385"/>
        <v>3.6666666666666665</v>
      </c>
      <c r="V2222" s="51" t="str">
        <f t="shared" si="386"/>
        <v>Loyal or Potential Loyalists</v>
      </c>
    </row>
    <row r="2223" spans="2:22" x14ac:dyDescent="0.25">
      <c r="B2223" t="s">
        <v>2261</v>
      </c>
      <c r="C2223" s="40">
        <v>45377</v>
      </c>
      <c r="D2223" s="2">
        <v>1</v>
      </c>
      <c r="E2223" s="4">
        <v>2203.86</v>
      </c>
      <c r="F2223" s="4"/>
      <c r="G2223" s="4" t="str">
        <f t="shared" si="376"/>
        <v>C03524</v>
      </c>
      <c r="H2223" s="40">
        <f t="shared" si="377"/>
        <v>45377</v>
      </c>
      <c r="I2223" s="2">
        <f t="shared" si="378"/>
        <v>1</v>
      </c>
      <c r="J2223" s="4">
        <f t="shared" si="379"/>
        <v>2203.86</v>
      </c>
      <c r="K2223">
        <f t="shared" si="380"/>
        <v>2</v>
      </c>
      <c r="L2223">
        <f t="shared" si="381"/>
        <v>3</v>
      </c>
      <c r="M2223">
        <f t="shared" si="382"/>
        <v>4</v>
      </c>
      <c r="N2223" s="53">
        <f t="shared" si="383"/>
        <v>3</v>
      </c>
      <c r="S2223" s="55" t="str">
        <f t="shared" si="384"/>
        <v>C03524</v>
      </c>
      <c r="T2223" s="56">
        <f t="shared" si="385"/>
        <v>3</v>
      </c>
      <c r="U2223" s="57">
        <f t="shared" si="385"/>
        <v>3</v>
      </c>
      <c r="V2223" s="51" t="str">
        <f t="shared" si="386"/>
        <v>At Risk Customers</v>
      </c>
    </row>
    <row r="2224" spans="2:22" x14ac:dyDescent="0.25">
      <c r="B2224" t="s">
        <v>2262</v>
      </c>
      <c r="C2224" s="40">
        <v>45282</v>
      </c>
      <c r="D2224" s="2">
        <v>1</v>
      </c>
      <c r="E2224" s="4">
        <v>148.33000000000001</v>
      </c>
      <c r="F2224" s="4"/>
      <c r="G2224" s="4" t="str">
        <f t="shared" si="376"/>
        <v>C03526</v>
      </c>
      <c r="H2224" s="40">
        <f t="shared" si="377"/>
        <v>45282</v>
      </c>
      <c r="I2224" s="2">
        <f t="shared" si="378"/>
        <v>1</v>
      </c>
      <c r="J2224" s="4">
        <f t="shared" si="379"/>
        <v>148.33000000000001</v>
      </c>
      <c r="K2224">
        <f t="shared" si="380"/>
        <v>1</v>
      </c>
      <c r="L2224">
        <f t="shared" si="381"/>
        <v>3</v>
      </c>
      <c r="M2224">
        <f t="shared" si="382"/>
        <v>1</v>
      </c>
      <c r="N2224" s="53">
        <f t="shared" si="383"/>
        <v>1.6666666666666667</v>
      </c>
      <c r="S2224" s="55" t="str">
        <f t="shared" si="384"/>
        <v>C03526</v>
      </c>
      <c r="T2224" s="56">
        <f t="shared" si="385"/>
        <v>1.6666666666666667</v>
      </c>
      <c r="U2224" s="57">
        <f t="shared" si="385"/>
        <v>1.6666666666666667</v>
      </c>
      <c r="V2224" s="51" t="str">
        <f t="shared" si="386"/>
        <v>Lost Customers</v>
      </c>
    </row>
    <row r="2225" spans="2:22" x14ac:dyDescent="0.25">
      <c r="B2225" t="s">
        <v>2263</v>
      </c>
      <c r="C2225" s="40">
        <v>46009</v>
      </c>
      <c r="D2225" s="2">
        <v>11</v>
      </c>
      <c r="E2225" s="4">
        <v>12431.08</v>
      </c>
      <c r="F2225" s="4"/>
      <c r="G2225" s="4" t="str">
        <f t="shared" si="376"/>
        <v>C03527</v>
      </c>
      <c r="H2225" s="40">
        <f t="shared" si="377"/>
        <v>46009</v>
      </c>
      <c r="I2225" s="2">
        <f t="shared" si="378"/>
        <v>11</v>
      </c>
      <c r="J2225" s="4">
        <f t="shared" si="379"/>
        <v>12431.08</v>
      </c>
      <c r="K2225">
        <f t="shared" si="380"/>
        <v>5</v>
      </c>
      <c r="L2225">
        <f t="shared" si="381"/>
        <v>5</v>
      </c>
      <c r="M2225">
        <f t="shared" si="382"/>
        <v>5</v>
      </c>
      <c r="N2225" s="53">
        <f t="shared" si="383"/>
        <v>5</v>
      </c>
      <c r="S2225" s="55" t="str">
        <f t="shared" si="384"/>
        <v>C03527</v>
      </c>
      <c r="T2225" s="56">
        <f t="shared" si="385"/>
        <v>5</v>
      </c>
      <c r="U2225" s="57">
        <f t="shared" si="385"/>
        <v>5</v>
      </c>
      <c r="V2225" s="51" t="str">
        <f t="shared" si="386"/>
        <v>Champions</v>
      </c>
    </row>
    <row r="2226" spans="2:22" x14ac:dyDescent="0.25">
      <c r="B2226" t="s">
        <v>2264</v>
      </c>
      <c r="C2226" s="40">
        <v>45950</v>
      </c>
      <c r="D2226" s="2">
        <v>1</v>
      </c>
      <c r="E2226" s="4">
        <v>150.76</v>
      </c>
      <c r="F2226" s="4"/>
      <c r="G2226" s="4" t="str">
        <f t="shared" si="376"/>
        <v>C03528</v>
      </c>
      <c r="H2226" s="40">
        <f t="shared" si="377"/>
        <v>45950</v>
      </c>
      <c r="I2226" s="2">
        <f t="shared" si="378"/>
        <v>1</v>
      </c>
      <c r="J2226" s="4">
        <f t="shared" si="379"/>
        <v>150.76</v>
      </c>
      <c r="K2226">
        <f t="shared" si="380"/>
        <v>5</v>
      </c>
      <c r="L2226">
        <f t="shared" si="381"/>
        <v>3</v>
      </c>
      <c r="M2226">
        <f t="shared" si="382"/>
        <v>1</v>
      </c>
      <c r="N2226" s="53">
        <f t="shared" si="383"/>
        <v>3</v>
      </c>
      <c r="S2226" s="55" t="str">
        <f t="shared" si="384"/>
        <v>C03528</v>
      </c>
      <c r="T2226" s="56">
        <f t="shared" si="385"/>
        <v>3</v>
      </c>
      <c r="U2226" s="57">
        <f t="shared" si="385"/>
        <v>3</v>
      </c>
      <c r="V2226" s="51" t="str">
        <f t="shared" si="386"/>
        <v>At Risk Customers</v>
      </c>
    </row>
    <row r="2227" spans="2:22" x14ac:dyDescent="0.25">
      <c r="B2227" t="s">
        <v>2265</v>
      </c>
      <c r="C2227" s="40">
        <v>45738</v>
      </c>
      <c r="D2227" s="2">
        <v>2</v>
      </c>
      <c r="E2227" s="4">
        <v>3206.92</v>
      </c>
      <c r="F2227" s="4"/>
      <c r="G2227" s="4" t="str">
        <f t="shared" si="376"/>
        <v>C03529</v>
      </c>
      <c r="H2227" s="40">
        <f t="shared" si="377"/>
        <v>45738</v>
      </c>
      <c r="I2227" s="2">
        <f t="shared" si="378"/>
        <v>2</v>
      </c>
      <c r="J2227" s="4">
        <f t="shared" si="379"/>
        <v>3206.92</v>
      </c>
      <c r="K2227">
        <f t="shared" si="380"/>
        <v>3</v>
      </c>
      <c r="L2227">
        <f t="shared" si="381"/>
        <v>4</v>
      </c>
      <c r="M2227">
        <f t="shared" si="382"/>
        <v>4</v>
      </c>
      <c r="N2227" s="53">
        <f t="shared" si="383"/>
        <v>3.6666666666666665</v>
      </c>
      <c r="S2227" s="55" t="str">
        <f t="shared" si="384"/>
        <v>C03529</v>
      </c>
      <c r="T2227" s="56">
        <f t="shared" si="385"/>
        <v>3.6666666666666665</v>
      </c>
      <c r="U2227" s="57">
        <f t="shared" si="385"/>
        <v>3.6666666666666665</v>
      </c>
      <c r="V2227" s="51" t="str">
        <f t="shared" si="386"/>
        <v>Loyal or Potential Loyalists</v>
      </c>
    </row>
    <row r="2228" spans="2:22" x14ac:dyDescent="0.25">
      <c r="B2228" t="s">
        <v>2266</v>
      </c>
      <c r="C2228" s="40">
        <v>45480</v>
      </c>
      <c r="D2228" s="2">
        <v>2</v>
      </c>
      <c r="E2228" s="4">
        <v>575.84</v>
      </c>
      <c r="F2228" s="4"/>
      <c r="G2228" s="4" t="str">
        <f t="shared" si="376"/>
        <v>C03531</v>
      </c>
      <c r="H2228" s="40">
        <f t="shared" si="377"/>
        <v>45480</v>
      </c>
      <c r="I2228" s="2">
        <f t="shared" si="378"/>
        <v>2</v>
      </c>
      <c r="J2228" s="4">
        <f t="shared" si="379"/>
        <v>575.84</v>
      </c>
      <c r="K2228">
        <f t="shared" si="380"/>
        <v>2</v>
      </c>
      <c r="L2228">
        <f t="shared" si="381"/>
        <v>4</v>
      </c>
      <c r="M2228">
        <f t="shared" si="382"/>
        <v>3</v>
      </c>
      <c r="N2228" s="53">
        <f t="shared" si="383"/>
        <v>3</v>
      </c>
      <c r="S2228" s="55" t="str">
        <f t="shared" si="384"/>
        <v>C03531</v>
      </c>
      <c r="T2228" s="56">
        <f t="shared" si="385"/>
        <v>3</v>
      </c>
      <c r="U2228" s="57">
        <f t="shared" si="385"/>
        <v>3</v>
      </c>
      <c r="V2228" s="51" t="str">
        <f t="shared" si="386"/>
        <v>At Risk Customers</v>
      </c>
    </row>
    <row r="2229" spans="2:22" x14ac:dyDescent="0.25">
      <c r="B2229" t="s">
        <v>2267</v>
      </c>
      <c r="C2229" s="40">
        <v>45998</v>
      </c>
      <c r="D2229" s="2">
        <v>1</v>
      </c>
      <c r="E2229" s="4">
        <v>1977.87</v>
      </c>
      <c r="F2229" s="4"/>
      <c r="G2229" s="4" t="str">
        <f t="shared" si="376"/>
        <v>C03534</v>
      </c>
      <c r="H2229" s="40">
        <f t="shared" si="377"/>
        <v>45998</v>
      </c>
      <c r="I2229" s="2">
        <f t="shared" si="378"/>
        <v>1</v>
      </c>
      <c r="J2229" s="4">
        <f t="shared" si="379"/>
        <v>1977.87</v>
      </c>
      <c r="K2229">
        <f t="shared" si="380"/>
        <v>5</v>
      </c>
      <c r="L2229">
        <f t="shared" si="381"/>
        <v>3</v>
      </c>
      <c r="M2229">
        <f t="shared" si="382"/>
        <v>4</v>
      </c>
      <c r="N2229" s="53">
        <f t="shared" si="383"/>
        <v>4</v>
      </c>
      <c r="S2229" s="55" t="str">
        <f t="shared" si="384"/>
        <v>C03534</v>
      </c>
      <c r="T2229" s="56">
        <f t="shared" si="385"/>
        <v>4</v>
      </c>
      <c r="U2229" s="57">
        <f t="shared" si="385"/>
        <v>4</v>
      </c>
      <c r="V2229" s="51" t="str">
        <f t="shared" si="386"/>
        <v>Loyal or Potential Loyalists</v>
      </c>
    </row>
    <row r="2230" spans="2:22" x14ac:dyDescent="0.25">
      <c r="B2230" t="s">
        <v>2268</v>
      </c>
      <c r="C2230" s="40">
        <v>45806</v>
      </c>
      <c r="D2230" s="2">
        <v>2</v>
      </c>
      <c r="E2230" s="4">
        <v>5409.17</v>
      </c>
      <c r="F2230" s="4"/>
      <c r="G2230" s="4" t="str">
        <f t="shared" si="376"/>
        <v>C03535</v>
      </c>
      <c r="H2230" s="40">
        <f t="shared" si="377"/>
        <v>45806</v>
      </c>
      <c r="I2230" s="2">
        <f t="shared" si="378"/>
        <v>2</v>
      </c>
      <c r="J2230" s="4">
        <f t="shared" si="379"/>
        <v>5409.17</v>
      </c>
      <c r="K2230">
        <f t="shared" si="380"/>
        <v>4</v>
      </c>
      <c r="L2230">
        <f t="shared" si="381"/>
        <v>4</v>
      </c>
      <c r="M2230">
        <f t="shared" si="382"/>
        <v>5</v>
      </c>
      <c r="N2230" s="53">
        <f t="shared" si="383"/>
        <v>4.333333333333333</v>
      </c>
      <c r="S2230" s="55" t="str">
        <f t="shared" si="384"/>
        <v>C03535</v>
      </c>
      <c r="T2230" s="56">
        <f t="shared" si="385"/>
        <v>4.333333333333333</v>
      </c>
      <c r="U2230" s="57">
        <f t="shared" si="385"/>
        <v>4.333333333333333</v>
      </c>
      <c r="V2230" s="51" t="str">
        <f t="shared" si="386"/>
        <v>Champions</v>
      </c>
    </row>
    <row r="2231" spans="2:22" x14ac:dyDescent="0.25">
      <c r="B2231" t="s">
        <v>2269</v>
      </c>
      <c r="C2231" s="40">
        <v>45962</v>
      </c>
      <c r="D2231" s="2">
        <v>11</v>
      </c>
      <c r="E2231" s="4">
        <v>4281.87</v>
      </c>
      <c r="F2231" s="4"/>
      <c r="G2231" s="4" t="str">
        <f t="shared" si="376"/>
        <v>C03536</v>
      </c>
      <c r="H2231" s="40">
        <f t="shared" si="377"/>
        <v>45962</v>
      </c>
      <c r="I2231" s="2">
        <f t="shared" si="378"/>
        <v>11</v>
      </c>
      <c r="J2231" s="4">
        <f t="shared" si="379"/>
        <v>4281.87</v>
      </c>
      <c r="K2231">
        <f t="shared" si="380"/>
        <v>5</v>
      </c>
      <c r="L2231">
        <f t="shared" si="381"/>
        <v>5</v>
      </c>
      <c r="M2231">
        <f t="shared" si="382"/>
        <v>5</v>
      </c>
      <c r="N2231" s="53">
        <f t="shared" si="383"/>
        <v>5</v>
      </c>
      <c r="S2231" s="55" t="str">
        <f t="shared" si="384"/>
        <v>C03536</v>
      </c>
      <c r="T2231" s="56">
        <f t="shared" si="385"/>
        <v>5</v>
      </c>
      <c r="U2231" s="57">
        <f t="shared" si="385"/>
        <v>5</v>
      </c>
      <c r="V2231" s="51" t="str">
        <f t="shared" si="386"/>
        <v>Champions</v>
      </c>
    </row>
    <row r="2232" spans="2:22" x14ac:dyDescent="0.25">
      <c r="B2232" t="s">
        <v>2270</v>
      </c>
      <c r="C2232" s="40">
        <v>45927</v>
      </c>
      <c r="D2232" s="2">
        <v>2</v>
      </c>
      <c r="E2232" s="4">
        <v>160.83000000000001</v>
      </c>
      <c r="F2232" s="4"/>
      <c r="G2232" s="4" t="str">
        <f t="shared" si="376"/>
        <v>C03537</v>
      </c>
      <c r="H2232" s="40">
        <f t="shared" si="377"/>
        <v>45927</v>
      </c>
      <c r="I2232" s="2">
        <f t="shared" si="378"/>
        <v>2</v>
      </c>
      <c r="J2232" s="4">
        <f t="shared" si="379"/>
        <v>160.83000000000001</v>
      </c>
      <c r="K2232">
        <f t="shared" si="380"/>
        <v>4</v>
      </c>
      <c r="L2232">
        <f t="shared" si="381"/>
        <v>4</v>
      </c>
      <c r="M2232">
        <f t="shared" si="382"/>
        <v>1</v>
      </c>
      <c r="N2232" s="53">
        <f t="shared" si="383"/>
        <v>3</v>
      </c>
      <c r="S2232" s="55" t="str">
        <f t="shared" si="384"/>
        <v>C03537</v>
      </c>
      <c r="T2232" s="56">
        <f t="shared" si="385"/>
        <v>3</v>
      </c>
      <c r="U2232" s="57">
        <f t="shared" si="385"/>
        <v>3</v>
      </c>
      <c r="V2232" s="51" t="str">
        <f t="shared" si="386"/>
        <v>At Risk Customers</v>
      </c>
    </row>
    <row r="2233" spans="2:22" x14ac:dyDescent="0.25">
      <c r="B2233" t="s">
        <v>2271</v>
      </c>
      <c r="C2233" s="40">
        <v>45941</v>
      </c>
      <c r="D2233" s="2">
        <v>10</v>
      </c>
      <c r="E2233" s="4">
        <v>5303.55</v>
      </c>
      <c r="F2233" s="4"/>
      <c r="G2233" s="4" t="str">
        <f t="shared" si="376"/>
        <v>C03538</v>
      </c>
      <c r="H2233" s="40">
        <f t="shared" si="377"/>
        <v>45941</v>
      </c>
      <c r="I2233" s="2">
        <f t="shared" si="378"/>
        <v>10</v>
      </c>
      <c r="J2233" s="4">
        <f t="shared" si="379"/>
        <v>5303.55</v>
      </c>
      <c r="K2233">
        <f t="shared" si="380"/>
        <v>5</v>
      </c>
      <c r="L2233">
        <f t="shared" si="381"/>
        <v>5</v>
      </c>
      <c r="M2233">
        <f t="shared" si="382"/>
        <v>5</v>
      </c>
      <c r="N2233" s="53">
        <f t="shared" si="383"/>
        <v>5</v>
      </c>
      <c r="S2233" s="55" t="str">
        <f t="shared" si="384"/>
        <v>C03538</v>
      </c>
      <c r="T2233" s="56">
        <f t="shared" si="385"/>
        <v>5</v>
      </c>
      <c r="U2233" s="57">
        <f t="shared" si="385"/>
        <v>5</v>
      </c>
      <c r="V2233" s="51" t="str">
        <f t="shared" si="386"/>
        <v>Champions</v>
      </c>
    </row>
    <row r="2234" spans="2:22" x14ac:dyDescent="0.25">
      <c r="B2234" t="s">
        <v>2272</v>
      </c>
      <c r="C2234" s="40">
        <v>46017</v>
      </c>
      <c r="D2234" s="2">
        <v>144</v>
      </c>
      <c r="E2234" s="4">
        <v>98643.61</v>
      </c>
      <c r="F2234" s="4"/>
      <c r="G2234" s="4" t="str">
        <f t="shared" si="376"/>
        <v>C03540</v>
      </c>
      <c r="H2234" s="40">
        <f t="shared" si="377"/>
        <v>46017</v>
      </c>
      <c r="I2234" s="2">
        <f t="shared" si="378"/>
        <v>144</v>
      </c>
      <c r="J2234" s="4">
        <f t="shared" si="379"/>
        <v>98643.61</v>
      </c>
      <c r="K2234">
        <f t="shared" si="380"/>
        <v>5</v>
      </c>
      <c r="L2234">
        <f t="shared" si="381"/>
        <v>5</v>
      </c>
      <c r="M2234">
        <f t="shared" si="382"/>
        <v>5</v>
      </c>
      <c r="N2234" s="53">
        <f t="shared" si="383"/>
        <v>5</v>
      </c>
      <c r="S2234" s="55" t="str">
        <f t="shared" si="384"/>
        <v>C03540</v>
      </c>
      <c r="T2234" s="56">
        <f t="shared" si="385"/>
        <v>5</v>
      </c>
      <c r="U2234" s="57">
        <f t="shared" si="385"/>
        <v>5</v>
      </c>
      <c r="V2234" s="51" t="str">
        <f t="shared" si="386"/>
        <v>Champions</v>
      </c>
    </row>
    <row r="2235" spans="2:22" x14ac:dyDescent="0.25">
      <c r="B2235" t="s">
        <v>2273</v>
      </c>
      <c r="C2235" s="40">
        <v>45742</v>
      </c>
      <c r="D2235" s="2">
        <v>1</v>
      </c>
      <c r="E2235" s="4">
        <v>347.45</v>
      </c>
      <c r="F2235" s="4"/>
      <c r="G2235" s="4" t="str">
        <f t="shared" si="376"/>
        <v>C03545</v>
      </c>
      <c r="H2235" s="40">
        <f t="shared" si="377"/>
        <v>45742</v>
      </c>
      <c r="I2235" s="2">
        <f t="shared" si="378"/>
        <v>1</v>
      </c>
      <c r="J2235" s="4">
        <f t="shared" si="379"/>
        <v>347.45</v>
      </c>
      <c r="K2235">
        <f t="shared" si="380"/>
        <v>3</v>
      </c>
      <c r="L2235">
        <f t="shared" si="381"/>
        <v>3</v>
      </c>
      <c r="M2235">
        <f t="shared" si="382"/>
        <v>2</v>
      </c>
      <c r="N2235" s="53">
        <f t="shared" si="383"/>
        <v>2.6666666666666665</v>
      </c>
      <c r="S2235" s="55" t="str">
        <f t="shared" si="384"/>
        <v>C03545</v>
      </c>
      <c r="T2235" s="56">
        <f t="shared" si="385"/>
        <v>2.6666666666666665</v>
      </c>
      <c r="U2235" s="57">
        <f t="shared" si="385"/>
        <v>2.6666666666666665</v>
      </c>
      <c r="V2235" s="51" t="str">
        <f t="shared" si="386"/>
        <v>At Risk Customers</v>
      </c>
    </row>
    <row r="2236" spans="2:22" x14ac:dyDescent="0.25">
      <c r="B2236" t="s">
        <v>2274</v>
      </c>
      <c r="C2236" s="40">
        <v>45343</v>
      </c>
      <c r="D2236" s="2">
        <v>1</v>
      </c>
      <c r="E2236" s="4">
        <v>359.03</v>
      </c>
      <c r="F2236" s="4"/>
      <c r="G2236" s="4" t="str">
        <f t="shared" si="376"/>
        <v>C03546</v>
      </c>
      <c r="H2236" s="40">
        <f t="shared" si="377"/>
        <v>45343</v>
      </c>
      <c r="I2236" s="2">
        <f t="shared" si="378"/>
        <v>1</v>
      </c>
      <c r="J2236" s="4">
        <f t="shared" si="379"/>
        <v>359.03</v>
      </c>
      <c r="K2236">
        <f t="shared" si="380"/>
        <v>2</v>
      </c>
      <c r="L2236">
        <f t="shared" si="381"/>
        <v>3</v>
      </c>
      <c r="M2236">
        <f t="shared" si="382"/>
        <v>2</v>
      </c>
      <c r="N2236" s="53">
        <f t="shared" si="383"/>
        <v>2.3333333333333335</v>
      </c>
      <c r="S2236" s="55" t="str">
        <f t="shared" si="384"/>
        <v>C03546</v>
      </c>
      <c r="T2236" s="56">
        <f t="shared" si="385"/>
        <v>2.3333333333333335</v>
      </c>
      <c r="U2236" s="57">
        <f t="shared" si="385"/>
        <v>2.3333333333333335</v>
      </c>
      <c r="V2236" s="51" t="str">
        <f t="shared" si="386"/>
        <v>At Risk Customers</v>
      </c>
    </row>
    <row r="2237" spans="2:22" x14ac:dyDescent="0.25">
      <c r="B2237" t="s">
        <v>2275</v>
      </c>
      <c r="C2237" s="40">
        <v>45902</v>
      </c>
      <c r="D2237" s="2">
        <v>3</v>
      </c>
      <c r="E2237" s="4">
        <v>650.61</v>
      </c>
      <c r="F2237" s="4"/>
      <c r="G2237" s="4" t="str">
        <f t="shared" si="376"/>
        <v>C03549</v>
      </c>
      <c r="H2237" s="40">
        <f t="shared" si="377"/>
        <v>45902</v>
      </c>
      <c r="I2237" s="2">
        <f t="shared" si="378"/>
        <v>3</v>
      </c>
      <c r="J2237" s="4">
        <f t="shared" si="379"/>
        <v>650.61</v>
      </c>
      <c r="K2237">
        <f t="shared" si="380"/>
        <v>4</v>
      </c>
      <c r="L2237">
        <f t="shared" si="381"/>
        <v>4</v>
      </c>
      <c r="M2237">
        <f t="shared" si="382"/>
        <v>3</v>
      </c>
      <c r="N2237" s="53">
        <f t="shared" si="383"/>
        <v>3.6666666666666665</v>
      </c>
      <c r="S2237" s="55" t="str">
        <f t="shared" si="384"/>
        <v>C03549</v>
      </c>
      <c r="T2237" s="56">
        <f t="shared" si="385"/>
        <v>3.6666666666666665</v>
      </c>
      <c r="U2237" s="57">
        <f t="shared" si="385"/>
        <v>3.6666666666666665</v>
      </c>
      <c r="V2237" s="51" t="str">
        <f t="shared" si="386"/>
        <v>Loyal or Potential Loyalists</v>
      </c>
    </row>
    <row r="2238" spans="2:22" x14ac:dyDescent="0.25">
      <c r="B2238" t="s">
        <v>2276</v>
      </c>
      <c r="C2238" s="40">
        <v>45910</v>
      </c>
      <c r="D2238" s="2">
        <v>2</v>
      </c>
      <c r="E2238" s="4">
        <v>5104.62</v>
      </c>
      <c r="F2238" s="4"/>
      <c r="G2238" s="4" t="str">
        <f t="shared" si="376"/>
        <v>C03550</v>
      </c>
      <c r="H2238" s="40">
        <f t="shared" si="377"/>
        <v>45910</v>
      </c>
      <c r="I2238" s="2">
        <f t="shared" si="378"/>
        <v>2</v>
      </c>
      <c r="J2238" s="4">
        <f t="shared" si="379"/>
        <v>5104.62</v>
      </c>
      <c r="K2238">
        <f t="shared" si="380"/>
        <v>4</v>
      </c>
      <c r="L2238">
        <f t="shared" si="381"/>
        <v>4</v>
      </c>
      <c r="M2238">
        <f t="shared" si="382"/>
        <v>5</v>
      </c>
      <c r="N2238" s="53">
        <f t="shared" si="383"/>
        <v>4.333333333333333</v>
      </c>
      <c r="S2238" s="55" t="str">
        <f t="shared" si="384"/>
        <v>C03550</v>
      </c>
      <c r="T2238" s="56">
        <f t="shared" si="385"/>
        <v>4.333333333333333</v>
      </c>
      <c r="U2238" s="57">
        <f t="shared" si="385"/>
        <v>4.333333333333333</v>
      </c>
      <c r="V2238" s="51" t="str">
        <f t="shared" si="386"/>
        <v>Champions</v>
      </c>
    </row>
    <row r="2239" spans="2:22" x14ac:dyDescent="0.25">
      <c r="B2239" t="s">
        <v>2277</v>
      </c>
      <c r="C2239" s="40">
        <v>45843</v>
      </c>
      <c r="D2239" s="2">
        <v>1</v>
      </c>
      <c r="E2239" s="4">
        <v>233.34</v>
      </c>
      <c r="F2239" s="4"/>
      <c r="G2239" s="4" t="str">
        <f t="shared" si="376"/>
        <v>C03552</v>
      </c>
      <c r="H2239" s="40">
        <f t="shared" si="377"/>
        <v>45843</v>
      </c>
      <c r="I2239" s="2">
        <f t="shared" si="378"/>
        <v>1</v>
      </c>
      <c r="J2239" s="4">
        <f t="shared" si="379"/>
        <v>233.34</v>
      </c>
      <c r="K2239">
        <f t="shared" si="380"/>
        <v>4</v>
      </c>
      <c r="L2239">
        <f t="shared" si="381"/>
        <v>3</v>
      </c>
      <c r="M2239">
        <f t="shared" si="382"/>
        <v>2</v>
      </c>
      <c r="N2239" s="53">
        <f t="shared" si="383"/>
        <v>3</v>
      </c>
      <c r="S2239" s="55" t="str">
        <f t="shared" si="384"/>
        <v>C03552</v>
      </c>
      <c r="T2239" s="56">
        <f t="shared" si="385"/>
        <v>3</v>
      </c>
      <c r="U2239" s="57">
        <f t="shared" si="385"/>
        <v>3</v>
      </c>
      <c r="V2239" s="51" t="str">
        <f t="shared" si="386"/>
        <v>At Risk Customers</v>
      </c>
    </row>
    <row r="2240" spans="2:22" x14ac:dyDescent="0.25">
      <c r="B2240" t="s">
        <v>2278</v>
      </c>
      <c r="C2240" s="40">
        <v>45957</v>
      </c>
      <c r="D2240" s="2">
        <v>1</v>
      </c>
      <c r="E2240" s="4">
        <v>113.62</v>
      </c>
      <c r="F2240" s="4"/>
      <c r="G2240" s="4" t="str">
        <f t="shared" si="376"/>
        <v>C03554</v>
      </c>
      <c r="H2240" s="40">
        <f t="shared" si="377"/>
        <v>45957</v>
      </c>
      <c r="I2240" s="2">
        <f t="shared" si="378"/>
        <v>1</v>
      </c>
      <c r="J2240" s="4">
        <f t="shared" si="379"/>
        <v>113.62</v>
      </c>
      <c r="K2240">
        <f t="shared" si="380"/>
        <v>5</v>
      </c>
      <c r="L2240">
        <f t="shared" si="381"/>
        <v>3</v>
      </c>
      <c r="M2240">
        <f t="shared" si="382"/>
        <v>1</v>
      </c>
      <c r="N2240" s="53">
        <f t="shared" si="383"/>
        <v>3</v>
      </c>
      <c r="S2240" s="55" t="str">
        <f t="shared" si="384"/>
        <v>C03554</v>
      </c>
      <c r="T2240" s="56">
        <f t="shared" si="385"/>
        <v>3</v>
      </c>
      <c r="U2240" s="57">
        <f t="shared" si="385"/>
        <v>3</v>
      </c>
      <c r="V2240" s="51" t="str">
        <f t="shared" si="386"/>
        <v>At Risk Customers</v>
      </c>
    </row>
    <row r="2241" spans="2:22" x14ac:dyDescent="0.25">
      <c r="B2241" t="s">
        <v>2279</v>
      </c>
      <c r="C2241" s="40">
        <v>46028</v>
      </c>
      <c r="D2241" s="2">
        <v>2</v>
      </c>
      <c r="E2241" s="4">
        <v>214.85</v>
      </c>
      <c r="F2241" s="4"/>
      <c r="G2241" s="4" t="str">
        <f t="shared" si="376"/>
        <v>C03555</v>
      </c>
      <c r="H2241" s="40">
        <f t="shared" si="377"/>
        <v>46028</v>
      </c>
      <c r="I2241" s="2">
        <f t="shared" si="378"/>
        <v>2</v>
      </c>
      <c r="J2241" s="4">
        <f t="shared" si="379"/>
        <v>214.85</v>
      </c>
      <c r="K2241">
        <f t="shared" si="380"/>
        <v>5</v>
      </c>
      <c r="L2241">
        <f t="shared" si="381"/>
        <v>4</v>
      </c>
      <c r="M2241">
        <f t="shared" si="382"/>
        <v>2</v>
      </c>
      <c r="N2241" s="53">
        <f t="shared" si="383"/>
        <v>3.6666666666666665</v>
      </c>
      <c r="S2241" s="55" t="str">
        <f t="shared" si="384"/>
        <v>C03555</v>
      </c>
      <c r="T2241" s="56">
        <f t="shared" si="385"/>
        <v>3.6666666666666665</v>
      </c>
      <c r="U2241" s="57">
        <f t="shared" si="385"/>
        <v>3.6666666666666665</v>
      </c>
      <c r="V2241" s="51" t="str">
        <f t="shared" si="386"/>
        <v>Loyal or Potential Loyalists</v>
      </c>
    </row>
    <row r="2242" spans="2:22" x14ac:dyDescent="0.25">
      <c r="B2242" t="s">
        <v>2280</v>
      </c>
      <c r="C2242" s="40">
        <v>46003</v>
      </c>
      <c r="D2242" s="2">
        <v>8</v>
      </c>
      <c r="E2242" s="4">
        <v>6521.9</v>
      </c>
      <c r="F2242" s="4"/>
      <c r="G2242" s="4" t="str">
        <f t="shared" si="376"/>
        <v>C03557</v>
      </c>
      <c r="H2242" s="40">
        <f t="shared" si="377"/>
        <v>46003</v>
      </c>
      <c r="I2242" s="2">
        <f t="shared" si="378"/>
        <v>8</v>
      </c>
      <c r="J2242" s="4">
        <f t="shared" si="379"/>
        <v>6521.9</v>
      </c>
      <c r="K2242">
        <f t="shared" si="380"/>
        <v>5</v>
      </c>
      <c r="L2242">
        <f t="shared" si="381"/>
        <v>5</v>
      </c>
      <c r="M2242">
        <f t="shared" si="382"/>
        <v>5</v>
      </c>
      <c r="N2242" s="53">
        <f t="shared" si="383"/>
        <v>5</v>
      </c>
      <c r="S2242" s="55" t="str">
        <f t="shared" si="384"/>
        <v>C03557</v>
      </c>
      <c r="T2242" s="56">
        <f t="shared" si="385"/>
        <v>5</v>
      </c>
      <c r="U2242" s="57">
        <f t="shared" si="385"/>
        <v>5</v>
      </c>
      <c r="V2242" s="51" t="str">
        <f t="shared" si="386"/>
        <v>Champions</v>
      </c>
    </row>
    <row r="2243" spans="2:22" x14ac:dyDescent="0.25">
      <c r="B2243" t="s">
        <v>2281</v>
      </c>
      <c r="C2243" s="40">
        <v>45167</v>
      </c>
      <c r="D2243" s="2">
        <v>2</v>
      </c>
      <c r="E2243" s="4">
        <v>3123.22</v>
      </c>
      <c r="F2243" s="4"/>
      <c r="G2243" s="4" t="str">
        <f t="shared" si="376"/>
        <v>C03558</v>
      </c>
      <c r="H2243" s="40">
        <f t="shared" si="377"/>
        <v>45167</v>
      </c>
      <c r="I2243" s="2">
        <f t="shared" si="378"/>
        <v>2</v>
      </c>
      <c r="J2243" s="4">
        <f t="shared" si="379"/>
        <v>3123.22</v>
      </c>
      <c r="K2243">
        <f t="shared" si="380"/>
        <v>1</v>
      </c>
      <c r="L2243">
        <f t="shared" si="381"/>
        <v>4</v>
      </c>
      <c r="M2243">
        <f t="shared" si="382"/>
        <v>4</v>
      </c>
      <c r="N2243" s="53">
        <f t="shared" si="383"/>
        <v>3</v>
      </c>
      <c r="S2243" s="55" t="str">
        <f t="shared" si="384"/>
        <v>C03558</v>
      </c>
      <c r="T2243" s="56">
        <f t="shared" si="385"/>
        <v>3</v>
      </c>
      <c r="U2243" s="57">
        <f t="shared" si="385"/>
        <v>3</v>
      </c>
      <c r="V2243" s="51" t="str">
        <f t="shared" si="386"/>
        <v>At Risk Customers</v>
      </c>
    </row>
    <row r="2244" spans="2:22" x14ac:dyDescent="0.25">
      <c r="B2244" t="s">
        <v>2282</v>
      </c>
      <c r="C2244" s="40">
        <v>45029</v>
      </c>
      <c r="D2244" s="2">
        <v>1</v>
      </c>
      <c r="E2244" s="4">
        <v>409.25</v>
      </c>
      <c r="F2244" s="4"/>
      <c r="G2244" s="4" t="str">
        <f t="shared" ref="G2244:G2307" si="387">B2244</f>
        <v>C03561</v>
      </c>
      <c r="H2244" s="40">
        <f t="shared" ref="H2244:H2307" si="388">C2244</f>
        <v>45029</v>
      </c>
      <c r="I2244" s="2">
        <f t="shared" ref="I2244:I2307" si="389">D2244</f>
        <v>1</v>
      </c>
      <c r="J2244" s="4">
        <f t="shared" ref="J2244:J2307" si="390">E2244</f>
        <v>409.25</v>
      </c>
      <c r="K2244">
        <f t="shared" ref="K2244:K2307" si="391">VLOOKUP(H2244,$P$5:$Q$9,2,TRUE)</f>
        <v>1</v>
      </c>
      <c r="L2244">
        <f t="shared" ref="L2244:L2307" si="392">VLOOKUP(I2244,$P$12:$Q$16,2,TRUE)</f>
        <v>3</v>
      </c>
      <c r="M2244">
        <f t="shared" ref="M2244:M2307" si="393">VLOOKUP(J2244,$P$19:$Q$23,2,TRUE)</f>
        <v>2</v>
      </c>
      <c r="N2244" s="53">
        <f t="shared" ref="N2244:N2307" si="394">(K2244+L2244+M2244)/3</f>
        <v>2</v>
      </c>
      <c r="S2244" s="55" t="str">
        <f t="shared" ref="S2244:S2307" si="395">G2244</f>
        <v>C03561</v>
      </c>
      <c r="T2244" s="56">
        <f t="shared" ref="T2244:U2307" si="396">$N2244</f>
        <v>2</v>
      </c>
      <c r="U2244" s="57">
        <f t="shared" si="396"/>
        <v>2</v>
      </c>
      <c r="V2244" s="51" t="str">
        <f t="shared" ref="V2244:V2307" si="397">IF(U2244&gt;4,"Champions",IF(AND(U2244&gt;3,U2244&lt;=4),"Loyal or Potential Loyalists",IF(AND(U2244&gt;2,U2244&lt;=3),"At Risk Customers","Lost Customers")))</f>
        <v>Lost Customers</v>
      </c>
    </row>
    <row r="2245" spans="2:22" x14ac:dyDescent="0.25">
      <c r="B2245" t="s">
        <v>2283</v>
      </c>
      <c r="C2245" s="40">
        <v>45442</v>
      </c>
      <c r="D2245" s="2">
        <v>1</v>
      </c>
      <c r="E2245" s="4">
        <v>91.56</v>
      </c>
      <c r="F2245" s="4"/>
      <c r="G2245" s="4" t="str">
        <f t="shared" si="387"/>
        <v>C03563</v>
      </c>
      <c r="H2245" s="40">
        <f t="shared" si="388"/>
        <v>45442</v>
      </c>
      <c r="I2245" s="2">
        <f t="shared" si="389"/>
        <v>1</v>
      </c>
      <c r="J2245" s="4">
        <f t="shared" si="390"/>
        <v>91.56</v>
      </c>
      <c r="K2245">
        <f t="shared" si="391"/>
        <v>2</v>
      </c>
      <c r="L2245">
        <f t="shared" si="392"/>
        <v>3</v>
      </c>
      <c r="M2245">
        <f t="shared" si="393"/>
        <v>1</v>
      </c>
      <c r="N2245" s="53">
        <f t="shared" si="394"/>
        <v>2</v>
      </c>
      <c r="S2245" s="55" t="str">
        <f t="shared" si="395"/>
        <v>C03563</v>
      </c>
      <c r="T2245" s="56">
        <f t="shared" si="396"/>
        <v>2</v>
      </c>
      <c r="U2245" s="57">
        <f t="shared" si="396"/>
        <v>2</v>
      </c>
      <c r="V2245" s="51" t="str">
        <f t="shared" si="397"/>
        <v>Lost Customers</v>
      </c>
    </row>
    <row r="2246" spans="2:22" x14ac:dyDescent="0.25">
      <c r="B2246" t="s">
        <v>2284</v>
      </c>
      <c r="C2246" s="40">
        <v>45870</v>
      </c>
      <c r="D2246" s="2">
        <v>1</v>
      </c>
      <c r="E2246" s="4">
        <v>1980.49</v>
      </c>
      <c r="F2246" s="4"/>
      <c r="G2246" s="4" t="str">
        <f t="shared" si="387"/>
        <v>C03565</v>
      </c>
      <c r="H2246" s="40">
        <f t="shared" si="388"/>
        <v>45870</v>
      </c>
      <c r="I2246" s="2">
        <f t="shared" si="389"/>
        <v>1</v>
      </c>
      <c r="J2246" s="4">
        <f t="shared" si="390"/>
        <v>1980.49</v>
      </c>
      <c r="K2246">
        <f t="shared" si="391"/>
        <v>4</v>
      </c>
      <c r="L2246">
        <f t="shared" si="392"/>
        <v>3</v>
      </c>
      <c r="M2246">
        <f t="shared" si="393"/>
        <v>4</v>
      </c>
      <c r="N2246" s="53">
        <f t="shared" si="394"/>
        <v>3.6666666666666665</v>
      </c>
      <c r="S2246" s="55" t="str">
        <f t="shared" si="395"/>
        <v>C03565</v>
      </c>
      <c r="T2246" s="56">
        <f t="shared" si="396"/>
        <v>3.6666666666666665</v>
      </c>
      <c r="U2246" s="57">
        <f t="shared" si="396"/>
        <v>3.6666666666666665</v>
      </c>
      <c r="V2246" s="51" t="str">
        <f t="shared" si="397"/>
        <v>Loyal or Potential Loyalists</v>
      </c>
    </row>
    <row r="2247" spans="2:22" x14ac:dyDescent="0.25">
      <c r="B2247" t="s">
        <v>2285</v>
      </c>
      <c r="C2247" s="40">
        <v>45887</v>
      </c>
      <c r="D2247" s="2">
        <v>7</v>
      </c>
      <c r="E2247" s="4">
        <v>5383.7</v>
      </c>
      <c r="F2247" s="4"/>
      <c r="G2247" s="4" t="str">
        <f t="shared" si="387"/>
        <v>C03566</v>
      </c>
      <c r="H2247" s="40">
        <f t="shared" si="388"/>
        <v>45887</v>
      </c>
      <c r="I2247" s="2">
        <f t="shared" si="389"/>
        <v>7</v>
      </c>
      <c r="J2247" s="4">
        <f t="shared" si="390"/>
        <v>5383.7</v>
      </c>
      <c r="K2247">
        <f t="shared" si="391"/>
        <v>4</v>
      </c>
      <c r="L2247">
        <f t="shared" si="392"/>
        <v>5</v>
      </c>
      <c r="M2247">
        <f t="shared" si="393"/>
        <v>5</v>
      </c>
      <c r="N2247" s="53">
        <f t="shared" si="394"/>
        <v>4.666666666666667</v>
      </c>
      <c r="S2247" s="55" t="str">
        <f t="shared" si="395"/>
        <v>C03566</v>
      </c>
      <c r="T2247" s="56">
        <f t="shared" si="396"/>
        <v>4.666666666666667</v>
      </c>
      <c r="U2247" s="57">
        <f t="shared" si="396"/>
        <v>4.666666666666667</v>
      </c>
      <c r="V2247" s="51" t="str">
        <f t="shared" si="397"/>
        <v>Champions</v>
      </c>
    </row>
    <row r="2248" spans="2:22" x14ac:dyDescent="0.25">
      <c r="B2248" t="s">
        <v>2286</v>
      </c>
      <c r="C2248" s="40">
        <v>45899</v>
      </c>
      <c r="D2248" s="2">
        <v>1</v>
      </c>
      <c r="E2248" s="4">
        <v>290.14999999999998</v>
      </c>
      <c r="F2248" s="4"/>
      <c r="G2248" s="4" t="str">
        <f t="shared" si="387"/>
        <v>C03567</v>
      </c>
      <c r="H2248" s="40">
        <f t="shared" si="388"/>
        <v>45899</v>
      </c>
      <c r="I2248" s="2">
        <f t="shared" si="389"/>
        <v>1</v>
      </c>
      <c r="J2248" s="4">
        <f t="shared" si="390"/>
        <v>290.14999999999998</v>
      </c>
      <c r="K2248">
        <f t="shared" si="391"/>
        <v>4</v>
      </c>
      <c r="L2248">
        <f t="shared" si="392"/>
        <v>3</v>
      </c>
      <c r="M2248">
        <f t="shared" si="393"/>
        <v>2</v>
      </c>
      <c r="N2248" s="53">
        <f t="shared" si="394"/>
        <v>3</v>
      </c>
      <c r="S2248" s="55" t="str">
        <f t="shared" si="395"/>
        <v>C03567</v>
      </c>
      <c r="T2248" s="56">
        <f t="shared" si="396"/>
        <v>3</v>
      </c>
      <c r="U2248" s="57">
        <f t="shared" si="396"/>
        <v>3</v>
      </c>
      <c r="V2248" s="51" t="str">
        <f t="shared" si="397"/>
        <v>At Risk Customers</v>
      </c>
    </row>
    <row r="2249" spans="2:22" x14ac:dyDescent="0.25">
      <c r="B2249" t="s">
        <v>2287</v>
      </c>
      <c r="C2249" s="40">
        <v>45695</v>
      </c>
      <c r="D2249" s="2">
        <v>1</v>
      </c>
      <c r="E2249" s="4">
        <v>4951.01</v>
      </c>
      <c r="F2249" s="4"/>
      <c r="G2249" s="4" t="str">
        <f t="shared" si="387"/>
        <v>C03569</v>
      </c>
      <c r="H2249" s="40">
        <f t="shared" si="388"/>
        <v>45695</v>
      </c>
      <c r="I2249" s="2">
        <f t="shared" si="389"/>
        <v>1</v>
      </c>
      <c r="J2249" s="4">
        <f t="shared" si="390"/>
        <v>4951.01</v>
      </c>
      <c r="K2249">
        <f t="shared" si="391"/>
        <v>3</v>
      </c>
      <c r="L2249">
        <f t="shared" si="392"/>
        <v>3</v>
      </c>
      <c r="M2249">
        <f t="shared" si="393"/>
        <v>5</v>
      </c>
      <c r="N2249" s="53">
        <f t="shared" si="394"/>
        <v>3.6666666666666665</v>
      </c>
      <c r="S2249" s="55" t="str">
        <f t="shared" si="395"/>
        <v>C03569</v>
      </c>
      <c r="T2249" s="56">
        <f t="shared" si="396"/>
        <v>3.6666666666666665</v>
      </c>
      <c r="U2249" s="57">
        <f t="shared" si="396"/>
        <v>3.6666666666666665</v>
      </c>
      <c r="V2249" s="51" t="str">
        <f t="shared" si="397"/>
        <v>Loyal or Potential Loyalists</v>
      </c>
    </row>
    <row r="2250" spans="2:22" x14ac:dyDescent="0.25">
      <c r="B2250" t="s">
        <v>2288</v>
      </c>
      <c r="C2250" s="40">
        <v>45349</v>
      </c>
      <c r="D2250" s="2">
        <v>1</v>
      </c>
      <c r="E2250" s="4">
        <v>68.59</v>
      </c>
      <c r="F2250" s="4"/>
      <c r="G2250" s="4" t="str">
        <f t="shared" si="387"/>
        <v>C03571</v>
      </c>
      <c r="H2250" s="40">
        <f t="shared" si="388"/>
        <v>45349</v>
      </c>
      <c r="I2250" s="2">
        <f t="shared" si="389"/>
        <v>1</v>
      </c>
      <c r="J2250" s="4">
        <f t="shared" si="390"/>
        <v>68.59</v>
      </c>
      <c r="K2250">
        <f t="shared" si="391"/>
        <v>2</v>
      </c>
      <c r="L2250">
        <f t="shared" si="392"/>
        <v>3</v>
      </c>
      <c r="M2250">
        <f t="shared" si="393"/>
        <v>1</v>
      </c>
      <c r="N2250" s="53">
        <f t="shared" si="394"/>
        <v>2</v>
      </c>
      <c r="S2250" s="55" t="str">
        <f t="shared" si="395"/>
        <v>C03571</v>
      </c>
      <c r="T2250" s="56">
        <f t="shared" si="396"/>
        <v>2</v>
      </c>
      <c r="U2250" s="57">
        <f t="shared" si="396"/>
        <v>2</v>
      </c>
      <c r="V2250" s="51" t="str">
        <f t="shared" si="397"/>
        <v>Lost Customers</v>
      </c>
    </row>
    <row r="2251" spans="2:22" x14ac:dyDescent="0.25">
      <c r="B2251" t="s">
        <v>2289</v>
      </c>
      <c r="C2251" s="40">
        <v>45862</v>
      </c>
      <c r="D2251" s="2">
        <v>4</v>
      </c>
      <c r="E2251" s="4">
        <v>3416.06</v>
      </c>
      <c r="F2251" s="4"/>
      <c r="G2251" s="4" t="str">
        <f t="shared" si="387"/>
        <v>C03572</v>
      </c>
      <c r="H2251" s="40">
        <f t="shared" si="388"/>
        <v>45862</v>
      </c>
      <c r="I2251" s="2">
        <f t="shared" si="389"/>
        <v>4</v>
      </c>
      <c r="J2251" s="4">
        <f t="shared" si="390"/>
        <v>3416.06</v>
      </c>
      <c r="K2251">
        <f t="shared" si="391"/>
        <v>4</v>
      </c>
      <c r="L2251">
        <f t="shared" si="392"/>
        <v>5</v>
      </c>
      <c r="M2251">
        <f t="shared" si="393"/>
        <v>4</v>
      </c>
      <c r="N2251" s="53">
        <f t="shared" si="394"/>
        <v>4.333333333333333</v>
      </c>
      <c r="S2251" s="55" t="str">
        <f t="shared" si="395"/>
        <v>C03572</v>
      </c>
      <c r="T2251" s="56">
        <f t="shared" si="396"/>
        <v>4.333333333333333</v>
      </c>
      <c r="U2251" s="57">
        <f t="shared" si="396"/>
        <v>4.333333333333333</v>
      </c>
      <c r="V2251" s="51" t="str">
        <f t="shared" si="397"/>
        <v>Champions</v>
      </c>
    </row>
    <row r="2252" spans="2:22" x14ac:dyDescent="0.25">
      <c r="B2252" t="s">
        <v>2290</v>
      </c>
      <c r="C2252" s="40">
        <v>45933</v>
      </c>
      <c r="D2252" s="2">
        <v>8</v>
      </c>
      <c r="E2252" s="4">
        <v>7692.45</v>
      </c>
      <c r="F2252" s="4"/>
      <c r="G2252" s="4" t="str">
        <f t="shared" si="387"/>
        <v>C03574</v>
      </c>
      <c r="H2252" s="40">
        <f t="shared" si="388"/>
        <v>45933</v>
      </c>
      <c r="I2252" s="2">
        <f t="shared" si="389"/>
        <v>8</v>
      </c>
      <c r="J2252" s="4">
        <f t="shared" si="390"/>
        <v>7692.45</v>
      </c>
      <c r="K2252">
        <f t="shared" si="391"/>
        <v>4</v>
      </c>
      <c r="L2252">
        <f t="shared" si="392"/>
        <v>5</v>
      </c>
      <c r="M2252">
        <f t="shared" si="393"/>
        <v>5</v>
      </c>
      <c r="N2252" s="53">
        <f t="shared" si="394"/>
        <v>4.666666666666667</v>
      </c>
      <c r="S2252" s="55" t="str">
        <f t="shared" si="395"/>
        <v>C03574</v>
      </c>
      <c r="T2252" s="56">
        <f t="shared" si="396"/>
        <v>4.666666666666667</v>
      </c>
      <c r="U2252" s="57">
        <f t="shared" si="396"/>
        <v>4.666666666666667</v>
      </c>
      <c r="V2252" s="51" t="str">
        <f t="shared" si="397"/>
        <v>Champions</v>
      </c>
    </row>
    <row r="2253" spans="2:22" x14ac:dyDescent="0.25">
      <c r="B2253" t="s">
        <v>2291</v>
      </c>
      <c r="C2253" s="40">
        <v>45196</v>
      </c>
      <c r="D2253" s="2">
        <v>1</v>
      </c>
      <c r="E2253" s="4">
        <v>199.43</v>
      </c>
      <c r="F2253" s="4"/>
      <c r="G2253" s="4" t="str">
        <f t="shared" si="387"/>
        <v>C03575</v>
      </c>
      <c r="H2253" s="40">
        <f t="shared" si="388"/>
        <v>45196</v>
      </c>
      <c r="I2253" s="2">
        <f t="shared" si="389"/>
        <v>1</v>
      </c>
      <c r="J2253" s="4">
        <f t="shared" si="390"/>
        <v>199.43</v>
      </c>
      <c r="K2253">
        <f t="shared" si="391"/>
        <v>1</v>
      </c>
      <c r="L2253">
        <f t="shared" si="392"/>
        <v>3</v>
      </c>
      <c r="M2253">
        <f t="shared" si="393"/>
        <v>2</v>
      </c>
      <c r="N2253" s="53">
        <f t="shared" si="394"/>
        <v>2</v>
      </c>
      <c r="S2253" s="55" t="str">
        <f t="shared" si="395"/>
        <v>C03575</v>
      </c>
      <c r="T2253" s="56">
        <f t="shared" si="396"/>
        <v>2</v>
      </c>
      <c r="U2253" s="57">
        <f t="shared" si="396"/>
        <v>2</v>
      </c>
      <c r="V2253" s="51" t="str">
        <f t="shared" si="397"/>
        <v>Lost Customers</v>
      </c>
    </row>
    <row r="2254" spans="2:22" x14ac:dyDescent="0.25">
      <c r="B2254" t="s">
        <v>2292</v>
      </c>
      <c r="C2254" s="40">
        <v>45788</v>
      </c>
      <c r="D2254" s="2">
        <v>2</v>
      </c>
      <c r="E2254" s="4">
        <v>1362.89</v>
      </c>
      <c r="F2254" s="4"/>
      <c r="G2254" s="4" t="str">
        <f t="shared" si="387"/>
        <v>C03576</v>
      </c>
      <c r="H2254" s="40">
        <f t="shared" si="388"/>
        <v>45788</v>
      </c>
      <c r="I2254" s="2">
        <f t="shared" si="389"/>
        <v>2</v>
      </c>
      <c r="J2254" s="4">
        <f t="shared" si="390"/>
        <v>1362.89</v>
      </c>
      <c r="K2254">
        <f t="shared" si="391"/>
        <v>3</v>
      </c>
      <c r="L2254">
        <f t="shared" si="392"/>
        <v>4</v>
      </c>
      <c r="M2254">
        <f t="shared" si="393"/>
        <v>4</v>
      </c>
      <c r="N2254" s="53">
        <f t="shared" si="394"/>
        <v>3.6666666666666665</v>
      </c>
      <c r="S2254" s="55" t="str">
        <f t="shared" si="395"/>
        <v>C03576</v>
      </c>
      <c r="T2254" s="56">
        <f t="shared" si="396"/>
        <v>3.6666666666666665</v>
      </c>
      <c r="U2254" s="57">
        <f t="shared" si="396"/>
        <v>3.6666666666666665</v>
      </c>
      <c r="V2254" s="51" t="str">
        <f t="shared" si="397"/>
        <v>Loyal or Potential Loyalists</v>
      </c>
    </row>
    <row r="2255" spans="2:22" x14ac:dyDescent="0.25">
      <c r="B2255" t="s">
        <v>2293</v>
      </c>
      <c r="C2255" s="40">
        <v>45463</v>
      </c>
      <c r="D2255" s="2">
        <v>1</v>
      </c>
      <c r="E2255" s="4">
        <v>1246.1300000000001</v>
      </c>
      <c r="F2255" s="4"/>
      <c r="G2255" s="4" t="str">
        <f t="shared" si="387"/>
        <v>C03577</v>
      </c>
      <c r="H2255" s="40">
        <f t="shared" si="388"/>
        <v>45463</v>
      </c>
      <c r="I2255" s="2">
        <f t="shared" si="389"/>
        <v>1</v>
      </c>
      <c r="J2255" s="4">
        <f t="shared" si="390"/>
        <v>1246.1300000000001</v>
      </c>
      <c r="K2255">
        <f t="shared" si="391"/>
        <v>2</v>
      </c>
      <c r="L2255">
        <f t="shared" si="392"/>
        <v>3</v>
      </c>
      <c r="M2255">
        <f t="shared" si="393"/>
        <v>4</v>
      </c>
      <c r="N2255" s="53">
        <f t="shared" si="394"/>
        <v>3</v>
      </c>
      <c r="S2255" s="55" t="str">
        <f t="shared" si="395"/>
        <v>C03577</v>
      </c>
      <c r="T2255" s="56">
        <f t="shared" si="396"/>
        <v>3</v>
      </c>
      <c r="U2255" s="57">
        <f t="shared" si="396"/>
        <v>3</v>
      </c>
      <c r="V2255" s="51" t="str">
        <f t="shared" si="397"/>
        <v>At Risk Customers</v>
      </c>
    </row>
    <row r="2256" spans="2:22" x14ac:dyDescent="0.25">
      <c r="B2256" t="s">
        <v>2294</v>
      </c>
      <c r="C2256" s="40">
        <v>45756</v>
      </c>
      <c r="D2256" s="2">
        <v>1</v>
      </c>
      <c r="E2256" s="4">
        <v>148.16</v>
      </c>
      <c r="F2256" s="4"/>
      <c r="G2256" s="4" t="str">
        <f t="shared" si="387"/>
        <v>C03581</v>
      </c>
      <c r="H2256" s="40">
        <f t="shared" si="388"/>
        <v>45756</v>
      </c>
      <c r="I2256" s="2">
        <f t="shared" si="389"/>
        <v>1</v>
      </c>
      <c r="J2256" s="4">
        <f t="shared" si="390"/>
        <v>148.16</v>
      </c>
      <c r="K2256">
        <f t="shared" si="391"/>
        <v>3</v>
      </c>
      <c r="L2256">
        <f t="shared" si="392"/>
        <v>3</v>
      </c>
      <c r="M2256">
        <f t="shared" si="393"/>
        <v>1</v>
      </c>
      <c r="N2256" s="53">
        <f t="shared" si="394"/>
        <v>2.3333333333333335</v>
      </c>
      <c r="S2256" s="55" t="str">
        <f t="shared" si="395"/>
        <v>C03581</v>
      </c>
      <c r="T2256" s="56">
        <f t="shared" si="396"/>
        <v>2.3333333333333335</v>
      </c>
      <c r="U2256" s="57">
        <f t="shared" si="396"/>
        <v>2.3333333333333335</v>
      </c>
      <c r="V2256" s="51" t="str">
        <f t="shared" si="397"/>
        <v>At Risk Customers</v>
      </c>
    </row>
    <row r="2257" spans="2:22" x14ac:dyDescent="0.25">
      <c r="B2257" t="s">
        <v>2295</v>
      </c>
      <c r="C2257" s="40">
        <v>45967</v>
      </c>
      <c r="D2257" s="2">
        <v>3</v>
      </c>
      <c r="E2257" s="4">
        <v>420.47</v>
      </c>
      <c r="F2257" s="4"/>
      <c r="G2257" s="4" t="str">
        <f t="shared" si="387"/>
        <v>C03583</v>
      </c>
      <c r="H2257" s="40">
        <f t="shared" si="388"/>
        <v>45967</v>
      </c>
      <c r="I2257" s="2">
        <f t="shared" si="389"/>
        <v>3</v>
      </c>
      <c r="J2257" s="4">
        <f t="shared" si="390"/>
        <v>420.47</v>
      </c>
      <c r="K2257">
        <f t="shared" si="391"/>
        <v>5</v>
      </c>
      <c r="L2257">
        <f t="shared" si="392"/>
        <v>4</v>
      </c>
      <c r="M2257">
        <f t="shared" si="393"/>
        <v>2</v>
      </c>
      <c r="N2257" s="53">
        <f t="shared" si="394"/>
        <v>3.6666666666666665</v>
      </c>
      <c r="S2257" s="55" t="str">
        <f t="shared" si="395"/>
        <v>C03583</v>
      </c>
      <c r="T2257" s="56">
        <f t="shared" si="396"/>
        <v>3.6666666666666665</v>
      </c>
      <c r="U2257" s="57">
        <f t="shared" si="396"/>
        <v>3.6666666666666665</v>
      </c>
      <c r="V2257" s="51" t="str">
        <f t="shared" si="397"/>
        <v>Loyal or Potential Loyalists</v>
      </c>
    </row>
    <row r="2258" spans="2:22" x14ac:dyDescent="0.25">
      <c r="B2258" t="s">
        <v>2296</v>
      </c>
      <c r="C2258" s="40">
        <v>45497</v>
      </c>
      <c r="D2258" s="2">
        <v>2</v>
      </c>
      <c r="E2258" s="4">
        <v>1076.52</v>
      </c>
      <c r="F2258" s="4"/>
      <c r="G2258" s="4" t="str">
        <f t="shared" si="387"/>
        <v>C03584</v>
      </c>
      <c r="H2258" s="40">
        <f t="shared" si="388"/>
        <v>45497</v>
      </c>
      <c r="I2258" s="2">
        <f t="shared" si="389"/>
        <v>2</v>
      </c>
      <c r="J2258" s="4">
        <f t="shared" si="390"/>
        <v>1076.52</v>
      </c>
      <c r="K2258">
        <f t="shared" si="391"/>
        <v>2</v>
      </c>
      <c r="L2258">
        <f t="shared" si="392"/>
        <v>4</v>
      </c>
      <c r="M2258">
        <f t="shared" si="393"/>
        <v>3</v>
      </c>
      <c r="N2258" s="53">
        <f t="shared" si="394"/>
        <v>3</v>
      </c>
      <c r="S2258" s="55" t="str">
        <f t="shared" si="395"/>
        <v>C03584</v>
      </c>
      <c r="T2258" s="56">
        <f t="shared" si="396"/>
        <v>3</v>
      </c>
      <c r="U2258" s="57">
        <f t="shared" si="396"/>
        <v>3</v>
      </c>
      <c r="V2258" s="51" t="str">
        <f t="shared" si="397"/>
        <v>At Risk Customers</v>
      </c>
    </row>
    <row r="2259" spans="2:22" x14ac:dyDescent="0.25">
      <c r="B2259" t="s">
        <v>2297</v>
      </c>
      <c r="C2259" s="40">
        <v>45957</v>
      </c>
      <c r="D2259" s="2">
        <v>3</v>
      </c>
      <c r="E2259" s="4">
        <v>762.02</v>
      </c>
      <c r="F2259" s="4"/>
      <c r="G2259" s="4" t="str">
        <f t="shared" si="387"/>
        <v>C03587</v>
      </c>
      <c r="H2259" s="40">
        <f t="shared" si="388"/>
        <v>45957</v>
      </c>
      <c r="I2259" s="2">
        <f t="shared" si="389"/>
        <v>3</v>
      </c>
      <c r="J2259" s="4">
        <f t="shared" si="390"/>
        <v>762.02</v>
      </c>
      <c r="K2259">
        <f t="shared" si="391"/>
        <v>5</v>
      </c>
      <c r="L2259">
        <f t="shared" si="392"/>
        <v>4</v>
      </c>
      <c r="M2259">
        <f t="shared" si="393"/>
        <v>3</v>
      </c>
      <c r="N2259" s="53">
        <f t="shared" si="394"/>
        <v>4</v>
      </c>
      <c r="S2259" s="55" t="str">
        <f t="shared" si="395"/>
        <v>C03587</v>
      </c>
      <c r="T2259" s="56">
        <f t="shared" si="396"/>
        <v>4</v>
      </c>
      <c r="U2259" s="57">
        <f t="shared" si="396"/>
        <v>4</v>
      </c>
      <c r="V2259" s="51" t="str">
        <f t="shared" si="397"/>
        <v>Loyal or Potential Loyalists</v>
      </c>
    </row>
    <row r="2260" spans="2:22" x14ac:dyDescent="0.25">
      <c r="B2260" t="s">
        <v>2298</v>
      </c>
      <c r="C2260" s="40">
        <v>45652</v>
      </c>
      <c r="D2260" s="2">
        <v>1</v>
      </c>
      <c r="E2260" s="4">
        <v>941.97</v>
      </c>
      <c r="F2260" s="4"/>
      <c r="G2260" s="4" t="str">
        <f t="shared" si="387"/>
        <v>C03588</v>
      </c>
      <c r="H2260" s="40">
        <f t="shared" si="388"/>
        <v>45652</v>
      </c>
      <c r="I2260" s="2">
        <f t="shared" si="389"/>
        <v>1</v>
      </c>
      <c r="J2260" s="4">
        <f t="shared" si="390"/>
        <v>941.97</v>
      </c>
      <c r="K2260">
        <f t="shared" si="391"/>
        <v>3</v>
      </c>
      <c r="L2260">
        <f t="shared" si="392"/>
        <v>3</v>
      </c>
      <c r="M2260">
        <f t="shared" si="393"/>
        <v>3</v>
      </c>
      <c r="N2260" s="53">
        <f t="shared" si="394"/>
        <v>3</v>
      </c>
      <c r="S2260" s="55" t="str">
        <f t="shared" si="395"/>
        <v>C03588</v>
      </c>
      <c r="T2260" s="56">
        <f t="shared" si="396"/>
        <v>3</v>
      </c>
      <c r="U2260" s="57">
        <f t="shared" si="396"/>
        <v>3</v>
      </c>
      <c r="V2260" s="51" t="str">
        <f t="shared" si="397"/>
        <v>At Risk Customers</v>
      </c>
    </row>
    <row r="2261" spans="2:22" x14ac:dyDescent="0.25">
      <c r="B2261" t="s">
        <v>2299</v>
      </c>
      <c r="C2261" s="40">
        <v>45895</v>
      </c>
      <c r="D2261" s="2">
        <v>2</v>
      </c>
      <c r="E2261" s="4">
        <v>2924.51</v>
      </c>
      <c r="F2261" s="4"/>
      <c r="G2261" s="4" t="str">
        <f t="shared" si="387"/>
        <v>C03589</v>
      </c>
      <c r="H2261" s="40">
        <f t="shared" si="388"/>
        <v>45895</v>
      </c>
      <c r="I2261" s="2">
        <f t="shared" si="389"/>
        <v>2</v>
      </c>
      <c r="J2261" s="4">
        <f t="shared" si="390"/>
        <v>2924.51</v>
      </c>
      <c r="K2261">
        <f t="shared" si="391"/>
        <v>4</v>
      </c>
      <c r="L2261">
        <f t="shared" si="392"/>
        <v>4</v>
      </c>
      <c r="M2261">
        <f t="shared" si="393"/>
        <v>4</v>
      </c>
      <c r="N2261" s="53">
        <f t="shared" si="394"/>
        <v>4</v>
      </c>
      <c r="S2261" s="55" t="str">
        <f t="shared" si="395"/>
        <v>C03589</v>
      </c>
      <c r="T2261" s="56">
        <f t="shared" si="396"/>
        <v>4</v>
      </c>
      <c r="U2261" s="57">
        <f t="shared" si="396"/>
        <v>4</v>
      </c>
      <c r="V2261" s="51" t="str">
        <f t="shared" si="397"/>
        <v>Loyal or Potential Loyalists</v>
      </c>
    </row>
    <row r="2262" spans="2:22" x14ac:dyDescent="0.25">
      <c r="B2262" t="s">
        <v>2300</v>
      </c>
      <c r="C2262" s="40">
        <v>44975</v>
      </c>
      <c r="D2262" s="2">
        <v>1</v>
      </c>
      <c r="E2262" s="4">
        <v>3228.11</v>
      </c>
      <c r="F2262" s="4"/>
      <c r="G2262" s="4" t="str">
        <f t="shared" si="387"/>
        <v>C03590</v>
      </c>
      <c r="H2262" s="40">
        <f t="shared" si="388"/>
        <v>44975</v>
      </c>
      <c r="I2262" s="2">
        <f t="shared" si="389"/>
        <v>1</v>
      </c>
      <c r="J2262" s="4">
        <f t="shared" si="390"/>
        <v>3228.11</v>
      </c>
      <c r="K2262">
        <f t="shared" si="391"/>
        <v>1</v>
      </c>
      <c r="L2262">
        <f t="shared" si="392"/>
        <v>3</v>
      </c>
      <c r="M2262">
        <f t="shared" si="393"/>
        <v>4</v>
      </c>
      <c r="N2262" s="53">
        <f t="shared" si="394"/>
        <v>2.6666666666666665</v>
      </c>
      <c r="S2262" s="55" t="str">
        <f t="shared" si="395"/>
        <v>C03590</v>
      </c>
      <c r="T2262" s="56">
        <f t="shared" si="396"/>
        <v>2.6666666666666665</v>
      </c>
      <c r="U2262" s="57">
        <f t="shared" si="396"/>
        <v>2.6666666666666665</v>
      </c>
      <c r="V2262" s="51" t="str">
        <f t="shared" si="397"/>
        <v>At Risk Customers</v>
      </c>
    </row>
    <row r="2263" spans="2:22" x14ac:dyDescent="0.25">
      <c r="B2263" t="s">
        <v>2301</v>
      </c>
      <c r="C2263" s="40">
        <v>45855</v>
      </c>
      <c r="D2263" s="2">
        <v>3</v>
      </c>
      <c r="E2263" s="4">
        <v>1203.6099999999999</v>
      </c>
      <c r="F2263" s="4"/>
      <c r="G2263" s="4" t="str">
        <f t="shared" si="387"/>
        <v>C03592</v>
      </c>
      <c r="H2263" s="40">
        <f t="shared" si="388"/>
        <v>45855</v>
      </c>
      <c r="I2263" s="2">
        <f t="shared" si="389"/>
        <v>3</v>
      </c>
      <c r="J2263" s="4">
        <f t="shared" si="390"/>
        <v>1203.6099999999999</v>
      </c>
      <c r="K2263">
        <f t="shared" si="391"/>
        <v>4</v>
      </c>
      <c r="L2263">
        <f t="shared" si="392"/>
        <v>4</v>
      </c>
      <c r="M2263">
        <f t="shared" si="393"/>
        <v>4</v>
      </c>
      <c r="N2263" s="53">
        <f t="shared" si="394"/>
        <v>4</v>
      </c>
      <c r="S2263" s="55" t="str">
        <f t="shared" si="395"/>
        <v>C03592</v>
      </c>
      <c r="T2263" s="56">
        <f t="shared" si="396"/>
        <v>4</v>
      </c>
      <c r="U2263" s="57">
        <f t="shared" si="396"/>
        <v>4</v>
      </c>
      <c r="V2263" s="51" t="str">
        <f t="shared" si="397"/>
        <v>Loyal or Potential Loyalists</v>
      </c>
    </row>
    <row r="2264" spans="2:22" x14ac:dyDescent="0.25">
      <c r="B2264" t="s">
        <v>2302</v>
      </c>
      <c r="C2264" s="40">
        <v>45068</v>
      </c>
      <c r="D2264" s="2">
        <v>1</v>
      </c>
      <c r="E2264" s="4">
        <v>235.46</v>
      </c>
      <c r="F2264" s="4"/>
      <c r="G2264" s="4" t="str">
        <f t="shared" si="387"/>
        <v>C03593</v>
      </c>
      <c r="H2264" s="40">
        <f t="shared" si="388"/>
        <v>45068</v>
      </c>
      <c r="I2264" s="2">
        <f t="shared" si="389"/>
        <v>1</v>
      </c>
      <c r="J2264" s="4">
        <f t="shared" si="390"/>
        <v>235.46</v>
      </c>
      <c r="K2264">
        <f t="shared" si="391"/>
        <v>1</v>
      </c>
      <c r="L2264">
        <f t="shared" si="392"/>
        <v>3</v>
      </c>
      <c r="M2264">
        <f t="shared" si="393"/>
        <v>2</v>
      </c>
      <c r="N2264" s="53">
        <f t="shared" si="394"/>
        <v>2</v>
      </c>
      <c r="S2264" s="55" t="str">
        <f t="shared" si="395"/>
        <v>C03593</v>
      </c>
      <c r="T2264" s="56">
        <f t="shared" si="396"/>
        <v>2</v>
      </c>
      <c r="U2264" s="57">
        <f t="shared" si="396"/>
        <v>2</v>
      </c>
      <c r="V2264" s="51" t="str">
        <f t="shared" si="397"/>
        <v>Lost Customers</v>
      </c>
    </row>
    <row r="2265" spans="2:22" x14ac:dyDescent="0.25">
      <c r="B2265" t="s">
        <v>2303</v>
      </c>
      <c r="C2265" s="40">
        <v>45557</v>
      </c>
      <c r="D2265" s="2">
        <v>1</v>
      </c>
      <c r="E2265" s="4">
        <v>49.86</v>
      </c>
      <c r="F2265" s="4"/>
      <c r="G2265" s="4" t="str">
        <f t="shared" si="387"/>
        <v>C03594</v>
      </c>
      <c r="H2265" s="40">
        <f t="shared" si="388"/>
        <v>45557</v>
      </c>
      <c r="I2265" s="2">
        <f t="shared" si="389"/>
        <v>1</v>
      </c>
      <c r="J2265" s="4">
        <f t="shared" si="390"/>
        <v>49.86</v>
      </c>
      <c r="K2265">
        <f t="shared" si="391"/>
        <v>2</v>
      </c>
      <c r="L2265">
        <f t="shared" si="392"/>
        <v>3</v>
      </c>
      <c r="M2265">
        <f t="shared" si="393"/>
        <v>1</v>
      </c>
      <c r="N2265" s="53">
        <f t="shared" si="394"/>
        <v>2</v>
      </c>
      <c r="S2265" s="55" t="str">
        <f t="shared" si="395"/>
        <v>C03594</v>
      </c>
      <c r="T2265" s="56">
        <f t="shared" si="396"/>
        <v>2</v>
      </c>
      <c r="U2265" s="57">
        <f t="shared" si="396"/>
        <v>2</v>
      </c>
      <c r="V2265" s="51" t="str">
        <f t="shared" si="397"/>
        <v>Lost Customers</v>
      </c>
    </row>
    <row r="2266" spans="2:22" x14ac:dyDescent="0.25">
      <c r="B2266" t="s">
        <v>2304</v>
      </c>
      <c r="C2266" s="40">
        <v>45724</v>
      </c>
      <c r="D2266" s="2">
        <v>1</v>
      </c>
      <c r="E2266" s="4">
        <v>93.69</v>
      </c>
      <c r="F2266" s="4"/>
      <c r="G2266" s="4" t="str">
        <f t="shared" si="387"/>
        <v>C03595</v>
      </c>
      <c r="H2266" s="40">
        <f t="shared" si="388"/>
        <v>45724</v>
      </c>
      <c r="I2266" s="2">
        <f t="shared" si="389"/>
        <v>1</v>
      </c>
      <c r="J2266" s="4">
        <f t="shared" si="390"/>
        <v>93.69</v>
      </c>
      <c r="K2266">
        <f t="shared" si="391"/>
        <v>3</v>
      </c>
      <c r="L2266">
        <f t="shared" si="392"/>
        <v>3</v>
      </c>
      <c r="M2266">
        <f t="shared" si="393"/>
        <v>1</v>
      </c>
      <c r="N2266" s="53">
        <f t="shared" si="394"/>
        <v>2.3333333333333335</v>
      </c>
      <c r="S2266" s="55" t="str">
        <f t="shared" si="395"/>
        <v>C03595</v>
      </c>
      <c r="T2266" s="56">
        <f t="shared" si="396"/>
        <v>2.3333333333333335</v>
      </c>
      <c r="U2266" s="57">
        <f t="shared" si="396"/>
        <v>2.3333333333333335</v>
      </c>
      <c r="V2266" s="51" t="str">
        <f t="shared" si="397"/>
        <v>At Risk Customers</v>
      </c>
    </row>
    <row r="2267" spans="2:22" x14ac:dyDescent="0.25">
      <c r="B2267" t="s">
        <v>2305</v>
      </c>
      <c r="C2267" s="40">
        <v>46000</v>
      </c>
      <c r="D2267" s="2">
        <v>6</v>
      </c>
      <c r="E2267" s="4">
        <v>1136.3</v>
      </c>
      <c r="F2267" s="4"/>
      <c r="G2267" s="4" t="str">
        <f t="shared" si="387"/>
        <v>C03596</v>
      </c>
      <c r="H2267" s="40">
        <f t="shared" si="388"/>
        <v>46000</v>
      </c>
      <c r="I2267" s="2">
        <f t="shared" si="389"/>
        <v>6</v>
      </c>
      <c r="J2267" s="4">
        <f t="shared" si="390"/>
        <v>1136.3</v>
      </c>
      <c r="K2267">
        <f t="shared" si="391"/>
        <v>5</v>
      </c>
      <c r="L2267">
        <f t="shared" si="392"/>
        <v>5</v>
      </c>
      <c r="M2267">
        <f t="shared" si="393"/>
        <v>3</v>
      </c>
      <c r="N2267" s="53">
        <f t="shared" si="394"/>
        <v>4.333333333333333</v>
      </c>
      <c r="S2267" s="55" t="str">
        <f t="shared" si="395"/>
        <v>C03596</v>
      </c>
      <c r="T2267" s="56">
        <f t="shared" si="396"/>
        <v>4.333333333333333</v>
      </c>
      <c r="U2267" s="57">
        <f t="shared" si="396"/>
        <v>4.333333333333333</v>
      </c>
      <c r="V2267" s="51" t="str">
        <f t="shared" si="397"/>
        <v>Champions</v>
      </c>
    </row>
    <row r="2268" spans="2:22" x14ac:dyDescent="0.25">
      <c r="B2268" t="s">
        <v>2306</v>
      </c>
      <c r="C2268" s="40">
        <v>45905</v>
      </c>
      <c r="D2268" s="2">
        <v>1</v>
      </c>
      <c r="E2268" s="4">
        <v>115.09</v>
      </c>
      <c r="F2268" s="4"/>
      <c r="G2268" s="4" t="str">
        <f t="shared" si="387"/>
        <v>C03597</v>
      </c>
      <c r="H2268" s="40">
        <f t="shared" si="388"/>
        <v>45905</v>
      </c>
      <c r="I2268" s="2">
        <f t="shared" si="389"/>
        <v>1</v>
      </c>
      <c r="J2268" s="4">
        <f t="shared" si="390"/>
        <v>115.09</v>
      </c>
      <c r="K2268">
        <f t="shared" si="391"/>
        <v>4</v>
      </c>
      <c r="L2268">
        <f t="shared" si="392"/>
        <v>3</v>
      </c>
      <c r="M2268">
        <f t="shared" si="393"/>
        <v>1</v>
      </c>
      <c r="N2268" s="53">
        <f t="shared" si="394"/>
        <v>2.6666666666666665</v>
      </c>
      <c r="S2268" s="55" t="str">
        <f t="shared" si="395"/>
        <v>C03597</v>
      </c>
      <c r="T2268" s="56">
        <f t="shared" si="396"/>
        <v>2.6666666666666665</v>
      </c>
      <c r="U2268" s="57">
        <f t="shared" si="396"/>
        <v>2.6666666666666665</v>
      </c>
      <c r="V2268" s="51" t="str">
        <f t="shared" si="397"/>
        <v>At Risk Customers</v>
      </c>
    </row>
    <row r="2269" spans="2:22" x14ac:dyDescent="0.25">
      <c r="B2269" t="s">
        <v>2307</v>
      </c>
      <c r="C2269" s="40">
        <v>45259</v>
      </c>
      <c r="D2269" s="2">
        <v>4</v>
      </c>
      <c r="E2269" s="4">
        <v>825.11</v>
      </c>
      <c r="F2269" s="4"/>
      <c r="G2269" s="4" t="str">
        <f t="shared" si="387"/>
        <v>C03598</v>
      </c>
      <c r="H2269" s="40">
        <f t="shared" si="388"/>
        <v>45259</v>
      </c>
      <c r="I2269" s="2">
        <f t="shared" si="389"/>
        <v>4</v>
      </c>
      <c r="J2269" s="4">
        <f t="shared" si="390"/>
        <v>825.11</v>
      </c>
      <c r="K2269">
        <f t="shared" si="391"/>
        <v>1</v>
      </c>
      <c r="L2269">
        <f t="shared" si="392"/>
        <v>5</v>
      </c>
      <c r="M2269">
        <f t="shared" si="393"/>
        <v>3</v>
      </c>
      <c r="N2269" s="53">
        <f t="shared" si="394"/>
        <v>3</v>
      </c>
      <c r="S2269" s="55" t="str">
        <f t="shared" si="395"/>
        <v>C03598</v>
      </c>
      <c r="T2269" s="56">
        <f t="shared" si="396"/>
        <v>3</v>
      </c>
      <c r="U2269" s="57">
        <f t="shared" si="396"/>
        <v>3</v>
      </c>
      <c r="V2269" s="51" t="str">
        <f t="shared" si="397"/>
        <v>At Risk Customers</v>
      </c>
    </row>
    <row r="2270" spans="2:22" x14ac:dyDescent="0.25">
      <c r="B2270" t="s">
        <v>2308</v>
      </c>
      <c r="C2270" s="40">
        <v>46028</v>
      </c>
      <c r="D2270" s="2">
        <v>110</v>
      </c>
      <c r="E2270" s="4">
        <v>75332.91</v>
      </c>
      <c r="F2270" s="4"/>
      <c r="G2270" s="4" t="str">
        <f t="shared" si="387"/>
        <v>C03600</v>
      </c>
      <c r="H2270" s="40">
        <f t="shared" si="388"/>
        <v>46028</v>
      </c>
      <c r="I2270" s="2">
        <f t="shared" si="389"/>
        <v>110</v>
      </c>
      <c r="J2270" s="4">
        <f t="shared" si="390"/>
        <v>75332.91</v>
      </c>
      <c r="K2270">
        <f t="shared" si="391"/>
        <v>5</v>
      </c>
      <c r="L2270">
        <f t="shared" si="392"/>
        <v>5</v>
      </c>
      <c r="M2270">
        <f t="shared" si="393"/>
        <v>5</v>
      </c>
      <c r="N2270" s="53">
        <f t="shared" si="394"/>
        <v>5</v>
      </c>
      <c r="S2270" s="55" t="str">
        <f t="shared" si="395"/>
        <v>C03600</v>
      </c>
      <c r="T2270" s="56">
        <f t="shared" si="396"/>
        <v>5</v>
      </c>
      <c r="U2270" s="57">
        <f t="shared" si="396"/>
        <v>5</v>
      </c>
      <c r="V2270" s="51" t="str">
        <f t="shared" si="397"/>
        <v>Champions</v>
      </c>
    </row>
    <row r="2271" spans="2:22" x14ac:dyDescent="0.25">
      <c r="B2271" t="s">
        <v>2309</v>
      </c>
      <c r="C2271" s="40">
        <v>46006</v>
      </c>
      <c r="D2271" s="2">
        <v>1</v>
      </c>
      <c r="E2271" s="4">
        <v>204.67</v>
      </c>
      <c r="F2271" s="4"/>
      <c r="G2271" s="4" t="str">
        <f t="shared" si="387"/>
        <v>C03601</v>
      </c>
      <c r="H2271" s="40">
        <f t="shared" si="388"/>
        <v>46006</v>
      </c>
      <c r="I2271" s="2">
        <f t="shared" si="389"/>
        <v>1</v>
      </c>
      <c r="J2271" s="4">
        <f t="shared" si="390"/>
        <v>204.67</v>
      </c>
      <c r="K2271">
        <f t="shared" si="391"/>
        <v>5</v>
      </c>
      <c r="L2271">
        <f t="shared" si="392"/>
        <v>3</v>
      </c>
      <c r="M2271">
        <f t="shared" si="393"/>
        <v>2</v>
      </c>
      <c r="N2271" s="53">
        <f t="shared" si="394"/>
        <v>3.3333333333333335</v>
      </c>
      <c r="S2271" s="55" t="str">
        <f t="shared" si="395"/>
        <v>C03601</v>
      </c>
      <c r="T2271" s="56">
        <f t="shared" si="396"/>
        <v>3.3333333333333335</v>
      </c>
      <c r="U2271" s="57">
        <f t="shared" si="396"/>
        <v>3.3333333333333335</v>
      </c>
      <c r="V2271" s="51" t="str">
        <f t="shared" si="397"/>
        <v>Loyal or Potential Loyalists</v>
      </c>
    </row>
    <row r="2272" spans="2:22" x14ac:dyDescent="0.25">
      <c r="B2272" t="s">
        <v>2310</v>
      </c>
      <c r="C2272" s="40">
        <v>45920</v>
      </c>
      <c r="D2272" s="2">
        <v>11</v>
      </c>
      <c r="E2272" s="4">
        <v>13099.8</v>
      </c>
      <c r="F2272" s="4"/>
      <c r="G2272" s="4" t="str">
        <f t="shared" si="387"/>
        <v>C03602</v>
      </c>
      <c r="H2272" s="40">
        <f t="shared" si="388"/>
        <v>45920</v>
      </c>
      <c r="I2272" s="2">
        <f t="shared" si="389"/>
        <v>11</v>
      </c>
      <c r="J2272" s="4">
        <f t="shared" si="390"/>
        <v>13099.8</v>
      </c>
      <c r="K2272">
        <f t="shared" si="391"/>
        <v>4</v>
      </c>
      <c r="L2272">
        <f t="shared" si="392"/>
        <v>5</v>
      </c>
      <c r="M2272">
        <f t="shared" si="393"/>
        <v>5</v>
      </c>
      <c r="N2272" s="53">
        <f t="shared" si="394"/>
        <v>4.666666666666667</v>
      </c>
      <c r="S2272" s="55" t="str">
        <f t="shared" si="395"/>
        <v>C03602</v>
      </c>
      <c r="T2272" s="56">
        <f t="shared" si="396"/>
        <v>4.666666666666667</v>
      </c>
      <c r="U2272" s="57">
        <f t="shared" si="396"/>
        <v>4.666666666666667</v>
      </c>
      <c r="V2272" s="51" t="str">
        <f t="shared" si="397"/>
        <v>Champions</v>
      </c>
    </row>
    <row r="2273" spans="2:22" x14ac:dyDescent="0.25">
      <c r="B2273" t="s">
        <v>2311</v>
      </c>
      <c r="C2273" s="40">
        <v>46012</v>
      </c>
      <c r="D2273" s="2">
        <v>147</v>
      </c>
      <c r="E2273" s="4">
        <v>104881.35</v>
      </c>
      <c r="F2273" s="4"/>
      <c r="G2273" s="4" t="str">
        <f t="shared" si="387"/>
        <v>C03604</v>
      </c>
      <c r="H2273" s="40">
        <f t="shared" si="388"/>
        <v>46012</v>
      </c>
      <c r="I2273" s="2">
        <f t="shared" si="389"/>
        <v>147</v>
      </c>
      <c r="J2273" s="4">
        <f t="shared" si="390"/>
        <v>104881.35</v>
      </c>
      <c r="K2273">
        <f t="shared" si="391"/>
        <v>5</v>
      </c>
      <c r="L2273">
        <f t="shared" si="392"/>
        <v>5</v>
      </c>
      <c r="M2273">
        <f t="shared" si="393"/>
        <v>5</v>
      </c>
      <c r="N2273" s="53">
        <f t="shared" si="394"/>
        <v>5</v>
      </c>
      <c r="S2273" s="55" t="str">
        <f t="shared" si="395"/>
        <v>C03604</v>
      </c>
      <c r="T2273" s="56">
        <f t="shared" si="396"/>
        <v>5</v>
      </c>
      <c r="U2273" s="57">
        <f t="shared" si="396"/>
        <v>5</v>
      </c>
      <c r="V2273" s="51" t="str">
        <f t="shared" si="397"/>
        <v>Champions</v>
      </c>
    </row>
    <row r="2274" spans="2:22" x14ac:dyDescent="0.25">
      <c r="B2274" t="s">
        <v>2312</v>
      </c>
      <c r="C2274" s="40">
        <v>45899</v>
      </c>
      <c r="D2274" s="2">
        <v>2</v>
      </c>
      <c r="E2274" s="4">
        <v>909.98</v>
      </c>
      <c r="F2274" s="4"/>
      <c r="G2274" s="4" t="str">
        <f t="shared" si="387"/>
        <v>C03606</v>
      </c>
      <c r="H2274" s="40">
        <f t="shared" si="388"/>
        <v>45899</v>
      </c>
      <c r="I2274" s="2">
        <f t="shared" si="389"/>
        <v>2</v>
      </c>
      <c r="J2274" s="4">
        <f t="shared" si="390"/>
        <v>909.98</v>
      </c>
      <c r="K2274">
        <f t="shared" si="391"/>
        <v>4</v>
      </c>
      <c r="L2274">
        <f t="shared" si="392"/>
        <v>4</v>
      </c>
      <c r="M2274">
        <f t="shared" si="393"/>
        <v>3</v>
      </c>
      <c r="N2274" s="53">
        <f t="shared" si="394"/>
        <v>3.6666666666666665</v>
      </c>
      <c r="S2274" s="55" t="str">
        <f t="shared" si="395"/>
        <v>C03606</v>
      </c>
      <c r="T2274" s="56">
        <f t="shared" si="396"/>
        <v>3.6666666666666665</v>
      </c>
      <c r="U2274" s="57">
        <f t="shared" si="396"/>
        <v>3.6666666666666665</v>
      </c>
      <c r="V2274" s="51" t="str">
        <f t="shared" si="397"/>
        <v>Loyal or Potential Loyalists</v>
      </c>
    </row>
    <row r="2275" spans="2:22" x14ac:dyDescent="0.25">
      <c r="B2275" t="s">
        <v>2313</v>
      </c>
      <c r="C2275" s="40">
        <v>45856</v>
      </c>
      <c r="D2275" s="2">
        <v>4</v>
      </c>
      <c r="E2275" s="4">
        <v>1028.31</v>
      </c>
      <c r="F2275" s="4"/>
      <c r="G2275" s="4" t="str">
        <f t="shared" si="387"/>
        <v>C03608</v>
      </c>
      <c r="H2275" s="40">
        <f t="shared" si="388"/>
        <v>45856</v>
      </c>
      <c r="I2275" s="2">
        <f t="shared" si="389"/>
        <v>4</v>
      </c>
      <c r="J2275" s="4">
        <f t="shared" si="390"/>
        <v>1028.31</v>
      </c>
      <c r="K2275">
        <f t="shared" si="391"/>
        <v>4</v>
      </c>
      <c r="L2275">
        <f t="shared" si="392"/>
        <v>5</v>
      </c>
      <c r="M2275">
        <f t="shared" si="393"/>
        <v>3</v>
      </c>
      <c r="N2275" s="53">
        <f t="shared" si="394"/>
        <v>4</v>
      </c>
      <c r="S2275" s="55" t="str">
        <f t="shared" si="395"/>
        <v>C03608</v>
      </c>
      <c r="T2275" s="56">
        <f t="shared" si="396"/>
        <v>4</v>
      </c>
      <c r="U2275" s="57">
        <f t="shared" si="396"/>
        <v>4</v>
      </c>
      <c r="V2275" s="51" t="str">
        <f t="shared" si="397"/>
        <v>Loyal or Potential Loyalists</v>
      </c>
    </row>
    <row r="2276" spans="2:22" x14ac:dyDescent="0.25">
      <c r="B2276" t="s">
        <v>2314</v>
      </c>
      <c r="C2276" s="40">
        <v>45738</v>
      </c>
      <c r="D2276" s="2">
        <v>3</v>
      </c>
      <c r="E2276" s="4">
        <v>2184.34</v>
      </c>
      <c r="F2276" s="4"/>
      <c r="G2276" s="4" t="str">
        <f t="shared" si="387"/>
        <v>C03611</v>
      </c>
      <c r="H2276" s="40">
        <f t="shared" si="388"/>
        <v>45738</v>
      </c>
      <c r="I2276" s="2">
        <f t="shared" si="389"/>
        <v>3</v>
      </c>
      <c r="J2276" s="4">
        <f t="shared" si="390"/>
        <v>2184.34</v>
      </c>
      <c r="K2276">
        <f t="shared" si="391"/>
        <v>3</v>
      </c>
      <c r="L2276">
        <f t="shared" si="392"/>
        <v>4</v>
      </c>
      <c r="M2276">
        <f t="shared" si="393"/>
        <v>4</v>
      </c>
      <c r="N2276" s="53">
        <f t="shared" si="394"/>
        <v>3.6666666666666665</v>
      </c>
      <c r="S2276" s="55" t="str">
        <f t="shared" si="395"/>
        <v>C03611</v>
      </c>
      <c r="T2276" s="56">
        <f t="shared" si="396"/>
        <v>3.6666666666666665</v>
      </c>
      <c r="U2276" s="57">
        <f t="shared" si="396"/>
        <v>3.6666666666666665</v>
      </c>
      <c r="V2276" s="51" t="str">
        <f t="shared" si="397"/>
        <v>Loyal or Potential Loyalists</v>
      </c>
    </row>
    <row r="2277" spans="2:22" x14ac:dyDescent="0.25">
      <c r="B2277" t="s">
        <v>2315</v>
      </c>
      <c r="C2277" s="40">
        <v>45982</v>
      </c>
      <c r="D2277" s="2">
        <v>3</v>
      </c>
      <c r="E2277" s="4">
        <v>833.6</v>
      </c>
      <c r="F2277" s="4"/>
      <c r="G2277" s="4" t="str">
        <f t="shared" si="387"/>
        <v>C03612</v>
      </c>
      <c r="H2277" s="40">
        <f t="shared" si="388"/>
        <v>45982</v>
      </c>
      <c r="I2277" s="2">
        <f t="shared" si="389"/>
        <v>3</v>
      </c>
      <c r="J2277" s="4">
        <f t="shared" si="390"/>
        <v>833.6</v>
      </c>
      <c r="K2277">
        <f t="shared" si="391"/>
        <v>5</v>
      </c>
      <c r="L2277">
        <f t="shared" si="392"/>
        <v>4</v>
      </c>
      <c r="M2277">
        <f t="shared" si="393"/>
        <v>3</v>
      </c>
      <c r="N2277" s="53">
        <f t="shared" si="394"/>
        <v>4</v>
      </c>
      <c r="S2277" s="55" t="str">
        <f t="shared" si="395"/>
        <v>C03612</v>
      </c>
      <c r="T2277" s="56">
        <f t="shared" si="396"/>
        <v>4</v>
      </c>
      <c r="U2277" s="57">
        <f t="shared" si="396"/>
        <v>4</v>
      </c>
      <c r="V2277" s="51" t="str">
        <f t="shared" si="397"/>
        <v>Loyal or Potential Loyalists</v>
      </c>
    </row>
    <row r="2278" spans="2:22" x14ac:dyDescent="0.25">
      <c r="B2278" t="s">
        <v>2316</v>
      </c>
      <c r="C2278" s="40">
        <v>45777</v>
      </c>
      <c r="D2278" s="2">
        <v>2</v>
      </c>
      <c r="E2278" s="4">
        <v>540.91</v>
      </c>
      <c r="F2278" s="4"/>
      <c r="G2278" s="4" t="str">
        <f t="shared" si="387"/>
        <v>C03613</v>
      </c>
      <c r="H2278" s="40">
        <f t="shared" si="388"/>
        <v>45777</v>
      </c>
      <c r="I2278" s="2">
        <f t="shared" si="389"/>
        <v>2</v>
      </c>
      <c r="J2278" s="4">
        <f t="shared" si="390"/>
        <v>540.91</v>
      </c>
      <c r="K2278">
        <f t="shared" si="391"/>
        <v>3</v>
      </c>
      <c r="L2278">
        <f t="shared" si="392"/>
        <v>4</v>
      </c>
      <c r="M2278">
        <f t="shared" si="393"/>
        <v>3</v>
      </c>
      <c r="N2278" s="53">
        <f t="shared" si="394"/>
        <v>3.3333333333333335</v>
      </c>
      <c r="S2278" s="55" t="str">
        <f t="shared" si="395"/>
        <v>C03613</v>
      </c>
      <c r="T2278" s="56">
        <f t="shared" si="396"/>
        <v>3.3333333333333335</v>
      </c>
      <c r="U2278" s="57">
        <f t="shared" si="396"/>
        <v>3.3333333333333335</v>
      </c>
      <c r="V2278" s="51" t="str">
        <f t="shared" si="397"/>
        <v>Loyal or Potential Loyalists</v>
      </c>
    </row>
    <row r="2279" spans="2:22" x14ac:dyDescent="0.25">
      <c r="B2279" t="s">
        <v>2317</v>
      </c>
      <c r="C2279" s="40">
        <v>45947</v>
      </c>
      <c r="D2279" s="2">
        <v>2</v>
      </c>
      <c r="E2279" s="4">
        <v>568.83000000000004</v>
      </c>
      <c r="F2279" s="4"/>
      <c r="G2279" s="4" t="str">
        <f t="shared" si="387"/>
        <v>C03615</v>
      </c>
      <c r="H2279" s="40">
        <f t="shared" si="388"/>
        <v>45947</v>
      </c>
      <c r="I2279" s="2">
        <f t="shared" si="389"/>
        <v>2</v>
      </c>
      <c r="J2279" s="4">
        <f t="shared" si="390"/>
        <v>568.83000000000004</v>
      </c>
      <c r="K2279">
        <f t="shared" si="391"/>
        <v>5</v>
      </c>
      <c r="L2279">
        <f t="shared" si="392"/>
        <v>4</v>
      </c>
      <c r="M2279">
        <f t="shared" si="393"/>
        <v>3</v>
      </c>
      <c r="N2279" s="53">
        <f t="shared" si="394"/>
        <v>4</v>
      </c>
      <c r="S2279" s="55" t="str">
        <f t="shared" si="395"/>
        <v>C03615</v>
      </c>
      <c r="T2279" s="56">
        <f t="shared" si="396"/>
        <v>4</v>
      </c>
      <c r="U2279" s="57">
        <f t="shared" si="396"/>
        <v>4</v>
      </c>
      <c r="V2279" s="51" t="str">
        <f t="shared" si="397"/>
        <v>Loyal or Potential Loyalists</v>
      </c>
    </row>
    <row r="2280" spans="2:22" x14ac:dyDescent="0.25">
      <c r="B2280" t="s">
        <v>2318</v>
      </c>
      <c r="C2280" s="40">
        <v>45805</v>
      </c>
      <c r="D2280" s="2">
        <v>1</v>
      </c>
      <c r="E2280" s="4">
        <v>379.4</v>
      </c>
      <c r="F2280" s="4"/>
      <c r="G2280" s="4" t="str">
        <f t="shared" si="387"/>
        <v>C03616</v>
      </c>
      <c r="H2280" s="40">
        <f t="shared" si="388"/>
        <v>45805</v>
      </c>
      <c r="I2280" s="2">
        <f t="shared" si="389"/>
        <v>1</v>
      </c>
      <c r="J2280" s="4">
        <f t="shared" si="390"/>
        <v>379.4</v>
      </c>
      <c r="K2280">
        <f t="shared" si="391"/>
        <v>4</v>
      </c>
      <c r="L2280">
        <f t="shared" si="392"/>
        <v>3</v>
      </c>
      <c r="M2280">
        <f t="shared" si="393"/>
        <v>2</v>
      </c>
      <c r="N2280" s="53">
        <f t="shared" si="394"/>
        <v>3</v>
      </c>
      <c r="S2280" s="55" t="str">
        <f t="shared" si="395"/>
        <v>C03616</v>
      </c>
      <c r="T2280" s="56">
        <f t="shared" si="396"/>
        <v>3</v>
      </c>
      <c r="U2280" s="57">
        <f t="shared" si="396"/>
        <v>3</v>
      </c>
      <c r="V2280" s="51" t="str">
        <f t="shared" si="397"/>
        <v>At Risk Customers</v>
      </c>
    </row>
    <row r="2281" spans="2:22" x14ac:dyDescent="0.25">
      <c r="B2281" t="s">
        <v>2319</v>
      </c>
      <c r="C2281" s="40">
        <v>45547</v>
      </c>
      <c r="D2281" s="2">
        <v>1</v>
      </c>
      <c r="E2281" s="4">
        <v>479.61</v>
      </c>
      <c r="F2281" s="4"/>
      <c r="G2281" s="4" t="str">
        <f t="shared" si="387"/>
        <v>C03617</v>
      </c>
      <c r="H2281" s="40">
        <f t="shared" si="388"/>
        <v>45547</v>
      </c>
      <c r="I2281" s="2">
        <f t="shared" si="389"/>
        <v>1</v>
      </c>
      <c r="J2281" s="4">
        <f t="shared" si="390"/>
        <v>479.61</v>
      </c>
      <c r="K2281">
        <f t="shared" si="391"/>
        <v>2</v>
      </c>
      <c r="L2281">
        <f t="shared" si="392"/>
        <v>3</v>
      </c>
      <c r="M2281">
        <f t="shared" si="393"/>
        <v>3</v>
      </c>
      <c r="N2281" s="53">
        <f t="shared" si="394"/>
        <v>2.6666666666666665</v>
      </c>
      <c r="S2281" s="55" t="str">
        <f t="shared" si="395"/>
        <v>C03617</v>
      </c>
      <c r="T2281" s="56">
        <f t="shared" si="396"/>
        <v>2.6666666666666665</v>
      </c>
      <c r="U2281" s="57">
        <f t="shared" si="396"/>
        <v>2.6666666666666665</v>
      </c>
      <c r="V2281" s="51" t="str">
        <f t="shared" si="397"/>
        <v>At Risk Customers</v>
      </c>
    </row>
    <row r="2282" spans="2:22" x14ac:dyDescent="0.25">
      <c r="B2282" t="s">
        <v>2320</v>
      </c>
      <c r="C2282" s="40">
        <v>45680</v>
      </c>
      <c r="D2282" s="2">
        <v>1</v>
      </c>
      <c r="E2282" s="4">
        <v>2008.93</v>
      </c>
      <c r="F2282" s="4"/>
      <c r="G2282" s="4" t="str">
        <f t="shared" si="387"/>
        <v>C03619</v>
      </c>
      <c r="H2282" s="40">
        <f t="shared" si="388"/>
        <v>45680</v>
      </c>
      <c r="I2282" s="2">
        <f t="shared" si="389"/>
        <v>1</v>
      </c>
      <c r="J2282" s="4">
        <f t="shared" si="390"/>
        <v>2008.93</v>
      </c>
      <c r="K2282">
        <f t="shared" si="391"/>
        <v>3</v>
      </c>
      <c r="L2282">
        <f t="shared" si="392"/>
        <v>3</v>
      </c>
      <c r="M2282">
        <f t="shared" si="393"/>
        <v>4</v>
      </c>
      <c r="N2282" s="53">
        <f t="shared" si="394"/>
        <v>3.3333333333333335</v>
      </c>
      <c r="S2282" s="55" t="str">
        <f t="shared" si="395"/>
        <v>C03619</v>
      </c>
      <c r="T2282" s="56">
        <f t="shared" si="396"/>
        <v>3.3333333333333335</v>
      </c>
      <c r="U2282" s="57">
        <f t="shared" si="396"/>
        <v>3.3333333333333335</v>
      </c>
      <c r="V2282" s="51" t="str">
        <f t="shared" si="397"/>
        <v>Loyal or Potential Loyalists</v>
      </c>
    </row>
    <row r="2283" spans="2:22" x14ac:dyDescent="0.25">
      <c r="B2283" t="s">
        <v>2321</v>
      </c>
      <c r="C2283" s="40">
        <v>45736</v>
      </c>
      <c r="D2283" s="2">
        <v>4</v>
      </c>
      <c r="E2283" s="4">
        <v>1144.8699999999999</v>
      </c>
      <c r="F2283" s="4"/>
      <c r="G2283" s="4" t="str">
        <f t="shared" si="387"/>
        <v>C03621</v>
      </c>
      <c r="H2283" s="40">
        <f t="shared" si="388"/>
        <v>45736</v>
      </c>
      <c r="I2283" s="2">
        <f t="shared" si="389"/>
        <v>4</v>
      </c>
      <c r="J2283" s="4">
        <f t="shared" si="390"/>
        <v>1144.8699999999999</v>
      </c>
      <c r="K2283">
        <f t="shared" si="391"/>
        <v>3</v>
      </c>
      <c r="L2283">
        <f t="shared" si="392"/>
        <v>5</v>
      </c>
      <c r="M2283">
        <f t="shared" si="393"/>
        <v>3</v>
      </c>
      <c r="N2283" s="53">
        <f t="shared" si="394"/>
        <v>3.6666666666666665</v>
      </c>
      <c r="S2283" s="55" t="str">
        <f t="shared" si="395"/>
        <v>C03621</v>
      </c>
      <c r="T2283" s="56">
        <f t="shared" si="396"/>
        <v>3.6666666666666665</v>
      </c>
      <c r="U2283" s="57">
        <f t="shared" si="396"/>
        <v>3.6666666666666665</v>
      </c>
      <c r="V2283" s="51" t="str">
        <f t="shared" si="397"/>
        <v>Loyal or Potential Loyalists</v>
      </c>
    </row>
    <row r="2284" spans="2:22" x14ac:dyDescent="0.25">
      <c r="B2284" t="s">
        <v>2322</v>
      </c>
      <c r="C2284" s="40">
        <v>45950</v>
      </c>
      <c r="D2284" s="2">
        <v>2</v>
      </c>
      <c r="E2284" s="4">
        <v>415.1</v>
      </c>
      <c r="F2284" s="4"/>
      <c r="G2284" s="4" t="str">
        <f t="shared" si="387"/>
        <v>C03622</v>
      </c>
      <c r="H2284" s="40">
        <f t="shared" si="388"/>
        <v>45950</v>
      </c>
      <c r="I2284" s="2">
        <f t="shared" si="389"/>
        <v>2</v>
      </c>
      <c r="J2284" s="4">
        <f t="shared" si="390"/>
        <v>415.1</v>
      </c>
      <c r="K2284">
        <f t="shared" si="391"/>
        <v>5</v>
      </c>
      <c r="L2284">
        <f t="shared" si="392"/>
        <v>4</v>
      </c>
      <c r="M2284">
        <f t="shared" si="393"/>
        <v>2</v>
      </c>
      <c r="N2284" s="53">
        <f t="shared" si="394"/>
        <v>3.6666666666666665</v>
      </c>
      <c r="S2284" s="55" t="str">
        <f t="shared" si="395"/>
        <v>C03622</v>
      </c>
      <c r="T2284" s="56">
        <f t="shared" si="396"/>
        <v>3.6666666666666665</v>
      </c>
      <c r="U2284" s="57">
        <f t="shared" si="396"/>
        <v>3.6666666666666665</v>
      </c>
      <c r="V2284" s="51" t="str">
        <f t="shared" si="397"/>
        <v>Loyal or Potential Loyalists</v>
      </c>
    </row>
    <row r="2285" spans="2:22" x14ac:dyDescent="0.25">
      <c r="B2285" t="s">
        <v>2323</v>
      </c>
      <c r="C2285" s="40">
        <v>45655</v>
      </c>
      <c r="D2285" s="2">
        <v>1</v>
      </c>
      <c r="E2285" s="4">
        <v>2586.81</v>
      </c>
      <c r="F2285" s="4"/>
      <c r="G2285" s="4" t="str">
        <f t="shared" si="387"/>
        <v>C03624</v>
      </c>
      <c r="H2285" s="40">
        <f t="shared" si="388"/>
        <v>45655</v>
      </c>
      <c r="I2285" s="2">
        <f t="shared" si="389"/>
        <v>1</v>
      </c>
      <c r="J2285" s="4">
        <f t="shared" si="390"/>
        <v>2586.81</v>
      </c>
      <c r="K2285">
        <f t="shared" si="391"/>
        <v>3</v>
      </c>
      <c r="L2285">
        <f t="shared" si="392"/>
        <v>3</v>
      </c>
      <c r="M2285">
        <f t="shared" si="393"/>
        <v>4</v>
      </c>
      <c r="N2285" s="53">
        <f t="shared" si="394"/>
        <v>3.3333333333333335</v>
      </c>
      <c r="S2285" s="55" t="str">
        <f t="shared" si="395"/>
        <v>C03624</v>
      </c>
      <c r="T2285" s="56">
        <f t="shared" si="396"/>
        <v>3.3333333333333335</v>
      </c>
      <c r="U2285" s="57">
        <f t="shared" si="396"/>
        <v>3.3333333333333335</v>
      </c>
      <c r="V2285" s="51" t="str">
        <f t="shared" si="397"/>
        <v>Loyal or Potential Loyalists</v>
      </c>
    </row>
    <row r="2286" spans="2:22" x14ac:dyDescent="0.25">
      <c r="B2286" t="s">
        <v>2324</v>
      </c>
      <c r="C2286" s="40">
        <v>45700</v>
      </c>
      <c r="D2286" s="2">
        <v>3</v>
      </c>
      <c r="E2286" s="4">
        <v>1121.73</v>
      </c>
      <c r="F2286" s="4"/>
      <c r="G2286" s="4" t="str">
        <f t="shared" si="387"/>
        <v>C03625</v>
      </c>
      <c r="H2286" s="40">
        <f t="shared" si="388"/>
        <v>45700</v>
      </c>
      <c r="I2286" s="2">
        <f t="shared" si="389"/>
        <v>3</v>
      </c>
      <c r="J2286" s="4">
        <f t="shared" si="390"/>
        <v>1121.73</v>
      </c>
      <c r="K2286">
        <f t="shared" si="391"/>
        <v>3</v>
      </c>
      <c r="L2286">
        <f t="shared" si="392"/>
        <v>4</v>
      </c>
      <c r="M2286">
        <f t="shared" si="393"/>
        <v>3</v>
      </c>
      <c r="N2286" s="53">
        <f t="shared" si="394"/>
        <v>3.3333333333333335</v>
      </c>
      <c r="S2286" s="55" t="str">
        <f t="shared" si="395"/>
        <v>C03625</v>
      </c>
      <c r="T2286" s="56">
        <f t="shared" si="396"/>
        <v>3.3333333333333335</v>
      </c>
      <c r="U2286" s="57">
        <f t="shared" si="396"/>
        <v>3.3333333333333335</v>
      </c>
      <c r="V2286" s="51" t="str">
        <f t="shared" si="397"/>
        <v>Loyal or Potential Loyalists</v>
      </c>
    </row>
    <row r="2287" spans="2:22" x14ac:dyDescent="0.25">
      <c r="B2287" t="s">
        <v>2325</v>
      </c>
      <c r="C2287" s="40">
        <v>45476</v>
      </c>
      <c r="D2287" s="2">
        <v>1</v>
      </c>
      <c r="E2287" s="4">
        <v>977.79</v>
      </c>
      <c r="F2287" s="4"/>
      <c r="G2287" s="4" t="str">
        <f t="shared" si="387"/>
        <v>C03627</v>
      </c>
      <c r="H2287" s="40">
        <f t="shared" si="388"/>
        <v>45476</v>
      </c>
      <c r="I2287" s="2">
        <f t="shared" si="389"/>
        <v>1</v>
      </c>
      <c r="J2287" s="4">
        <f t="shared" si="390"/>
        <v>977.79</v>
      </c>
      <c r="K2287">
        <f t="shared" si="391"/>
        <v>2</v>
      </c>
      <c r="L2287">
        <f t="shared" si="392"/>
        <v>3</v>
      </c>
      <c r="M2287">
        <f t="shared" si="393"/>
        <v>3</v>
      </c>
      <c r="N2287" s="53">
        <f t="shared" si="394"/>
        <v>2.6666666666666665</v>
      </c>
      <c r="S2287" s="55" t="str">
        <f t="shared" si="395"/>
        <v>C03627</v>
      </c>
      <c r="T2287" s="56">
        <f t="shared" si="396"/>
        <v>2.6666666666666665</v>
      </c>
      <c r="U2287" s="57">
        <f t="shared" si="396"/>
        <v>2.6666666666666665</v>
      </c>
      <c r="V2287" s="51" t="str">
        <f t="shared" si="397"/>
        <v>At Risk Customers</v>
      </c>
    </row>
    <row r="2288" spans="2:22" x14ac:dyDescent="0.25">
      <c r="B2288" t="s">
        <v>2326</v>
      </c>
      <c r="C2288" s="40">
        <v>45940</v>
      </c>
      <c r="D2288" s="2">
        <v>13</v>
      </c>
      <c r="E2288" s="4">
        <v>5751.98</v>
      </c>
      <c r="F2288" s="4"/>
      <c r="G2288" s="4" t="str">
        <f t="shared" si="387"/>
        <v>C03628</v>
      </c>
      <c r="H2288" s="40">
        <f t="shared" si="388"/>
        <v>45940</v>
      </c>
      <c r="I2288" s="2">
        <f t="shared" si="389"/>
        <v>13</v>
      </c>
      <c r="J2288" s="4">
        <f t="shared" si="390"/>
        <v>5751.98</v>
      </c>
      <c r="K2288">
        <f t="shared" si="391"/>
        <v>5</v>
      </c>
      <c r="L2288">
        <f t="shared" si="392"/>
        <v>5</v>
      </c>
      <c r="M2288">
        <f t="shared" si="393"/>
        <v>5</v>
      </c>
      <c r="N2288" s="53">
        <f t="shared" si="394"/>
        <v>5</v>
      </c>
      <c r="S2288" s="55" t="str">
        <f t="shared" si="395"/>
        <v>C03628</v>
      </c>
      <c r="T2288" s="56">
        <f t="shared" si="396"/>
        <v>5</v>
      </c>
      <c r="U2288" s="57">
        <f t="shared" si="396"/>
        <v>5</v>
      </c>
      <c r="V2288" s="51" t="str">
        <f t="shared" si="397"/>
        <v>Champions</v>
      </c>
    </row>
    <row r="2289" spans="2:22" x14ac:dyDescent="0.25">
      <c r="B2289" t="s">
        <v>2327</v>
      </c>
      <c r="C2289" s="40">
        <v>45641</v>
      </c>
      <c r="D2289" s="2">
        <v>2</v>
      </c>
      <c r="E2289" s="4">
        <v>460.18</v>
      </c>
      <c r="F2289" s="4"/>
      <c r="G2289" s="4" t="str">
        <f t="shared" si="387"/>
        <v>C03629</v>
      </c>
      <c r="H2289" s="40">
        <f t="shared" si="388"/>
        <v>45641</v>
      </c>
      <c r="I2289" s="2">
        <f t="shared" si="389"/>
        <v>2</v>
      </c>
      <c r="J2289" s="4">
        <f t="shared" si="390"/>
        <v>460.18</v>
      </c>
      <c r="K2289">
        <f t="shared" si="391"/>
        <v>3</v>
      </c>
      <c r="L2289">
        <f t="shared" si="392"/>
        <v>4</v>
      </c>
      <c r="M2289">
        <f t="shared" si="393"/>
        <v>3</v>
      </c>
      <c r="N2289" s="53">
        <f t="shared" si="394"/>
        <v>3.3333333333333335</v>
      </c>
      <c r="S2289" s="55" t="str">
        <f t="shared" si="395"/>
        <v>C03629</v>
      </c>
      <c r="T2289" s="56">
        <f t="shared" si="396"/>
        <v>3.3333333333333335</v>
      </c>
      <c r="U2289" s="57">
        <f t="shared" si="396"/>
        <v>3.3333333333333335</v>
      </c>
      <c r="V2289" s="51" t="str">
        <f t="shared" si="397"/>
        <v>Loyal or Potential Loyalists</v>
      </c>
    </row>
    <row r="2290" spans="2:22" x14ac:dyDescent="0.25">
      <c r="B2290" t="s">
        <v>2328</v>
      </c>
      <c r="C2290" s="40">
        <v>45710</v>
      </c>
      <c r="D2290" s="2">
        <v>1</v>
      </c>
      <c r="E2290" s="4">
        <v>2178.64</v>
      </c>
      <c r="F2290" s="4"/>
      <c r="G2290" s="4" t="str">
        <f t="shared" si="387"/>
        <v>C03631</v>
      </c>
      <c r="H2290" s="40">
        <f t="shared" si="388"/>
        <v>45710</v>
      </c>
      <c r="I2290" s="2">
        <f t="shared" si="389"/>
        <v>1</v>
      </c>
      <c r="J2290" s="4">
        <f t="shared" si="390"/>
        <v>2178.64</v>
      </c>
      <c r="K2290">
        <f t="shared" si="391"/>
        <v>3</v>
      </c>
      <c r="L2290">
        <f t="shared" si="392"/>
        <v>3</v>
      </c>
      <c r="M2290">
        <f t="shared" si="393"/>
        <v>4</v>
      </c>
      <c r="N2290" s="53">
        <f t="shared" si="394"/>
        <v>3.3333333333333335</v>
      </c>
      <c r="S2290" s="55" t="str">
        <f t="shared" si="395"/>
        <v>C03631</v>
      </c>
      <c r="T2290" s="56">
        <f t="shared" si="396"/>
        <v>3.3333333333333335</v>
      </c>
      <c r="U2290" s="57">
        <f t="shared" si="396"/>
        <v>3.3333333333333335</v>
      </c>
      <c r="V2290" s="51" t="str">
        <f t="shared" si="397"/>
        <v>Loyal or Potential Loyalists</v>
      </c>
    </row>
    <row r="2291" spans="2:22" x14ac:dyDescent="0.25">
      <c r="B2291" t="s">
        <v>2329</v>
      </c>
      <c r="C2291" s="40">
        <v>45872</v>
      </c>
      <c r="D2291" s="2">
        <v>1</v>
      </c>
      <c r="E2291" s="4">
        <v>3051.5</v>
      </c>
      <c r="F2291" s="4"/>
      <c r="G2291" s="4" t="str">
        <f t="shared" si="387"/>
        <v>C03634</v>
      </c>
      <c r="H2291" s="40">
        <f t="shared" si="388"/>
        <v>45872</v>
      </c>
      <c r="I2291" s="2">
        <f t="shared" si="389"/>
        <v>1</v>
      </c>
      <c r="J2291" s="4">
        <f t="shared" si="390"/>
        <v>3051.5</v>
      </c>
      <c r="K2291">
        <f t="shared" si="391"/>
        <v>4</v>
      </c>
      <c r="L2291">
        <f t="shared" si="392"/>
        <v>3</v>
      </c>
      <c r="M2291">
        <f t="shared" si="393"/>
        <v>4</v>
      </c>
      <c r="N2291" s="53">
        <f t="shared" si="394"/>
        <v>3.6666666666666665</v>
      </c>
      <c r="S2291" s="55" t="str">
        <f t="shared" si="395"/>
        <v>C03634</v>
      </c>
      <c r="T2291" s="56">
        <f t="shared" si="396"/>
        <v>3.6666666666666665</v>
      </c>
      <c r="U2291" s="57">
        <f t="shared" si="396"/>
        <v>3.6666666666666665</v>
      </c>
      <c r="V2291" s="51" t="str">
        <f t="shared" si="397"/>
        <v>Loyal or Potential Loyalists</v>
      </c>
    </row>
    <row r="2292" spans="2:22" x14ac:dyDescent="0.25">
      <c r="B2292" t="s">
        <v>2330</v>
      </c>
      <c r="C2292" s="40">
        <v>45840</v>
      </c>
      <c r="D2292" s="2">
        <v>1</v>
      </c>
      <c r="E2292" s="4">
        <v>2921.84</v>
      </c>
      <c r="F2292" s="4"/>
      <c r="G2292" s="4" t="str">
        <f t="shared" si="387"/>
        <v>C03636</v>
      </c>
      <c r="H2292" s="40">
        <f t="shared" si="388"/>
        <v>45840</v>
      </c>
      <c r="I2292" s="2">
        <f t="shared" si="389"/>
        <v>1</v>
      </c>
      <c r="J2292" s="4">
        <f t="shared" si="390"/>
        <v>2921.84</v>
      </c>
      <c r="K2292">
        <f t="shared" si="391"/>
        <v>4</v>
      </c>
      <c r="L2292">
        <f t="shared" si="392"/>
        <v>3</v>
      </c>
      <c r="M2292">
        <f t="shared" si="393"/>
        <v>4</v>
      </c>
      <c r="N2292" s="53">
        <f t="shared" si="394"/>
        <v>3.6666666666666665</v>
      </c>
      <c r="S2292" s="55" t="str">
        <f t="shared" si="395"/>
        <v>C03636</v>
      </c>
      <c r="T2292" s="56">
        <f t="shared" si="396"/>
        <v>3.6666666666666665</v>
      </c>
      <c r="U2292" s="57">
        <f t="shared" si="396"/>
        <v>3.6666666666666665</v>
      </c>
      <c r="V2292" s="51" t="str">
        <f t="shared" si="397"/>
        <v>Loyal or Potential Loyalists</v>
      </c>
    </row>
    <row r="2293" spans="2:22" x14ac:dyDescent="0.25">
      <c r="B2293" t="s">
        <v>2331</v>
      </c>
      <c r="C2293" s="40">
        <v>45472</v>
      </c>
      <c r="D2293" s="2">
        <v>1</v>
      </c>
      <c r="E2293" s="4">
        <v>2892.95</v>
      </c>
      <c r="F2293" s="4"/>
      <c r="G2293" s="4" t="str">
        <f t="shared" si="387"/>
        <v>C03641</v>
      </c>
      <c r="H2293" s="40">
        <f t="shared" si="388"/>
        <v>45472</v>
      </c>
      <c r="I2293" s="2">
        <f t="shared" si="389"/>
        <v>1</v>
      </c>
      <c r="J2293" s="4">
        <f t="shared" si="390"/>
        <v>2892.95</v>
      </c>
      <c r="K2293">
        <f t="shared" si="391"/>
        <v>2</v>
      </c>
      <c r="L2293">
        <f t="shared" si="392"/>
        <v>3</v>
      </c>
      <c r="M2293">
        <f t="shared" si="393"/>
        <v>4</v>
      </c>
      <c r="N2293" s="53">
        <f t="shared" si="394"/>
        <v>3</v>
      </c>
      <c r="S2293" s="55" t="str">
        <f t="shared" si="395"/>
        <v>C03641</v>
      </c>
      <c r="T2293" s="56">
        <f t="shared" si="396"/>
        <v>3</v>
      </c>
      <c r="U2293" s="57">
        <f t="shared" si="396"/>
        <v>3</v>
      </c>
      <c r="V2293" s="51" t="str">
        <f t="shared" si="397"/>
        <v>At Risk Customers</v>
      </c>
    </row>
    <row r="2294" spans="2:22" x14ac:dyDescent="0.25">
      <c r="B2294" t="s">
        <v>2332</v>
      </c>
      <c r="C2294" s="40">
        <v>45455</v>
      </c>
      <c r="D2294" s="2">
        <v>1</v>
      </c>
      <c r="E2294" s="4">
        <v>238.79</v>
      </c>
      <c r="F2294" s="4"/>
      <c r="G2294" s="4" t="str">
        <f t="shared" si="387"/>
        <v>C03642</v>
      </c>
      <c r="H2294" s="40">
        <f t="shared" si="388"/>
        <v>45455</v>
      </c>
      <c r="I2294" s="2">
        <f t="shared" si="389"/>
        <v>1</v>
      </c>
      <c r="J2294" s="4">
        <f t="shared" si="390"/>
        <v>238.79</v>
      </c>
      <c r="K2294">
        <f t="shared" si="391"/>
        <v>2</v>
      </c>
      <c r="L2294">
        <f t="shared" si="392"/>
        <v>3</v>
      </c>
      <c r="M2294">
        <f t="shared" si="393"/>
        <v>2</v>
      </c>
      <c r="N2294" s="53">
        <f t="shared" si="394"/>
        <v>2.3333333333333335</v>
      </c>
      <c r="S2294" s="55" t="str">
        <f t="shared" si="395"/>
        <v>C03642</v>
      </c>
      <c r="T2294" s="56">
        <f t="shared" si="396"/>
        <v>2.3333333333333335</v>
      </c>
      <c r="U2294" s="57">
        <f t="shared" si="396"/>
        <v>2.3333333333333335</v>
      </c>
      <c r="V2294" s="51" t="str">
        <f t="shared" si="397"/>
        <v>At Risk Customers</v>
      </c>
    </row>
    <row r="2295" spans="2:22" x14ac:dyDescent="0.25">
      <c r="B2295" t="s">
        <v>2333</v>
      </c>
      <c r="C2295" s="40">
        <v>45322</v>
      </c>
      <c r="D2295" s="2">
        <v>1</v>
      </c>
      <c r="E2295" s="4">
        <v>595.07000000000005</v>
      </c>
      <c r="F2295" s="4"/>
      <c r="G2295" s="4" t="str">
        <f t="shared" si="387"/>
        <v>C03643</v>
      </c>
      <c r="H2295" s="40">
        <f t="shared" si="388"/>
        <v>45322</v>
      </c>
      <c r="I2295" s="2">
        <f t="shared" si="389"/>
        <v>1</v>
      </c>
      <c r="J2295" s="4">
        <f t="shared" si="390"/>
        <v>595.07000000000005</v>
      </c>
      <c r="K2295">
        <f t="shared" si="391"/>
        <v>2</v>
      </c>
      <c r="L2295">
        <f t="shared" si="392"/>
        <v>3</v>
      </c>
      <c r="M2295">
        <f t="shared" si="393"/>
        <v>3</v>
      </c>
      <c r="N2295" s="53">
        <f t="shared" si="394"/>
        <v>2.6666666666666665</v>
      </c>
      <c r="S2295" s="55" t="str">
        <f t="shared" si="395"/>
        <v>C03643</v>
      </c>
      <c r="T2295" s="56">
        <f t="shared" si="396"/>
        <v>2.6666666666666665</v>
      </c>
      <c r="U2295" s="57">
        <f t="shared" si="396"/>
        <v>2.6666666666666665</v>
      </c>
      <c r="V2295" s="51" t="str">
        <f t="shared" si="397"/>
        <v>At Risk Customers</v>
      </c>
    </row>
    <row r="2296" spans="2:22" x14ac:dyDescent="0.25">
      <c r="B2296" t="s">
        <v>2334</v>
      </c>
      <c r="C2296" s="40">
        <v>45128</v>
      </c>
      <c r="D2296" s="2">
        <v>1</v>
      </c>
      <c r="E2296" s="4">
        <v>112.74</v>
      </c>
      <c r="F2296" s="4"/>
      <c r="G2296" s="4" t="str">
        <f t="shared" si="387"/>
        <v>C03645</v>
      </c>
      <c r="H2296" s="40">
        <f t="shared" si="388"/>
        <v>45128</v>
      </c>
      <c r="I2296" s="2">
        <f t="shared" si="389"/>
        <v>1</v>
      </c>
      <c r="J2296" s="4">
        <f t="shared" si="390"/>
        <v>112.74</v>
      </c>
      <c r="K2296">
        <f t="shared" si="391"/>
        <v>1</v>
      </c>
      <c r="L2296">
        <f t="shared" si="392"/>
        <v>3</v>
      </c>
      <c r="M2296">
        <f t="shared" si="393"/>
        <v>1</v>
      </c>
      <c r="N2296" s="53">
        <f t="shared" si="394"/>
        <v>1.6666666666666667</v>
      </c>
      <c r="S2296" s="55" t="str">
        <f t="shared" si="395"/>
        <v>C03645</v>
      </c>
      <c r="T2296" s="56">
        <f t="shared" si="396"/>
        <v>1.6666666666666667</v>
      </c>
      <c r="U2296" s="57">
        <f t="shared" si="396"/>
        <v>1.6666666666666667</v>
      </c>
      <c r="V2296" s="51" t="str">
        <f t="shared" si="397"/>
        <v>Lost Customers</v>
      </c>
    </row>
    <row r="2297" spans="2:22" x14ac:dyDescent="0.25">
      <c r="B2297" t="s">
        <v>2335</v>
      </c>
      <c r="C2297" s="40">
        <v>45973</v>
      </c>
      <c r="D2297" s="2">
        <v>4</v>
      </c>
      <c r="E2297" s="4">
        <v>2032.84</v>
      </c>
      <c r="F2297" s="4"/>
      <c r="G2297" s="4" t="str">
        <f t="shared" si="387"/>
        <v>C03646</v>
      </c>
      <c r="H2297" s="40">
        <f t="shared" si="388"/>
        <v>45973</v>
      </c>
      <c r="I2297" s="2">
        <f t="shared" si="389"/>
        <v>4</v>
      </c>
      <c r="J2297" s="4">
        <f t="shared" si="390"/>
        <v>2032.84</v>
      </c>
      <c r="K2297">
        <f t="shared" si="391"/>
        <v>5</v>
      </c>
      <c r="L2297">
        <f t="shared" si="392"/>
        <v>5</v>
      </c>
      <c r="M2297">
        <f t="shared" si="393"/>
        <v>4</v>
      </c>
      <c r="N2297" s="53">
        <f t="shared" si="394"/>
        <v>4.666666666666667</v>
      </c>
      <c r="S2297" s="55" t="str">
        <f t="shared" si="395"/>
        <v>C03646</v>
      </c>
      <c r="T2297" s="56">
        <f t="shared" si="396"/>
        <v>4.666666666666667</v>
      </c>
      <c r="U2297" s="57">
        <f t="shared" si="396"/>
        <v>4.666666666666667</v>
      </c>
      <c r="V2297" s="51" t="str">
        <f t="shared" si="397"/>
        <v>Champions</v>
      </c>
    </row>
    <row r="2298" spans="2:22" x14ac:dyDescent="0.25">
      <c r="B2298" t="s">
        <v>2336</v>
      </c>
      <c r="C2298" s="40">
        <v>45845</v>
      </c>
      <c r="D2298" s="2">
        <v>2</v>
      </c>
      <c r="E2298" s="4">
        <v>577.37</v>
      </c>
      <c r="F2298" s="4"/>
      <c r="G2298" s="4" t="str">
        <f t="shared" si="387"/>
        <v>C03647</v>
      </c>
      <c r="H2298" s="40">
        <f t="shared" si="388"/>
        <v>45845</v>
      </c>
      <c r="I2298" s="2">
        <f t="shared" si="389"/>
        <v>2</v>
      </c>
      <c r="J2298" s="4">
        <f t="shared" si="390"/>
        <v>577.37</v>
      </c>
      <c r="K2298">
        <f t="shared" si="391"/>
        <v>4</v>
      </c>
      <c r="L2298">
        <f t="shared" si="392"/>
        <v>4</v>
      </c>
      <c r="M2298">
        <f t="shared" si="393"/>
        <v>3</v>
      </c>
      <c r="N2298" s="53">
        <f t="shared" si="394"/>
        <v>3.6666666666666665</v>
      </c>
      <c r="S2298" s="55" t="str">
        <f t="shared" si="395"/>
        <v>C03647</v>
      </c>
      <c r="T2298" s="56">
        <f t="shared" si="396"/>
        <v>3.6666666666666665</v>
      </c>
      <c r="U2298" s="57">
        <f t="shared" si="396"/>
        <v>3.6666666666666665</v>
      </c>
      <c r="V2298" s="51" t="str">
        <f t="shared" si="397"/>
        <v>Loyal or Potential Loyalists</v>
      </c>
    </row>
    <row r="2299" spans="2:22" x14ac:dyDescent="0.25">
      <c r="B2299" t="s">
        <v>2337</v>
      </c>
      <c r="C2299" s="40">
        <v>45379</v>
      </c>
      <c r="D2299" s="2">
        <v>3</v>
      </c>
      <c r="E2299" s="4">
        <v>926.62</v>
      </c>
      <c r="F2299" s="4"/>
      <c r="G2299" s="4" t="str">
        <f t="shared" si="387"/>
        <v>C03648</v>
      </c>
      <c r="H2299" s="40">
        <f t="shared" si="388"/>
        <v>45379</v>
      </c>
      <c r="I2299" s="2">
        <f t="shared" si="389"/>
        <v>3</v>
      </c>
      <c r="J2299" s="4">
        <f t="shared" si="390"/>
        <v>926.62</v>
      </c>
      <c r="K2299">
        <f t="shared" si="391"/>
        <v>2</v>
      </c>
      <c r="L2299">
        <f t="shared" si="392"/>
        <v>4</v>
      </c>
      <c r="M2299">
        <f t="shared" si="393"/>
        <v>3</v>
      </c>
      <c r="N2299" s="53">
        <f t="shared" si="394"/>
        <v>3</v>
      </c>
      <c r="S2299" s="55" t="str">
        <f t="shared" si="395"/>
        <v>C03648</v>
      </c>
      <c r="T2299" s="56">
        <f t="shared" si="396"/>
        <v>3</v>
      </c>
      <c r="U2299" s="57">
        <f t="shared" si="396"/>
        <v>3</v>
      </c>
      <c r="V2299" s="51" t="str">
        <f t="shared" si="397"/>
        <v>At Risk Customers</v>
      </c>
    </row>
    <row r="2300" spans="2:22" x14ac:dyDescent="0.25">
      <c r="B2300" t="s">
        <v>2338</v>
      </c>
      <c r="C2300" s="40">
        <v>45702</v>
      </c>
      <c r="D2300" s="2">
        <v>6</v>
      </c>
      <c r="E2300" s="4">
        <v>4316.8999999999996</v>
      </c>
      <c r="F2300" s="4"/>
      <c r="G2300" s="4" t="str">
        <f t="shared" si="387"/>
        <v>C03649</v>
      </c>
      <c r="H2300" s="40">
        <f t="shared" si="388"/>
        <v>45702</v>
      </c>
      <c r="I2300" s="2">
        <f t="shared" si="389"/>
        <v>6</v>
      </c>
      <c r="J2300" s="4">
        <f t="shared" si="390"/>
        <v>4316.8999999999996</v>
      </c>
      <c r="K2300">
        <f t="shared" si="391"/>
        <v>3</v>
      </c>
      <c r="L2300">
        <f t="shared" si="392"/>
        <v>5</v>
      </c>
      <c r="M2300">
        <f t="shared" si="393"/>
        <v>5</v>
      </c>
      <c r="N2300" s="53">
        <f t="shared" si="394"/>
        <v>4.333333333333333</v>
      </c>
      <c r="S2300" s="55" t="str">
        <f t="shared" si="395"/>
        <v>C03649</v>
      </c>
      <c r="T2300" s="56">
        <f t="shared" si="396"/>
        <v>4.333333333333333</v>
      </c>
      <c r="U2300" s="57">
        <f t="shared" si="396"/>
        <v>4.333333333333333</v>
      </c>
      <c r="V2300" s="51" t="str">
        <f t="shared" si="397"/>
        <v>Champions</v>
      </c>
    </row>
    <row r="2301" spans="2:22" x14ac:dyDescent="0.25">
      <c r="B2301" t="s">
        <v>2339</v>
      </c>
      <c r="C2301" s="40">
        <v>44945</v>
      </c>
      <c r="D2301" s="2">
        <v>1</v>
      </c>
      <c r="E2301" s="4">
        <v>443.41</v>
      </c>
      <c r="F2301" s="4"/>
      <c r="G2301" s="4" t="str">
        <f t="shared" si="387"/>
        <v>C03650</v>
      </c>
      <c r="H2301" s="40">
        <f t="shared" si="388"/>
        <v>44945</v>
      </c>
      <c r="I2301" s="2">
        <f t="shared" si="389"/>
        <v>1</v>
      </c>
      <c r="J2301" s="4">
        <f t="shared" si="390"/>
        <v>443.41</v>
      </c>
      <c r="K2301">
        <f t="shared" si="391"/>
        <v>1</v>
      </c>
      <c r="L2301">
        <f t="shared" si="392"/>
        <v>3</v>
      </c>
      <c r="M2301">
        <f t="shared" si="393"/>
        <v>2</v>
      </c>
      <c r="N2301" s="53">
        <f t="shared" si="394"/>
        <v>2</v>
      </c>
      <c r="S2301" s="55" t="str">
        <f t="shared" si="395"/>
        <v>C03650</v>
      </c>
      <c r="T2301" s="56">
        <f t="shared" si="396"/>
        <v>2</v>
      </c>
      <c r="U2301" s="57">
        <f t="shared" si="396"/>
        <v>2</v>
      </c>
      <c r="V2301" s="51" t="str">
        <f t="shared" si="397"/>
        <v>Lost Customers</v>
      </c>
    </row>
    <row r="2302" spans="2:22" x14ac:dyDescent="0.25">
      <c r="B2302" t="s">
        <v>2340</v>
      </c>
      <c r="C2302" s="40">
        <v>45879</v>
      </c>
      <c r="D2302" s="2">
        <v>1</v>
      </c>
      <c r="E2302" s="4">
        <v>270.89</v>
      </c>
      <c r="F2302" s="4"/>
      <c r="G2302" s="4" t="str">
        <f t="shared" si="387"/>
        <v>C03652</v>
      </c>
      <c r="H2302" s="40">
        <f t="shared" si="388"/>
        <v>45879</v>
      </c>
      <c r="I2302" s="2">
        <f t="shared" si="389"/>
        <v>1</v>
      </c>
      <c r="J2302" s="4">
        <f t="shared" si="390"/>
        <v>270.89</v>
      </c>
      <c r="K2302">
        <f t="shared" si="391"/>
        <v>4</v>
      </c>
      <c r="L2302">
        <f t="shared" si="392"/>
        <v>3</v>
      </c>
      <c r="M2302">
        <f t="shared" si="393"/>
        <v>2</v>
      </c>
      <c r="N2302" s="53">
        <f t="shared" si="394"/>
        <v>3</v>
      </c>
      <c r="S2302" s="55" t="str">
        <f t="shared" si="395"/>
        <v>C03652</v>
      </c>
      <c r="T2302" s="56">
        <f t="shared" si="396"/>
        <v>3</v>
      </c>
      <c r="U2302" s="57">
        <f t="shared" si="396"/>
        <v>3</v>
      </c>
      <c r="V2302" s="51" t="str">
        <f t="shared" si="397"/>
        <v>At Risk Customers</v>
      </c>
    </row>
    <row r="2303" spans="2:22" x14ac:dyDescent="0.25">
      <c r="B2303" t="s">
        <v>2341</v>
      </c>
      <c r="C2303" s="40">
        <v>45900</v>
      </c>
      <c r="D2303" s="2">
        <v>2</v>
      </c>
      <c r="E2303" s="4">
        <v>2389.79</v>
      </c>
      <c r="F2303" s="4"/>
      <c r="G2303" s="4" t="str">
        <f t="shared" si="387"/>
        <v>C03655</v>
      </c>
      <c r="H2303" s="40">
        <f t="shared" si="388"/>
        <v>45900</v>
      </c>
      <c r="I2303" s="2">
        <f t="shared" si="389"/>
        <v>2</v>
      </c>
      <c r="J2303" s="4">
        <f t="shared" si="390"/>
        <v>2389.79</v>
      </c>
      <c r="K2303">
        <f t="shared" si="391"/>
        <v>4</v>
      </c>
      <c r="L2303">
        <f t="shared" si="392"/>
        <v>4</v>
      </c>
      <c r="M2303">
        <f t="shared" si="393"/>
        <v>4</v>
      </c>
      <c r="N2303" s="53">
        <f t="shared" si="394"/>
        <v>4</v>
      </c>
      <c r="S2303" s="55" t="str">
        <f t="shared" si="395"/>
        <v>C03655</v>
      </c>
      <c r="T2303" s="56">
        <f t="shared" si="396"/>
        <v>4</v>
      </c>
      <c r="U2303" s="57">
        <f t="shared" si="396"/>
        <v>4</v>
      </c>
      <c r="V2303" s="51" t="str">
        <f t="shared" si="397"/>
        <v>Loyal or Potential Loyalists</v>
      </c>
    </row>
    <row r="2304" spans="2:22" x14ac:dyDescent="0.25">
      <c r="B2304" t="s">
        <v>2342</v>
      </c>
      <c r="C2304" s="40">
        <v>45259</v>
      </c>
      <c r="D2304" s="2">
        <v>1</v>
      </c>
      <c r="E2304" s="4">
        <v>94.28</v>
      </c>
      <c r="F2304" s="4"/>
      <c r="G2304" s="4" t="str">
        <f t="shared" si="387"/>
        <v>C03658</v>
      </c>
      <c r="H2304" s="40">
        <f t="shared" si="388"/>
        <v>45259</v>
      </c>
      <c r="I2304" s="2">
        <f t="shared" si="389"/>
        <v>1</v>
      </c>
      <c r="J2304" s="4">
        <f t="shared" si="390"/>
        <v>94.28</v>
      </c>
      <c r="K2304">
        <f t="shared" si="391"/>
        <v>1</v>
      </c>
      <c r="L2304">
        <f t="shared" si="392"/>
        <v>3</v>
      </c>
      <c r="M2304">
        <f t="shared" si="393"/>
        <v>1</v>
      </c>
      <c r="N2304" s="53">
        <f t="shared" si="394"/>
        <v>1.6666666666666667</v>
      </c>
      <c r="S2304" s="55" t="str">
        <f t="shared" si="395"/>
        <v>C03658</v>
      </c>
      <c r="T2304" s="56">
        <f t="shared" si="396"/>
        <v>1.6666666666666667</v>
      </c>
      <c r="U2304" s="57">
        <f t="shared" si="396"/>
        <v>1.6666666666666667</v>
      </c>
      <c r="V2304" s="51" t="str">
        <f t="shared" si="397"/>
        <v>Lost Customers</v>
      </c>
    </row>
    <row r="2305" spans="2:22" x14ac:dyDescent="0.25">
      <c r="B2305" t="s">
        <v>2343</v>
      </c>
      <c r="C2305" s="40">
        <v>45197</v>
      </c>
      <c r="D2305" s="2">
        <v>1</v>
      </c>
      <c r="E2305" s="4">
        <v>251.23</v>
      </c>
      <c r="F2305" s="4"/>
      <c r="G2305" s="4" t="str">
        <f t="shared" si="387"/>
        <v>C03659</v>
      </c>
      <c r="H2305" s="40">
        <f t="shared" si="388"/>
        <v>45197</v>
      </c>
      <c r="I2305" s="2">
        <f t="shared" si="389"/>
        <v>1</v>
      </c>
      <c r="J2305" s="4">
        <f t="shared" si="390"/>
        <v>251.23</v>
      </c>
      <c r="K2305">
        <f t="shared" si="391"/>
        <v>1</v>
      </c>
      <c r="L2305">
        <f t="shared" si="392"/>
        <v>3</v>
      </c>
      <c r="M2305">
        <f t="shared" si="393"/>
        <v>2</v>
      </c>
      <c r="N2305" s="53">
        <f t="shared" si="394"/>
        <v>2</v>
      </c>
      <c r="S2305" s="55" t="str">
        <f t="shared" si="395"/>
        <v>C03659</v>
      </c>
      <c r="T2305" s="56">
        <f t="shared" si="396"/>
        <v>2</v>
      </c>
      <c r="U2305" s="57">
        <f t="shared" si="396"/>
        <v>2</v>
      </c>
      <c r="V2305" s="51" t="str">
        <f t="shared" si="397"/>
        <v>Lost Customers</v>
      </c>
    </row>
    <row r="2306" spans="2:22" x14ac:dyDescent="0.25">
      <c r="B2306" t="s">
        <v>2344</v>
      </c>
      <c r="C2306" s="40">
        <v>45716</v>
      </c>
      <c r="D2306" s="2">
        <v>1</v>
      </c>
      <c r="E2306" s="4">
        <v>69.52</v>
      </c>
      <c r="F2306" s="4"/>
      <c r="G2306" s="4" t="str">
        <f t="shared" si="387"/>
        <v>C03661</v>
      </c>
      <c r="H2306" s="40">
        <f t="shared" si="388"/>
        <v>45716</v>
      </c>
      <c r="I2306" s="2">
        <f t="shared" si="389"/>
        <v>1</v>
      </c>
      <c r="J2306" s="4">
        <f t="shared" si="390"/>
        <v>69.52</v>
      </c>
      <c r="K2306">
        <f t="shared" si="391"/>
        <v>3</v>
      </c>
      <c r="L2306">
        <f t="shared" si="392"/>
        <v>3</v>
      </c>
      <c r="M2306">
        <f t="shared" si="393"/>
        <v>1</v>
      </c>
      <c r="N2306" s="53">
        <f t="shared" si="394"/>
        <v>2.3333333333333335</v>
      </c>
      <c r="S2306" s="55" t="str">
        <f t="shared" si="395"/>
        <v>C03661</v>
      </c>
      <c r="T2306" s="56">
        <f t="shared" si="396"/>
        <v>2.3333333333333335</v>
      </c>
      <c r="U2306" s="57">
        <f t="shared" si="396"/>
        <v>2.3333333333333335</v>
      </c>
      <c r="V2306" s="51" t="str">
        <f t="shared" si="397"/>
        <v>At Risk Customers</v>
      </c>
    </row>
    <row r="2307" spans="2:22" x14ac:dyDescent="0.25">
      <c r="B2307" t="s">
        <v>2345</v>
      </c>
      <c r="C2307" s="40">
        <v>45787</v>
      </c>
      <c r="D2307" s="2">
        <v>1</v>
      </c>
      <c r="E2307" s="4">
        <v>274.74</v>
      </c>
      <c r="F2307" s="4"/>
      <c r="G2307" s="4" t="str">
        <f t="shared" si="387"/>
        <v>C03662</v>
      </c>
      <c r="H2307" s="40">
        <f t="shared" si="388"/>
        <v>45787</v>
      </c>
      <c r="I2307" s="2">
        <f t="shared" si="389"/>
        <v>1</v>
      </c>
      <c r="J2307" s="4">
        <f t="shared" si="390"/>
        <v>274.74</v>
      </c>
      <c r="K2307">
        <f t="shared" si="391"/>
        <v>3</v>
      </c>
      <c r="L2307">
        <f t="shared" si="392"/>
        <v>3</v>
      </c>
      <c r="M2307">
        <f t="shared" si="393"/>
        <v>2</v>
      </c>
      <c r="N2307" s="53">
        <f t="shared" si="394"/>
        <v>2.6666666666666665</v>
      </c>
      <c r="S2307" s="55" t="str">
        <f t="shared" si="395"/>
        <v>C03662</v>
      </c>
      <c r="T2307" s="56">
        <f t="shared" si="396"/>
        <v>2.6666666666666665</v>
      </c>
      <c r="U2307" s="57">
        <f t="shared" si="396"/>
        <v>2.6666666666666665</v>
      </c>
      <c r="V2307" s="51" t="str">
        <f t="shared" si="397"/>
        <v>At Risk Customers</v>
      </c>
    </row>
    <row r="2308" spans="2:22" x14ac:dyDescent="0.25">
      <c r="B2308" t="s">
        <v>2346</v>
      </c>
      <c r="C2308" s="40">
        <v>45587</v>
      </c>
      <c r="D2308" s="2">
        <v>1</v>
      </c>
      <c r="E2308" s="4">
        <v>82.37</v>
      </c>
      <c r="F2308" s="4"/>
      <c r="G2308" s="4" t="str">
        <f t="shared" ref="G2308:G2371" si="398">B2308</f>
        <v>C03664</v>
      </c>
      <c r="H2308" s="40">
        <f t="shared" ref="H2308:H2371" si="399">C2308</f>
        <v>45587</v>
      </c>
      <c r="I2308" s="2">
        <f t="shared" ref="I2308:I2371" si="400">D2308</f>
        <v>1</v>
      </c>
      <c r="J2308" s="4">
        <f t="shared" ref="J2308:J2371" si="401">E2308</f>
        <v>82.37</v>
      </c>
      <c r="K2308">
        <f t="shared" ref="K2308:K2371" si="402">VLOOKUP(H2308,$P$5:$Q$9,2,TRUE)</f>
        <v>2</v>
      </c>
      <c r="L2308">
        <f t="shared" ref="L2308:L2371" si="403">VLOOKUP(I2308,$P$12:$Q$16,2,TRUE)</f>
        <v>3</v>
      </c>
      <c r="M2308">
        <f t="shared" ref="M2308:M2371" si="404">VLOOKUP(J2308,$P$19:$Q$23,2,TRUE)</f>
        <v>1</v>
      </c>
      <c r="N2308" s="53">
        <f t="shared" ref="N2308:N2371" si="405">(K2308+L2308+M2308)/3</f>
        <v>2</v>
      </c>
      <c r="S2308" s="55" t="str">
        <f t="shared" ref="S2308:S2371" si="406">G2308</f>
        <v>C03664</v>
      </c>
      <c r="T2308" s="56">
        <f t="shared" ref="T2308:U2371" si="407">$N2308</f>
        <v>2</v>
      </c>
      <c r="U2308" s="57">
        <f t="shared" si="407"/>
        <v>2</v>
      </c>
      <c r="V2308" s="51" t="str">
        <f t="shared" ref="V2308:V2371" si="408">IF(U2308&gt;4,"Champions",IF(AND(U2308&gt;3,U2308&lt;=4),"Loyal or Potential Loyalists",IF(AND(U2308&gt;2,U2308&lt;=3),"At Risk Customers","Lost Customers")))</f>
        <v>Lost Customers</v>
      </c>
    </row>
    <row r="2309" spans="2:22" x14ac:dyDescent="0.25">
      <c r="B2309" t="s">
        <v>2347</v>
      </c>
      <c r="C2309" s="40">
        <v>45403</v>
      </c>
      <c r="D2309" s="2">
        <v>1</v>
      </c>
      <c r="E2309" s="4">
        <v>171.58</v>
      </c>
      <c r="F2309" s="4"/>
      <c r="G2309" s="4" t="str">
        <f t="shared" si="398"/>
        <v>C03667</v>
      </c>
      <c r="H2309" s="40">
        <f t="shared" si="399"/>
        <v>45403</v>
      </c>
      <c r="I2309" s="2">
        <f t="shared" si="400"/>
        <v>1</v>
      </c>
      <c r="J2309" s="4">
        <f t="shared" si="401"/>
        <v>171.58</v>
      </c>
      <c r="K2309">
        <f t="shared" si="402"/>
        <v>2</v>
      </c>
      <c r="L2309">
        <f t="shared" si="403"/>
        <v>3</v>
      </c>
      <c r="M2309">
        <f t="shared" si="404"/>
        <v>1</v>
      </c>
      <c r="N2309" s="53">
        <f t="shared" si="405"/>
        <v>2</v>
      </c>
      <c r="S2309" s="55" t="str">
        <f t="shared" si="406"/>
        <v>C03667</v>
      </c>
      <c r="T2309" s="56">
        <f t="shared" si="407"/>
        <v>2</v>
      </c>
      <c r="U2309" s="57">
        <f t="shared" si="407"/>
        <v>2</v>
      </c>
      <c r="V2309" s="51" t="str">
        <f t="shared" si="408"/>
        <v>Lost Customers</v>
      </c>
    </row>
    <row r="2310" spans="2:22" x14ac:dyDescent="0.25">
      <c r="B2310" t="s">
        <v>2348</v>
      </c>
      <c r="C2310" s="40">
        <v>45802</v>
      </c>
      <c r="D2310" s="2">
        <v>2</v>
      </c>
      <c r="E2310" s="4">
        <v>4382.9399999999996</v>
      </c>
      <c r="F2310" s="4"/>
      <c r="G2310" s="4" t="str">
        <f t="shared" si="398"/>
        <v>C03670</v>
      </c>
      <c r="H2310" s="40">
        <f t="shared" si="399"/>
        <v>45802</v>
      </c>
      <c r="I2310" s="2">
        <f t="shared" si="400"/>
        <v>2</v>
      </c>
      <c r="J2310" s="4">
        <f t="shared" si="401"/>
        <v>4382.9399999999996</v>
      </c>
      <c r="K2310">
        <f t="shared" si="402"/>
        <v>4</v>
      </c>
      <c r="L2310">
        <f t="shared" si="403"/>
        <v>4</v>
      </c>
      <c r="M2310">
        <f t="shared" si="404"/>
        <v>5</v>
      </c>
      <c r="N2310" s="53">
        <f t="shared" si="405"/>
        <v>4.333333333333333</v>
      </c>
      <c r="S2310" s="55" t="str">
        <f t="shared" si="406"/>
        <v>C03670</v>
      </c>
      <c r="T2310" s="56">
        <f t="shared" si="407"/>
        <v>4.333333333333333</v>
      </c>
      <c r="U2310" s="57">
        <f t="shared" si="407"/>
        <v>4.333333333333333</v>
      </c>
      <c r="V2310" s="51" t="str">
        <f t="shared" si="408"/>
        <v>Champions</v>
      </c>
    </row>
    <row r="2311" spans="2:22" x14ac:dyDescent="0.25">
      <c r="B2311" t="s">
        <v>2349</v>
      </c>
      <c r="C2311" s="40">
        <v>45197</v>
      </c>
      <c r="D2311" s="2">
        <v>1</v>
      </c>
      <c r="E2311" s="4">
        <v>2457.0300000000002</v>
      </c>
      <c r="F2311" s="4"/>
      <c r="G2311" s="4" t="str">
        <f t="shared" si="398"/>
        <v>C03671</v>
      </c>
      <c r="H2311" s="40">
        <f t="shared" si="399"/>
        <v>45197</v>
      </c>
      <c r="I2311" s="2">
        <f t="shared" si="400"/>
        <v>1</v>
      </c>
      <c r="J2311" s="4">
        <f t="shared" si="401"/>
        <v>2457.0300000000002</v>
      </c>
      <c r="K2311">
        <f t="shared" si="402"/>
        <v>1</v>
      </c>
      <c r="L2311">
        <f t="shared" si="403"/>
        <v>3</v>
      </c>
      <c r="M2311">
        <f t="shared" si="404"/>
        <v>4</v>
      </c>
      <c r="N2311" s="53">
        <f t="shared" si="405"/>
        <v>2.6666666666666665</v>
      </c>
      <c r="S2311" s="55" t="str">
        <f t="shared" si="406"/>
        <v>C03671</v>
      </c>
      <c r="T2311" s="56">
        <f t="shared" si="407"/>
        <v>2.6666666666666665</v>
      </c>
      <c r="U2311" s="57">
        <f t="shared" si="407"/>
        <v>2.6666666666666665</v>
      </c>
      <c r="V2311" s="51" t="str">
        <f t="shared" si="408"/>
        <v>At Risk Customers</v>
      </c>
    </row>
    <row r="2312" spans="2:22" x14ac:dyDescent="0.25">
      <c r="B2312" t="s">
        <v>2350</v>
      </c>
      <c r="C2312" s="40">
        <v>45574</v>
      </c>
      <c r="D2312" s="2">
        <v>1</v>
      </c>
      <c r="E2312" s="4">
        <v>209.21</v>
      </c>
      <c r="F2312" s="4"/>
      <c r="G2312" s="4" t="str">
        <f t="shared" si="398"/>
        <v>C03673</v>
      </c>
      <c r="H2312" s="40">
        <f t="shared" si="399"/>
        <v>45574</v>
      </c>
      <c r="I2312" s="2">
        <f t="shared" si="400"/>
        <v>1</v>
      </c>
      <c r="J2312" s="4">
        <f t="shared" si="401"/>
        <v>209.21</v>
      </c>
      <c r="K2312">
        <f t="shared" si="402"/>
        <v>2</v>
      </c>
      <c r="L2312">
        <f t="shared" si="403"/>
        <v>3</v>
      </c>
      <c r="M2312">
        <f t="shared" si="404"/>
        <v>2</v>
      </c>
      <c r="N2312" s="53">
        <f t="shared" si="405"/>
        <v>2.3333333333333335</v>
      </c>
      <c r="S2312" s="55" t="str">
        <f t="shared" si="406"/>
        <v>C03673</v>
      </c>
      <c r="T2312" s="56">
        <f t="shared" si="407"/>
        <v>2.3333333333333335</v>
      </c>
      <c r="U2312" s="57">
        <f t="shared" si="407"/>
        <v>2.3333333333333335</v>
      </c>
      <c r="V2312" s="51" t="str">
        <f t="shared" si="408"/>
        <v>At Risk Customers</v>
      </c>
    </row>
    <row r="2313" spans="2:22" x14ac:dyDescent="0.25">
      <c r="B2313" t="s">
        <v>2351</v>
      </c>
      <c r="C2313" s="40">
        <v>45904</v>
      </c>
      <c r="D2313" s="2">
        <v>13</v>
      </c>
      <c r="E2313" s="4">
        <v>3738.95</v>
      </c>
      <c r="F2313" s="4"/>
      <c r="G2313" s="4" t="str">
        <f t="shared" si="398"/>
        <v>C03674</v>
      </c>
      <c r="H2313" s="40">
        <f t="shared" si="399"/>
        <v>45904</v>
      </c>
      <c r="I2313" s="2">
        <f t="shared" si="400"/>
        <v>13</v>
      </c>
      <c r="J2313" s="4">
        <f t="shared" si="401"/>
        <v>3738.95</v>
      </c>
      <c r="K2313">
        <f t="shared" si="402"/>
        <v>4</v>
      </c>
      <c r="L2313">
        <f t="shared" si="403"/>
        <v>5</v>
      </c>
      <c r="M2313">
        <f t="shared" si="404"/>
        <v>5</v>
      </c>
      <c r="N2313" s="53">
        <f t="shared" si="405"/>
        <v>4.666666666666667</v>
      </c>
      <c r="S2313" s="55" t="str">
        <f t="shared" si="406"/>
        <v>C03674</v>
      </c>
      <c r="T2313" s="56">
        <f t="shared" si="407"/>
        <v>4.666666666666667</v>
      </c>
      <c r="U2313" s="57">
        <f t="shared" si="407"/>
        <v>4.666666666666667</v>
      </c>
      <c r="V2313" s="51" t="str">
        <f t="shared" si="408"/>
        <v>Champions</v>
      </c>
    </row>
    <row r="2314" spans="2:22" x14ac:dyDescent="0.25">
      <c r="B2314" t="s">
        <v>2352</v>
      </c>
      <c r="C2314" s="40">
        <v>45987</v>
      </c>
      <c r="D2314" s="2">
        <v>20</v>
      </c>
      <c r="E2314" s="4">
        <v>16824.09</v>
      </c>
      <c r="F2314" s="4"/>
      <c r="G2314" s="4" t="str">
        <f t="shared" si="398"/>
        <v>C03675</v>
      </c>
      <c r="H2314" s="40">
        <f t="shared" si="399"/>
        <v>45987</v>
      </c>
      <c r="I2314" s="2">
        <f t="shared" si="400"/>
        <v>20</v>
      </c>
      <c r="J2314" s="4">
        <f t="shared" si="401"/>
        <v>16824.09</v>
      </c>
      <c r="K2314">
        <f t="shared" si="402"/>
        <v>5</v>
      </c>
      <c r="L2314">
        <f t="shared" si="403"/>
        <v>5</v>
      </c>
      <c r="M2314">
        <f t="shared" si="404"/>
        <v>5</v>
      </c>
      <c r="N2314" s="53">
        <f t="shared" si="405"/>
        <v>5</v>
      </c>
      <c r="S2314" s="55" t="str">
        <f t="shared" si="406"/>
        <v>C03675</v>
      </c>
      <c r="T2314" s="56">
        <f t="shared" si="407"/>
        <v>5</v>
      </c>
      <c r="U2314" s="57">
        <f t="shared" si="407"/>
        <v>5</v>
      </c>
      <c r="V2314" s="51" t="str">
        <f t="shared" si="408"/>
        <v>Champions</v>
      </c>
    </row>
    <row r="2315" spans="2:22" x14ac:dyDescent="0.25">
      <c r="B2315" t="s">
        <v>2353</v>
      </c>
      <c r="C2315" s="40">
        <v>44998</v>
      </c>
      <c r="D2315" s="2">
        <v>2</v>
      </c>
      <c r="E2315" s="4">
        <v>769.76</v>
      </c>
      <c r="F2315" s="4"/>
      <c r="G2315" s="4" t="str">
        <f t="shared" si="398"/>
        <v>C03676</v>
      </c>
      <c r="H2315" s="40">
        <f t="shared" si="399"/>
        <v>44998</v>
      </c>
      <c r="I2315" s="2">
        <f t="shared" si="400"/>
        <v>2</v>
      </c>
      <c r="J2315" s="4">
        <f t="shared" si="401"/>
        <v>769.76</v>
      </c>
      <c r="K2315">
        <f t="shared" si="402"/>
        <v>1</v>
      </c>
      <c r="L2315">
        <f t="shared" si="403"/>
        <v>4</v>
      </c>
      <c r="M2315">
        <f t="shared" si="404"/>
        <v>3</v>
      </c>
      <c r="N2315" s="53">
        <f t="shared" si="405"/>
        <v>2.6666666666666665</v>
      </c>
      <c r="S2315" s="55" t="str">
        <f t="shared" si="406"/>
        <v>C03676</v>
      </c>
      <c r="T2315" s="56">
        <f t="shared" si="407"/>
        <v>2.6666666666666665</v>
      </c>
      <c r="U2315" s="57">
        <f t="shared" si="407"/>
        <v>2.6666666666666665</v>
      </c>
      <c r="V2315" s="51" t="str">
        <f t="shared" si="408"/>
        <v>At Risk Customers</v>
      </c>
    </row>
    <row r="2316" spans="2:22" x14ac:dyDescent="0.25">
      <c r="B2316" t="s">
        <v>2354</v>
      </c>
      <c r="C2316" s="40">
        <v>45673</v>
      </c>
      <c r="D2316" s="2">
        <v>1</v>
      </c>
      <c r="E2316" s="4">
        <v>529.26</v>
      </c>
      <c r="F2316" s="4"/>
      <c r="G2316" s="4" t="str">
        <f t="shared" si="398"/>
        <v>C03677</v>
      </c>
      <c r="H2316" s="40">
        <f t="shared" si="399"/>
        <v>45673</v>
      </c>
      <c r="I2316" s="2">
        <f t="shared" si="400"/>
        <v>1</v>
      </c>
      <c r="J2316" s="4">
        <f t="shared" si="401"/>
        <v>529.26</v>
      </c>
      <c r="K2316">
        <f t="shared" si="402"/>
        <v>3</v>
      </c>
      <c r="L2316">
        <f t="shared" si="403"/>
        <v>3</v>
      </c>
      <c r="M2316">
        <f t="shared" si="404"/>
        <v>3</v>
      </c>
      <c r="N2316" s="53">
        <f t="shared" si="405"/>
        <v>3</v>
      </c>
      <c r="S2316" s="55" t="str">
        <f t="shared" si="406"/>
        <v>C03677</v>
      </c>
      <c r="T2316" s="56">
        <f t="shared" si="407"/>
        <v>3</v>
      </c>
      <c r="U2316" s="57">
        <f t="shared" si="407"/>
        <v>3</v>
      </c>
      <c r="V2316" s="51" t="str">
        <f t="shared" si="408"/>
        <v>At Risk Customers</v>
      </c>
    </row>
    <row r="2317" spans="2:22" x14ac:dyDescent="0.25">
      <c r="B2317" t="s">
        <v>2355</v>
      </c>
      <c r="C2317" s="40">
        <v>45176</v>
      </c>
      <c r="D2317" s="2">
        <v>1</v>
      </c>
      <c r="E2317" s="4">
        <v>157.99</v>
      </c>
      <c r="F2317" s="4"/>
      <c r="G2317" s="4" t="str">
        <f t="shared" si="398"/>
        <v>C03678</v>
      </c>
      <c r="H2317" s="40">
        <f t="shared" si="399"/>
        <v>45176</v>
      </c>
      <c r="I2317" s="2">
        <f t="shared" si="400"/>
        <v>1</v>
      </c>
      <c r="J2317" s="4">
        <f t="shared" si="401"/>
        <v>157.99</v>
      </c>
      <c r="K2317">
        <f t="shared" si="402"/>
        <v>1</v>
      </c>
      <c r="L2317">
        <f t="shared" si="403"/>
        <v>3</v>
      </c>
      <c r="M2317">
        <f t="shared" si="404"/>
        <v>1</v>
      </c>
      <c r="N2317" s="53">
        <f t="shared" si="405"/>
        <v>1.6666666666666667</v>
      </c>
      <c r="S2317" s="55" t="str">
        <f t="shared" si="406"/>
        <v>C03678</v>
      </c>
      <c r="T2317" s="56">
        <f t="shared" si="407"/>
        <v>1.6666666666666667</v>
      </c>
      <c r="U2317" s="57">
        <f t="shared" si="407"/>
        <v>1.6666666666666667</v>
      </c>
      <c r="V2317" s="51" t="str">
        <f t="shared" si="408"/>
        <v>Lost Customers</v>
      </c>
    </row>
    <row r="2318" spans="2:22" x14ac:dyDescent="0.25">
      <c r="B2318" t="s">
        <v>2356</v>
      </c>
      <c r="C2318" s="40">
        <v>45937</v>
      </c>
      <c r="D2318" s="2">
        <v>4</v>
      </c>
      <c r="E2318" s="4">
        <v>6023.52</v>
      </c>
      <c r="F2318" s="4"/>
      <c r="G2318" s="4" t="str">
        <f t="shared" si="398"/>
        <v>C03679</v>
      </c>
      <c r="H2318" s="40">
        <f t="shared" si="399"/>
        <v>45937</v>
      </c>
      <c r="I2318" s="2">
        <f t="shared" si="400"/>
        <v>4</v>
      </c>
      <c r="J2318" s="4">
        <f t="shared" si="401"/>
        <v>6023.52</v>
      </c>
      <c r="K2318">
        <f t="shared" si="402"/>
        <v>4</v>
      </c>
      <c r="L2318">
        <f t="shared" si="403"/>
        <v>5</v>
      </c>
      <c r="M2318">
        <f t="shared" si="404"/>
        <v>5</v>
      </c>
      <c r="N2318" s="53">
        <f t="shared" si="405"/>
        <v>4.666666666666667</v>
      </c>
      <c r="S2318" s="55" t="str">
        <f t="shared" si="406"/>
        <v>C03679</v>
      </c>
      <c r="T2318" s="56">
        <f t="shared" si="407"/>
        <v>4.666666666666667</v>
      </c>
      <c r="U2318" s="57">
        <f t="shared" si="407"/>
        <v>4.666666666666667</v>
      </c>
      <c r="V2318" s="51" t="str">
        <f t="shared" si="408"/>
        <v>Champions</v>
      </c>
    </row>
    <row r="2319" spans="2:22" x14ac:dyDescent="0.25">
      <c r="B2319" t="s">
        <v>2357</v>
      </c>
      <c r="C2319" s="40">
        <v>45712</v>
      </c>
      <c r="D2319" s="2">
        <v>2</v>
      </c>
      <c r="E2319" s="4">
        <v>4888.53</v>
      </c>
      <c r="F2319" s="4"/>
      <c r="G2319" s="4" t="str">
        <f t="shared" si="398"/>
        <v>C03680</v>
      </c>
      <c r="H2319" s="40">
        <f t="shared" si="399"/>
        <v>45712</v>
      </c>
      <c r="I2319" s="2">
        <f t="shared" si="400"/>
        <v>2</v>
      </c>
      <c r="J2319" s="4">
        <f t="shared" si="401"/>
        <v>4888.53</v>
      </c>
      <c r="K2319">
        <f t="shared" si="402"/>
        <v>3</v>
      </c>
      <c r="L2319">
        <f t="shared" si="403"/>
        <v>4</v>
      </c>
      <c r="M2319">
        <f t="shared" si="404"/>
        <v>5</v>
      </c>
      <c r="N2319" s="53">
        <f t="shared" si="405"/>
        <v>4</v>
      </c>
      <c r="S2319" s="55" t="str">
        <f t="shared" si="406"/>
        <v>C03680</v>
      </c>
      <c r="T2319" s="56">
        <f t="shared" si="407"/>
        <v>4</v>
      </c>
      <c r="U2319" s="57">
        <f t="shared" si="407"/>
        <v>4</v>
      </c>
      <c r="V2319" s="51" t="str">
        <f t="shared" si="408"/>
        <v>Loyal or Potential Loyalists</v>
      </c>
    </row>
    <row r="2320" spans="2:22" x14ac:dyDescent="0.25">
      <c r="B2320" t="s">
        <v>2358</v>
      </c>
      <c r="C2320" s="40">
        <v>45879</v>
      </c>
      <c r="D2320" s="2">
        <v>12</v>
      </c>
      <c r="E2320" s="4">
        <v>5141.87</v>
      </c>
      <c r="F2320" s="4"/>
      <c r="G2320" s="4" t="str">
        <f t="shared" si="398"/>
        <v>C03682</v>
      </c>
      <c r="H2320" s="40">
        <f t="shared" si="399"/>
        <v>45879</v>
      </c>
      <c r="I2320" s="2">
        <f t="shared" si="400"/>
        <v>12</v>
      </c>
      <c r="J2320" s="4">
        <f t="shared" si="401"/>
        <v>5141.87</v>
      </c>
      <c r="K2320">
        <f t="shared" si="402"/>
        <v>4</v>
      </c>
      <c r="L2320">
        <f t="shared" si="403"/>
        <v>5</v>
      </c>
      <c r="M2320">
        <f t="shared" si="404"/>
        <v>5</v>
      </c>
      <c r="N2320" s="53">
        <f t="shared" si="405"/>
        <v>4.666666666666667</v>
      </c>
      <c r="S2320" s="55" t="str">
        <f t="shared" si="406"/>
        <v>C03682</v>
      </c>
      <c r="T2320" s="56">
        <f t="shared" si="407"/>
        <v>4.666666666666667</v>
      </c>
      <c r="U2320" s="57">
        <f t="shared" si="407"/>
        <v>4.666666666666667</v>
      </c>
      <c r="V2320" s="51" t="str">
        <f t="shared" si="408"/>
        <v>Champions</v>
      </c>
    </row>
    <row r="2321" spans="2:22" x14ac:dyDescent="0.25">
      <c r="B2321" t="s">
        <v>2359</v>
      </c>
      <c r="C2321" s="40">
        <v>45754</v>
      </c>
      <c r="D2321" s="2">
        <v>1</v>
      </c>
      <c r="E2321" s="4">
        <v>377.4</v>
      </c>
      <c r="F2321" s="4"/>
      <c r="G2321" s="4" t="str">
        <f t="shared" si="398"/>
        <v>C03684</v>
      </c>
      <c r="H2321" s="40">
        <f t="shared" si="399"/>
        <v>45754</v>
      </c>
      <c r="I2321" s="2">
        <f t="shared" si="400"/>
        <v>1</v>
      </c>
      <c r="J2321" s="4">
        <f t="shared" si="401"/>
        <v>377.4</v>
      </c>
      <c r="K2321">
        <f t="shared" si="402"/>
        <v>3</v>
      </c>
      <c r="L2321">
        <f t="shared" si="403"/>
        <v>3</v>
      </c>
      <c r="M2321">
        <f t="shared" si="404"/>
        <v>2</v>
      </c>
      <c r="N2321" s="53">
        <f t="shared" si="405"/>
        <v>2.6666666666666665</v>
      </c>
      <c r="S2321" s="55" t="str">
        <f t="shared" si="406"/>
        <v>C03684</v>
      </c>
      <c r="T2321" s="56">
        <f t="shared" si="407"/>
        <v>2.6666666666666665</v>
      </c>
      <c r="U2321" s="57">
        <f t="shared" si="407"/>
        <v>2.6666666666666665</v>
      </c>
      <c r="V2321" s="51" t="str">
        <f t="shared" si="408"/>
        <v>At Risk Customers</v>
      </c>
    </row>
    <row r="2322" spans="2:22" x14ac:dyDescent="0.25">
      <c r="B2322" t="s">
        <v>2360</v>
      </c>
      <c r="C2322" s="40">
        <v>45521</v>
      </c>
      <c r="D2322" s="2">
        <v>2</v>
      </c>
      <c r="E2322" s="4">
        <v>306.88</v>
      </c>
      <c r="F2322" s="4"/>
      <c r="G2322" s="4" t="str">
        <f t="shared" si="398"/>
        <v>C03685</v>
      </c>
      <c r="H2322" s="40">
        <f t="shared" si="399"/>
        <v>45521</v>
      </c>
      <c r="I2322" s="2">
        <f t="shared" si="400"/>
        <v>2</v>
      </c>
      <c r="J2322" s="4">
        <f t="shared" si="401"/>
        <v>306.88</v>
      </c>
      <c r="K2322">
        <f t="shared" si="402"/>
        <v>2</v>
      </c>
      <c r="L2322">
        <f t="shared" si="403"/>
        <v>4</v>
      </c>
      <c r="M2322">
        <f t="shared" si="404"/>
        <v>2</v>
      </c>
      <c r="N2322" s="53">
        <f t="shared" si="405"/>
        <v>2.6666666666666665</v>
      </c>
      <c r="S2322" s="55" t="str">
        <f t="shared" si="406"/>
        <v>C03685</v>
      </c>
      <c r="T2322" s="56">
        <f t="shared" si="407"/>
        <v>2.6666666666666665</v>
      </c>
      <c r="U2322" s="57">
        <f t="shared" si="407"/>
        <v>2.6666666666666665</v>
      </c>
      <c r="V2322" s="51" t="str">
        <f t="shared" si="408"/>
        <v>At Risk Customers</v>
      </c>
    </row>
    <row r="2323" spans="2:22" x14ac:dyDescent="0.25">
      <c r="B2323" t="s">
        <v>2361</v>
      </c>
      <c r="C2323" s="40">
        <v>45941</v>
      </c>
      <c r="D2323" s="2">
        <v>2</v>
      </c>
      <c r="E2323" s="4">
        <v>405.16</v>
      </c>
      <c r="F2323" s="4"/>
      <c r="G2323" s="4" t="str">
        <f t="shared" si="398"/>
        <v>C03686</v>
      </c>
      <c r="H2323" s="40">
        <f t="shared" si="399"/>
        <v>45941</v>
      </c>
      <c r="I2323" s="2">
        <f t="shared" si="400"/>
        <v>2</v>
      </c>
      <c r="J2323" s="4">
        <f t="shared" si="401"/>
        <v>405.16</v>
      </c>
      <c r="K2323">
        <f t="shared" si="402"/>
        <v>5</v>
      </c>
      <c r="L2323">
        <f t="shared" si="403"/>
        <v>4</v>
      </c>
      <c r="M2323">
        <f t="shared" si="404"/>
        <v>2</v>
      </c>
      <c r="N2323" s="53">
        <f t="shared" si="405"/>
        <v>3.6666666666666665</v>
      </c>
      <c r="S2323" s="55" t="str">
        <f t="shared" si="406"/>
        <v>C03686</v>
      </c>
      <c r="T2323" s="56">
        <f t="shared" si="407"/>
        <v>3.6666666666666665</v>
      </c>
      <c r="U2323" s="57">
        <f t="shared" si="407"/>
        <v>3.6666666666666665</v>
      </c>
      <c r="V2323" s="51" t="str">
        <f t="shared" si="408"/>
        <v>Loyal or Potential Loyalists</v>
      </c>
    </row>
    <row r="2324" spans="2:22" x14ac:dyDescent="0.25">
      <c r="B2324" t="s">
        <v>2362</v>
      </c>
      <c r="C2324" s="40">
        <v>45238</v>
      </c>
      <c r="D2324" s="2">
        <v>3</v>
      </c>
      <c r="E2324" s="4">
        <v>1092.21</v>
      </c>
      <c r="F2324" s="4"/>
      <c r="G2324" s="4" t="str">
        <f t="shared" si="398"/>
        <v>C03687</v>
      </c>
      <c r="H2324" s="40">
        <f t="shared" si="399"/>
        <v>45238</v>
      </c>
      <c r="I2324" s="2">
        <f t="shared" si="400"/>
        <v>3</v>
      </c>
      <c r="J2324" s="4">
        <f t="shared" si="401"/>
        <v>1092.21</v>
      </c>
      <c r="K2324">
        <f t="shared" si="402"/>
        <v>1</v>
      </c>
      <c r="L2324">
        <f t="shared" si="403"/>
        <v>4</v>
      </c>
      <c r="M2324">
        <f t="shared" si="404"/>
        <v>3</v>
      </c>
      <c r="N2324" s="53">
        <f t="shared" si="405"/>
        <v>2.6666666666666665</v>
      </c>
      <c r="S2324" s="55" t="str">
        <f t="shared" si="406"/>
        <v>C03687</v>
      </c>
      <c r="T2324" s="56">
        <f t="shared" si="407"/>
        <v>2.6666666666666665</v>
      </c>
      <c r="U2324" s="57">
        <f t="shared" si="407"/>
        <v>2.6666666666666665</v>
      </c>
      <c r="V2324" s="51" t="str">
        <f t="shared" si="408"/>
        <v>At Risk Customers</v>
      </c>
    </row>
    <row r="2325" spans="2:22" x14ac:dyDescent="0.25">
      <c r="B2325" t="s">
        <v>2363</v>
      </c>
      <c r="C2325" s="40">
        <v>45658</v>
      </c>
      <c r="D2325" s="2">
        <v>4</v>
      </c>
      <c r="E2325" s="4">
        <v>2916.98</v>
      </c>
      <c r="F2325" s="4"/>
      <c r="G2325" s="4" t="str">
        <f t="shared" si="398"/>
        <v>C03688</v>
      </c>
      <c r="H2325" s="40">
        <f t="shared" si="399"/>
        <v>45658</v>
      </c>
      <c r="I2325" s="2">
        <f t="shared" si="400"/>
        <v>4</v>
      </c>
      <c r="J2325" s="4">
        <f t="shared" si="401"/>
        <v>2916.98</v>
      </c>
      <c r="K2325">
        <f t="shared" si="402"/>
        <v>3</v>
      </c>
      <c r="L2325">
        <f t="shared" si="403"/>
        <v>5</v>
      </c>
      <c r="M2325">
        <f t="shared" si="404"/>
        <v>4</v>
      </c>
      <c r="N2325" s="53">
        <f t="shared" si="405"/>
        <v>4</v>
      </c>
      <c r="S2325" s="55" t="str">
        <f t="shared" si="406"/>
        <v>C03688</v>
      </c>
      <c r="T2325" s="56">
        <f t="shared" si="407"/>
        <v>4</v>
      </c>
      <c r="U2325" s="57">
        <f t="shared" si="407"/>
        <v>4</v>
      </c>
      <c r="V2325" s="51" t="str">
        <f t="shared" si="408"/>
        <v>Loyal or Potential Loyalists</v>
      </c>
    </row>
    <row r="2326" spans="2:22" x14ac:dyDescent="0.25">
      <c r="B2326" t="s">
        <v>2364</v>
      </c>
      <c r="C2326" s="40">
        <v>45597</v>
      </c>
      <c r="D2326" s="2">
        <v>1</v>
      </c>
      <c r="E2326" s="4">
        <v>77.349999999999994</v>
      </c>
      <c r="F2326" s="4"/>
      <c r="G2326" s="4" t="str">
        <f t="shared" si="398"/>
        <v>C03690</v>
      </c>
      <c r="H2326" s="40">
        <f t="shared" si="399"/>
        <v>45597</v>
      </c>
      <c r="I2326" s="2">
        <f t="shared" si="400"/>
        <v>1</v>
      </c>
      <c r="J2326" s="4">
        <f t="shared" si="401"/>
        <v>77.349999999999994</v>
      </c>
      <c r="K2326">
        <f t="shared" si="402"/>
        <v>3</v>
      </c>
      <c r="L2326">
        <f t="shared" si="403"/>
        <v>3</v>
      </c>
      <c r="M2326">
        <f t="shared" si="404"/>
        <v>1</v>
      </c>
      <c r="N2326" s="53">
        <f t="shared" si="405"/>
        <v>2.3333333333333335</v>
      </c>
      <c r="S2326" s="55" t="str">
        <f t="shared" si="406"/>
        <v>C03690</v>
      </c>
      <c r="T2326" s="56">
        <f t="shared" si="407"/>
        <v>2.3333333333333335</v>
      </c>
      <c r="U2326" s="57">
        <f t="shared" si="407"/>
        <v>2.3333333333333335</v>
      </c>
      <c r="V2326" s="51" t="str">
        <f t="shared" si="408"/>
        <v>At Risk Customers</v>
      </c>
    </row>
    <row r="2327" spans="2:22" x14ac:dyDescent="0.25">
      <c r="B2327" t="s">
        <v>2365</v>
      </c>
      <c r="C2327" s="40">
        <v>46024</v>
      </c>
      <c r="D2327" s="2">
        <v>1</v>
      </c>
      <c r="E2327" s="4">
        <v>100.01</v>
      </c>
      <c r="F2327" s="4"/>
      <c r="G2327" s="4" t="str">
        <f t="shared" si="398"/>
        <v>C03691</v>
      </c>
      <c r="H2327" s="40">
        <f t="shared" si="399"/>
        <v>46024</v>
      </c>
      <c r="I2327" s="2">
        <f t="shared" si="400"/>
        <v>1</v>
      </c>
      <c r="J2327" s="4">
        <f t="shared" si="401"/>
        <v>100.01</v>
      </c>
      <c r="K2327">
        <f t="shared" si="402"/>
        <v>5</v>
      </c>
      <c r="L2327">
        <f t="shared" si="403"/>
        <v>3</v>
      </c>
      <c r="M2327">
        <f t="shared" si="404"/>
        <v>1</v>
      </c>
      <c r="N2327" s="53">
        <f t="shared" si="405"/>
        <v>3</v>
      </c>
      <c r="S2327" s="55" t="str">
        <f t="shared" si="406"/>
        <v>C03691</v>
      </c>
      <c r="T2327" s="56">
        <f t="shared" si="407"/>
        <v>3</v>
      </c>
      <c r="U2327" s="57">
        <f t="shared" si="407"/>
        <v>3</v>
      </c>
      <c r="V2327" s="51" t="str">
        <f t="shared" si="408"/>
        <v>At Risk Customers</v>
      </c>
    </row>
    <row r="2328" spans="2:22" x14ac:dyDescent="0.25">
      <c r="B2328" t="s">
        <v>2366</v>
      </c>
      <c r="C2328" s="40">
        <v>45805</v>
      </c>
      <c r="D2328" s="2">
        <v>6</v>
      </c>
      <c r="E2328" s="4">
        <v>11461.82</v>
      </c>
      <c r="F2328" s="4"/>
      <c r="G2328" s="4" t="str">
        <f t="shared" si="398"/>
        <v>C03692</v>
      </c>
      <c r="H2328" s="40">
        <f t="shared" si="399"/>
        <v>45805</v>
      </c>
      <c r="I2328" s="2">
        <f t="shared" si="400"/>
        <v>6</v>
      </c>
      <c r="J2328" s="4">
        <f t="shared" si="401"/>
        <v>11461.82</v>
      </c>
      <c r="K2328">
        <f t="shared" si="402"/>
        <v>4</v>
      </c>
      <c r="L2328">
        <f t="shared" si="403"/>
        <v>5</v>
      </c>
      <c r="M2328">
        <f t="shared" si="404"/>
        <v>5</v>
      </c>
      <c r="N2328" s="53">
        <f t="shared" si="405"/>
        <v>4.666666666666667</v>
      </c>
      <c r="S2328" s="55" t="str">
        <f t="shared" si="406"/>
        <v>C03692</v>
      </c>
      <c r="T2328" s="56">
        <f t="shared" si="407"/>
        <v>4.666666666666667</v>
      </c>
      <c r="U2328" s="57">
        <f t="shared" si="407"/>
        <v>4.666666666666667</v>
      </c>
      <c r="V2328" s="51" t="str">
        <f t="shared" si="408"/>
        <v>Champions</v>
      </c>
    </row>
    <row r="2329" spans="2:22" x14ac:dyDescent="0.25">
      <c r="B2329" t="s">
        <v>2367</v>
      </c>
      <c r="C2329" s="40">
        <v>45908</v>
      </c>
      <c r="D2329" s="2">
        <v>3</v>
      </c>
      <c r="E2329" s="4">
        <v>5699.26</v>
      </c>
      <c r="F2329" s="4"/>
      <c r="G2329" s="4" t="str">
        <f t="shared" si="398"/>
        <v>C03693</v>
      </c>
      <c r="H2329" s="40">
        <f t="shared" si="399"/>
        <v>45908</v>
      </c>
      <c r="I2329" s="2">
        <f t="shared" si="400"/>
        <v>3</v>
      </c>
      <c r="J2329" s="4">
        <f t="shared" si="401"/>
        <v>5699.26</v>
      </c>
      <c r="K2329">
        <f t="shared" si="402"/>
        <v>4</v>
      </c>
      <c r="L2329">
        <f t="shared" si="403"/>
        <v>4</v>
      </c>
      <c r="M2329">
        <f t="shared" si="404"/>
        <v>5</v>
      </c>
      <c r="N2329" s="53">
        <f t="shared" si="405"/>
        <v>4.333333333333333</v>
      </c>
      <c r="S2329" s="55" t="str">
        <f t="shared" si="406"/>
        <v>C03693</v>
      </c>
      <c r="T2329" s="56">
        <f t="shared" si="407"/>
        <v>4.333333333333333</v>
      </c>
      <c r="U2329" s="57">
        <f t="shared" si="407"/>
        <v>4.333333333333333</v>
      </c>
      <c r="V2329" s="51" t="str">
        <f t="shared" si="408"/>
        <v>Champions</v>
      </c>
    </row>
    <row r="2330" spans="2:22" x14ac:dyDescent="0.25">
      <c r="B2330" t="s">
        <v>2368</v>
      </c>
      <c r="C2330" s="40">
        <v>45131</v>
      </c>
      <c r="D2330" s="2">
        <v>3</v>
      </c>
      <c r="E2330" s="4">
        <v>654.85</v>
      </c>
      <c r="F2330" s="4"/>
      <c r="G2330" s="4" t="str">
        <f t="shared" si="398"/>
        <v>C03698</v>
      </c>
      <c r="H2330" s="40">
        <f t="shared" si="399"/>
        <v>45131</v>
      </c>
      <c r="I2330" s="2">
        <f t="shared" si="400"/>
        <v>3</v>
      </c>
      <c r="J2330" s="4">
        <f t="shared" si="401"/>
        <v>654.85</v>
      </c>
      <c r="K2330">
        <f t="shared" si="402"/>
        <v>1</v>
      </c>
      <c r="L2330">
        <f t="shared" si="403"/>
        <v>4</v>
      </c>
      <c r="M2330">
        <f t="shared" si="404"/>
        <v>3</v>
      </c>
      <c r="N2330" s="53">
        <f t="shared" si="405"/>
        <v>2.6666666666666665</v>
      </c>
      <c r="S2330" s="55" t="str">
        <f t="shared" si="406"/>
        <v>C03698</v>
      </c>
      <c r="T2330" s="56">
        <f t="shared" si="407"/>
        <v>2.6666666666666665</v>
      </c>
      <c r="U2330" s="57">
        <f t="shared" si="407"/>
        <v>2.6666666666666665</v>
      </c>
      <c r="V2330" s="51" t="str">
        <f t="shared" si="408"/>
        <v>At Risk Customers</v>
      </c>
    </row>
    <row r="2331" spans="2:22" x14ac:dyDescent="0.25">
      <c r="B2331" t="s">
        <v>2369</v>
      </c>
      <c r="C2331" s="40">
        <v>45811</v>
      </c>
      <c r="D2331" s="2">
        <v>1</v>
      </c>
      <c r="E2331" s="4">
        <v>342.57</v>
      </c>
      <c r="F2331" s="4"/>
      <c r="G2331" s="4" t="str">
        <f t="shared" si="398"/>
        <v>C03699</v>
      </c>
      <c r="H2331" s="40">
        <f t="shared" si="399"/>
        <v>45811</v>
      </c>
      <c r="I2331" s="2">
        <f t="shared" si="400"/>
        <v>1</v>
      </c>
      <c r="J2331" s="4">
        <f t="shared" si="401"/>
        <v>342.57</v>
      </c>
      <c r="K2331">
        <f t="shared" si="402"/>
        <v>4</v>
      </c>
      <c r="L2331">
        <f t="shared" si="403"/>
        <v>3</v>
      </c>
      <c r="M2331">
        <f t="shared" si="404"/>
        <v>2</v>
      </c>
      <c r="N2331" s="53">
        <f t="shared" si="405"/>
        <v>3</v>
      </c>
      <c r="S2331" s="55" t="str">
        <f t="shared" si="406"/>
        <v>C03699</v>
      </c>
      <c r="T2331" s="56">
        <f t="shared" si="407"/>
        <v>3</v>
      </c>
      <c r="U2331" s="57">
        <f t="shared" si="407"/>
        <v>3</v>
      </c>
      <c r="V2331" s="51" t="str">
        <f t="shared" si="408"/>
        <v>At Risk Customers</v>
      </c>
    </row>
    <row r="2332" spans="2:22" x14ac:dyDescent="0.25">
      <c r="B2332" t="s">
        <v>2370</v>
      </c>
      <c r="C2332" s="40">
        <v>45278</v>
      </c>
      <c r="D2332" s="2">
        <v>1</v>
      </c>
      <c r="E2332" s="4">
        <v>226.14</v>
      </c>
      <c r="F2332" s="4"/>
      <c r="G2332" s="4" t="str">
        <f t="shared" si="398"/>
        <v>C03701</v>
      </c>
      <c r="H2332" s="40">
        <f t="shared" si="399"/>
        <v>45278</v>
      </c>
      <c r="I2332" s="2">
        <f t="shared" si="400"/>
        <v>1</v>
      </c>
      <c r="J2332" s="4">
        <f t="shared" si="401"/>
        <v>226.14</v>
      </c>
      <c r="K2332">
        <f t="shared" si="402"/>
        <v>1</v>
      </c>
      <c r="L2332">
        <f t="shared" si="403"/>
        <v>3</v>
      </c>
      <c r="M2332">
        <f t="shared" si="404"/>
        <v>2</v>
      </c>
      <c r="N2332" s="53">
        <f t="shared" si="405"/>
        <v>2</v>
      </c>
      <c r="S2332" s="55" t="str">
        <f t="shared" si="406"/>
        <v>C03701</v>
      </c>
      <c r="T2332" s="56">
        <f t="shared" si="407"/>
        <v>2</v>
      </c>
      <c r="U2332" s="57">
        <f t="shared" si="407"/>
        <v>2</v>
      </c>
      <c r="V2332" s="51" t="str">
        <f t="shared" si="408"/>
        <v>Lost Customers</v>
      </c>
    </row>
    <row r="2333" spans="2:22" x14ac:dyDescent="0.25">
      <c r="B2333" t="s">
        <v>2371</v>
      </c>
      <c r="C2333" s="40">
        <v>46017</v>
      </c>
      <c r="D2333" s="2">
        <v>3</v>
      </c>
      <c r="E2333" s="4">
        <v>3829.73</v>
      </c>
      <c r="F2333" s="4"/>
      <c r="G2333" s="4" t="str">
        <f t="shared" si="398"/>
        <v>C03702</v>
      </c>
      <c r="H2333" s="40">
        <f t="shared" si="399"/>
        <v>46017</v>
      </c>
      <c r="I2333" s="2">
        <f t="shared" si="400"/>
        <v>3</v>
      </c>
      <c r="J2333" s="4">
        <f t="shared" si="401"/>
        <v>3829.73</v>
      </c>
      <c r="K2333">
        <f t="shared" si="402"/>
        <v>5</v>
      </c>
      <c r="L2333">
        <f t="shared" si="403"/>
        <v>4</v>
      </c>
      <c r="M2333">
        <f t="shared" si="404"/>
        <v>5</v>
      </c>
      <c r="N2333" s="53">
        <f t="shared" si="405"/>
        <v>4.666666666666667</v>
      </c>
      <c r="S2333" s="55" t="str">
        <f t="shared" si="406"/>
        <v>C03702</v>
      </c>
      <c r="T2333" s="56">
        <f t="shared" si="407"/>
        <v>4.666666666666667</v>
      </c>
      <c r="U2333" s="57">
        <f t="shared" si="407"/>
        <v>4.666666666666667</v>
      </c>
      <c r="V2333" s="51" t="str">
        <f t="shared" si="408"/>
        <v>Champions</v>
      </c>
    </row>
    <row r="2334" spans="2:22" x14ac:dyDescent="0.25">
      <c r="B2334" t="s">
        <v>2372</v>
      </c>
      <c r="C2334" s="40">
        <v>45923</v>
      </c>
      <c r="D2334" s="2">
        <v>11</v>
      </c>
      <c r="E2334" s="4">
        <v>12535.61</v>
      </c>
      <c r="F2334" s="4"/>
      <c r="G2334" s="4" t="str">
        <f t="shared" si="398"/>
        <v>C03703</v>
      </c>
      <c r="H2334" s="40">
        <f t="shared" si="399"/>
        <v>45923</v>
      </c>
      <c r="I2334" s="2">
        <f t="shared" si="400"/>
        <v>11</v>
      </c>
      <c r="J2334" s="4">
        <f t="shared" si="401"/>
        <v>12535.61</v>
      </c>
      <c r="K2334">
        <f t="shared" si="402"/>
        <v>4</v>
      </c>
      <c r="L2334">
        <f t="shared" si="403"/>
        <v>5</v>
      </c>
      <c r="M2334">
        <f t="shared" si="404"/>
        <v>5</v>
      </c>
      <c r="N2334" s="53">
        <f t="shared" si="405"/>
        <v>4.666666666666667</v>
      </c>
      <c r="S2334" s="55" t="str">
        <f t="shared" si="406"/>
        <v>C03703</v>
      </c>
      <c r="T2334" s="56">
        <f t="shared" si="407"/>
        <v>4.666666666666667</v>
      </c>
      <c r="U2334" s="57">
        <f t="shared" si="407"/>
        <v>4.666666666666667</v>
      </c>
      <c r="V2334" s="51" t="str">
        <f t="shared" si="408"/>
        <v>Champions</v>
      </c>
    </row>
    <row r="2335" spans="2:22" x14ac:dyDescent="0.25">
      <c r="B2335" t="s">
        <v>2373</v>
      </c>
      <c r="C2335" s="40">
        <v>45591</v>
      </c>
      <c r="D2335" s="2">
        <v>1</v>
      </c>
      <c r="E2335" s="4">
        <v>24.27</v>
      </c>
      <c r="F2335" s="4"/>
      <c r="G2335" s="4" t="str">
        <f t="shared" si="398"/>
        <v>C03704</v>
      </c>
      <c r="H2335" s="40">
        <f t="shared" si="399"/>
        <v>45591</v>
      </c>
      <c r="I2335" s="2">
        <f t="shared" si="400"/>
        <v>1</v>
      </c>
      <c r="J2335" s="4">
        <f t="shared" si="401"/>
        <v>24.27</v>
      </c>
      <c r="K2335">
        <f t="shared" si="402"/>
        <v>2</v>
      </c>
      <c r="L2335">
        <f t="shared" si="403"/>
        <v>3</v>
      </c>
      <c r="M2335">
        <f t="shared" si="404"/>
        <v>1</v>
      </c>
      <c r="N2335" s="53">
        <f t="shared" si="405"/>
        <v>2</v>
      </c>
      <c r="S2335" s="55" t="str">
        <f t="shared" si="406"/>
        <v>C03704</v>
      </c>
      <c r="T2335" s="56">
        <f t="shared" si="407"/>
        <v>2</v>
      </c>
      <c r="U2335" s="57">
        <f t="shared" si="407"/>
        <v>2</v>
      </c>
      <c r="V2335" s="51" t="str">
        <f t="shared" si="408"/>
        <v>Lost Customers</v>
      </c>
    </row>
    <row r="2336" spans="2:22" x14ac:dyDescent="0.25">
      <c r="B2336" t="s">
        <v>2374</v>
      </c>
      <c r="C2336" s="40">
        <v>45706</v>
      </c>
      <c r="D2336" s="2">
        <v>6</v>
      </c>
      <c r="E2336" s="4">
        <v>1890.03</v>
      </c>
      <c r="F2336" s="4"/>
      <c r="G2336" s="4" t="str">
        <f t="shared" si="398"/>
        <v>C03705</v>
      </c>
      <c r="H2336" s="40">
        <f t="shared" si="399"/>
        <v>45706</v>
      </c>
      <c r="I2336" s="2">
        <f t="shared" si="400"/>
        <v>6</v>
      </c>
      <c r="J2336" s="4">
        <f t="shared" si="401"/>
        <v>1890.03</v>
      </c>
      <c r="K2336">
        <f t="shared" si="402"/>
        <v>3</v>
      </c>
      <c r="L2336">
        <f t="shared" si="403"/>
        <v>5</v>
      </c>
      <c r="M2336">
        <f t="shared" si="404"/>
        <v>4</v>
      </c>
      <c r="N2336" s="53">
        <f t="shared" si="405"/>
        <v>4</v>
      </c>
      <c r="S2336" s="55" t="str">
        <f t="shared" si="406"/>
        <v>C03705</v>
      </c>
      <c r="T2336" s="56">
        <f t="shared" si="407"/>
        <v>4</v>
      </c>
      <c r="U2336" s="57">
        <f t="shared" si="407"/>
        <v>4</v>
      </c>
      <c r="V2336" s="51" t="str">
        <f t="shared" si="408"/>
        <v>Loyal or Potential Loyalists</v>
      </c>
    </row>
    <row r="2337" spans="2:22" x14ac:dyDescent="0.25">
      <c r="B2337" t="s">
        <v>2375</v>
      </c>
      <c r="C2337" s="40">
        <v>45622</v>
      </c>
      <c r="D2337" s="2">
        <v>2</v>
      </c>
      <c r="E2337" s="4">
        <v>3707.59</v>
      </c>
      <c r="F2337" s="4"/>
      <c r="G2337" s="4" t="str">
        <f t="shared" si="398"/>
        <v>C03707</v>
      </c>
      <c r="H2337" s="40">
        <f t="shared" si="399"/>
        <v>45622</v>
      </c>
      <c r="I2337" s="2">
        <f t="shared" si="400"/>
        <v>2</v>
      </c>
      <c r="J2337" s="4">
        <f t="shared" si="401"/>
        <v>3707.59</v>
      </c>
      <c r="K2337">
        <f t="shared" si="402"/>
        <v>3</v>
      </c>
      <c r="L2337">
        <f t="shared" si="403"/>
        <v>4</v>
      </c>
      <c r="M2337">
        <f t="shared" si="404"/>
        <v>5</v>
      </c>
      <c r="N2337" s="53">
        <f t="shared" si="405"/>
        <v>4</v>
      </c>
      <c r="S2337" s="55" t="str">
        <f t="shared" si="406"/>
        <v>C03707</v>
      </c>
      <c r="T2337" s="56">
        <f t="shared" si="407"/>
        <v>4</v>
      </c>
      <c r="U2337" s="57">
        <f t="shared" si="407"/>
        <v>4</v>
      </c>
      <c r="V2337" s="51" t="str">
        <f t="shared" si="408"/>
        <v>Loyal or Potential Loyalists</v>
      </c>
    </row>
    <row r="2338" spans="2:22" x14ac:dyDescent="0.25">
      <c r="B2338" t="s">
        <v>2376</v>
      </c>
      <c r="C2338" s="40">
        <v>46022</v>
      </c>
      <c r="D2338" s="2">
        <v>10</v>
      </c>
      <c r="E2338" s="4">
        <v>14013.74</v>
      </c>
      <c r="F2338" s="4"/>
      <c r="G2338" s="4" t="str">
        <f t="shared" si="398"/>
        <v>C03709</v>
      </c>
      <c r="H2338" s="40">
        <f t="shared" si="399"/>
        <v>46022</v>
      </c>
      <c r="I2338" s="2">
        <f t="shared" si="400"/>
        <v>10</v>
      </c>
      <c r="J2338" s="4">
        <f t="shared" si="401"/>
        <v>14013.74</v>
      </c>
      <c r="K2338">
        <f t="shared" si="402"/>
        <v>5</v>
      </c>
      <c r="L2338">
        <f t="shared" si="403"/>
        <v>5</v>
      </c>
      <c r="M2338">
        <f t="shared" si="404"/>
        <v>5</v>
      </c>
      <c r="N2338" s="53">
        <f t="shared" si="405"/>
        <v>5</v>
      </c>
      <c r="S2338" s="55" t="str">
        <f t="shared" si="406"/>
        <v>C03709</v>
      </c>
      <c r="T2338" s="56">
        <f t="shared" si="407"/>
        <v>5</v>
      </c>
      <c r="U2338" s="57">
        <f t="shared" si="407"/>
        <v>5</v>
      </c>
      <c r="V2338" s="51" t="str">
        <f t="shared" si="408"/>
        <v>Champions</v>
      </c>
    </row>
    <row r="2339" spans="2:22" x14ac:dyDescent="0.25">
      <c r="B2339" t="s">
        <v>2377</v>
      </c>
      <c r="C2339" s="40">
        <v>45372</v>
      </c>
      <c r="D2339" s="2">
        <v>1</v>
      </c>
      <c r="E2339" s="4">
        <v>328.8</v>
      </c>
      <c r="F2339" s="4"/>
      <c r="G2339" s="4" t="str">
        <f t="shared" si="398"/>
        <v>C03710</v>
      </c>
      <c r="H2339" s="40">
        <f t="shared" si="399"/>
        <v>45372</v>
      </c>
      <c r="I2339" s="2">
        <f t="shared" si="400"/>
        <v>1</v>
      </c>
      <c r="J2339" s="4">
        <f t="shared" si="401"/>
        <v>328.8</v>
      </c>
      <c r="K2339">
        <f t="shared" si="402"/>
        <v>2</v>
      </c>
      <c r="L2339">
        <f t="shared" si="403"/>
        <v>3</v>
      </c>
      <c r="M2339">
        <f t="shared" si="404"/>
        <v>2</v>
      </c>
      <c r="N2339" s="53">
        <f t="shared" si="405"/>
        <v>2.3333333333333335</v>
      </c>
      <c r="S2339" s="55" t="str">
        <f t="shared" si="406"/>
        <v>C03710</v>
      </c>
      <c r="T2339" s="56">
        <f t="shared" si="407"/>
        <v>2.3333333333333335</v>
      </c>
      <c r="U2339" s="57">
        <f t="shared" si="407"/>
        <v>2.3333333333333335</v>
      </c>
      <c r="V2339" s="51" t="str">
        <f t="shared" si="408"/>
        <v>At Risk Customers</v>
      </c>
    </row>
    <row r="2340" spans="2:22" x14ac:dyDescent="0.25">
      <c r="B2340" t="s">
        <v>2378</v>
      </c>
      <c r="C2340" s="40">
        <v>45200</v>
      </c>
      <c r="D2340" s="2">
        <v>1</v>
      </c>
      <c r="E2340" s="4">
        <v>200.46</v>
      </c>
      <c r="F2340" s="4"/>
      <c r="G2340" s="4" t="str">
        <f t="shared" si="398"/>
        <v>C03712</v>
      </c>
      <c r="H2340" s="40">
        <f t="shared" si="399"/>
        <v>45200</v>
      </c>
      <c r="I2340" s="2">
        <f t="shared" si="400"/>
        <v>1</v>
      </c>
      <c r="J2340" s="4">
        <f t="shared" si="401"/>
        <v>200.46</v>
      </c>
      <c r="K2340">
        <f t="shared" si="402"/>
        <v>1</v>
      </c>
      <c r="L2340">
        <f t="shared" si="403"/>
        <v>3</v>
      </c>
      <c r="M2340">
        <f t="shared" si="404"/>
        <v>2</v>
      </c>
      <c r="N2340" s="53">
        <f t="shared" si="405"/>
        <v>2</v>
      </c>
      <c r="S2340" s="55" t="str">
        <f t="shared" si="406"/>
        <v>C03712</v>
      </c>
      <c r="T2340" s="56">
        <f t="shared" si="407"/>
        <v>2</v>
      </c>
      <c r="U2340" s="57">
        <f t="shared" si="407"/>
        <v>2</v>
      </c>
      <c r="V2340" s="51" t="str">
        <f t="shared" si="408"/>
        <v>Lost Customers</v>
      </c>
    </row>
    <row r="2341" spans="2:22" x14ac:dyDescent="0.25">
      <c r="B2341" t="s">
        <v>2379</v>
      </c>
      <c r="C2341" s="40">
        <v>45790</v>
      </c>
      <c r="D2341" s="2">
        <v>1</v>
      </c>
      <c r="E2341" s="4">
        <v>244.41</v>
      </c>
      <c r="F2341" s="4"/>
      <c r="G2341" s="4" t="str">
        <f t="shared" si="398"/>
        <v>C03713</v>
      </c>
      <c r="H2341" s="40">
        <f t="shared" si="399"/>
        <v>45790</v>
      </c>
      <c r="I2341" s="2">
        <f t="shared" si="400"/>
        <v>1</v>
      </c>
      <c r="J2341" s="4">
        <f t="shared" si="401"/>
        <v>244.41</v>
      </c>
      <c r="K2341">
        <f t="shared" si="402"/>
        <v>3</v>
      </c>
      <c r="L2341">
        <f t="shared" si="403"/>
        <v>3</v>
      </c>
      <c r="M2341">
        <f t="shared" si="404"/>
        <v>2</v>
      </c>
      <c r="N2341" s="53">
        <f t="shared" si="405"/>
        <v>2.6666666666666665</v>
      </c>
      <c r="S2341" s="55" t="str">
        <f t="shared" si="406"/>
        <v>C03713</v>
      </c>
      <c r="T2341" s="56">
        <f t="shared" si="407"/>
        <v>2.6666666666666665</v>
      </c>
      <c r="U2341" s="57">
        <f t="shared" si="407"/>
        <v>2.6666666666666665</v>
      </c>
      <c r="V2341" s="51" t="str">
        <f t="shared" si="408"/>
        <v>At Risk Customers</v>
      </c>
    </row>
    <row r="2342" spans="2:22" x14ac:dyDescent="0.25">
      <c r="B2342" t="s">
        <v>2380</v>
      </c>
      <c r="C2342" s="40">
        <v>45072</v>
      </c>
      <c r="D2342" s="2">
        <v>1</v>
      </c>
      <c r="E2342" s="4">
        <v>135.59</v>
      </c>
      <c r="F2342" s="4"/>
      <c r="G2342" s="4" t="str">
        <f t="shared" si="398"/>
        <v>C03715</v>
      </c>
      <c r="H2342" s="40">
        <f t="shared" si="399"/>
        <v>45072</v>
      </c>
      <c r="I2342" s="2">
        <f t="shared" si="400"/>
        <v>1</v>
      </c>
      <c r="J2342" s="4">
        <f t="shared" si="401"/>
        <v>135.59</v>
      </c>
      <c r="K2342">
        <f t="shared" si="402"/>
        <v>1</v>
      </c>
      <c r="L2342">
        <f t="shared" si="403"/>
        <v>3</v>
      </c>
      <c r="M2342">
        <f t="shared" si="404"/>
        <v>1</v>
      </c>
      <c r="N2342" s="53">
        <f t="shared" si="405"/>
        <v>1.6666666666666667</v>
      </c>
      <c r="S2342" s="55" t="str">
        <f t="shared" si="406"/>
        <v>C03715</v>
      </c>
      <c r="T2342" s="56">
        <f t="shared" si="407"/>
        <v>1.6666666666666667</v>
      </c>
      <c r="U2342" s="57">
        <f t="shared" si="407"/>
        <v>1.6666666666666667</v>
      </c>
      <c r="V2342" s="51" t="str">
        <f t="shared" si="408"/>
        <v>Lost Customers</v>
      </c>
    </row>
    <row r="2343" spans="2:22" x14ac:dyDescent="0.25">
      <c r="B2343" t="s">
        <v>2381</v>
      </c>
      <c r="C2343" s="40">
        <v>45621</v>
      </c>
      <c r="D2343" s="2">
        <v>2</v>
      </c>
      <c r="E2343" s="4">
        <v>5089.38</v>
      </c>
      <c r="F2343" s="4"/>
      <c r="G2343" s="4" t="str">
        <f t="shared" si="398"/>
        <v>C03716</v>
      </c>
      <c r="H2343" s="40">
        <f t="shared" si="399"/>
        <v>45621</v>
      </c>
      <c r="I2343" s="2">
        <f t="shared" si="400"/>
        <v>2</v>
      </c>
      <c r="J2343" s="4">
        <f t="shared" si="401"/>
        <v>5089.38</v>
      </c>
      <c r="K2343">
        <f t="shared" si="402"/>
        <v>3</v>
      </c>
      <c r="L2343">
        <f t="shared" si="403"/>
        <v>4</v>
      </c>
      <c r="M2343">
        <f t="shared" si="404"/>
        <v>5</v>
      </c>
      <c r="N2343" s="53">
        <f t="shared" si="405"/>
        <v>4</v>
      </c>
      <c r="S2343" s="55" t="str">
        <f t="shared" si="406"/>
        <v>C03716</v>
      </c>
      <c r="T2343" s="56">
        <f t="shared" si="407"/>
        <v>4</v>
      </c>
      <c r="U2343" s="57">
        <f t="shared" si="407"/>
        <v>4</v>
      </c>
      <c r="V2343" s="51" t="str">
        <f t="shared" si="408"/>
        <v>Loyal or Potential Loyalists</v>
      </c>
    </row>
    <row r="2344" spans="2:22" x14ac:dyDescent="0.25">
      <c r="B2344" t="s">
        <v>2382</v>
      </c>
      <c r="C2344" s="40">
        <v>45501</v>
      </c>
      <c r="D2344" s="2">
        <v>6</v>
      </c>
      <c r="E2344" s="4">
        <v>1688.69</v>
      </c>
      <c r="F2344" s="4"/>
      <c r="G2344" s="4" t="str">
        <f t="shared" si="398"/>
        <v>C03717</v>
      </c>
      <c r="H2344" s="40">
        <f t="shared" si="399"/>
        <v>45501</v>
      </c>
      <c r="I2344" s="2">
        <f t="shared" si="400"/>
        <v>6</v>
      </c>
      <c r="J2344" s="4">
        <f t="shared" si="401"/>
        <v>1688.69</v>
      </c>
      <c r="K2344">
        <f t="shared" si="402"/>
        <v>2</v>
      </c>
      <c r="L2344">
        <f t="shared" si="403"/>
        <v>5</v>
      </c>
      <c r="M2344">
        <f t="shared" si="404"/>
        <v>4</v>
      </c>
      <c r="N2344" s="53">
        <f t="shared" si="405"/>
        <v>3.6666666666666665</v>
      </c>
      <c r="S2344" s="55" t="str">
        <f t="shared" si="406"/>
        <v>C03717</v>
      </c>
      <c r="T2344" s="56">
        <f t="shared" si="407"/>
        <v>3.6666666666666665</v>
      </c>
      <c r="U2344" s="57">
        <f t="shared" si="407"/>
        <v>3.6666666666666665</v>
      </c>
      <c r="V2344" s="51" t="str">
        <f t="shared" si="408"/>
        <v>Loyal or Potential Loyalists</v>
      </c>
    </row>
    <row r="2345" spans="2:22" x14ac:dyDescent="0.25">
      <c r="B2345" t="s">
        <v>2383</v>
      </c>
      <c r="C2345" s="40">
        <v>45714</v>
      </c>
      <c r="D2345" s="2">
        <v>3</v>
      </c>
      <c r="E2345" s="4">
        <v>1037.01</v>
      </c>
      <c r="F2345" s="4"/>
      <c r="G2345" s="4" t="str">
        <f t="shared" si="398"/>
        <v>C03718</v>
      </c>
      <c r="H2345" s="40">
        <f t="shared" si="399"/>
        <v>45714</v>
      </c>
      <c r="I2345" s="2">
        <f t="shared" si="400"/>
        <v>3</v>
      </c>
      <c r="J2345" s="4">
        <f t="shared" si="401"/>
        <v>1037.01</v>
      </c>
      <c r="K2345">
        <f t="shared" si="402"/>
        <v>3</v>
      </c>
      <c r="L2345">
        <f t="shared" si="403"/>
        <v>4</v>
      </c>
      <c r="M2345">
        <f t="shared" si="404"/>
        <v>3</v>
      </c>
      <c r="N2345" s="53">
        <f t="shared" si="405"/>
        <v>3.3333333333333335</v>
      </c>
      <c r="S2345" s="55" t="str">
        <f t="shared" si="406"/>
        <v>C03718</v>
      </c>
      <c r="T2345" s="56">
        <f t="shared" si="407"/>
        <v>3.3333333333333335</v>
      </c>
      <c r="U2345" s="57">
        <f t="shared" si="407"/>
        <v>3.3333333333333335</v>
      </c>
      <c r="V2345" s="51" t="str">
        <f t="shared" si="408"/>
        <v>Loyal or Potential Loyalists</v>
      </c>
    </row>
    <row r="2346" spans="2:22" x14ac:dyDescent="0.25">
      <c r="B2346" t="s">
        <v>2384</v>
      </c>
      <c r="C2346" s="40">
        <v>45875</v>
      </c>
      <c r="D2346" s="2">
        <v>8</v>
      </c>
      <c r="E2346" s="4">
        <v>3444.37</v>
      </c>
      <c r="F2346" s="4"/>
      <c r="G2346" s="4" t="str">
        <f t="shared" si="398"/>
        <v>C03719</v>
      </c>
      <c r="H2346" s="40">
        <f t="shared" si="399"/>
        <v>45875</v>
      </c>
      <c r="I2346" s="2">
        <f t="shared" si="400"/>
        <v>8</v>
      </c>
      <c r="J2346" s="4">
        <f t="shared" si="401"/>
        <v>3444.37</v>
      </c>
      <c r="K2346">
        <f t="shared" si="402"/>
        <v>4</v>
      </c>
      <c r="L2346">
        <f t="shared" si="403"/>
        <v>5</v>
      </c>
      <c r="M2346">
        <f t="shared" si="404"/>
        <v>4</v>
      </c>
      <c r="N2346" s="53">
        <f t="shared" si="405"/>
        <v>4.333333333333333</v>
      </c>
      <c r="S2346" s="55" t="str">
        <f t="shared" si="406"/>
        <v>C03719</v>
      </c>
      <c r="T2346" s="56">
        <f t="shared" si="407"/>
        <v>4.333333333333333</v>
      </c>
      <c r="U2346" s="57">
        <f t="shared" si="407"/>
        <v>4.333333333333333</v>
      </c>
      <c r="V2346" s="51" t="str">
        <f t="shared" si="408"/>
        <v>Champions</v>
      </c>
    </row>
    <row r="2347" spans="2:22" x14ac:dyDescent="0.25">
      <c r="B2347" t="s">
        <v>2385</v>
      </c>
      <c r="C2347" s="40">
        <v>45756</v>
      </c>
      <c r="D2347" s="2">
        <v>1</v>
      </c>
      <c r="E2347" s="4">
        <v>60.32</v>
      </c>
      <c r="F2347" s="4"/>
      <c r="G2347" s="4" t="str">
        <f t="shared" si="398"/>
        <v>C03720</v>
      </c>
      <c r="H2347" s="40">
        <f t="shared" si="399"/>
        <v>45756</v>
      </c>
      <c r="I2347" s="2">
        <f t="shared" si="400"/>
        <v>1</v>
      </c>
      <c r="J2347" s="4">
        <f t="shared" si="401"/>
        <v>60.32</v>
      </c>
      <c r="K2347">
        <f t="shared" si="402"/>
        <v>3</v>
      </c>
      <c r="L2347">
        <f t="shared" si="403"/>
        <v>3</v>
      </c>
      <c r="M2347">
        <f t="shared" si="404"/>
        <v>1</v>
      </c>
      <c r="N2347" s="53">
        <f t="shared" si="405"/>
        <v>2.3333333333333335</v>
      </c>
      <c r="S2347" s="55" t="str">
        <f t="shared" si="406"/>
        <v>C03720</v>
      </c>
      <c r="T2347" s="56">
        <f t="shared" si="407"/>
        <v>2.3333333333333335</v>
      </c>
      <c r="U2347" s="57">
        <f t="shared" si="407"/>
        <v>2.3333333333333335</v>
      </c>
      <c r="V2347" s="51" t="str">
        <f t="shared" si="408"/>
        <v>At Risk Customers</v>
      </c>
    </row>
    <row r="2348" spans="2:22" x14ac:dyDescent="0.25">
      <c r="B2348" t="s">
        <v>2386</v>
      </c>
      <c r="C2348" s="40">
        <v>45774</v>
      </c>
      <c r="D2348" s="2">
        <v>1</v>
      </c>
      <c r="E2348" s="4">
        <v>310.12</v>
      </c>
      <c r="F2348" s="4"/>
      <c r="G2348" s="4" t="str">
        <f t="shared" si="398"/>
        <v>C03721</v>
      </c>
      <c r="H2348" s="40">
        <f t="shared" si="399"/>
        <v>45774</v>
      </c>
      <c r="I2348" s="2">
        <f t="shared" si="400"/>
        <v>1</v>
      </c>
      <c r="J2348" s="4">
        <f t="shared" si="401"/>
        <v>310.12</v>
      </c>
      <c r="K2348">
        <f t="shared" si="402"/>
        <v>3</v>
      </c>
      <c r="L2348">
        <f t="shared" si="403"/>
        <v>3</v>
      </c>
      <c r="M2348">
        <f t="shared" si="404"/>
        <v>2</v>
      </c>
      <c r="N2348" s="53">
        <f t="shared" si="405"/>
        <v>2.6666666666666665</v>
      </c>
      <c r="S2348" s="55" t="str">
        <f t="shared" si="406"/>
        <v>C03721</v>
      </c>
      <c r="T2348" s="56">
        <f t="shared" si="407"/>
        <v>2.6666666666666665</v>
      </c>
      <c r="U2348" s="57">
        <f t="shared" si="407"/>
        <v>2.6666666666666665</v>
      </c>
      <c r="V2348" s="51" t="str">
        <f t="shared" si="408"/>
        <v>At Risk Customers</v>
      </c>
    </row>
    <row r="2349" spans="2:22" x14ac:dyDescent="0.25">
      <c r="B2349" t="s">
        <v>2387</v>
      </c>
      <c r="C2349" s="40">
        <v>45398</v>
      </c>
      <c r="D2349" s="2">
        <v>1</v>
      </c>
      <c r="E2349" s="4">
        <v>154.18</v>
      </c>
      <c r="F2349" s="4"/>
      <c r="G2349" s="4" t="str">
        <f t="shared" si="398"/>
        <v>C03722</v>
      </c>
      <c r="H2349" s="40">
        <f t="shared" si="399"/>
        <v>45398</v>
      </c>
      <c r="I2349" s="2">
        <f t="shared" si="400"/>
        <v>1</v>
      </c>
      <c r="J2349" s="4">
        <f t="shared" si="401"/>
        <v>154.18</v>
      </c>
      <c r="K2349">
        <f t="shared" si="402"/>
        <v>2</v>
      </c>
      <c r="L2349">
        <f t="shared" si="403"/>
        <v>3</v>
      </c>
      <c r="M2349">
        <f t="shared" si="404"/>
        <v>1</v>
      </c>
      <c r="N2349" s="53">
        <f t="shared" si="405"/>
        <v>2</v>
      </c>
      <c r="S2349" s="55" t="str">
        <f t="shared" si="406"/>
        <v>C03722</v>
      </c>
      <c r="T2349" s="56">
        <f t="shared" si="407"/>
        <v>2</v>
      </c>
      <c r="U2349" s="57">
        <f t="shared" si="407"/>
        <v>2</v>
      </c>
      <c r="V2349" s="51" t="str">
        <f t="shared" si="408"/>
        <v>Lost Customers</v>
      </c>
    </row>
    <row r="2350" spans="2:22" x14ac:dyDescent="0.25">
      <c r="B2350" t="s">
        <v>2388</v>
      </c>
      <c r="C2350" s="40">
        <v>45465</v>
      </c>
      <c r="D2350" s="2">
        <v>1</v>
      </c>
      <c r="E2350" s="4">
        <v>77.91</v>
      </c>
      <c r="F2350" s="4"/>
      <c r="G2350" s="4" t="str">
        <f t="shared" si="398"/>
        <v>C03725</v>
      </c>
      <c r="H2350" s="40">
        <f t="shared" si="399"/>
        <v>45465</v>
      </c>
      <c r="I2350" s="2">
        <f t="shared" si="400"/>
        <v>1</v>
      </c>
      <c r="J2350" s="4">
        <f t="shared" si="401"/>
        <v>77.91</v>
      </c>
      <c r="K2350">
        <f t="shared" si="402"/>
        <v>2</v>
      </c>
      <c r="L2350">
        <f t="shared" si="403"/>
        <v>3</v>
      </c>
      <c r="M2350">
        <f t="shared" si="404"/>
        <v>1</v>
      </c>
      <c r="N2350" s="53">
        <f t="shared" si="405"/>
        <v>2</v>
      </c>
      <c r="S2350" s="55" t="str">
        <f t="shared" si="406"/>
        <v>C03725</v>
      </c>
      <c r="T2350" s="56">
        <f t="shared" si="407"/>
        <v>2</v>
      </c>
      <c r="U2350" s="57">
        <f t="shared" si="407"/>
        <v>2</v>
      </c>
      <c r="V2350" s="51" t="str">
        <f t="shared" si="408"/>
        <v>Lost Customers</v>
      </c>
    </row>
    <row r="2351" spans="2:22" x14ac:dyDescent="0.25">
      <c r="B2351" t="s">
        <v>2389</v>
      </c>
      <c r="C2351" s="40">
        <v>46000</v>
      </c>
      <c r="D2351" s="2">
        <v>38</v>
      </c>
      <c r="E2351" s="4">
        <v>36630.03</v>
      </c>
      <c r="F2351" s="4"/>
      <c r="G2351" s="4" t="str">
        <f t="shared" si="398"/>
        <v>C03726</v>
      </c>
      <c r="H2351" s="40">
        <f t="shared" si="399"/>
        <v>46000</v>
      </c>
      <c r="I2351" s="2">
        <f t="shared" si="400"/>
        <v>38</v>
      </c>
      <c r="J2351" s="4">
        <f t="shared" si="401"/>
        <v>36630.03</v>
      </c>
      <c r="K2351">
        <f t="shared" si="402"/>
        <v>5</v>
      </c>
      <c r="L2351">
        <f t="shared" si="403"/>
        <v>5</v>
      </c>
      <c r="M2351">
        <f t="shared" si="404"/>
        <v>5</v>
      </c>
      <c r="N2351" s="53">
        <f t="shared" si="405"/>
        <v>5</v>
      </c>
      <c r="S2351" s="55" t="str">
        <f t="shared" si="406"/>
        <v>C03726</v>
      </c>
      <c r="T2351" s="56">
        <f t="shared" si="407"/>
        <v>5</v>
      </c>
      <c r="U2351" s="57">
        <f t="shared" si="407"/>
        <v>5</v>
      </c>
      <c r="V2351" s="51" t="str">
        <f t="shared" si="408"/>
        <v>Champions</v>
      </c>
    </row>
    <row r="2352" spans="2:22" x14ac:dyDescent="0.25">
      <c r="B2352" t="s">
        <v>2390</v>
      </c>
      <c r="C2352" s="40">
        <v>45415</v>
      </c>
      <c r="D2352" s="2">
        <v>1</v>
      </c>
      <c r="E2352" s="4">
        <v>3804.56</v>
      </c>
      <c r="F2352" s="4"/>
      <c r="G2352" s="4" t="str">
        <f t="shared" si="398"/>
        <v>C03727</v>
      </c>
      <c r="H2352" s="40">
        <f t="shared" si="399"/>
        <v>45415</v>
      </c>
      <c r="I2352" s="2">
        <f t="shared" si="400"/>
        <v>1</v>
      </c>
      <c r="J2352" s="4">
        <f t="shared" si="401"/>
        <v>3804.56</v>
      </c>
      <c r="K2352">
        <f t="shared" si="402"/>
        <v>2</v>
      </c>
      <c r="L2352">
        <f t="shared" si="403"/>
        <v>3</v>
      </c>
      <c r="M2352">
        <f t="shared" si="404"/>
        <v>5</v>
      </c>
      <c r="N2352" s="53">
        <f t="shared" si="405"/>
        <v>3.3333333333333335</v>
      </c>
      <c r="S2352" s="55" t="str">
        <f t="shared" si="406"/>
        <v>C03727</v>
      </c>
      <c r="T2352" s="56">
        <f t="shared" si="407"/>
        <v>3.3333333333333335</v>
      </c>
      <c r="U2352" s="57">
        <f t="shared" si="407"/>
        <v>3.3333333333333335</v>
      </c>
      <c r="V2352" s="51" t="str">
        <f t="shared" si="408"/>
        <v>Loyal or Potential Loyalists</v>
      </c>
    </row>
    <row r="2353" spans="2:22" x14ac:dyDescent="0.25">
      <c r="B2353" t="s">
        <v>2391</v>
      </c>
      <c r="C2353" s="40">
        <v>45138</v>
      </c>
      <c r="D2353" s="2">
        <v>1</v>
      </c>
      <c r="E2353" s="4">
        <v>450.99</v>
      </c>
      <c r="F2353" s="4"/>
      <c r="G2353" s="4" t="str">
        <f t="shared" si="398"/>
        <v>C03728</v>
      </c>
      <c r="H2353" s="40">
        <f t="shared" si="399"/>
        <v>45138</v>
      </c>
      <c r="I2353" s="2">
        <f t="shared" si="400"/>
        <v>1</v>
      </c>
      <c r="J2353" s="4">
        <f t="shared" si="401"/>
        <v>450.99</v>
      </c>
      <c r="K2353">
        <f t="shared" si="402"/>
        <v>1</v>
      </c>
      <c r="L2353">
        <f t="shared" si="403"/>
        <v>3</v>
      </c>
      <c r="M2353">
        <f t="shared" si="404"/>
        <v>2</v>
      </c>
      <c r="N2353" s="53">
        <f t="shared" si="405"/>
        <v>2</v>
      </c>
      <c r="S2353" s="55" t="str">
        <f t="shared" si="406"/>
        <v>C03728</v>
      </c>
      <c r="T2353" s="56">
        <f t="shared" si="407"/>
        <v>2</v>
      </c>
      <c r="U2353" s="57">
        <f t="shared" si="407"/>
        <v>2</v>
      </c>
      <c r="V2353" s="51" t="str">
        <f t="shared" si="408"/>
        <v>Lost Customers</v>
      </c>
    </row>
    <row r="2354" spans="2:22" x14ac:dyDescent="0.25">
      <c r="B2354" t="s">
        <v>2392</v>
      </c>
      <c r="C2354" s="40">
        <v>44989</v>
      </c>
      <c r="D2354" s="2">
        <v>1</v>
      </c>
      <c r="E2354" s="4">
        <v>344.67</v>
      </c>
      <c r="F2354" s="4"/>
      <c r="G2354" s="4" t="str">
        <f t="shared" si="398"/>
        <v>C03730</v>
      </c>
      <c r="H2354" s="40">
        <f t="shared" si="399"/>
        <v>44989</v>
      </c>
      <c r="I2354" s="2">
        <f t="shared" si="400"/>
        <v>1</v>
      </c>
      <c r="J2354" s="4">
        <f t="shared" si="401"/>
        <v>344.67</v>
      </c>
      <c r="K2354">
        <f t="shared" si="402"/>
        <v>1</v>
      </c>
      <c r="L2354">
        <f t="shared" si="403"/>
        <v>3</v>
      </c>
      <c r="M2354">
        <f t="shared" si="404"/>
        <v>2</v>
      </c>
      <c r="N2354" s="53">
        <f t="shared" si="405"/>
        <v>2</v>
      </c>
      <c r="S2354" s="55" t="str">
        <f t="shared" si="406"/>
        <v>C03730</v>
      </c>
      <c r="T2354" s="56">
        <f t="shared" si="407"/>
        <v>2</v>
      </c>
      <c r="U2354" s="57">
        <f t="shared" si="407"/>
        <v>2</v>
      </c>
      <c r="V2354" s="51" t="str">
        <f t="shared" si="408"/>
        <v>Lost Customers</v>
      </c>
    </row>
    <row r="2355" spans="2:22" x14ac:dyDescent="0.25">
      <c r="B2355" t="s">
        <v>2393</v>
      </c>
      <c r="C2355" s="40">
        <v>44946</v>
      </c>
      <c r="D2355" s="2">
        <v>1</v>
      </c>
      <c r="E2355" s="4">
        <v>32.03</v>
      </c>
      <c r="F2355" s="4"/>
      <c r="G2355" s="4" t="str">
        <f t="shared" si="398"/>
        <v>C03731</v>
      </c>
      <c r="H2355" s="40">
        <f t="shared" si="399"/>
        <v>44946</v>
      </c>
      <c r="I2355" s="2">
        <f t="shared" si="400"/>
        <v>1</v>
      </c>
      <c r="J2355" s="4">
        <f t="shared" si="401"/>
        <v>32.03</v>
      </c>
      <c r="K2355">
        <f t="shared" si="402"/>
        <v>1</v>
      </c>
      <c r="L2355">
        <f t="shared" si="403"/>
        <v>3</v>
      </c>
      <c r="M2355">
        <f t="shared" si="404"/>
        <v>1</v>
      </c>
      <c r="N2355" s="53">
        <f t="shared" si="405"/>
        <v>1.6666666666666667</v>
      </c>
      <c r="S2355" s="55" t="str">
        <f t="shared" si="406"/>
        <v>C03731</v>
      </c>
      <c r="T2355" s="56">
        <f t="shared" si="407"/>
        <v>1.6666666666666667</v>
      </c>
      <c r="U2355" s="57">
        <f t="shared" si="407"/>
        <v>1.6666666666666667</v>
      </c>
      <c r="V2355" s="51" t="str">
        <f t="shared" si="408"/>
        <v>Lost Customers</v>
      </c>
    </row>
    <row r="2356" spans="2:22" x14ac:dyDescent="0.25">
      <c r="B2356" t="s">
        <v>2394</v>
      </c>
      <c r="C2356" s="40">
        <v>45528</v>
      </c>
      <c r="D2356" s="2">
        <v>1</v>
      </c>
      <c r="E2356" s="4">
        <v>167.78</v>
      </c>
      <c r="F2356" s="4"/>
      <c r="G2356" s="4" t="str">
        <f t="shared" si="398"/>
        <v>C03732</v>
      </c>
      <c r="H2356" s="40">
        <f t="shared" si="399"/>
        <v>45528</v>
      </c>
      <c r="I2356" s="2">
        <f t="shared" si="400"/>
        <v>1</v>
      </c>
      <c r="J2356" s="4">
        <f t="shared" si="401"/>
        <v>167.78</v>
      </c>
      <c r="K2356">
        <f t="shared" si="402"/>
        <v>2</v>
      </c>
      <c r="L2356">
        <f t="shared" si="403"/>
        <v>3</v>
      </c>
      <c r="M2356">
        <f t="shared" si="404"/>
        <v>1</v>
      </c>
      <c r="N2356" s="53">
        <f t="shared" si="405"/>
        <v>2</v>
      </c>
      <c r="S2356" s="55" t="str">
        <f t="shared" si="406"/>
        <v>C03732</v>
      </c>
      <c r="T2356" s="56">
        <f t="shared" si="407"/>
        <v>2</v>
      </c>
      <c r="U2356" s="57">
        <f t="shared" si="407"/>
        <v>2</v>
      </c>
      <c r="V2356" s="51" t="str">
        <f t="shared" si="408"/>
        <v>Lost Customers</v>
      </c>
    </row>
    <row r="2357" spans="2:22" x14ac:dyDescent="0.25">
      <c r="B2357" t="s">
        <v>2395</v>
      </c>
      <c r="C2357" s="40">
        <v>45997</v>
      </c>
      <c r="D2357" s="2">
        <v>3</v>
      </c>
      <c r="E2357" s="4">
        <v>690.96</v>
      </c>
      <c r="F2357" s="4"/>
      <c r="G2357" s="4" t="str">
        <f t="shared" si="398"/>
        <v>C03733</v>
      </c>
      <c r="H2357" s="40">
        <f t="shared" si="399"/>
        <v>45997</v>
      </c>
      <c r="I2357" s="2">
        <f t="shared" si="400"/>
        <v>3</v>
      </c>
      <c r="J2357" s="4">
        <f t="shared" si="401"/>
        <v>690.96</v>
      </c>
      <c r="K2357">
        <f t="shared" si="402"/>
        <v>5</v>
      </c>
      <c r="L2357">
        <f t="shared" si="403"/>
        <v>4</v>
      </c>
      <c r="M2357">
        <f t="shared" si="404"/>
        <v>3</v>
      </c>
      <c r="N2357" s="53">
        <f t="shared" si="405"/>
        <v>4</v>
      </c>
      <c r="S2357" s="55" t="str">
        <f t="shared" si="406"/>
        <v>C03733</v>
      </c>
      <c r="T2357" s="56">
        <f t="shared" si="407"/>
        <v>4</v>
      </c>
      <c r="U2357" s="57">
        <f t="shared" si="407"/>
        <v>4</v>
      </c>
      <c r="V2357" s="51" t="str">
        <f t="shared" si="408"/>
        <v>Loyal or Potential Loyalists</v>
      </c>
    </row>
    <row r="2358" spans="2:22" x14ac:dyDescent="0.25">
      <c r="B2358" t="s">
        <v>2396</v>
      </c>
      <c r="C2358" s="40">
        <v>45048</v>
      </c>
      <c r="D2358" s="2">
        <v>1</v>
      </c>
      <c r="E2358" s="4">
        <v>721.51</v>
      </c>
      <c r="F2358" s="4"/>
      <c r="G2358" s="4" t="str">
        <f t="shared" si="398"/>
        <v>C03734</v>
      </c>
      <c r="H2358" s="40">
        <f t="shared" si="399"/>
        <v>45048</v>
      </c>
      <c r="I2358" s="2">
        <f t="shared" si="400"/>
        <v>1</v>
      </c>
      <c r="J2358" s="4">
        <f t="shared" si="401"/>
        <v>721.51</v>
      </c>
      <c r="K2358">
        <f t="shared" si="402"/>
        <v>1</v>
      </c>
      <c r="L2358">
        <f t="shared" si="403"/>
        <v>3</v>
      </c>
      <c r="M2358">
        <f t="shared" si="404"/>
        <v>3</v>
      </c>
      <c r="N2358" s="53">
        <f t="shared" si="405"/>
        <v>2.3333333333333335</v>
      </c>
      <c r="S2358" s="55" t="str">
        <f t="shared" si="406"/>
        <v>C03734</v>
      </c>
      <c r="T2358" s="56">
        <f t="shared" si="407"/>
        <v>2.3333333333333335</v>
      </c>
      <c r="U2358" s="57">
        <f t="shared" si="407"/>
        <v>2.3333333333333335</v>
      </c>
      <c r="V2358" s="51" t="str">
        <f t="shared" si="408"/>
        <v>At Risk Customers</v>
      </c>
    </row>
    <row r="2359" spans="2:22" x14ac:dyDescent="0.25">
      <c r="B2359" t="s">
        <v>2397</v>
      </c>
      <c r="C2359" s="40">
        <v>45763</v>
      </c>
      <c r="D2359" s="2">
        <v>1</v>
      </c>
      <c r="E2359" s="4">
        <v>284.77999999999997</v>
      </c>
      <c r="F2359" s="4"/>
      <c r="G2359" s="4" t="str">
        <f t="shared" si="398"/>
        <v>C03735</v>
      </c>
      <c r="H2359" s="40">
        <f t="shared" si="399"/>
        <v>45763</v>
      </c>
      <c r="I2359" s="2">
        <f t="shared" si="400"/>
        <v>1</v>
      </c>
      <c r="J2359" s="4">
        <f t="shared" si="401"/>
        <v>284.77999999999997</v>
      </c>
      <c r="K2359">
        <f t="shared" si="402"/>
        <v>3</v>
      </c>
      <c r="L2359">
        <f t="shared" si="403"/>
        <v>3</v>
      </c>
      <c r="M2359">
        <f t="shared" si="404"/>
        <v>2</v>
      </c>
      <c r="N2359" s="53">
        <f t="shared" si="405"/>
        <v>2.6666666666666665</v>
      </c>
      <c r="S2359" s="55" t="str">
        <f t="shared" si="406"/>
        <v>C03735</v>
      </c>
      <c r="T2359" s="56">
        <f t="shared" si="407"/>
        <v>2.6666666666666665</v>
      </c>
      <c r="U2359" s="57">
        <f t="shared" si="407"/>
        <v>2.6666666666666665</v>
      </c>
      <c r="V2359" s="51" t="str">
        <f t="shared" si="408"/>
        <v>At Risk Customers</v>
      </c>
    </row>
    <row r="2360" spans="2:22" x14ac:dyDescent="0.25">
      <c r="B2360" t="s">
        <v>2398</v>
      </c>
      <c r="C2360" s="40">
        <v>45670</v>
      </c>
      <c r="D2360" s="2">
        <v>1</v>
      </c>
      <c r="E2360" s="4">
        <v>40.75</v>
      </c>
      <c r="F2360" s="4"/>
      <c r="G2360" s="4" t="str">
        <f t="shared" si="398"/>
        <v>C03736</v>
      </c>
      <c r="H2360" s="40">
        <f t="shared" si="399"/>
        <v>45670</v>
      </c>
      <c r="I2360" s="2">
        <f t="shared" si="400"/>
        <v>1</v>
      </c>
      <c r="J2360" s="4">
        <f t="shared" si="401"/>
        <v>40.75</v>
      </c>
      <c r="K2360">
        <f t="shared" si="402"/>
        <v>3</v>
      </c>
      <c r="L2360">
        <f t="shared" si="403"/>
        <v>3</v>
      </c>
      <c r="M2360">
        <f t="shared" si="404"/>
        <v>1</v>
      </c>
      <c r="N2360" s="53">
        <f t="shared" si="405"/>
        <v>2.3333333333333335</v>
      </c>
      <c r="S2360" s="55" t="str">
        <f t="shared" si="406"/>
        <v>C03736</v>
      </c>
      <c r="T2360" s="56">
        <f t="shared" si="407"/>
        <v>2.3333333333333335</v>
      </c>
      <c r="U2360" s="57">
        <f t="shared" si="407"/>
        <v>2.3333333333333335</v>
      </c>
      <c r="V2360" s="51" t="str">
        <f t="shared" si="408"/>
        <v>At Risk Customers</v>
      </c>
    </row>
    <row r="2361" spans="2:22" x14ac:dyDescent="0.25">
      <c r="B2361" t="s">
        <v>2399</v>
      </c>
      <c r="C2361" s="40">
        <v>45155</v>
      </c>
      <c r="D2361" s="2">
        <v>1</v>
      </c>
      <c r="E2361" s="4">
        <v>3628.55</v>
      </c>
      <c r="F2361" s="4"/>
      <c r="G2361" s="4" t="str">
        <f t="shared" si="398"/>
        <v>C03738</v>
      </c>
      <c r="H2361" s="40">
        <f t="shared" si="399"/>
        <v>45155</v>
      </c>
      <c r="I2361" s="2">
        <f t="shared" si="400"/>
        <v>1</v>
      </c>
      <c r="J2361" s="4">
        <f t="shared" si="401"/>
        <v>3628.55</v>
      </c>
      <c r="K2361">
        <f t="shared" si="402"/>
        <v>1</v>
      </c>
      <c r="L2361">
        <f t="shared" si="403"/>
        <v>3</v>
      </c>
      <c r="M2361">
        <f t="shared" si="404"/>
        <v>4</v>
      </c>
      <c r="N2361" s="53">
        <f t="shared" si="405"/>
        <v>2.6666666666666665</v>
      </c>
      <c r="S2361" s="55" t="str">
        <f t="shared" si="406"/>
        <v>C03738</v>
      </c>
      <c r="T2361" s="56">
        <f t="shared" si="407"/>
        <v>2.6666666666666665</v>
      </c>
      <c r="U2361" s="57">
        <f t="shared" si="407"/>
        <v>2.6666666666666665</v>
      </c>
      <c r="V2361" s="51" t="str">
        <f t="shared" si="408"/>
        <v>At Risk Customers</v>
      </c>
    </row>
    <row r="2362" spans="2:22" x14ac:dyDescent="0.25">
      <c r="B2362" t="s">
        <v>2400</v>
      </c>
      <c r="C2362" s="40">
        <v>45839</v>
      </c>
      <c r="D2362" s="2">
        <v>1</v>
      </c>
      <c r="E2362" s="4">
        <v>240.51</v>
      </c>
      <c r="F2362" s="4"/>
      <c r="G2362" s="4" t="str">
        <f t="shared" si="398"/>
        <v>C03739</v>
      </c>
      <c r="H2362" s="40">
        <f t="shared" si="399"/>
        <v>45839</v>
      </c>
      <c r="I2362" s="2">
        <f t="shared" si="400"/>
        <v>1</v>
      </c>
      <c r="J2362" s="4">
        <f t="shared" si="401"/>
        <v>240.51</v>
      </c>
      <c r="K2362">
        <f t="shared" si="402"/>
        <v>4</v>
      </c>
      <c r="L2362">
        <f t="shared" si="403"/>
        <v>3</v>
      </c>
      <c r="M2362">
        <f t="shared" si="404"/>
        <v>2</v>
      </c>
      <c r="N2362" s="53">
        <f t="shared" si="405"/>
        <v>3</v>
      </c>
      <c r="S2362" s="55" t="str">
        <f t="shared" si="406"/>
        <v>C03739</v>
      </c>
      <c r="T2362" s="56">
        <f t="shared" si="407"/>
        <v>3</v>
      </c>
      <c r="U2362" s="57">
        <f t="shared" si="407"/>
        <v>3</v>
      </c>
      <c r="V2362" s="51" t="str">
        <f t="shared" si="408"/>
        <v>At Risk Customers</v>
      </c>
    </row>
    <row r="2363" spans="2:22" x14ac:dyDescent="0.25">
      <c r="B2363" t="s">
        <v>2401</v>
      </c>
      <c r="C2363" s="40">
        <v>45771</v>
      </c>
      <c r="D2363" s="2">
        <v>2</v>
      </c>
      <c r="E2363" s="4">
        <v>340.76</v>
      </c>
      <c r="F2363" s="4"/>
      <c r="G2363" s="4" t="str">
        <f t="shared" si="398"/>
        <v>C03743</v>
      </c>
      <c r="H2363" s="40">
        <f t="shared" si="399"/>
        <v>45771</v>
      </c>
      <c r="I2363" s="2">
        <f t="shared" si="400"/>
        <v>2</v>
      </c>
      <c r="J2363" s="4">
        <f t="shared" si="401"/>
        <v>340.76</v>
      </c>
      <c r="K2363">
        <f t="shared" si="402"/>
        <v>3</v>
      </c>
      <c r="L2363">
        <f t="shared" si="403"/>
        <v>4</v>
      </c>
      <c r="M2363">
        <f t="shared" si="404"/>
        <v>2</v>
      </c>
      <c r="N2363" s="53">
        <f t="shared" si="405"/>
        <v>3</v>
      </c>
      <c r="S2363" s="55" t="str">
        <f t="shared" si="406"/>
        <v>C03743</v>
      </c>
      <c r="T2363" s="56">
        <f t="shared" si="407"/>
        <v>3</v>
      </c>
      <c r="U2363" s="57">
        <f t="shared" si="407"/>
        <v>3</v>
      </c>
      <c r="V2363" s="51" t="str">
        <f t="shared" si="408"/>
        <v>At Risk Customers</v>
      </c>
    </row>
    <row r="2364" spans="2:22" x14ac:dyDescent="0.25">
      <c r="B2364" t="s">
        <v>2402</v>
      </c>
      <c r="C2364" s="40">
        <v>45862</v>
      </c>
      <c r="D2364" s="2">
        <v>1</v>
      </c>
      <c r="E2364" s="4">
        <v>1060.79</v>
      </c>
      <c r="F2364" s="4"/>
      <c r="G2364" s="4" t="str">
        <f t="shared" si="398"/>
        <v>C03744</v>
      </c>
      <c r="H2364" s="40">
        <f t="shared" si="399"/>
        <v>45862</v>
      </c>
      <c r="I2364" s="2">
        <f t="shared" si="400"/>
        <v>1</v>
      </c>
      <c r="J2364" s="4">
        <f t="shared" si="401"/>
        <v>1060.79</v>
      </c>
      <c r="K2364">
        <f t="shared" si="402"/>
        <v>4</v>
      </c>
      <c r="L2364">
        <f t="shared" si="403"/>
        <v>3</v>
      </c>
      <c r="M2364">
        <f t="shared" si="404"/>
        <v>3</v>
      </c>
      <c r="N2364" s="53">
        <f t="shared" si="405"/>
        <v>3.3333333333333335</v>
      </c>
      <c r="S2364" s="55" t="str">
        <f t="shared" si="406"/>
        <v>C03744</v>
      </c>
      <c r="T2364" s="56">
        <f t="shared" si="407"/>
        <v>3.3333333333333335</v>
      </c>
      <c r="U2364" s="57">
        <f t="shared" si="407"/>
        <v>3.3333333333333335</v>
      </c>
      <c r="V2364" s="51" t="str">
        <f t="shared" si="408"/>
        <v>Loyal or Potential Loyalists</v>
      </c>
    </row>
    <row r="2365" spans="2:22" x14ac:dyDescent="0.25">
      <c r="B2365" t="s">
        <v>2403</v>
      </c>
      <c r="C2365" s="40">
        <v>45262</v>
      </c>
      <c r="D2365" s="2">
        <v>2</v>
      </c>
      <c r="E2365" s="4">
        <v>3368.88</v>
      </c>
      <c r="F2365" s="4"/>
      <c r="G2365" s="4" t="str">
        <f t="shared" si="398"/>
        <v>C03745</v>
      </c>
      <c r="H2365" s="40">
        <f t="shared" si="399"/>
        <v>45262</v>
      </c>
      <c r="I2365" s="2">
        <f t="shared" si="400"/>
        <v>2</v>
      </c>
      <c r="J2365" s="4">
        <f t="shared" si="401"/>
        <v>3368.88</v>
      </c>
      <c r="K2365">
        <f t="shared" si="402"/>
        <v>1</v>
      </c>
      <c r="L2365">
        <f t="shared" si="403"/>
        <v>4</v>
      </c>
      <c r="M2365">
        <f t="shared" si="404"/>
        <v>4</v>
      </c>
      <c r="N2365" s="53">
        <f t="shared" si="405"/>
        <v>3</v>
      </c>
      <c r="S2365" s="55" t="str">
        <f t="shared" si="406"/>
        <v>C03745</v>
      </c>
      <c r="T2365" s="56">
        <f t="shared" si="407"/>
        <v>3</v>
      </c>
      <c r="U2365" s="57">
        <f t="shared" si="407"/>
        <v>3</v>
      </c>
      <c r="V2365" s="51" t="str">
        <f t="shared" si="408"/>
        <v>At Risk Customers</v>
      </c>
    </row>
    <row r="2366" spans="2:22" x14ac:dyDescent="0.25">
      <c r="B2366" t="s">
        <v>2404</v>
      </c>
      <c r="C2366" s="40">
        <v>45829</v>
      </c>
      <c r="D2366" s="2">
        <v>1</v>
      </c>
      <c r="E2366" s="4">
        <v>531.64</v>
      </c>
      <c r="F2366" s="4"/>
      <c r="G2366" s="4" t="str">
        <f t="shared" si="398"/>
        <v>C03746</v>
      </c>
      <c r="H2366" s="40">
        <f t="shared" si="399"/>
        <v>45829</v>
      </c>
      <c r="I2366" s="2">
        <f t="shared" si="400"/>
        <v>1</v>
      </c>
      <c r="J2366" s="4">
        <f t="shared" si="401"/>
        <v>531.64</v>
      </c>
      <c r="K2366">
        <f t="shared" si="402"/>
        <v>4</v>
      </c>
      <c r="L2366">
        <f t="shared" si="403"/>
        <v>3</v>
      </c>
      <c r="M2366">
        <f t="shared" si="404"/>
        <v>3</v>
      </c>
      <c r="N2366" s="53">
        <f t="shared" si="405"/>
        <v>3.3333333333333335</v>
      </c>
      <c r="S2366" s="55" t="str">
        <f t="shared" si="406"/>
        <v>C03746</v>
      </c>
      <c r="T2366" s="56">
        <f t="shared" si="407"/>
        <v>3.3333333333333335</v>
      </c>
      <c r="U2366" s="57">
        <f t="shared" si="407"/>
        <v>3.3333333333333335</v>
      </c>
      <c r="V2366" s="51" t="str">
        <f t="shared" si="408"/>
        <v>Loyal or Potential Loyalists</v>
      </c>
    </row>
    <row r="2367" spans="2:22" x14ac:dyDescent="0.25">
      <c r="B2367" t="s">
        <v>2405</v>
      </c>
      <c r="C2367" s="40">
        <v>45121</v>
      </c>
      <c r="D2367" s="2">
        <v>1</v>
      </c>
      <c r="E2367" s="4">
        <v>102.63</v>
      </c>
      <c r="F2367" s="4"/>
      <c r="G2367" s="4" t="str">
        <f t="shared" si="398"/>
        <v>C03748</v>
      </c>
      <c r="H2367" s="40">
        <f t="shared" si="399"/>
        <v>45121</v>
      </c>
      <c r="I2367" s="2">
        <f t="shared" si="400"/>
        <v>1</v>
      </c>
      <c r="J2367" s="4">
        <f t="shared" si="401"/>
        <v>102.63</v>
      </c>
      <c r="K2367">
        <f t="shared" si="402"/>
        <v>1</v>
      </c>
      <c r="L2367">
        <f t="shared" si="403"/>
        <v>3</v>
      </c>
      <c r="M2367">
        <f t="shared" si="404"/>
        <v>1</v>
      </c>
      <c r="N2367" s="53">
        <f t="shared" si="405"/>
        <v>1.6666666666666667</v>
      </c>
      <c r="S2367" s="55" t="str">
        <f t="shared" si="406"/>
        <v>C03748</v>
      </c>
      <c r="T2367" s="56">
        <f t="shared" si="407"/>
        <v>1.6666666666666667</v>
      </c>
      <c r="U2367" s="57">
        <f t="shared" si="407"/>
        <v>1.6666666666666667</v>
      </c>
      <c r="V2367" s="51" t="str">
        <f t="shared" si="408"/>
        <v>Lost Customers</v>
      </c>
    </row>
    <row r="2368" spans="2:22" x14ac:dyDescent="0.25">
      <c r="B2368" t="s">
        <v>2406</v>
      </c>
      <c r="C2368" s="40">
        <v>45809</v>
      </c>
      <c r="D2368" s="2">
        <v>1</v>
      </c>
      <c r="E2368" s="4">
        <v>648.28</v>
      </c>
      <c r="F2368" s="4"/>
      <c r="G2368" s="4" t="str">
        <f t="shared" si="398"/>
        <v>C03749</v>
      </c>
      <c r="H2368" s="40">
        <f t="shared" si="399"/>
        <v>45809</v>
      </c>
      <c r="I2368" s="2">
        <f t="shared" si="400"/>
        <v>1</v>
      </c>
      <c r="J2368" s="4">
        <f t="shared" si="401"/>
        <v>648.28</v>
      </c>
      <c r="K2368">
        <f t="shared" si="402"/>
        <v>4</v>
      </c>
      <c r="L2368">
        <f t="shared" si="403"/>
        <v>3</v>
      </c>
      <c r="M2368">
        <f t="shared" si="404"/>
        <v>3</v>
      </c>
      <c r="N2368" s="53">
        <f t="shared" si="405"/>
        <v>3.3333333333333335</v>
      </c>
      <c r="S2368" s="55" t="str">
        <f t="shared" si="406"/>
        <v>C03749</v>
      </c>
      <c r="T2368" s="56">
        <f t="shared" si="407"/>
        <v>3.3333333333333335</v>
      </c>
      <c r="U2368" s="57">
        <f t="shared" si="407"/>
        <v>3.3333333333333335</v>
      </c>
      <c r="V2368" s="51" t="str">
        <f t="shared" si="408"/>
        <v>Loyal or Potential Loyalists</v>
      </c>
    </row>
    <row r="2369" spans="2:22" x14ac:dyDescent="0.25">
      <c r="B2369" t="s">
        <v>2407</v>
      </c>
      <c r="C2369" s="40">
        <v>45450</v>
      </c>
      <c r="D2369" s="2">
        <v>2</v>
      </c>
      <c r="E2369" s="4">
        <v>993.48</v>
      </c>
      <c r="F2369" s="4"/>
      <c r="G2369" s="4" t="str">
        <f t="shared" si="398"/>
        <v>C03750</v>
      </c>
      <c r="H2369" s="40">
        <f t="shared" si="399"/>
        <v>45450</v>
      </c>
      <c r="I2369" s="2">
        <f t="shared" si="400"/>
        <v>2</v>
      </c>
      <c r="J2369" s="4">
        <f t="shared" si="401"/>
        <v>993.48</v>
      </c>
      <c r="K2369">
        <f t="shared" si="402"/>
        <v>2</v>
      </c>
      <c r="L2369">
        <f t="shared" si="403"/>
        <v>4</v>
      </c>
      <c r="M2369">
        <f t="shared" si="404"/>
        <v>3</v>
      </c>
      <c r="N2369" s="53">
        <f t="shared" si="405"/>
        <v>3</v>
      </c>
      <c r="S2369" s="55" t="str">
        <f t="shared" si="406"/>
        <v>C03750</v>
      </c>
      <c r="T2369" s="56">
        <f t="shared" si="407"/>
        <v>3</v>
      </c>
      <c r="U2369" s="57">
        <f t="shared" si="407"/>
        <v>3</v>
      </c>
      <c r="V2369" s="51" t="str">
        <f t="shared" si="408"/>
        <v>At Risk Customers</v>
      </c>
    </row>
    <row r="2370" spans="2:22" x14ac:dyDescent="0.25">
      <c r="B2370" t="s">
        <v>2408</v>
      </c>
      <c r="C2370" s="40">
        <v>44942</v>
      </c>
      <c r="D2370" s="2">
        <v>1</v>
      </c>
      <c r="E2370" s="4">
        <v>132.71</v>
      </c>
      <c r="F2370" s="4"/>
      <c r="G2370" s="4" t="str">
        <f t="shared" si="398"/>
        <v>C03751</v>
      </c>
      <c r="H2370" s="40">
        <f t="shared" si="399"/>
        <v>44942</v>
      </c>
      <c r="I2370" s="2">
        <f t="shared" si="400"/>
        <v>1</v>
      </c>
      <c r="J2370" s="4">
        <f t="shared" si="401"/>
        <v>132.71</v>
      </c>
      <c r="K2370">
        <f t="shared" si="402"/>
        <v>1</v>
      </c>
      <c r="L2370">
        <f t="shared" si="403"/>
        <v>3</v>
      </c>
      <c r="M2370">
        <f t="shared" si="404"/>
        <v>1</v>
      </c>
      <c r="N2370" s="53">
        <f t="shared" si="405"/>
        <v>1.6666666666666667</v>
      </c>
      <c r="S2370" s="55" t="str">
        <f t="shared" si="406"/>
        <v>C03751</v>
      </c>
      <c r="T2370" s="56">
        <f t="shared" si="407"/>
        <v>1.6666666666666667</v>
      </c>
      <c r="U2370" s="57">
        <f t="shared" si="407"/>
        <v>1.6666666666666667</v>
      </c>
      <c r="V2370" s="51" t="str">
        <f t="shared" si="408"/>
        <v>Lost Customers</v>
      </c>
    </row>
    <row r="2371" spans="2:22" x14ac:dyDescent="0.25">
      <c r="B2371" t="s">
        <v>2409</v>
      </c>
      <c r="C2371" s="40">
        <v>45454</v>
      </c>
      <c r="D2371" s="2">
        <v>2</v>
      </c>
      <c r="E2371" s="4">
        <v>2940.45</v>
      </c>
      <c r="F2371" s="4"/>
      <c r="G2371" s="4" t="str">
        <f t="shared" si="398"/>
        <v>C03753</v>
      </c>
      <c r="H2371" s="40">
        <f t="shared" si="399"/>
        <v>45454</v>
      </c>
      <c r="I2371" s="2">
        <f t="shared" si="400"/>
        <v>2</v>
      </c>
      <c r="J2371" s="4">
        <f t="shared" si="401"/>
        <v>2940.45</v>
      </c>
      <c r="K2371">
        <f t="shared" si="402"/>
        <v>2</v>
      </c>
      <c r="L2371">
        <f t="shared" si="403"/>
        <v>4</v>
      </c>
      <c r="M2371">
        <f t="shared" si="404"/>
        <v>4</v>
      </c>
      <c r="N2371" s="53">
        <f t="shared" si="405"/>
        <v>3.3333333333333335</v>
      </c>
      <c r="S2371" s="55" t="str">
        <f t="shared" si="406"/>
        <v>C03753</v>
      </c>
      <c r="T2371" s="56">
        <f t="shared" si="407"/>
        <v>3.3333333333333335</v>
      </c>
      <c r="U2371" s="57">
        <f t="shared" si="407"/>
        <v>3.3333333333333335</v>
      </c>
      <c r="V2371" s="51" t="str">
        <f t="shared" si="408"/>
        <v>Loyal or Potential Loyalists</v>
      </c>
    </row>
    <row r="2372" spans="2:22" x14ac:dyDescent="0.25">
      <c r="B2372" t="s">
        <v>2410</v>
      </c>
      <c r="C2372" s="40">
        <v>45842</v>
      </c>
      <c r="D2372" s="2">
        <v>1</v>
      </c>
      <c r="E2372" s="4">
        <v>187.37</v>
      </c>
      <c r="F2372" s="4"/>
      <c r="G2372" s="4" t="str">
        <f t="shared" ref="G2372:G2435" si="409">B2372</f>
        <v>C03754</v>
      </c>
      <c r="H2372" s="40">
        <f t="shared" ref="H2372:H2435" si="410">C2372</f>
        <v>45842</v>
      </c>
      <c r="I2372" s="2">
        <f t="shared" ref="I2372:I2435" si="411">D2372</f>
        <v>1</v>
      </c>
      <c r="J2372" s="4">
        <f t="shared" ref="J2372:J2435" si="412">E2372</f>
        <v>187.37</v>
      </c>
      <c r="K2372">
        <f t="shared" ref="K2372:K2435" si="413">VLOOKUP(H2372,$P$5:$Q$9,2,TRUE)</f>
        <v>4</v>
      </c>
      <c r="L2372">
        <f t="shared" ref="L2372:L2435" si="414">VLOOKUP(I2372,$P$12:$Q$16,2,TRUE)</f>
        <v>3</v>
      </c>
      <c r="M2372">
        <f t="shared" ref="M2372:M2435" si="415">VLOOKUP(J2372,$P$19:$Q$23,2,TRUE)</f>
        <v>1</v>
      </c>
      <c r="N2372" s="53">
        <f t="shared" ref="N2372:N2435" si="416">(K2372+L2372+M2372)/3</f>
        <v>2.6666666666666665</v>
      </c>
      <c r="S2372" s="55" t="str">
        <f t="shared" ref="S2372:S2435" si="417">G2372</f>
        <v>C03754</v>
      </c>
      <c r="T2372" s="56">
        <f t="shared" ref="T2372:U2435" si="418">$N2372</f>
        <v>2.6666666666666665</v>
      </c>
      <c r="U2372" s="57">
        <f t="shared" si="418"/>
        <v>2.6666666666666665</v>
      </c>
      <c r="V2372" s="51" t="str">
        <f t="shared" ref="V2372:V2435" si="419">IF(U2372&gt;4,"Champions",IF(AND(U2372&gt;3,U2372&lt;=4),"Loyal or Potential Loyalists",IF(AND(U2372&gt;2,U2372&lt;=3),"At Risk Customers","Lost Customers")))</f>
        <v>At Risk Customers</v>
      </c>
    </row>
    <row r="2373" spans="2:22" x14ac:dyDescent="0.25">
      <c r="B2373" t="s">
        <v>2411</v>
      </c>
      <c r="C2373" s="40">
        <v>46003</v>
      </c>
      <c r="D2373" s="2">
        <v>3</v>
      </c>
      <c r="E2373" s="4">
        <v>4976.79</v>
      </c>
      <c r="F2373" s="4"/>
      <c r="G2373" s="4" t="str">
        <f t="shared" si="409"/>
        <v>C03756</v>
      </c>
      <c r="H2373" s="40">
        <f t="shared" si="410"/>
        <v>46003</v>
      </c>
      <c r="I2373" s="2">
        <f t="shared" si="411"/>
        <v>3</v>
      </c>
      <c r="J2373" s="4">
        <f t="shared" si="412"/>
        <v>4976.79</v>
      </c>
      <c r="K2373">
        <f t="shared" si="413"/>
        <v>5</v>
      </c>
      <c r="L2373">
        <f t="shared" si="414"/>
        <v>4</v>
      </c>
      <c r="M2373">
        <f t="shared" si="415"/>
        <v>5</v>
      </c>
      <c r="N2373" s="53">
        <f t="shared" si="416"/>
        <v>4.666666666666667</v>
      </c>
      <c r="S2373" s="55" t="str">
        <f t="shared" si="417"/>
        <v>C03756</v>
      </c>
      <c r="T2373" s="56">
        <f t="shared" si="418"/>
        <v>4.666666666666667</v>
      </c>
      <c r="U2373" s="57">
        <f t="shared" si="418"/>
        <v>4.666666666666667</v>
      </c>
      <c r="V2373" s="51" t="str">
        <f t="shared" si="419"/>
        <v>Champions</v>
      </c>
    </row>
    <row r="2374" spans="2:22" x14ac:dyDescent="0.25">
      <c r="B2374" t="s">
        <v>2412</v>
      </c>
      <c r="C2374" s="40">
        <v>44934</v>
      </c>
      <c r="D2374" s="2">
        <v>1</v>
      </c>
      <c r="E2374" s="4">
        <v>303.22000000000003</v>
      </c>
      <c r="F2374" s="4"/>
      <c r="G2374" s="4" t="str">
        <f t="shared" si="409"/>
        <v>C03757</v>
      </c>
      <c r="H2374" s="40">
        <f t="shared" si="410"/>
        <v>44934</v>
      </c>
      <c r="I2374" s="2">
        <f t="shared" si="411"/>
        <v>1</v>
      </c>
      <c r="J2374" s="4">
        <f t="shared" si="412"/>
        <v>303.22000000000003</v>
      </c>
      <c r="K2374">
        <f t="shared" si="413"/>
        <v>1</v>
      </c>
      <c r="L2374">
        <f t="shared" si="414"/>
        <v>3</v>
      </c>
      <c r="M2374">
        <f t="shared" si="415"/>
        <v>2</v>
      </c>
      <c r="N2374" s="53">
        <f t="shared" si="416"/>
        <v>2</v>
      </c>
      <c r="S2374" s="55" t="str">
        <f t="shared" si="417"/>
        <v>C03757</v>
      </c>
      <c r="T2374" s="56">
        <f t="shared" si="418"/>
        <v>2</v>
      </c>
      <c r="U2374" s="57">
        <f t="shared" si="418"/>
        <v>2</v>
      </c>
      <c r="V2374" s="51" t="str">
        <f t="shared" si="419"/>
        <v>Lost Customers</v>
      </c>
    </row>
    <row r="2375" spans="2:22" x14ac:dyDescent="0.25">
      <c r="B2375" t="s">
        <v>2413</v>
      </c>
      <c r="C2375" s="40">
        <v>45970</v>
      </c>
      <c r="D2375" s="2">
        <v>4</v>
      </c>
      <c r="E2375" s="4">
        <v>5575.73</v>
      </c>
      <c r="F2375" s="4"/>
      <c r="G2375" s="4" t="str">
        <f t="shared" si="409"/>
        <v>C03760</v>
      </c>
      <c r="H2375" s="40">
        <f t="shared" si="410"/>
        <v>45970</v>
      </c>
      <c r="I2375" s="2">
        <f t="shared" si="411"/>
        <v>4</v>
      </c>
      <c r="J2375" s="4">
        <f t="shared" si="412"/>
        <v>5575.73</v>
      </c>
      <c r="K2375">
        <f t="shared" si="413"/>
        <v>5</v>
      </c>
      <c r="L2375">
        <f t="shared" si="414"/>
        <v>5</v>
      </c>
      <c r="M2375">
        <f t="shared" si="415"/>
        <v>5</v>
      </c>
      <c r="N2375" s="53">
        <f t="shared" si="416"/>
        <v>5</v>
      </c>
      <c r="S2375" s="55" t="str">
        <f t="shared" si="417"/>
        <v>C03760</v>
      </c>
      <c r="T2375" s="56">
        <f t="shared" si="418"/>
        <v>5</v>
      </c>
      <c r="U2375" s="57">
        <f t="shared" si="418"/>
        <v>5</v>
      </c>
      <c r="V2375" s="51" t="str">
        <f t="shared" si="419"/>
        <v>Champions</v>
      </c>
    </row>
    <row r="2376" spans="2:22" x14ac:dyDescent="0.25">
      <c r="B2376" t="s">
        <v>2414</v>
      </c>
      <c r="C2376" s="40">
        <v>45503</v>
      </c>
      <c r="D2376" s="2">
        <v>2</v>
      </c>
      <c r="E2376" s="4">
        <v>679.32</v>
      </c>
      <c r="F2376" s="4"/>
      <c r="G2376" s="4" t="str">
        <f t="shared" si="409"/>
        <v>C03761</v>
      </c>
      <c r="H2376" s="40">
        <f t="shared" si="410"/>
        <v>45503</v>
      </c>
      <c r="I2376" s="2">
        <f t="shared" si="411"/>
        <v>2</v>
      </c>
      <c r="J2376" s="4">
        <f t="shared" si="412"/>
        <v>679.32</v>
      </c>
      <c r="K2376">
        <f t="shared" si="413"/>
        <v>2</v>
      </c>
      <c r="L2376">
        <f t="shared" si="414"/>
        <v>4</v>
      </c>
      <c r="M2376">
        <f t="shared" si="415"/>
        <v>3</v>
      </c>
      <c r="N2376" s="53">
        <f t="shared" si="416"/>
        <v>3</v>
      </c>
      <c r="S2376" s="55" t="str">
        <f t="shared" si="417"/>
        <v>C03761</v>
      </c>
      <c r="T2376" s="56">
        <f t="shared" si="418"/>
        <v>3</v>
      </c>
      <c r="U2376" s="57">
        <f t="shared" si="418"/>
        <v>3</v>
      </c>
      <c r="V2376" s="51" t="str">
        <f t="shared" si="419"/>
        <v>At Risk Customers</v>
      </c>
    </row>
    <row r="2377" spans="2:22" x14ac:dyDescent="0.25">
      <c r="B2377" t="s">
        <v>2415</v>
      </c>
      <c r="C2377" s="40">
        <v>45031</v>
      </c>
      <c r="D2377" s="2">
        <v>1</v>
      </c>
      <c r="E2377" s="4">
        <v>327.58999999999997</v>
      </c>
      <c r="F2377" s="4"/>
      <c r="G2377" s="4" t="str">
        <f t="shared" si="409"/>
        <v>C03763</v>
      </c>
      <c r="H2377" s="40">
        <f t="shared" si="410"/>
        <v>45031</v>
      </c>
      <c r="I2377" s="2">
        <f t="shared" si="411"/>
        <v>1</v>
      </c>
      <c r="J2377" s="4">
        <f t="shared" si="412"/>
        <v>327.58999999999997</v>
      </c>
      <c r="K2377">
        <f t="shared" si="413"/>
        <v>1</v>
      </c>
      <c r="L2377">
        <f t="shared" si="414"/>
        <v>3</v>
      </c>
      <c r="M2377">
        <f t="shared" si="415"/>
        <v>2</v>
      </c>
      <c r="N2377" s="53">
        <f t="shared" si="416"/>
        <v>2</v>
      </c>
      <c r="S2377" s="55" t="str">
        <f t="shared" si="417"/>
        <v>C03763</v>
      </c>
      <c r="T2377" s="56">
        <f t="shared" si="418"/>
        <v>2</v>
      </c>
      <c r="U2377" s="57">
        <f t="shared" si="418"/>
        <v>2</v>
      </c>
      <c r="V2377" s="51" t="str">
        <f t="shared" si="419"/>
        <v>Lost Customers</v>
      </c>
    </row>
    <row r="2378" spans="2:22" x14ac:dyDescent="0.25">
      <c r="B2378" t="s">
        <v>2416</v>
      </c>
      <c r="C2378" s="40">
        <v>45761</v>
      </c>
      <c r="D2378" s="2">
        <v>3</v>
      </c>
      <c r="E2378" s="4">
        <v>2846.86</v>
      </c>
      <c r="F2378" s="4"/>
      <c r="G2378" s="4" t="str">
        <f t="shared" si="409"/>
        <v>C03764</v>
      </c>
      <c r="H2378" s="40">
        <f t="shared" si="410"/>
        <v>45761</v>
      </c>
      <c r="I2378" s="2">
        <f t="shared" si="411"/>
        <v>3</v>
      </c>
      <c r="J2378" s="4">
        <f t="shared" si="412"/>
        <v>2846.86</v>
      </c>
      <c r="K2378">
        <f t="shared" si="413"/>
        <v>3</v>
      </c>
      <c r="L2378">
        <f t="shared" si="414"/>
        <v>4</v>
      </c>
      <c r="M2378">
        <f t="shared" si="415"/>
        <v>4</v>
      </c>
      <c r="N2378" s="53">
        <f t="shared" si="416"/>
        <v>3.6666666666666665</v>
      </c>
      <c r="S2378" s="55" t="str">
        <f t="shared" si="417"/>
        <v>C03764</v>
      </c>
      <c r="T2378" s="56">
        <f t="shared" si="418"/>
        <v>3.6666666666666665</v>
      </c>
      <c r="U2378" s="57">
        <f t="shared" si="418"/>
        <v>3.6666666666666665</v>
      </c>
      <c r="V2378" s="51" t="str">
        <f t="shared" si="419"/>
        <v>Loyal or Potential Loyalists</v>
      </c>
    </row>
    <row r="2379" spans="2:22" x14ac:dyDescent="0.25">
      <c r="B2379" t="s">
        <v>2417</v>
      </c>
      <c r="C2379" s="40">
        <v>45629</v>
      </c>
      <c r="D2379" s="2">
        <v>1</v>
      </c>
      <c r="E2379" s="4">
        <v>87.12</v>
      </c>
      <c r="F2379" s="4"/>
      <c r="G2379" s="4" t="str">
        <f t="shared" si="409"/>
        <v>C03765</v>
      </c>
      <c r="H2379" s="40">
        <f t="shared" si="410"/>
        <v>45629</v>
      </c>
      <c r="I2379" s="2">
        <f t="shared" si="411"/>
        <v>1</v>
      </c>
      <c r="J2379" s="4">
        <f t="shared" si="412"/>
        <v>87.12</v>
      </c>
      <c r="K2379">
        <f t="shared" si="413"/>
        <v>3</v>
      </c>
      <c r="L2379">
        <f t="shared" si="414"/>
        <v>3</v>
      </c>
      <c r="M2379">
        <f t="shared" si="415"/>
        <v>1</v>
      </c>
      <c r="N2379" s="53">
        <f t="shared" si="416"/>
        <v>2.3333333333333335</v>
      </c>
      <c r="S2379" s="55" t="str">
        <f t="shared" si="417"/>
        <v>C03765</v>
      </c>
      <c r="T2379" s="56">
        <f t="shared" si="418"/>
        <v>2.3333333333333335</v>
      </c>
      <c r="U2379" s="57">
        <f t="shared" si="418"/>
        <v>2.3333333333333335</v>
      </c>
      <c r="V2379" s="51" t="str">
        <f t="shared" si="419"/>
        <v>At Risk Customers</v>
      </c>
    </row>
    <row r="2380" spans="2:22" x14ac:dyDescent="0.25">
      <c r="B2380" t="s">
        <v>2418</v>
      </c>
      <c r="C2380" s="40">
        <v>45455</v>
      </c>
      <c r="D2380" s="2">
        <v>2</v>
      </c>
      <c r="E2380" s="4">
        <v>141.72</v>
      </c>
      <c r="F2380" s="4"/>
      <c r="G2380" s="4" t="str">
        <f t="shared" si="409"/>
        <v>C03766</v>
      </c>
      <c r="H2380" s="40">
        <f t="shared" si="410"/>
        <v>45455</v>
      </c>
      <c r="I2380" s="2">
        <f t="shared" si="411"/>
        <v>2</v>
      </c>
      <c r="J2380" s="4">
        <f t="shared" si="412"/>
        <v>141.72</v>
      </c>
      <c r="K2380">
        <f t="shared" si="413"/>
        <v>2</v>
      </c>
      <c r="L2380">
        <f t="shared" si="414"/>
        <v>4</v>
      </c>
      <c r="M2380">
        <f t="shared" si="415"/>
        <v>1</v>
      </c>
      <c r="N2380" s="53">
        <f t="shared" si="416"/>
        <v>2.3333333333333335</v>
      </c>
      <c r="S2380" s="55" t="str">
        <f t="shared" si="417"/>
        <v>C03766</v>
      </c>
      <c r="T2380" s="56">
        <f t="shared" si="418"/>
        <v>2.3333333333333335</v>
      </c>
      <c r="U2380" s="57">
        <f t="shared" si="418"/>
        <v>2.3333333333333335</v>
      </c>
      <c r="V2380" s="51" t="str">
        <f t="shared" si="419"/>
        <v>At Risk Customers</v>
      </c>
    </row>
    <row r="2381" spans="2:22" x14ac:dyDescent="0.25">
      <c r="B2381" t="s">
        <v>2419</v>
      </c>
      <c r="C2381" s="40">
        <v>46006</v>
      </c>
      <c r="D2381" s="2">
        <v>13</v>
      </c>
      <c r="E2381" s="4">
        <v>9393.3799999999992</v>
      </c>
      <c r="F2381" s="4"/>
      <c r="G2381" s="4" t="str">
        <f t="shared" si="409"/>
        <v>C03770</v>
      </c>
      <c r="H2381" s="40">
        <f t="shared" si="410"/>
        <v>46006</v>
      </c>
      <c r="I2381" s="2">
        <f t="shared" si="411"/>
        <v>13</v>
      </c>
      <c r="J2381" s="4">
        <f t="shared" si="412"/>
        <v>9393.3799999999992</v>
      </c>
      <c r="K2381">
        <f t="shared" si="413"/>
        <v>5</v>
      </c>
      <c r="L2381">
        <f t="shared" si="414"/>
        <v>5</v>
      </c>
      <c r="M2381">
        <f t="shared" si="415"/>
        <v>5</v>
      </c>
      <c r="N2381" s="53">
        <f t="shared" si="416"/>
        <v>5</v>
      </c>
      <c r="S2381" s="55" t="str">
        <f t="shared" si="417"/>
        <v>C03770</v>
      </c>
      <c r="T2381" s="56">
        <f t="shared" si="418"/>
        <v>5</v>
      </c>
      <c r="U2381" s="57">
        <f t="shared" si="418"/>
        <v>5</v>
      </c>
      <c r="V2381" s="51" t="str">
        <f t="shared" si="419"/>
        <v>Champions</v>
      </c>
    </row>
    <row r="2382" spans="2:22" x14ac:dyDescent="0.25">
      <c r="B2382" t="s">
        <v>2420</v>
      </c>
      <c r="C2382" s="40">
        <v>45039</v>
      </c>
      <c r="D2382" s="2">
        <v>3</v>
      </c>
      <c r="E2382" s="4">
        <v>2603.83</v>
      </c>
      <c r="F2382" s="4"/>
      <c r="G2382" s="4" t="str">
        <f t="shared" si="409"/>
        <v>C03771</v>
      </c>
      <c r="H2382" s="40">
        <f t="shared" si="410"/>
        <v>45039</v>
      </c>
      <c r="I2382" s="2">
        <f t="shared" si="411"/>
        <v>3</v>
      </c>
      <c r="J2382" s="4">
        <f t="shared" si="412"/>
        <v>2603.83</v>
      </c>
      <c r="K2382">
        <f t="shared" si="413"/>
        <v>1</v>
      </c>
      <c r="L2382">
        <f t="shared" si="414"/>
        <v>4</v>
      </c>
      <c r="M2382">
        <f t="shared" si="415"/>
        <v>4</v>
      </c>
      <c r="N2382" s="53">
        <f t="shared" si="416"/>
        <v>3</v>
      </c>
      <c r="S2382" s="55" t="str">
        <f t="shared" si="417"/>
        <v>C03771</v>
      </c>
      <c r="T2382" s="56">
        <f t="shared" si="418"/>
        <v>3</v>
      </c>
      <c r="U2382" s="57">
        <f t="shared" si="418"/>
        <v>3</v>
      </c>
      <c r="V2382" s="51" t="str">
        <f t="shared" si="419"/>
        <v>At Risk Customers</v>
      </c>
    </row>
    <row r="2383" spans="2:22" x14ac:dyDescent="0.25">
      <c r="B2383" t="s">
        <v>2421</v>
      </c>
      <c r="C2383" s="40">
        <v>45949</v>
      </c>
      <c r="D2383" s="2">
        <v>3</v>
      </c>
      <c r="E2383" s="4">
        <v>4128.1099999999997</v>
      </c>
      <c r="F2383" s="4"/>
      <c r="G2383" s="4" t="str">
        <f t="shared" si="409"/>
        <v>C03772</v>
      </c>
      <c r="H2383" s="40">
        <f t="shared" si="410"/>
        <v>45949</v>
      </c>
      <c r="I2383" s="2">
        <f t="shared" si="411"/>
        <v>3</v>
      </c>
      <c r="J2383" s="4">
        <f t="shared" si="412"/>
        <v>4128.1099999999997</v>
      </c>
      <c r="K2383">
        <f t="shared" si="413"/>
        <v>5</v>
      </c>
      <c r="L2383">
        <f t="shared" si="414"/>
        <v>4</v>
      </c>
      <c r="M2383">
        <f t="shared" si="415"/>
        <v>5</v>
      </c>
      <c r="N2383" s="53">
        <f t="shared" si="416"/>
        <v>4.666666666666667</v>
      </c>
      <c r="S2383" s="55" t="str">
        <f t="shared" si="417"/>
        <v>C03772</v>
      </c>
      <c r="T2383" s="56">
        <f t="shared" si="418"/>
        <v>4.666666666666667</v>
      </c>
      <c r="U2383" s="57">
        <f t="shared" si="418"/>
        <v>4.666666666666667</v>
      </c>
      <c r="V2383" s="51" t="str">
        <f t="shared" si="419"/>
        <v>Champions</v>
      </c>
    </row>
    <row r="2384" spans="2:22" x14ac:dyDescent="0.25">
      <c r="B2384" t="s">
        <v>2422</v>
      </c>
      <c r="C2384" s="40">
        <v>45394</v>
      </c>
      <c r="D2384" s="2">
        <v>1</v>
      </c>
      <c r="E2384" s="4">
        <v>507.32</v>
      </c>
      <c r="F2384" s="4"/>
      <c r="G2384" s="4" t="str">
        <f t="shared" si="409"/>
        <v>C03775</v>
      </c>
      <c r="H2384" s="40">
        <f t="shared" si="410"/>
        <v>45394</v>
      </c>
      <c r="I2384" s="2">
        <f t="shared" si="411"/>
        <v>1</v>
      </c>
      <c r="J2384" s="4">
        <f t="shared" si="412"/>
        <v>507.32</v>
      </c>
      <c r="K2384">
        <f t="shared" si="413"/>
        <v>2</v>
      </c>
      <c r="L2384">
        <f t="shared" si="414"/>
        <v>3</v>
      </c>
      <c r="M2384">
        <f t="shared" si="415"/>
        <v>3</v>
      </c>
      <c r="N2384" s="53">
        <f t="shared" si="416"/>
        <v>2.6666666666666665</v>
      </c>
      <c r="S2384" s="55" t="str">
        <f t="shared" si="417"/>
        <v>C03775</v>
      </c>
      <c r="T2384" s="56">
        <f t="shared" si="418"/>
        <v>2.6666666666666665</v>
      </c>
      <c r="U2384" s="57">
        <f t="shared" si="418"/>
        <v>2.6666666666666665</v>
      </c>
      <c r="V2384" s="51" t="str">
        <f t="shared" si="419"/>
        <v>At Risk Customers</v>
      </c>
    </row>
    <row r="2385" spans="2:22" x14ac:dyDescent="0.25">
      <c r="B2385" t="s">
        <v>2423</v>
      </c>
      <c r="C2385" s="40">
        <v>45941</v>
      </c>
      <c r="D2385" s="2">
        <v>1</v>
      </c>
      <c r="E2385" s="4">
        <v>1264.0999999999999</v>
      </c>
      <c r="F2385" s="4"/>
      <c r="G2385" s="4" t="str">
        <f t="shared" si="409"/>
        <v>C03778</v>
      </c>
      <c r="H2385" s="40">
        <f t="shared" si="410"/>
        <v>45941</v>
      </c>
      <c r="I2385" s="2">
        <f t="shared" si="411"/>
        <v>1</v>
      </c>
      <c r="J2385" s="4">
        <f t="shared" si="412"/>
        <v>1264.0999999999999</v>
      </c>
      <c r="K2385">
        <f t="shared" si="413"/>
        <v>5</v>
      </c>
      <c r="L2385">
        <f t="shared" si="414"/>
        <v>3</v>
      </c>
      <c r="M2385">
        <f t="shared" si="415"/>
        <v>4</v>
      </c>
      <c r="N2385" s="53">
        <f t="shared" si="416"/>
        <v>4</v>
      </c>
      <c r="S2385" s="55" t="str">
        <f t="shared" si="417"/>
        <v>C03778</v>
      </c>
      <c r="T2385" s="56">
        <f t="shared" si="418"/>
        <v>4</v>
      </c>
      <c r="U2385" s="57">
        <f t="shared" si="418"/>
        <v>4</v>
      </c>
      <c r="V2385" s="51" t="str">
        <f t="shared" si="419"/>
        <v>Loyal or Potential Loyalists</v>
      </c>
    </row>
    <row r="2386" spans="2:22" x14ac:dyDescent="0.25">
      <c r="B2386" t="s">
        <v>2424</v>
      </c>
      <c r="C2386" s="40">
        <v>45785</v>
      </c>
      <c r="D2386" s="2">
        <v>2</v>
      </c>
      <c r="E2386" s="4">
        <v>555.47</v>
      </c>
      <c r="F2386" s="4"/>
      <c r="G2386" s="4" t="str">
        <f t="shared" si="409"/>
        <v>C03779</v>
      </c>
      <c r="H2386" s="40">
        <f t="shared" si="410"/>
        <v>45785</v>
      </c>
      <c r="I2386" s="2">
        <f t="shared" si="411"/>
        <v>2</v>
      </c>
      <c r="J2386" s="4">
        <f t="shared" si="412"/>
        <v>555.47</v>
      </c>
      <c r="K2386">
        <f t="shared" si="413"/>
        <v>3</v>
      </c>
      <c r="L2386">
        <f t="shared" si="414"/>
        <v>4</v>
      </c>
      <c r="M2386">
        <f t="shared" si="415"/>
        <v>3</v>
      </c>
      <c r="N2386" s="53">
        <f t="shared" si="416"/>
        <v>3.3333333333333335</v>
      </c>
      <c r="S2386" s="55" t="str">
        <f t="shared" si="417"/>
        <v>C03779</v>
      </c>
      <c r="T2386" s="56">
        <f t="shared" si="418"/>
        <v>3.3333333333333335</v>
      </c>
      <c r="U2386" s="57">
        <f t="shared" si="418"/>
        <v>3.3333333333333335</v>
      </c>
      <c r="V2386" s="51" t="str">
        <f t="shared" si="419"/>
        <v>Loyal or Potential Loyalists</v>
      </c>
    </row>
    <row r="2387" spans="2:22" x14ac:dyDescent="0.25">
      <c r="B2387" t="s">
        <v>2425</v>
      </c>
      <c r="C2387" s="40">
        <v>45863</v>
      </c>
      <c r="D2387" s="2">
        <v>1</v>
      </c>
      <c r="E2387" s="4">
        <v>152.16999999999999</v>
      </c>
      <c r="F2387" s="4"/>
      <c r="G2387" s="4" t="str">
        <f t="shared" si="409"/>
        <v>C03780</v>
      </c>
      <c r="H2387" s="40">
        <f t="shared" si="410"/>
        <v>45863</v>
      </c>
      <c r="I2387" s="2">
        <f t="shared" si="411"/>
        <v>1</v>
      </c>
      <c r="J2387" s="4">
        <f t="shared" si="412"/>
        <v>152.16999999999999</v>
      </c>
      <c r="K2387">
        <f t="shared" si="413"/>
        <v>4</v>
      </c>
      <c r="L2387">
        <f t="shared" si="414"/>
        <v>3</v>
      </c>
      <c r="M2387">
        <f t="shared" si="415"/>
        <v>1</v>
      </c>
      <c r="N2387" s="53">
        <f t="shared" si="416"/>
        <v>2.6666666666666665</v>
      </c>
      <c r="S2387" s="55" t="str">
        <f t="shared" si="417"/>
        <v>C03780</v>
      </c>
      <c r="T2387" s="56">
        <f t="shared" si="418"/>
        <v>2.6666666666666665</v>
      </c>
      <c r="U2387" s="57">
        <f t="shared" si="418"/>
        <v>2.6666666666666665</v>
      </c>
      <c r="V2387" s="51" t="str">
        <f t="shared" si="419"/>
        <v>At Risk Customers</v>
      </c>
    </row>
    <row r="2388" spans="2:22" x14ac:dyDescent="0.25">
      <c r="B2388" t="s">
        <v>2426</v>
      </c>
      <c r="C2388" s="40">
        <v>45518</v>
      </c>
      <c r="D2388" s="2">
        <v>1</v>
      </c>
      <c r="E2388" s="4">
        <v>250.6</v>
      </c>
      <c r="F2388" s="4"/>
      <c r="G2388" s="4" t="str">
        <f t="shared" si="409"/>
        <v>C03781</v>
      </c>
      <c r="H2388" s="40">
        <f t="shared" si="410"/>
        <v>45518</v>
      </c>
      <c r="I2388" s="2">
        <f t="shared" si="411"/>
        <v>1</v>
      </c>
      <c r="J2388" s="4">
        <f t="shared" si="412"/>
        <v>250.6</v>
      </c>
      <c r="K2388">
        <f t="shared" si="413"/>
        <v>2</v>
      </c>
      <c r="L2388">
        <f t="shared" si="414"/>
        <v>3</v>
      </c>
      <c r="M2388">
        <f t="shared" si="415"/>
        <v>2</v>
      </c>
      <c r="N2388" s="53">
        <f t="shared" si="416"/>
        <v>2.3333333333333335</v>
      </c>
      <c r="S2388" s="55" t="str">
        <f t="shared" si="417"/>
        <v>C03781</v>
      </c>
      <c r="T2388" s="56">
        <f t="shared" si="418"/>
        <v>2.3333333333333335</v>
      </c>
      <c r="U2388" s="57">
        <f t="shared" si="418"/>
        <v>2.3333333333333335</v>
      </c>
      <c r="V2388" s="51" t="str">
        <f t="shared" si="419"/>
        <v>At Risk Customers</v>
      </c>
    </row>
    <row r="2389" spans="2:22" x14ac:dyDescent="0.25">
      <c r="B2389" t="s">
        <v>2427</v>
      </c>
      <c r="C2389" s="40">
        <v>45651</v>
      </c>
      <c r="D2389" s="2">
        <v>1</v>
      </c>
      <c r="E2389" s="4">
        <v>1244.3699999999999</v>
      </c>
      <c r="F2389" s="4"/>
      <c r="G2389" s="4" t="str">
        <f t="shared" si="409"/>
        <v>C03782</v>
      </c>
      <c r="H2389" s="40">
        <f t="shared" si="410"/>
        <v>45651</v>
      </c>
      <c r="I2389" s="2">
        <f t="shared" si="411"/>
        <v>1</v>
      </c>
      <c r="J2389" s="4">
        <f t="shared" si="412"/>
        <v>1244.3699999999999</v>
      </c>
      <c r="K2389">
        <f t="shared" si="413"/>
        <v>3</v>
      </c>
      <c r="L2389">
        <f t="shared" si="414"/>
        <v>3</v>
      </c>
      <c r="M2389">
        <f t="shared" si="415"/>
        <v>4</v>
      </c>
      <c r="N2389" s="53">
        <f t="shared" si="416"/>
        <v>3.3333333333333335</v>
      </c>
      <c r="S2389" s="55" t="str">
        <f t="shared" si="417"/>
        <v>C03782</v>
      </c>
      <c r="T2389" s="56">
        <f t="shared" si="418"/>
        <v>3.3333333333333335</v>
      </c>
      <c r="U2389" s="57">
        <f t="shared" si="418"/>
        <v>3.3333333333333335</v>
      </c>
      <c r="V2389" s="51" t="str">
        <f t="shared" si="419"/>
        <v>Loyal or Potential Loyalists</v>
      </c>
    </row>
    <row r="2390" spans="2:22" x14ac:dyDescent="0.25">
      <c r="B2390" t="s">
        <v>2428</v>
      </c>
      <c r="C2390" s="40">
        <v>45963</v>
      </c>
      <c r="D2390" s="2">
        <v>2</v>
      </c>
      <c r="E2390" s="4">
        <v>3914.45</v>
      </c>
      <c r="F2390" s="4"/>
      <c r="G2390" s="4" t="str">
        <f t="shared" si="409"/>
        <v>C03783</v>
      </c>
      <c r="H2390" s="40">
        <f t="shared" si="410"/>
        <v>45963</v>
      </c>
      <c r="I2390" s="2">
        <f t="shared" si="411"/>
        <v>2</v>
      </c>
      <c r="J2390" s="4">
        <f t="shared" si="412"/>
        <v>3914.45</v>
      </c>
      <c r="K2390">
        <f t="shared" si="413"/>
        <v>5</v>
      </c>
      <c r="L2390">
        <f t="shared" si="414"/>
        <v>4</v>
      </c>
      <c r="M2390">
        <f t="shared" si="415"/>
        <v>5</v>
      </c>
      <c r="N2390" s="53">
        <f t="shared" si="416"/>
        <v>4.666666666666667</v>
      </c>
      <c r="S2390" s="55" t="str">
        <f t="shared" si="417"/>
        <v>C03783</v>
      </c>
      <c r="T2390" s="56">
        <f t="shared" si="418"/>
        <v>4.666666666666667</v>
      </c>
      <c r="U2390" s="57">
        <f t="shared" si="418"/>
        <v>4.666666666666667</v>
      </c>
      <c r="V2390" s="51" t="str">
        <f t="shared" si="419"/>
        <v>Champions</v>
      </c>
    </row>
    <row r="2391" spans="2:22" x14ac:dyDescent="0.25">
      <c r="B2391" t="s">
        <v>2429</v>
      </c>
      <c r="C2391" s="40">
        <v>46024</v>
      </c>
      <c r="D2391" s="2">
        <v>193</v>
      </c>
      <c r="E2391" s="4">
        <v>123764.46</v>
      </c>
      <c r="F2391" s="4"/>
      <c r="G2391" s="4" t="str">
        <f t="shared" si="409"/>
        <v>C03784</v>
      </c>
      <c r="H2391" s="40">
        <f t="shared" si="410"/>
        <v>46024</v>
      </c>
      <c r="I2391" s="2">
        <f t="shared" si="411"/>
        <v>193</v>
      </c>
      <c r="J2391" s="4">
        <f t="shared" si="412"/>
        <v>123764.46</v>
      </c>
      <c r="K2391">
        <f t="shared" si="413"/>
        <v>5</v>
      </c>
      <c r="L2391">
        <f t="shared" si="414"/>
        <v>5</v>
      </c>
      <c r="M2391">
        <f t="shared" si="415"/>
        <v>5</v>
      </c>
      <c r="N2391" s="53">
        <f t="shared" si="416"/>
        <v>5</v>
      </c>
      <c r="S2391" s="55" t="str">
        <f t="shared" si="417"/>
        <v>C03784</v>
      </c>
      <c r="T2391" s="56">
        <f t="shared" si="418"/>
        <v>5</v>
      </c>
      <c r="U2391" s="57">
        <f t="shared" si="418"/>
        <v>5</v>
      </c>
      <c r="V2391" s="51" t="str">
        <f t="shared" si="419"/>
        <v>Champions</v>
      </c>
    </row>
    <row r="2392" spans="2:22" x14ac:dyDescent="0.25">
      <c r="B2392" t="s">
        <v>2430</v>
      </c>
      <c r="C2392" s="40">
        <v>45504</v>
      </c>
      <c r="D2392" s="2">
        <v>2</v>
      </c>
      <c r="E2392" s="4">
        <v>100.1</v>
      </c>
      <c r="F2392" s="4"/>
      <c r="G2392" s="4" t="str">
        <f t="shared" si="409"/>
        <v>C03786</v>
      </c>
      <c r="H2392" s="40">
        <f t="shared" si="410"/>
        <v>45504</v>
      </c>
      <c r="I2392" s="2">
        <f t="shared" si="411"/>
        <v>2</v>
      </c>
      <c r="J2392" s="4">
        <f t="shared" si="412"/>
        <v>100.1</v>
      </c>
      <c r="K2392">
        <f t="shared" si="413"/>
        <v>2</v>
      </c>
      <c r="L2392">
        <f t="shared" si="414"/>
        <v>4</v>
      </c>
      <c r="M2392">
        <f t="shared" si="415"/>
        <v>1</v>
      </c>
      <c r="N2392" s="53">
        <f t="shared" si="416"/>
        <v>2.3333333333333335</v>
      </c>
      <c r="S2392" s="55" t="str">
        <f t="shared" si="417"/>
        <v>C03786</v>
      </c>
      <c r="T2392" s="56">
        <f t="shared" si="418"/>
        <v>2.3333333333333335</v>
      </c>
      <c r="U2392" s="57">
        <f t="shared" si="418"/>
        <v>2.3333333333333335</v>
      </c>
      <c r="V2392" s="51" t="str">
        <f t="shared" si="419"/>
        <v>At Risk Customers</v>
      </c>
    </row>
    <row r="2393" spans="2:22" x14ac:dyDescent="0.25">
      <c r="B2393" t="s">
        <v>2431</v>
      </c>
      <c r="C2393" s="40">
        <v>45865</v>
      </c>
      <c r="D2393" s="2">
        <v>2</v>
      </c>
      <c r="E2393" s="4">
        <v>2236.48</v>
      </c>
      <c r="F2393" s="4"/>
      <c r="G2393" s="4" t="str">
        <f t="shared" si="409"/>
        <v>C03787</v>
      </c>
      <c r="H2393" s="40">
        <f t="shared" si="410"/>
        <v>45865</v>
      </c>
      <c r="I2393" s="2">
        <f t="shared" si="411"/>
        <v>2</v>
      </c>
      <c r="J2393" s="4">
        <f t="shared" si="412"/>
        <v>2236.48</v>
      </c>
      <c r="K2393">
        <f t="shared" si="413"/>
        <v>4</v>
      </c>
      <c r="L2393">
        <f t="shared" si="414"/>
        <v>4</v>
      </c>
      <c r="M2393">
        <f t="shared" si="415"/>
        <v>4</v>
      </c>
      <c r="N2393" s="53">
        <f t="shared" si="416"/>
        <v>4</v>
      </c>
      <c r="S2393" s="55" t="str">
        <f t="shared" si="417"/>
        <v>C03787</v>
      </c>
      <c r="T2393" s="56">
        <f t="shared" si="418"/>
        <v>4</v>
      </c>
      <c r="U2393" s="57">
        <f t="shared" si="418"/>
        <v>4</v>
      </c>
      <c r="V2393" s="51" t="str">
        <f t="shared" si="419"/>
        <v>Loyal or Potential Loyalists</v>
      </c>
    </row>
    <row r="2394" spans="2:22" x14ac:dyDescent="0.25">
      <c r="B2394" t="s">
        <v>2432</v>
      </c>
      <c r="C2394" s="40">
        <v>45969</v>
      </c>
      <c r="D2394" s="2">
        <v>3</v>
      </c>
      <c r="E2394" s="4">
        <v>923.49</v>
      </c>
      <c r="F2394" s="4"/>
      <c r="G2394" s="4" t="str">
        <f t="shared" si="409"/>
        <v>C03788</v>
      </c>
      <c r="H2394" s="40">
        <f t="shared" si="410"/>
        <v>45969</v>
      </c>
      <c r="I2394" s="2">
        <f t="shared" si="411"/>
        <v>3</v>
      </c>
      <c r="J2394" s="4">
        <f t="shared" si="412"/>
        <v>923.49</v>
      </c>
      <c r="K2394">
        <f t="shared" si="413"/>
        <v>5</v>
      </c>
      <c r="L2394">
        <f t="shared" si="414"/>
        <v>4</v>
      </c>
      <c r="M2394">
        <f t="shared" si="415"/>
        <v>3</v>
      </c>
      <c r="N2394" s="53">
        <f t="shared" si="416"/>
        <v>4</v>
      </c>
      <c r="S2394" s="55" t="str">
        <f t="shared" si="417"/>
        <v>C03788</v>
      </c>
      <c r="T2394" s="56">
        <f t="shared" si="418"/>
        <v>4</v>
      </c>
      <c r="U2394" s="57">
        <f t="shared" si="418"/>
        <v>4</v>
      </c>
      <c r="V2394" s="51" t="str">
        <f t="shared" si="419"/>
        <v>Loyal or Potential Loyalists</v>
      </c>
    </row>
    <row r="2395" spans="2:22" x14ac:dyDescent="0.25">
      <c r="B2395" t="s">
        <v>2433</v>
      </c>
      <c r="C2395" s="40">
        <v>45216</v>
      </c>
      <c r="D2395" s="2">
        <v>1</v>
      </c>
      <c r="E2395" s="4">
        <v>153.27000000000001</v>
      </c>
      <c r="F2395" s="4"/>
      <c r="G2395" s="4" t="str">
        <f t="shared" si="409"/>
        <v>C03789</v>
      </c>
      <c r="H2395" s="40">
        <f t="shared" si="410"/>
        <v>45216</v>
      </c>
      <c r="I2395" s="2">
        <f t="shared" si="411"/>
        <v>1</v>
      </c>
      <c r="J2395" s="4">
        <f t="shared" si="412"/>
        <v>153.27000000000001</v>
      </c>
      <c r="K2395">
        <f t="shared" si="413"/>
        <v>1</v>
      </c>
      <c r="L2395">
        <f t="shared" si="414"/>
        <v>3</v>
      </c>
      <c r="M2395">
        <f t="shared" si="415"/>
        <v>1</v>
      </c>
      <c r="N2395" s="53">
        <f t="shared" si="416"/>
        <v>1.6666666666666667</v>
      </c>
      <c r="S2395" s="55" t="str">
        <f t="shared" si="417"/>
        <v>C03789</v>
      </c>
      <c r="T2395" s="56">
        <f t="shared" si="418"/>
        <v>1.6666666666666667</v>
      </c>
      <c r="U2395" s="57">
        <f t="shared" si="418"/>
        <v>1.6666666666666667</v>
      </c>
      <c r="V2395" s="51" t="str">
        <f t="shared" si="419"/>
        <v>Lost Customers</v>
      </c>
    </row>
    <row r="2396" spans="2:22" x14ac:dyDescent="0.25">
      <c r="B2396" t="s">
        <v>2434</v>
      </c>
      <c r="C2396" s="40">
        <v>45780</v>
      </c>
      <c r="D2396" s="2">
        <v>2</v>
      </c>
      <c r="E2396" s="4">
        <v>242.03</v>
      </c>
      <c r="F2396" s="4"/>
      <c r="G2396" s="4" t="str">
        <f t="shared" si="409"/>
        <v>C03790</v>
      </c>
      <c r="H2396" s="40">
        <f t="shared" si="410"/>
        <v>45780</v>
      </c>
      <c r="I2396" s="2">
        <f t="shared" si="411"/>
        <v>2</v>
      </c>
      <c r="J2396" s="4">
        <f t="shared" si="412"/>
        <v>242.03</v>
      </c>
      <c r="K2396">
        <f t="shared" si="413"/>
        <v>3</v>
      </c>
      <c r="L2396">
        <f t="shared" si="414"/>
        <v>4</v>
      </c>
      <c r="M2396">
        <f t="shared" si="415"/>
        <v>2</v>
      </c>
      <c r="N2396" s="53">
        <f t="shared" si="416"/>
        <v>3</v>
      </c>
      <c r="S2396" s="55" t="str">
        <f t="shared" si="417"/>
        <v>C03790</v>
      </c>
      <c r="T2396" s="56">
        <f t="shared" si="418"/>
        <v>3</v>
      </c>
      <c r="U2396" s="57">
        <f t="shared" si="418"/>
        <v>3</v>
      </c>
      <c r="V2396" s="51" t="str">
        <f t="shared" si="419"/>
        <v>At Risk Customers</v>
      </c>
    </row>
    <row r="2397" spans="2:22" x14ac:dyDescent="0.25">
      <c r="B2397" t="s">
        <v>2435</v>
      </c>
      <c r="C2397" s="40">
        <v>46023</v>
      </c>
      <c r="D2397" s="2">
        <v>35</v>
      </c>
      <c r="E2397" s="4">
        <v>31946.37</v>
      </c>
      <c r="F2397" s="4"/>
      <c r="G2397" s="4" t="str">
        <f t="shared" si="409"/>
        <v>C03791</v>
      </c>
      <c r="H2397" s="40">
        <f t="shared" si="410"/>
        <v>46023</v>
      </c>
      <c r="I2397" s="2">
        <f t="shared" si="411"/>
        <v>35</v>
      </c>
      <c r="J2397" s="4">
        <f t="shared" si="412"/>
        <v>31946.37</v>
      </c>
      <c r="K2397">
        <f t="shared" si="413"/>
        <v>5</v>
      </c>
      <c r="L2397">
        <f t="shared" si="414"/>
        <v>5</v>
      </c>
      <c r="M2397">
        <f t="shared" si="415"/>
        <v>5</v>
      </c>
      <c r="N2397" s="53">
        <f t="shared" si="416"/>
        <v>5</v>
      </c>
      <c r="S2397" s="55" t="str">
        <f t="shared" si="417"/>
        <v>C03791</v>
      </c>
      <c r="T2397" s="56">
        <f t="shared" si="418"/>
        <v>5</v>
      </c>
      <c r="U2397" s="57">
        <f t="shared" si="418"/>
        <v>5</v>
      </c>
      <c r="V2397" s="51" t="str">
        <f t="shared" si="419"/>
        <v>Champions</v>
      </c>
    </row>
    <row r="2398" spans="2:22" x14ac:dyDescent="0.25">
      <c r="B2398" t="s">
        <v>2436</v>
      </c>
      <c r="C2398" s="40">
        <v>45522</v>
      </c>
      <c r="D2398" s="2">
        <v>2</v>
      </c>
      <c r="E2398" s="4">
        <v>4661.79</v>
      </c>
      <c r="F2398" s="4"/>
      <c r="G2398" s="4" t="str">
        <f t="shared" si="409"/>
        <v>C03793</v>
      </c>
      <c r="H2398" s="40">
        <f t="shared" si="410"/>
        <v>45522</v>
      </c>
      <c r="I2398" s="2">
        <f t="shared" si="411"/>
        <v>2</v>
      </c>
      <c r="J2398" s="4">
        <f t="shared" si="412"/>
        <v>4661.79</v>
      </c>
      <c r="K2398">
        <f t="shared" si="413"/>
        <v>2</v>
      </c>
      <c r="L2398">
        <f t="shared" si="414"/>
        <v>4</v>
      </c>
      <c r="M2398">
        <f t="shared" si="415"/>
        <v>5</v>
      </c>
      <c r="N2398" s="53">
        <f t="shared" si="416"/>
        <v>3.6666666666666665</v>
      </c>
      <c r="S2398" s="55" t="str">
        <f t="shared" si="417"/>
        <v>C03793</v>
      </c>
      <c r="T2398" s="56">
        <f t="shared" si="418"/>
        <v>3.6666666666666665</v>
      </c>
      <c r="U2398" s="57">
        <f t="shared" si="418"/>
        <v>3.6666666666666665</v>
      </c>
      <c r="V2398" s="51" t="str">
        <f t="shared" si="419"/>
        <v>Loyal or Potential Loyalists</v>
      </c>
    </row>
    <row r="2399" spans="2:22" x14ac:dyDescent="0.25">
      <c r="B2399" t="s">
        <v>2437</v>
      </c>
      <c r="C2399" s="40">
        <v>45943</v>
      </c>
      <c r="D2399" s="2">
        <v>13</v>
      </c>
      <c r="E2399" s="4">
        <v>7102.97</v>
      </c>
      <c r="F2399" s="4"/>
      <c r="G2399" s="4" t="str">
        <f t="shared" si="409"/>
        <v>C03794</v>
      </c>
      <c r="H2399" s="40">
        <f t="shared" si="410"/>
        <v>45943</v>
      </c>
      <c r="I2399" s="2">
        <f t="shared" si="411"/>
        <v>13</v>
      </c>
      <c r="J2399" s="4">
        <f t="shared" si="412"/>
        <v>7102.97</v>
      </c>
      <c r="K2399">
        <f t="shared" si="413"/>
        <v>5</v>
      </c>
      <c r="L2399">
        <f t="shared" si="414"/>
        <v>5</v>
      </c>
      <c r="M2399">
        <f t="shared" si="415"/>
        <v>5</v>
      </c>
      <c r="N2399" s="53">
        <f t="shared" si="416"/>
        <v>5</v>
      </c>
      <c r="S2399" s="55" t="str">
        <f t="shared" si="417"/>
        <v>C03794</v>
      </c>
      <c r="T2399" s="56">
        <f t="shared" si="418"/>
        <v>5</v>
      </c>
      <c r="U2399" s="57">
        <f t="shared" si="418"/>
        <v>5</v>
      </c>
      <c r="V2399" s="51" t="str">
        <f t="shared" si="419"/>
        <v>Champions</v>
      </c>
    </row>
    <row r="2400" spans="2:22" x14ac:dyDescent="0.25">
      <c r="B2400" t="s">
        <v>2438</v>
      </c>
      <c r="C2400" s="40">
        <v>46017</v>
      </c>
      <c r="D2400" s="2">
        <v>6</v>
      </c>
      <c r="E2400" s="4">
        <v>2400.5500000000002</v>
      </c>
      <c r="F2400" s="4"/>
      <c r="G2400" s="4" t="str">
        <f t="shared" si="409"/>
        <v>C03795</v>
      </c>
      <c r="H2400" s="40">
        <f t="shared" si="410"/>
        <v>46017</v>
      </c>
      <c r="I2400" s="2">
        <f t="shared" si="411"/>
        <v>6</v>
      </c>
      <c r="J2400" s="4">
        <f t="shared" si="412"/>
        <v>2400.5500000000002</v>
      </c>
      <c r="K2400">
        <f t="shared" si="413"/>
        <v>5</v>
      </c>
      <c r="L2400">
        <f t="shared" si="414"/>
        <v>5</v>
      </c>
      <c r="M2400">
        <f t="shared" si="415"/>
        <v>4</v>
      </c>
      <c r="N2400" s="53">
        <f t="shared" si="416"/>
        <v>4.666666666666667</v>
      </c>
      <c r="S2400" s="55" t="str">
        <f t="shared" si="417"/>
        <v>C03795</v>
      </c>
      <c r="T2400" s="56">
        <f t="shared" si="418"/>
        <v>4.666666666666667</v>
      </c>
      <c r="U2400" s="57">
        <f t="shared" si="418"/>
        <v>4.666666666666667</v>
      </c>
      <c r="V2400" s="51" t="str">
        <f t="shared" si="419"/>
        <v>Champions</v>
      </c>
    </row>
    <row r="2401" spans="2:22" x14ac:dyDescent="0.25">
      <c r="B2401" t="s">
        <v>2439</v>
      </c>
      <c r="C2401" s="40">
        <v>45654</v>
      </c>
      <c r="D2401" s="2">
        <v>3</v>
      </c>
      <c r="E2401" s="4">
        <v>2255.27</v>
      </c>
      <c r="F2401" s="4"/>
      <c r="G2401" s="4" t="str">
        <f t="shared" si="409"/>
        <v>C03797</v>
      </c>
      <c r="H2401" s="40">
        <f t="shared" si="410"/>
        <v>45654</v>
      </c>
      <c r="I2401" s="2">
        <f t="shared" si="411"/>
        <v>3</v>
      </c>
      <c r="J2401" s="4">
        <f t="shared" si="412"/>
        <v>2255.27</v>
      </c>
      <c r="K2401">
        <f t="shared" si="413"/>
        <v>3</v>
      </c>
      <c r="L2401">
        <f t="shared" si="414"/>
        <v>4</v>
      </c>
      <c r="M2401">
        <f t="shared" si="415"/>
        <v>4</v>
      </c>
      <c r="N2401" s="53">
        <f t="shared" si="416"/>
        <v>3.6666666666666665</v>
      </c>
      <c r="S2401" s="55" t="str">
        <f t="shared" si="417"/>
        <v>C03797</v>
      </c>
      <c r="T2401" s="56">
        <f t="shared" si="418"/>
        <v>3.6666666666666665</v>
      </c>
      <c r="U2401" s="57">
        <f t="shared" si="418"/>
        <v>3.6666666666666665</v>
      </c>
      <c r="V2401" s="51" t="str">
        <f t="shared" si="419"/>
        <v>Loyal or Potential Loyalists</v>
      </c>
    </row>
    <row r="2402" spans="2:22" x14ac:dyDescent="0.25">
      <c r="B2402" t="s">
        <v>2440</v>
      </c>
      <c r="C2402" s="40">
        <v>46020</v>
      </c>
      <c r="D2402" s="2">
        <v>5</v>
      </c>
      <c r="E2402" s="4">
        <v>2193.98</v>
      </c>
      <c r="F2402" s="4"/>
      <c r="G2402" s="4" t="str">
        <f t="shared" si="409"/>
        <v>C03799</v>
      </c>
      <c r="H2402" s="40">
        <f t="shared" si="410"/>
        <v>46020</v>
      </c>
      <c r="I2402" s="2">
        <f t="shared" si="411"/>
        <v>5</v>
      </c>
      <c r="J2402" s="4">
        <f t="shared" si="412"/>
        <v>2193.98</v>
      </c>
      <c r="K2402">
        <f t="shared" si="413"/>
        <v>5</v>
      </c>
      <c r="L2402">
        <f t="shared" si="414"/>
        <v>5</v>
      </c>
      <c r="M2402">
        <f t="shared" si="415"/>
        <v>4</v>
      </c>
      <c r="N2402" s="53">
        <f t="shared" si="416"/>
        <v>4.666666666666667</v>
      </c>
      <c r="S2402" s="55" t="str">
        <f t="shared" si="417"/>
        <v>C03799</v>
      </c>
      <c r="T2402" s="56">
        <f t="shared" si="418"/>
        <v>4.666666666666667</v>
      </c>
      <c r="U2402" s="57">
        <f t="shared" si="418"/>
        <v>4.666666666666667</v>
      </c>
      <c r="V2402" s="51" t="str">
        <f t="shared" si="419"/>
        <v>Champions</v>
      </c>
    </row>
    <row r="2403" spans="2:22" x14ac:dyDescent="0.25">
      <c r="B2403" t="s">
        <v>2441</v>
      </c>
      <c r="C2403" s="40">
        <v>45872</v>
      </c>
      <c r="D2403" s="2">
        <v>1</v>
      </c>
      <c r="E2403" s="4">
        <v>50.08</v>
      </c>
      <c r="F2403" s="4"/>
      <c r="G2403" s="4" t="str">
        <f t="shared" si="409"/>
        <v>C03800</v>
      </c>
      <c r="H2403" s="40">
        <f t="shared" si="410"/>
        <v>45872</v>
      </c>
      <c r="I2403" s="2">
        <f t="shared" si="411"/>
        <v>1</v>
      </c>
      <c r="J2403" s="4">
        <f t="shared" si="412"/>
        <v>50.08</v>
      </c>
      <c r="K2403">
        <f t="shared" si="413"/>
        <v>4</v>
      </c>
      <c r="L2403">
        <f t="shared" si="414"/>
        <v>3</v>
      </c>
      <c r="M2403">
        <f t="shared" si="415"/>
        <v>1</v>
      </c>
      <c r="N2403" s="53">
        <f t="shared" si="416"/>
        <v>2.6666666666666665</v>
      </c>
      <c r="S2403" s="55" t="str">
        <f t="shared" si="417"/>
        <v>C03800</v>
      </c>
      <c r="T2403" s="56">
        <f t="shared" si="418"/>
        <v>2.6666666666666665</v>
      </c>
      <c r="U2403" s="57">
        <f t="shared" si="418"/>
        <v>2.6666666666666665</v>
      </c>
      <c r="V2403" s="51" t="str">
        <f t="shared" si="419"/>
        <v>At Risk Customers</v>
      </c>
    </row>
    <row r="2404" spans="2:22" x14ac:dyDescent="0.25">
      <c r="B2404" t="s">
        <v>2442</v>
      </c>
      <c r="C2404" s="40">
        <v>45980</v>
      </c>
      <c r="D2404" s="2">
        <v>3</v>
      </c>
      <c r="E2404" s="4">
        <v>1263.1600000000001</v>
      </c>
      <c r="F2404" s="4"/>
      <c r="G2404" s="4" t="str">
        <f t="shared" si="409"/>
        <v>C03805</v>
      </c>
      <c r="H2404" s="40">
        <f t="shared" si="410"/>
        <v>45980</v>
      </c>
      <c r="I2404" s="2">
        <f t="shared" si="411"/>
        <v>3</v>
      </c>
      <c r="J2404" s="4">
        <f t="shared" si="412"/>
        <v>1263.1600000000001</v>
      </c>
      <c r="K2404">
        <f t="shared" si="413"/>
        <v>5</v>
      </c>
      <c r="L2404">
        <f t="shared" si="414"/>
        <v>4</v>
      </c>
      <c r="M2404">
        <f t="shared" si="415"/>
        <v>4</v>
      </c>
      <c r="N2404" s="53">
        <f t="shared" si="416"/>
        <v>4.333333333333333</v>
      </c>
      <c r="S2404" s="55" t="str">
        <f t="shared" si="417"/>
        <v>C03805</v>
      </c>
      <c r="T2404" s="56">
        <f t="shared" si="418"/>
        <v>4.333333333333333</v>
      </c>
      <c r="U2404" s="57">
        <f t="shared" si="418"/>
        <v>4.333333333333333</v>
      </c>
      <c r="V2404" s="51" t="str">
        <f t="shared" si="419"/>
        <v>Champions</v>
      </c>
    </row>
    <row r="2405" spans="2:22" x14ac:dyDescent="0.25">
      <c r="B2405" t="s">
        <v>2443</v>
      </c>
      <c r="C2405" s="40">
        <v>46022</v>
      </c>
      <c r="D2405" s="2">
        <v>2</v>
      </c>
      <c r="E2405" s="4">
        <v>2502.1</v>
      </c>
      <c r="F2405" s="4"/>
      <c r="G2405" s="4" t="str">
        <f t="shared" si="409"/>
        <v>C03807</v>
      </c>
      <c r="H2405" s="40">
        <f t="shared" si="410"/>
        <v>46022</v>
      </c>
      <c r="I2405" s="2">
        <f t="shared" si="411"/>
        <v>2</v>
      </c>
      <c r="J2405" s="4">
        <f t="shared" si="412"/>
        <v>2502.1</v>
      </c>
      <c r="K2405">
        <f t="shared" si="413"/>
        <v>5</v>
      </c>
      <c r="L2405">
        <f t="shared" si="414"/>
        <v>4</v>
      </c>
      <c r="M2405">
        <f t="shared" si="415"/>
        <v>4</v>
      </c>
      <c r="N2405" s="53">
        <f t="shared" si="416"/>
        <v>4.333333333333333</v>
      </c>
      <c r="S2405" s="55" t="str">
        <f t="shared" si="417"/>
        <v>C03807</v>
      </c>
      <c r="T2405" s="56">
        <f t="shared" si="418"/>
        <v>4.333333333333333</v>
      </c>
      <c r="U2405" s="57">
        <f t="shared" si="418"/>
        <v>4.333333333333333</v>
      </c>
      <c r="V2405" s="51" t="str">
        <f t="shared" si="419"/>
        <v>Champions</v>
      </c>
    </row>
    <row r="2406" spans="2:22" x14ac:dyDescent="0.25">
      <c r="B2406" t="s">
        <v>2444</v>
      </c>
      <c r="C2406" s="40">
        <v>45598</v>
      </c>
      <c r="D2406" s="2">
        <v>1</v>
      </c>
      <c r="E2406" s="4">
        <v>386.72</v>
      </c>
      <c r="F2406" s="4"/>
      <c r="G2406" s="4" t="str">
        <f t="shared" si="409"/>
        <v>C03808</v>
      </c>
      <c r="H2406" s="40">
        <f t="shared" si="410"/>
        <v>45598</v>
      </c>
      <c r="I2406" s="2">
        <f t="shared" si="411"/>
        <v>1</v>
      </c>
      <c r="J2406" s="4">
        <f t="shared" si="412"/>
        <v>386.72</v>
      </c>
      <c r="K2406">
        <f t="shared" si="413"/>
        <v>3</v>
      </c>
      <c r="L2406">
        <f t="shared" si="414"/>
        <v>3</v>
      </c>
      <c r="M2406">
        <f t="shared" si="415"/>
        <v>2</v>
      </c>
      <c r="N2406" s="53">
        <f t="shared" si="416"/>
        <v>2.6666666666666665</v>
      </c>
      <c r="S2406" s="55" t="str">
        <f t="shared" si="417"/>
        <v>C03808</v>
      </c>
      <c r="T2406" s="56">
        <f t="shared" si="418"/>
        <v>2.6666666666666665</v>
      </c>
      <c r="U2406" s="57">
        <f t="shared" si="418"/>
        <v>2.6666666666666665</v>
      </c>
      <c r="V2406" s="51" t="str">
        <f t="shared" si="419"/>
        <v>At Risk Customers</v>
      </c>
    </row>
    <row r="2407" spans="2:22" x14ac:dyDescent="0.25">
      <c r="B2407" t="s">
        <v>2445</v>
      </c>
      <c r="C2407" s="40">
        <v>45373</v>
      </c>
      <c r="D2407" s="2">
        <v>1</v>
      </c>
      <c r="E2407" s="4">
        <v>188.1</v>
      </c>
      <c r="F2407" s="4"/>
      <c r="G2407" s="4" t="str">
        <f t="shared" si="409"/>
        <v>C03810</v>
      </c>
      <c r="H2407" s="40">
        <f t="shared" si="410"/>
        <v>45373</v>
      </c>
      <c r="I2407" s="2">
        <f t="shared" si="411"/>
        <v>1</v>
      </c>
      <c r="J2407" s="4">
        <f t="shared" si="412"/>
        <v>188.1</v>
      </c>
      <c r="K2407">
        <f t="shared" si="413"/>
        <v>2</v>
      </c>
      <c r="L2407">
        <f t="shared" si="414"/>
        <v>3</v>
      </c>
      <c r="M2407">
        <f t="shared" si="415"/>
        <v>2</v>
      </c>
      <c r="N2407" s="53">
        <f t="shared" si="416"/>
        <v>2.3333333333333335</v>
      </c>
      <c r="S2407" s="55" t="str">
        <f t="shared" si="417"/>
        <v>C03810</v>
      </c>
      <c r="T2407" s="56">
        <f t="shared" si="418"/>
        <v>2.3333333333333335</v>
      </c>
      <c r="U2407" s="57">
        <f t="shared" si="418"/>
        <v>2.3333333333333335</v>
      </c>
      <c r="V2407" s="51" t="str">
        <f t="shared" si="419"/>
        <v>At Risk Customers</v>
      </c>
    </row>
    <row r="2408" spans="2:22" x14ac:dyDescent="0.25">
      <c r="B2408" t="s">
        <v>2446</v>
      </c>
      <c r="C2408" s="40">
        <v>45993</v>
      </c>
      <c r="D2408" s="2">
        <v>14</v>
      </c>
      <c r="E2408" s="4">
        <v>14423.79</v>
      </c>
      <c r="F2408" s="4"/>
      <c r="G2408" s="4" t="str">
        <f t="shared" si="409"/>
        <v>C03814</v>
      </c>
      <c r="H2408" s="40">
        <f t="shared" si="410"/>
        <v>45993</v>
      </c>
      <c r="I2408" s="2">
        <f t="shared" si="411"/>
        <v>14</v>
      </c>
      <c r="J2408" s="4">
        <f t="shared" si="412"/>
        <v>14423.79</v>
      </c>
      <c r="K2408">
        <f t="shared" si="413"/>
        <v>5</v>
      </c>
      <c r="L2408">
        <f t="shared" si="414"/>
        <v>5</v>
      </c>
      <c r="M2408">
        <f t="shared" si="415"/>
        <v>5</v>
      </c>
      <c r="N2408" s="53">
        <f t="shared" si="416"/>
        <v>5</v>
      </c>
      <c r="S2408" s="55" t="str">
        <f t="shared" si="417"/>
        <v>C03814</v>
      </c>
      <c r="T2408" s="56">
        <f t="shared" si="418"/>
        <v>5</v>
      </c>
      <c r="U2408" s="57">
        <f t="shared" si="418"/>
        <v>5</v>
      </c>
      <c r="V2408" s="51" t="str">
        <f t="shared" si="419"/>
        <v>Champions</v>
      </c>
    </row>
    <row r="2409" spans="2:22" x14ac:dyDescent="0.25">
      <c r="B2409" t="s">
        <v>2447</v>
      </c>
      <c r="C2409" s="40">
        <v>45958</v>
      </c>
      <c r="D2409" s="2">
        <v>2</v>
      </c>
      <c r="E2409" s="4">
        <v>323.41000000000003</v>
      </c>
      <c r="F2409" s="4"/>
      <c r="G2409" s="4" t="str">
        <f t="shared" si="409"/>
        <v>C03815</v>
      </c>
      <c r="H2409" s="40">
        <f t="shared" si="410"/>
        <v>45958</v>
      </c>
      <c r="I2409" s="2">
        <f t="shared" si="411"/>
        <v>2</v>
      </c>
      <c r="J2409" s="4">
        <f t="shared" si="412"/>
        <v>323.41000000000003</v>
      </c>
      <c r="K2409">
        <f t="shared" si="413"/>
        <v>5</v>
      </c>
      <c r="L2409">
        <f t="shared" si="414"/>
        <v>4</v>
      </c>
      <c r="M2409">
        <f t="shared" si="415"/>
        <v>2</v>
      </c>
      <c r="N2409" s="53">
        <f t="shared" si="416"/>
        <v>3.6666666666666665</v>
      </c>
      <c r="S2409" s="55" t="str">
        <f t="shared" si="417"/>
        <v>C03815</v>
      </c>
      <c r="T2409" s="56">
        <f t="shared" si="418"/>
        <v>3.6666666666666665</v>
      </c>
      <c r="U2409" s="57">
        <f t="shared" si="418"/>
        <v>3.6666666666666665</v>
      </c>
      <c r="V2409" s="51" t="str">
        <f t="shared" si="419"/>
        <v>Loyal or Potential Loyalists</v>
      </c>
    </row>
    <row r="2410" spans="2:22" x14ac:dyDescent="0.25">
      <c r="B2410" t="s">
        <v>2448</v>
      </c>
      <c r="C2410" s="40">
        <v>45322</v>
      </c>
      <c r="D2410" s="2">
        <v>2</v>
      </c>
      <c r="E2410" s="4">
        <v>440.84</v>
      </c>
      <c r="F2410" s="4"/>
      <c r="G2410" s="4" t="str">
        <f t="shared" si="409"/>
        <v>C03817</v>
      </c>
      <c r="H2410" s="40">
        <f t="shared" si="410"/>
        <v>45322</v>
      </c>
      <c r="I2410" s="2">
        <f t="shared" si="411"/>
        <v>2</v>
      </c>
      <c r="J2410" s="4">
        <f t="shared" si="412"/>
        <v>440.84</v>
      </c>
      <c r="K2410">
        <f t="shared" si="413"/>
        <v>2</v>
      </c>
      <c r="L2410">
        <f t="shared" si="414"/>
        <v>4</v>
      </c>
      <c r="M2410">
        <f t="shared" si="415"/>
        <v>2</v>
      </c>
      <c r="N2410" s="53">
        <f t="shared" si="416"/>
        <v>2.6666666666666665</v>
      </c>
      <c r="S2410" s="55" t="str">
        <f t="shared" si="417"/>
        <v>C03817</v>
      </c>
      <c r="T2410" s="56">
        <f t="shared" si="418"/>
        <v>2.6666666666666665</v>
      </c>
      <c r="U2410" s="57">
        <f t="shared" si="418"/>
        <v>2.6666666666666665</v>
      </c>
      <c r="V2410" s="51" t="str">
        <f t="shared" si="419"/>
        <v>At Risk Customers</v>
      </c>
    </row>
    <row r="2411" spans="2:22" x14ac:dyDescent="0.25">
      <c r="B2411" t="s">
        <v>2449</v>
      </c>
      <c r="C2411" s="40">
        <v>45925</v>
      </c>
      <c r="D2411" s="2">
        <v>12</v>
      </c>
      <c r="E2411" s="4">
        <v>7180.47</v>
      </c>
      <c r="F2411" s="4"/>
      <c r="G2411" s="4" t="str">
        <f t="shared" si="409"/>
        <v>C03819</v>
      </c>
      <c r="H2411" s="40">
        <f t="shared" si="410"/>
        <v>45925</v>
      </c>
      <c r="I2411" s="2">
        <f t="shared" si="411"/>
        <v>12</v>
      </c>
      <c r="J2411" s="4">
        <f t="shared" si="412"/>
        <v>7180.47</v>
      </c>
      <c r="K2411">
        <f t="shared" si="413"/>
        <v>4</v>
      </c>
      <c r="L2411">
        <f t="shared" si="414"/>
        <v>5</v>
      </c>
      <c r="M2411">
        <f t="shared" si="415"/>
        <v>5</v>
      </c>
      <c r="N2411" s="53">
        <f t="shared" si="416"/>
        <v>4.666666666666667</v>
      </c>
      <c r="S2411" s="55" t="str">
        <f t="shared" si="417"/>
        <v>C03819</v>
      </c>
      <c r="T2411" s="56">
        <f t="shared" si="418"/>
        <v>4.666666666666667</v>
      </c>
      <c r="U2411" s="57">
        <f t="shared" si="418"/>
        <v>4.666666666666667</v>
      </c>
      <c r="V2411" s="51" t="str">
        <f t="shared" si="419"/>
        <v>Champions</v>
      </c>
    </row>
    <row r="2412" spans="2:22" x14ac:dyDescent="0.25">
      <c r="B2412" t="s">
        <v>2450</v>
      </c>
      <c r="C2412" s="40">
        <v>46007</v>
      </c>
      <c r="D2412" s="2">
        <v>5</v>
      </c>
      <c r="E2412" s="4">
        <v>771.76</v>
      </c>
      <c r="F2412" s="4"/>
      <c r="G2412" s="4" t="str">
        <f t="shared" si="409"/>
        <v>C03822</v>
      </c>
      <c r="H2412" s="40">
        <f t="shared" si="410"/>
        <v>46007</v>
      </c>
      <c r="I2412" s="2">
        <f t="shared" si="411"/>
        <v>5</v>
      </c>
      <c r="J2412" s="4">
        <f t="shared" si="412"/>
        <v>771.76</v>
      </c>
      <c r="K2412">
        <f t="shared" si="413"/>
        <v>5</v>
      </c>
      <c r="L2412">
        <f t="shared" si="414"/>
        <v>5</v>
      </c>
      <c r="M2412">
        <f t="shared" si="415"/>
        <v>3</v>
      </c>
      <c r="N2412" s="53">
        <f t="shared" si="416"/>
        <v>4.333333333333333</v>
      </c>
      <c r="S2412" s="55" t="str">
        <f t="shared" si="417"/>
        <v>C03822</v>
      </c>
      <c r="T2412" s="56">
        <f t="shared" si="418"/>
        <v>4.333333333333333</v>
      </c>
      <c r="U2412" s="57">
        <f t="shared" si="418"/>
        <v>4.333333333333333</v>
      </c>
      <c r="V2412" s="51" t="str">
        <f t="shared" si="419"/>
        <v>Champions</v>
      </c>
    </row>
    <row r="2413" spans="2:22" x14ac:dyDescent="0.25">
      <c r="B2413" t="s">
        <v>2451</v>
      </c>
      <c r="C2413" s="40">
        <v>45940</v>
      </c>
      <c r="D2413" s="2">
        <v>2</v>
      </c>
      <c r="E2413" s="4">
        <v>3290.53</v>
      </c>
      <c r="F2413" s="4"/>
      <c r="G2413" s="4" t="str">
        <f t="shared" si="409"/>
        <v>C03827</v>
      </c>
      <c r="H2413" s="40">
        <f t="shared" si="410"/>
        <v>45940</v>
      </c>
      <c r="I2413" s="2">
        <f t="shared" si="411"/>
        <v>2</v>
      </c>
      <c r="J2413" s="4">
        <f t="shared" si="412"/>
        <v>3290.53</v>
      </c>
      <c r="K2413">
        <f t="shared" si="413"/>
        <v>5</v>
      </c>
      <c r="L2413">
        <f t="shared" si="414"/>
        <v>4</v>
      </c>
      <c r="M2413">
        <f t="shared" si="415"/>
        <v>4</v>
      </c>
      <c r="N2413" s="53">
        <f t="shared" si="416"/>
        <v>4.333333333333333</v>
      </c>
      <c r="S2413" s="55" t="str">
        <f t="shared" si="417"/>
        <v>C03827</v>
      </c>
      <c r="T2413" s="56">
        <f t="shared" si="418"/>
        <v>4.333333333333333</v>
      </c>
      <c r="U2413" s="57">
        <f t="shared" si="418"/>
        <v>4.333333333333333</v>
      </c>
      <c r="V2413" s="51" t="str">
        <f t="shared" si="419"/>
        <v>Champions</v>
      </c>
    </row>
    <row r="2414" spans="2:22" x14ac:dyDescent="0.25">
      <c r="B2414" t="s">
        <v>2452</v>
      </c>
      <c r="C2414" s="40">
        <v>45523</v>
      </c>
      <c r="D2414" s="2">
        <v>1</v>
      </c>
      <c r="E2414" s="4">
        <v>168.1</v>
      </c>
      <c r="F2414" s="4"/>
      <c r="G2414" s="4" t="str">
        <f t="shared" si="409"/>
        <v>C03830</v>
      </c>
      <c r="H2414" s="40">
        <f t="shared" si="410"/>
        <v>45523</v>
      </c>
      <c r="I2414" s="2">
        <f t="shared" si="411"/>
        <v>1</v>
      </c>
      <c r="J2414" s="4">
        <f t="shared" si="412"/>
        <v>168.1</v>
      </c>
      <c r="K2414">
        <f t="shared" si="413"/>
        <v>2</v>
      </c>
      <c r="L2414">
        <f t="shared" si="414"/>
        <v>3</v>
      </c>
      <c r="M2414">
        <f t="shared" si="415"/>
        <v>1</v>
      </c>
      <c r="N2414" s="53">
        <f t="shared" si="416"/>
        <v>2</v>
      </c>
      <c r="S2414" s="55" t="str">
        <f t="shared" si="417"/>
        <v>C03830</v>
      </c>
      <c r="T2414" s="56">
        <f t="shared" si="418"/>
        <v>2</v>
      </c>
      <c r="U2414" s="57">
        <f t="shared" si="418"/>
        <v>2</v>
      </c>
      <c r="V2414" s="51" t="str">
        <f t="shared" si="419"/>
        <v>Lost Customers</v>
      </c>
    </row>
    <row r="2415" spans="2:22" x14ac:dyDescent="0.25">
      <c r="B2415" t="s">
        <v>2453</v>
      </c>
      <c r="C2415" s="40">
        <v>46026</v>
      </c>
      <c r="D2415" s="2">
        <v>16</v>
      </c>
      <c r="E2415" s="4">
        <v>13504.78</v>
      </c>
      <c r="F2415" s="4"/>
      <c r="G2415" s="4" t="str">
        <f t="shared" si="409"/>
        <v>C03831</v>
      </c>
      <c r="H2415" s="40">
        <f t="shared" si="410"/>
        <v>46026</v>
      </c>
      <c r="I2415" s="2">
        <f t="shared" si="411"/>
        <v>16</v>
      </c>
      <c r="J2415" s="4">
        <f t="shared" si="412"/>
        <v>13504.78</v>
      </c>
      <c r="K2415">
        <f t="shared" si="413"/>
        <v>5</v>
      </c>
      <c r="L2415">
        <f t="shared" si="414"/>
        <v>5</v>
      </c>
      <c r="M2415">
        <f t="shared" si="415"/>
        <v>5</v>
      </c>
      <c r="N2415" s="53">
        <f t="shared" si="416"/>
        <v>5</v>
      </c>
      <c r="S2415" s="55" t="str">
        <f t="shared" si="417"/>
        <v>C03831</v>
      </c>
      <c r="T2415" s="56">
        <f t="shared" si="418"/>
        <v>5</v>
      </c>
      <c r="U2415" s="57">
        <f t="shared" si="418"/>
        <v>5</v>
      </c>
      <c r="V2415" s="51" t="str">
        <f t="shared" si="419"/>
        <v>Champions</v>
      </c>
    </row>
    <row r="2416" spans="2:22" x14ac:dyDescent="0.25">
      <c r="B2416" t="s">
        <v>2454</v>
      </c>
      <c r="C2416" s="40">
        <v>45957</v>
      </c>
      <c r="D2416" s="2">
        <v>2</v>
      </c>
      <c r="E2416" s="4">
        <v>2205.8000000000002</v>
      </c>
      <c r="F2416" s="4"/>
      <c r="G2416" s="4" t="str">
        <f t="shared" si="409"/>
        <v>C03832</v>
      </c>
      <c r="H2416" s="40">
        <f t="shared" si="410"/>
        <v>45957</v>
      </c>
      <c r="I2416" s="2">
        <f t="shared" si="411"/>
        <v>2</v>
      </c>
      <c r="J2416" s="4">
        <f t="shared" si="412"/>
        <v>2205.8000000000002</v>
      </c>
      <c r="K2416">
        <f t="shared" si="413"/>
        <v>5</v>
      </c>
      <c r="L2416">
        <f t="shared" si="414"/>
        <v>4</v>
      </c>
      <c r="M2416">
        <f t="shared" si="415"/>
        <v>4</v>
      </c>
      <c r="N2416" s="53">
        <f t="shared" si="416"/>
        <v>4.333333333333333</v>
      </c>
      <c r="S2416" s="55" t="str">
        <f t="shared" si="417"/>
        <v>C03832</v>
      </c>
      <c r="T2416" s="56">
        <f t="shared" si="418"/>
        <v>4.333333333333333</v>
      </c>
      <c r="U2416" s="57">
        <f t="shared" si="418"/>
        <v>4.333333333333333</v>
      </c>
      <c r="V2416" s="51" t="str">
        <f t="shared" si="419"/>
        <v>Champions</v>
      </c>
    </row>
    <row r="2417" spans="2:22" x14ac:dyDescent="0.25">
      <c r="B2417" t="s">
        <v>2455</v>
      </c>
      <c r="C2417" s="40">
        <v>45782</v>
      </c>
      <c r="D2417" s="2">
        <v>1</v>
      </c>
      <c r="E2417" s="4">
        <v>100.2</v>
      </c>
      <c r="F2417" s="4"/>
      <c r="G2417" s="4" t="str">
        <f t="shared" si="409"/>
        <v>C03833</v>
      </c>
      <c r="H2417" s="40">
        <f t="shared" si="410"/>
        <v>45782</v>
      </c>
      <c r="I2417" s="2">
        <f t="shared" si="411"/>
        <v>1</v>
      </c>
      <c r="J2417" s="4">
        <f t="shared" si="412"/>
        <v>100.2</v>
      </c>
      <c r="K2417">
        <f t="shared" si="413"/>
        <v>3</v>
      </c>
      <c r="L2417">
        <f t="shared" si="414"/>
        <v>3</v>
      </c>
      <c r="M2417">
        <f t="shared" si="415"/>
        <v>1</v>
      </c>
      <c r="N2417" s="53">
        <f t="shared" si="416"/>
        <v>2.3333333333333335</v>
      </c>
      <c r="S2417" s="55" t="str">
        <f t="shared" si="417"/>
        <v>C03833</v>
      </c>
      <c r="T2417" s="56">
        <f t="shared" si="418"/>
        <v>2.3333333333333335</v>
      </c>
      <c r="U2417" s="57">
        <f t="shared" si="418"/>
        <v>2.3333333333333335</v>
      </c>
      <c r="V2417" s="51" t="str">
        <f t="shared" si="419"/>
        <v>At Risk Customers</v>
      </c>
    </row>
    <row r="2418" spans="2:22" x14ac:dyDescent="0.25">
      <c r="B2418" t="s">
        <v>2456</v>
      </c>
      <c r="C2418" s="40">
        <v>45050</v>
      </c>
      <c r="D2418" s="2">
        <v>1</v>
      </c>
      <c r="E2418" s="4">
        <v>64.67</v>
      </c>
      <c r="F2418" s="4"/>
      <c r="G2418" s="4" t="str">
        <f t="shared" si="409"/>
        <v>C03834</v>
      </c>
      <c r="H2418" s="40">
        <f t="shared" si="410"/>
        <v>45050</v>
      </c>
      <c r="I2418" s="2">
        <f t="shared" si="411"/>
        <v>1</v>
      </c>
      <c r="J2418" s="4">
        <f t="shared" si="412"/>
        <v>64.67</v>
      </c>
      <c r="K2418">
        <f t="shared" si="413"/>
        <v>1</v>
      </c>
      <c r="L2418">
        <f t="shared" si="414"/>
        <v>3</v>
      </c>
      <c r="M2418">
        <f t="shared" si="415"/>
        <v>1</v>
      </c>
      <c r="N2418" s="53">
        <f t="shared" si="416"/>
        <v>1.6666666666666667</v>
      </c>
      <c r="S2418" s="55" t="str">
        <f t="shared" si="417"/>
        <v>C03834</v>
      </c>
      <c r="T2418" s="56">
        <f t="shared" si="418"/>
        <v>1.6666666666666667</v>
      </c>
      <c r="U2418" s="57">
        <f t="shared" si="418"/>
        <v>1.6666666666666667</v>
      </c>
      <c r="V2418" s="51" t="str">
        <f t="shared" si="419"/>
        <v>Lost Customers</v>
      </c>
    </row>
    <row r="2419" spans="2:22" x14ac:dyDescent="0.25">
      <c r="B2419" t="s">
        <v>2457</v>
      </c>
      <c r="C2419" s="40">
        <v>45946</v>
      </c>
      <c r="D2419" s="2">
        <v>4</v>
      </c>
      <c r="E2419" s="4">
        <v>598.53</v>
      </c>
      <c r="F2419" s="4"/>
      <c r="G2419" s="4" t="str">
        <f t="shared" si="409"/>
        <v>C03836</v>
      </c>
      <c r="H2419" s="40">
        <f t="shared" si="410"/>
        <v>45946</v>
      </c>
      <c r="I2419" s="2">
        <f t="shared" si="411"/>
        <v>4</v>
      </c>
      <c r="J2419" s="4">
        <f t="shared" si="412"/>
        <v>598.53</v>
      </c>
      <c r="K2419">
        <f t="shared" si="413"/>
        <v>5</v>
      </c>
      <c r="L2419">
        <f t="shared" si="414"/>
        <v>5</v>
      </c>
      <c r="M2419">
        <f t="shared" si="415"/>
        <v>3</v>
      </c>
      <c r="N2419" s="53">
        <f t="shared" si="416"/>
        <v>4.333333333333333</v>
      </c>
      <c r="S2419" s="55" t="str">
        <f t="shared" si="417"/>
        <v>C03836</v>
      </c>
      <c r="T2419" s="56">
        <f t="shared" si="418"/>
        <v>4.333333333333333</v>
      </c>
      <c r="U2419" s="57">
        <f t="shared" si="418"/>
        <v>4.333333333333333</v>
      </c>
      <c r="V2419" s="51" t="str">
        <f t="shared" si="419"/>
        <v>Champions</v>
      </c>
    </row>
    <row r="2420" spans="2:22" x14ac:dyDescent="0.25">
      <c r="B2420" t="s">
        <v>2458</v>
      </c>
      <c r="C2420" s="40">
        <v>45532</v>
      </c>
      <c r="D2420" s="2">
        <v>1</v>
      </c>
      <c r="E2420" s="4">
        <v>232.22</v>
      </c>
      <c r="F2420" s="4"/>
      <c r="G2420" s="4" t="str">
        <f t="shared" si="409"/>
        <v>C03837</v>
      </c>
      <c r="H2420" s="40">
        <f t="shared" si="410"/>
        <v>45532</v>
      </c>
      <c r="I2420" s="2">
        <f t="shared" si="411"/>
        <v>1</v>
      </c>
      <c r="J2420" s="4">
        <f t="shared" si="412"/>
        <v>232.22</v>
      </c>
      <c r="K2420">
        <f t="shared" si="413"/>
        <v>2</v>
      </c>
      <c r="L2420">
        <f t="shared" si="414"/>
        <v>3</v>
      </c>
      <c r="M2420">
        <f t="shared" si="415"/>
        <v>2</v>
      </c>
      <c r="N2420" s="53">
        <f t="shared" si="416"/>
        <v>2.3333333333333335</v>
      </c>
      <c r="S2420" s="55" t="str">
        <f t="shared" si="417"/>
        <v>C03837</v>
      </c>
      <c r="T2420" s="56">
        <f t="shared" si="418"/>
        <v>2.3333333333333335</v>
      </c>
      <c r="U2420" s="57">
        <f t="shared" si="418"/>
        <v>2.3333333333333335</v>
      </c>
      <c r="V2420" s="51" t="str">
        <f t="shared" si="419"/>
        <v>At Risk Customers</v>
      </c>
    </row>
    <row r="2421" spans="2:22" x14ac:dyDescent="0.25">
      <c r="B2421" t="s">
        <v>2459</v>
      </c>
      <c r="C2421" s="40">
        <v>45403</v>
      </c>
      <c r="D2421" s="2">
        <v>1</v>
      </c>
      <c r="E2421" s="4">
        <v>344.57</v>
      </c>
      <c r="F2421" s="4"/>
      <c r="G2421" s="4" t="str">
        <f t="shared" si="409"/>
        <v>C03838</v>
      </c>
      <c r="H2421" s="40">
        <f t="shared" si="410"/>
        <v>45403</v>
      </c>
      <c r="I2421" s="2">
        <f t="shared" si="411"/>
        <v>1</v>
      </c>
      <c r="J2421" s="4">
        <f t="shared" si="412"/>
        <v>344.57</v>
      </c>
      <c r="K2421">
        <f t="shared" si="413"/>
        <v>2</v>
      </c>
      <c r="L2421">
        <f t="shared" si="414"/>
        <v>3</v>
      </c>
      <c r="M2421">
        <f t="shared" si="415"/>
        <v>2</v>
      </c>
      <c r="N2421" s="53">
        <f t="shared" si="416"/>
        <v>2.3333333333333335</v>
      </c>
      <c r="S2421" s="55" t="str">
        <f t="shared" si="417"/>
        <v>C03838</v>
      </c>
      <c r="T2421" s="56">
        <f t="shared" si="418"/>
        <v>2.3333333333333335</v>
      </c>
      <c r="U2421" s="57">
        <f t="shared" si="418"/>
        <v>2.3333333333333335</v>
      </c>
      <c r="V2421" s="51" t="str">
        <f t="shared" si="419"/>
        <v>At Risk Customers</v>
      </c>
    </row>
    <row r="2422" spans="2:22" x14ac:dyDescent="0.25">
      <c r="B2422" t="s">
        <v>2460</v>
      </c>
      <c r="C2422" s="40">
        <v>45991</v>
      </c>
      <c r="D2422" s="2">
        <v>4</v>
      </c>
      <c r="E2422" s="4">
        <v>2015.34</v>
      </c>
      <c r="F2422" s="4"/>
      <c r="G2422" s="4" t="str">
        <f t="shared" si="409"/>
        <v>C03839</v>
      </c>
      <c r="H2422" s="40">
        <f t="shared" si="410"/>
        <v>45991</v>
      </c>
      <c r="I2422" s="2">
        <f t="shared" si="411"/>
        <v>4</v>
      </c>
      <c r="J2422" s="4">
        <f t="shared" si="412"/>
        <v>2015.34</v>
      </c>
      <c r="K2422">
        <f t="shared" si="413"/>
        <v>5</v>
      </c>
      <c r="L2422">
        <f t="shared" si="414"/>
        <v>5</v>
      </c>
      <c r="M2422">
        <f t="shared" si="415"/>
        <v>4</v>
      </c>
      <c r="N2422" s="53">
        <f t="shared" si="416"/>
        <v>4.666666666666667</v>
      </c>
      <c r="S2422" s="55" t="str">
        <f t="shared" si="417"/>
        <v>C03839</v>
      </c>
      <c r="T2422" s="56">
        <f t="shared" si="418"/>
        <v>4.666666666666667</v>
      </c>
      <c r="U2422" s="57">
        <f t="shared" si="418"/>
        <v>4.666666666666667</v>
      </c>
      <c r="V2422" s="51" t="str">
        <f t="shared" si="419"/>
        <v>Champions</v>
      </c>
    </row>
    <row r="2423" spans="2:22" x14ac:dyDescent="0.25">
      <c r="B2423" t="s">
        <v>2461</v>
      </c>
      <c r="C2423" s="40">
        <v>45534</v>
      </c>
      <c r="D2423" s="2">
        <v>3</v>
      </c>
      <c r="E2423" s="4">
        <v>1254.17</v>
      </c>
      <c r="F2423" s="4"/>
      <c r="G2423" s="4" t="str">
        <f t="shared" si="409"/>
        <v>C03840</v>
      </c>
      <c r="H2423" s="40">
        <f t="shared" si="410"/>
        <v>45534</v>
      </c>
      <c r="I2423" s="2">
        <f t="shared" si="411"/>
        <v>3</v>
      </c>
      <c r="J2423" s="4">
        <f t="shared" si="412"/>
        <v>1254.17</v>
      </c>
      <c r="K2423">
        <f t="shared" si="413"/>
        <v>2</v>
      </c>
      <c r="L2423">
        <f t="shared" si="414"/>
        <v>4</v>
      </c>
      <c r="M2423">
        <f t="shared" si="415"/>
        <v>4</v>
      </c>
      <c r="N2423" s="53">
        <f t="shared" si="416"/>
        <v>3.3333333333333335</v>
      </c>
      <c r="S2423" s="55" t="str">
        <f t="shared" si="417"/>
        <v>C03840</v>
      </c>
      <c r="T2423" s="56">
        <f t="shared" si="418"/>
        <v>3.3333333333333335</v>
      </c>
      <c r="U2423" s="57">
        <f t="shared" si="418"/>
        <v>3.3333333333333335</v>
      </c>
      <c r="V2423" s="51" t="str">
        <f t="shared" si="419"/>
        <v>Loyal or Potential Loyalists</v>
      </c>
    </row>
    <row r="2424" spans="2:22" x14ac:dyDescent="0.25">
      <c r="B2424" t="s">
        <v>2462</v>
      </c>
      <c r="C2424" s="40">
        <v>45512</v>
      </c>
      <c r="D2424" s="2">
        <v>1</v>
      </c>
      <c r="E2424" s="4">
        <v>439.3</v>
      </c>
      <c r="F2424" s="4"/>
      <c r="G2424" s="4" t="str">
        <f t="shared" si="409"/>
        <v>C03842</v>
      </c>
      <c r="H2424" s="40">
        <f t="shared" si="410"/>
        <v>45512</v>
      </c>
      <c r="I2424" s="2">
        <f t="shared" si="411"/>
        <v>1</v>
      </c>
      <c r="J2424" s="4">
        <f t="shared" si="412"/>
        <v>439.3</v>
      </c>
      <c r="K2424">
        <f t="shared" si="413"/>
        <v>2</v>
      </c>
      <c r="L2424">
        <f t="shared" si="414"/>
        <v>3</v>
      </c>
      <c r="M2424">
        <f t="shared" si="415"/>
        <v>2</v>
      </c>
      <c r="N2424" s="53">
        <f t="shared" si="416"/>
        <v>2.3333333333333335</v>
      </c>
      <c r="S2424" s="55" t="str">
        <f t="shared" si="417"/>
        <v>C03842</v>
      </c>
      <c r="T2424" s="56">
        <f t="shared" si="418"/>
        <v>2.3333333333333335</v>
      </c>
      <c r="U2424" s="57">
        <f t="shared" si="418"/>
        <v>2.3333333333333335</v>
      </c>
      <c r="V2424" s="51" t="str">
        <f t="shared" si="419"/>
        <v>At Risk Customers</v>
      </c>
    </row>
    <row r="2425" spans="2:22" x14ac:dyDescent="0.25">
      <c r="B2425" t="s">
        <v>2463</v>
      </c>
      <c r="C2425" s="40">
        <v>44999</v>
      </c>
      <c r="D2425" s="2">
        <v>1</v>
      </c>
      <c r="E2425" s="4">
        <v>59.94</v>
      </c>
      <c r="F2425" s="4"/>
      <c r="G2425" s="4" t="str">
        <f t="shared" si="409"/>
        <v>C03844</v>
      </c>
      <c r="H2425" s="40">
        <f t="shared" si="410"/>
        <v>44999</v>
      </c>
      <c r="I2425" s="2">
        <f t="shared" si="411"/>
        <v>1</v>
      </c>
      <c r="J2425" s="4">
        <f t="shared" si="412"/>
        <v>59.94</v>
      </c>
      <c r="K2425">
        <f t="shared" si="413"/>
        <v>1</v>
      </c>
      <c r="L2425">
        <f t="shared" si="414"/>
        <v>3</v>
      </c>
      <c r="M2425">
        <f t="shared" si="415"/>
        <v>1</v>
      </c>
      <c r="N2425" s="53">
        <f t="shared" si="416"/>
        <v>1.6666666666666667</v>
      </c>
      <c r="S2425" s="55" t="str">
        <f t="shared" si="417"/>
        <v>C03844</v>
      </c>
      <c r="T2425" s="56">
        <f t="shared" si="418"/>
        <v>1.6666666666666667</v>
      </c>
      <c r="U2425" s="57">
        <f t="shared" si="418"/>
        <v>1.6666666666666667</v>
      </c>
      <c r="V2425" s="51" t="str">
        <f t="shared" si="419"/>
        <v>Lost Customers</v>
      </c>
    </row>
    <row r="2426" spans="2:22" x14ac:dyDescent="0.25">
      <c r="B2426" t="s">
        <v>2464</v>
      </c>
      <c r="C2426" s="40">
        <v>45633</v>
      </c>
      <c r="D2426" s="2">
        <v>1</v>
      </c>
      <c r="E2426" s="4">
        <v>3508.82</v>
      </c>
      <c r="F2426" s="4"/>
      <c r="G2426" s="4" t="str">
        <f t="shared" si="409"/>
        <v>C03847</v>
      </c>
      <c r="H2426" s="40">
        <f t="shared" si="410"/>
        <v>45633</v>
      </c>
      <c r="I2426" s="2">
        <f t="shared" si="411"/>
        <v>1</v>
      </c>
      <c r="J2426" s="4">
        <f t="shared" si="412"/>
        <v>3508.82</v>
      </c>
      <c r="K2426">
        <f t="shared" si="413"/>
        <v>3</v>
      </c>
      <c r="L2426">
        <f t="shared" si="414"/>
        <v>3</v>
      </c>
      <c r="M2426">
        <f t="shared" si="415"/>
        <v>4</v>
      </c>
      <c r="N2426" s="53">
        <f t="shared" si="416"/>
        <v>3.3333333333333335</v>
      </c>
      <c r="S2426" s="55" t="str">
        <f t="shared" si="417"/>
        <v>C03847</v>
      </c>
      <c r="T2426" s="56">
        <f t="shared" si="418"/>
        <v>3.3333333333333335</v>
      </c>
      <c r="U2426" s="57">
        <f t="shared" si="418"/>
        <v>3.3333333333333335</v>
      </c>
      <c r="V2426" s="51" t="str">
        <f t="shared" si="419"/>
        <v>Loyal or Potential Loyalists</v>
      </c>
    </row>
    <row r="2427" spans="2:22" x14ac:dyDescent="0.25">
      <c r="B2427" t="s">
        <v>2465</v>
      </c>
      <c r="C2427" s="40">
        <v>45893</v>
      </c>
      <c r="D2427" s="2">
        <v>1</v>
      </c>
      <c r="E2427" s="4">
        <v>2182.3200000000002</v>
      </c>
      <c r="F2427" s="4"/>
      <c r="G2427" s="4" t="str">
        <f t="shared" si="409"/>
        <v>C03849</v>
      </c>
      <c r="H2427" s="40">
        <f t="shared" si="410"/>
        <v>45893</v>
      </c>
      <c r="I2427" s="2">
        <f t="shared" si="411"/>
        <v>1</v>
      </c>
      <c r="J2427" s="4">
        <f t="shared" si="412"/>
        <v>2182.3200000000002</v>
      </c>
      <c r="K2427">
        <f t="shared" si="413"/>
        <v>4</v>
      </c>
      <c r="L2427">
        <f t="shared" si="414"/>
        <v>3</v>
      </c>
      <c r="M2427">
        <f t="shared" si="415"/>
        <v>4</v>
      </c>
      <c r="N2427" s="53">
        <f t="shared" si="416"/>
        <v>3.6666666666666665</v>
      </c>
      <c r="S2427" s="55" t="str">
        <f t="shared" si="417"/>
        <v>C03849</v>
      </c>
      <c r="T2427" s="56">
        <f t="shared" si="418"/>
        <v>3.6666666666666665</v>
      </c>
      <c r="U2427" s="57">
        <f t="shared" si="418"/>
        <v>3.6666666666666665</v>
      </c>
      <c r="V2427" s="51" t="str">
        <f t="shared" si="419"/>
        <v>Loyal or Potential Loyalists</v>
      </c>
    </row>
    <row r="2428" spans="2:22" x14ac:dyDescent="0.25">
      <c r="B2428" t="s">
        <v>2466</v>
      </c>
      <c r="C2428" s="40">
        <v>45891</v>
      </c>
      <c r="D2428" s="2">
        <v>11</v>
      </c>
      <c r="E2428" s="4">
        <v>8068.3</v>
      </c>
      <c r="F2428" s="4"/>
      <c r="G2428" s="4" t="str">
        <f t="shared" si="409"/>
        <v>C03850</v>
      </c>
      <c r="H2428" s="40">
        <f t="shared" si="410"/>
        <v>45891</v>
      </c>
      <c r="I2428" s="2">
        <f t="shared" si="411"/>
        <v>11</v>
      </c>
      <c r="J2428" s="4">
        <f t="shared" si="412"/>
        <v>8068.3</v>
      </c>
      <c r="K2428">
        <f t="shared" si="413"/>
        <v>4</v>
      </c>
      <c r="L2428">
        <f t="shared" si="414"/>
        <v>5</v>
      </c>
      <c r="M2428">
        <f t="shared" si="415"/>
        <v>5</v>
      </c>
      <c r="N2428" s="53">
        <f t="shared" si="416"/>
        <v>4.666666666666667</v>
      </c>
      <c r="S2428" s="55" t="str">
        <f t="shared" si="417"/>
        <v>C03850</v>
      </c>
      <c r="T2428" s="56">
        <f t="shared" si="418"/>
        <v>4.666666666666667</v>
      </c>
      <c r="U2428" s="57">
        <f t="shared" si="418"/>
        <v>4.666666666666667</v>
      </c>
      <c r="V2428" s="51" t="str">
        <f t="shared" si="419"/>
        <v>Champions</v>
      </c>
    </row>
    <row r="2429" spans="2:22" x14ac:dyDescent="0.25">
      <c r="B2429" t="s">
        <v>2467</v>
      </c>
      <c r="C2429" s="40">
        <v>45934</v>
      </c>
      <c r="D2429" s="2">
        <v>6</v>
      </c>
      <c r="E2429" s="4">
        <v>2473.4299999999998</v>
      </c>
      <c r="F2429" s="4"/>
      <c r="G2429" s="4" t="str">
        <f t="shared" si="409"/>
        <v>C03851</v>
      </c>
      <c r="H2429" s="40">
        <f t="shared" si="410"/>
        <v>45934</v>
      </c>
      <c r="I2429" s="2">
        <f t="shared" si="411"/>
        <v>6</v>
      </c>
      <c r="J2429" s="4">
        <f t="shared" si="412"/>
        <v>2473.4299999999998</v>
      </c>
      <c r="K2429">
        <f t="shared" si="413"/>
        <v>4</v>
      </c>
      <c r="L2429">
        <f t="shared" si="414"/>
        <v>5</v>
      </c>
      <c r="M2429">
        <f t="shared" si="415"/>
        <v>4</v>
      </c>
      <c r="N2429" s="53">
        <f t="shared" si="416"/>
        <v>4.333333333333333</v>
      </c>
      <c r="S2429" s="55" t="str">
        <f t="shared" si="417"/>
        <v>C03851</v>
      </c>
      <c r="T2429" s="56">
        <f t="shared" si="418"/>
        <v>4.333333333333333</v>
      </c>
      <c r="U2429" s="57">
        <f t="shared" si="418"/>
        <v>4.333333333333333</v>
      </c>
      <c r="V2429" s="51" t="str">
        <f t="shared" si="419"/>
        <v>Champions</v>
      </c>
    </row>
    <row r="2430" spans="2:22" x14ac:dyDescent="0.25">
      <c r="B2430" t="s">
        <v>2468</v>
      </c>
      <c r="C2430" s="40">
        <v>45848</v>
      </c>
      <c r="D2430" s="2">
        <v>1</v>
      </c>
      <c r="E2430" s="4">
        <v>528.77</v>
      </c>
      <c r="F2430" s="4"/>
      <c r="G2430" s="4" t="str">
        <f t="shared" si="409"/>
        <v>C03852</v>
      </c>
      <c r="H2430" s="40">
        <f t="shared" si="410"/>
        <v>45848</v>
      </c>
      <c r="I2430" s="2">
        <f t="shared" si="411"/>
        <v>1</v>
      </c>
      <c r="J2430" s="4">
        <f t="shared" si="412"/>
        <v>528.77</v>
      </c>
      <c r="K2430">
        <f t="shared" si="413"/>
        <v>4</v>
      </c>
      <c r="L2430">
        <f t="shared" si="414"/>
        <v>3</v>
      </c>
      <c r="M2430">
        <f t="shared" si="415"/>
        <v>3</v>
      </c>
      <c r="N2430" s="53">
        <f t="shared" si="416"/>
        <v>3.3333333333333335</v>
      </c>
      <c r="S2430" s="55" t="str">
        <f t="shared" si="417"/>
        <v>C03852</v>
      </c>
      <c r="T2430" s="56">
        <f t="shared" si="418"/>
        <v>3.3333333333333335</v>
      </c>
      <c r="U2430" s="57">
        <f t="shared" si="418"/>
        <v>3.3333333333333335</v>
      </c>
      <c r="V2430" s="51" t="str">
        <f t="shared" si="419"/>
        <v>Loyal or Potential Loyalists</v>
      </c>
    </row>
    <row r="2431" spans="2:22" x14ac:dyDescent="0.25">
      <c r="B2431" t="s">
        <v>2469</v>
      </c>
      <c r="C2431" s="40">
        <v>45948</v>
      </c>
      <c r="D2431" s="2">
        <v>8</v>
      </c>
      <c r="E2431" s="4">
        <v>2583.4899999999998</v>
      </c>
      <c r="F2431" s="4"/>
      <c r="G2431" s="4" t="str">
        <f t="shared" si="409"/>
        <v>C03853</v>
      </c>
      <c r="H2431" s="40">
        <f t="shared" si="410"/>
        <v>45948</v>
      </c>
      <c r="I2431" s="2">
        <f t="shared" si="411"/>
        <v>8</v>
      </c>
      <c r="J2431" s="4">
        <f t="shared" si="412"/>
        <v>2583.4899999999998</v>
      </c>
      <c r="K2431">
        <f t="shared" si="413"/>
        <v>5</v>
      </c>
      <c r="L2431">
        <f t="shared" si="414"/>
        <v>5</v>
      </c>
      <c r="M2431">
        <f t="shared" si="415"/>
        <v>4</v>
      </c>
      <c r="N2431" s="53">
        <f t="shared" si="416"/>
        <v>4.666666666666667</v>
      </c>
      <c r="S2431" s="55" t="str">
        <f t="shared" si="417"/>
        <v>C03853</v>
      </c>
      <c r="T2431" s="56">
        <f t="shared" si="418"/>
        <v>4.666666666666667</v>
      </c>
      <c r="U2431" s="57">
        <f t="shared" si="418"/>
        <v>4.666666666666667</v>
      </c>
      <c r="V2431" s="51" t="str">
        <f t="shared" si="419"/>
        <v>Champions</v>
      </c>
    </row>
    <row r="2432" spans="2:22" x14ac:dyDescent="0.25">
      <c r="B2432" t="s">
        <v>2470</v>
      </c>
      <c r="C2432" s="40">
        <v>45514</v>
      </c>
      <c r="D2432" s="2">
        <v>1</v>
      </c>
      <c r="E2432" s="4">
        <v>218.44</v>
      </c>
      <c r="F2432" s="4"/>
      <c r="G2432" s="4" t="str">
        <f t="shared" si="409"/>
        <v>C03854</v>
      </c>
      <c r="H2432" s="40">
        <f t="shared" si="410"/>
        <v>45514</v>
      </c>
      <c r="I2432" s="2">
        <f t="shared" si="411"/>
        <v>1</v>
      </c>
      <c r="J2432" s="4">
        <f t="shared" si="412"/>
        <v>218.44</v>
      </c>
      <c r="K2432">
        <f t="shared" si="413"/>
        <v>2</v>
      </c>
      <c r="L2432">
        <f t="shared" si="414"/>
        <v>3</v>
      </c>
      <c r="M2432">
        <f t="shared" si="415"/>
        <v>2</v>
      </c>
      <c r="N2432" s="53">
        <f t="shared" si="416"/>
        <v>2.3333333333333335</v>
      </c>
      <c r="S2432" s="55" t="str">
        <f t="shared" si="417"/>
        <v>C03854</v>
      </c>
      <c r="T2432" s="56">
        <f t="shared" si="418"/>
        <v>2.3333333333333335</v>
      </c>
      <c r="U2432" s="57">
        <f t="shared" si="418"/>
        <v>2.3333333333333335</v>
      </c>
      <c r="V2432" s="51" t="str">
        <f t="shared" si="419"/>
        <v>At Risk Customers</v>
      </c>
    </row>
    <row r="2433" spans="2:22" x14ac:dyDescent="0.25">
      <c r="B2433" t="s">
        <v>2471</v>
      </c>
      <c r="C2433" s="40">
        <v>45757</v>
      </c>
      <c r="D2433" s="2">
        <v>12</v>
      </c>
      <c r="E2433" s="4">
        <v>17103.95</v>
      </c>
      <c r="F2433" s="4"/>
      <c r="G2433" s="4" t="str">
        <f t="shared" si="409"/>
        <v>C03855</v>
      </c>
      <c r="H2433" s="40">
        <f t="shared" si="410"/>
        <v>45757</v>
      </c>
      <c r="I2433" s="2">
        <f t="shared" si="411"/>
        <v>12</v>
      </c>
      <c r="J2433" s="4">
        <f t="shared" si="412"/>
        <v>17103.95</v>
      </c>
      <c r="K2433">
        <f t="shared" si="413"/>
        <v>3</v>
      </c>
      <c r="L2433">
        <f t="shared" si="414"/>
        <v>5</v>
      </c>
      <c r="M2433">
        <f t="shared" si="415"/>
        <v>5</v>
      </c>
      <c r="N2433" s="53">
        <f t="shared" si="416"/>
        <v>4.333333333333333</v>
      </c>
      <c r="S2433" s="55" t="str">
        <f t="shared" si="417"/>
        <v>C03855</v>
      </c>
      <c r="T2433" s="56">
        <f t="shared" si="418"/>
        <v>4.333333333333333</v>
      </c>
      <c r="U2433" s="57">
        <f t="shared" si="418"/>
        <v>4.333333333333333</v>
      </c>
      <c r="V2433" s="51" t="str">
        <f t="shared" si="419"/>
        <v>Champions</v>
      </c>
    </row>
    <row r="2434" spans="2:22" x14ac:dyDescent="0.25">
      <c r="B2434" t="s">
        <v>2472</v>
      </c>
      <c r="C2434" s="40">
        <v>45110</v>
      </c>
      <c r="D2434" s="2">
        <v>1</v>
      </c>
      <c r="E2434" s="4">
        <v>2697.2</v>
      </c>
      <c r="F2434" s="4"/>
      <c r="G2434" s="4" t="str">
        <f t="shared" si="409"/>
        <v>C03856</v>
      </c>
      <c r="H2434" s="40">
        <f t="shared" si="410"/>
        <v>45110</v>
      </c>
      <c r="I2434" s="2">
        <f t="shared" si="411"/>
        <v>1</v>
      </c>
      <c r="J2434" s="4">
        <f t="shared" si="412"/>
        <v>2697.2</v>
      </c>
      <c r="K2434">
        <f t="shared" si="413"/>
        <v>1</v>
      </c>
      <c r="L2434">
        <f t="shared" si="414"/>
        <v>3</v>
      </c>
      <c r="M2434">
        <f t="shared" si="415"/>
        <v>4</v>
      </c>
      <c r="N2434" s="53">
        <f t="shared" si="416"/>
        <v>2.6666666666666665</v>
      </c>
      <c r="S2434" s="55" t="str">
        <f t="shared" si="417"/>
        <v>C03856</v>
      </c>
      <c r="T2434" s="56">
        <f t="shared" si="418"/>
        <v>2.6666666666666665</v>
      </c>
      <c r="U2434" s="57">
        <f t="shared" si="418"/>
        <v>2.6666666666666665</v>
      </c>
      <c r="V2434" s="51" t="str">
        <f t="shared" si="419"/>
        <v>At Risk Customers</v>
      </c>
    </row>
    <row r="2435" spans="2:22" x14ac:dyDescent="0.25">
      <c r="B2435" t="s">
        <v>2473</v>
      </c>
      <c r="C2435" s="40">
        <v>45756</v>
      </c>
      <c r="D2435" s="2">
        <v>2</v>
      </c>
      <c r="E2435" s="4">
        <v>762.3</v>
      </c>
      <c r="F2435" s="4"/>
      <c r="G2435" s="4" t="str">
        <f t="shared" si="409"/>
        <v>C03857</v>
      </c>
      <c r="H2435" s="40">
        <f t="shared" si="410"/>
        <v>45756</v>
      </c>
      <c r="I2435" s="2">
        <f t="shared" si="411"/>
        <v>2</v>
      </c>
      <c r="J2435" s="4">
        <f t="shared" si="412"/>
        <v>762.3</v>
      </c>
      <c r="K2435">
        <f t="shared" si="413"/>
        <v>3</v>
      </c>
      <c r="L2435">
        <f t="shared" si="414"/>
        <v>4</v>
      </c>
      <c r="M2435">
        <f t="shared" si="415"/>
        <v>3</v>
      </c>
      <c r="N2435" s="53">
        <f t="shared" si="416"/>
        <v>3.3333333333333335</v>
      </c>
      <c r="S2435" s="55" t="str">
        <f t="shared" si="417"/>
        <v>C03857</v>
      </c>
      <c r="T2435" s="56">
        <f t="shared" si="418"/>
        <v>3.3333333333333335</v>
      </c>
      <c r="U2435" s="57">
        <f t="shared" si="418"/>
        <v>3.3333333333333335</v>
      </c>
      <c r="V2435" s="51" t="str">
        <f t="shared" si="419"/>
        <v>Loyal or Potential Loyalists</v>
      </c>
    </row>
    <row r="2436" spans="2:22" x14ac:dyDescent="0.25">
      <c r="B2436" t="s">
        <v>2474</v>
      </c>
      <c r="C2436" s="40">
        <v>45836</v>
      </c>
      <c r="D2436" s="2">
        <v>7</v>
      </c>
      <c r="E2436" s="4">
        <v>2777.58</v>
      </c>
      <c r="F2436" s="4"/>
      <c r="G2436" s="4" t="str">
        <f t="shared" ref="G2436:G2499" si="420">B2436</f>
        <v>C03860</v>
      </c>
      <c r="H2436" s="40">
        <f t="shared" ref="H2436:H2499" si="421">C2436</f>
        <v>45836</v>
      </c>
      <c r="I2436" s="2">
        <f t="shared" ref="I2436:I2499" si="422">D2436</f>
        <v>7</v>
      </c>
      <c r="J2436" s="4">
        <f t="shared" ref="J2436:J2499" si="423">E2436</f>
        <v>2777.58</v>
      </c>
      <c r="K2436">
        <f t="shared" ref="K2436:K2499" si="424">VLOOKUP(H2436,$P$5:$Q$9,2,TRUE)</f>
        <v>4</v>
      </c>
      <c r="L2436">
        <f t="shared" ref="L2436:L2499" si="425">VLOOKUP(I2436,$P$12:$Q$16,2,TRUE)</f>
        <v>5</v>
      </c>
      <c r="M2436">
        <f t="shared" ref="M2436:M2499" si="426">VLOOKUP(J2436,$P$19:$Q$23,2,TRUE)</f>
        <v>4</v>
      </c>
      <c r="N2436" s="53">
        <f t="shared" ref="N2436:N2499" si="427">(K2436+L2436+M2436)/3</f>
        <v>4.333333333333333</v>
      </c>
      <c r="S2436" s="55" t="str">
        <f t="shared" ref="S2436:S2499" si="428">G2436</f>
        <v>C03860</v>
      </c>
      <c r="T2436" s="56">
        <f t="shared" ref="T2436:U2499" si="429">$N2436</f>
        <v>4.333333333333333</v>
      </c>
      <c r="U2436" s="57">
        <f t="shared" si="429"/>
        <v>4.333333333333333</v>
      </c>
      <c r="V2436" s="51" t="str">
        <f t="shared" ref="V2436:V2499" si="430">IF(U2436&gt;4,"Champions",IF(AND(U2436&gt;3,U2436&lt;=4),"Loyal or Potential Loyalists",IF(AND(U2436&gt;2,U2436&lt;=3),"At Risk Customers","Lost Customers")))</f>
        <v>Champions</v>
      </c>
    </row>
    <row r="2437" spans="2:22" x14ac:dyDescent="0.25">
      <c r="B2437" t="s">
        <v>2475</v>
      </c>
      <c r="C2437" s="40">
        <v>45251</v>
      </c>
      <c r="D2437" s="2">
        <v>1</v>
      </c>
      <c r="E2437" s="4">
        <v>34.119999999999997</v>
      </c>
      <c r="F2437" s="4"/>
      <c r="G2437" s="4" t="str">
        <f t="shared" si="420"/>
        <v>C03862</v>
      </c>
      <c r="H2437" s="40">
        <f t="shared" si="421"/>
        <v>45251</v>
      </c>
      <c r="I2437" s="2">
        <f t="shared" si="422"/>
        <v>1</v>
      </c>
      <c r="J2437" s="4">
        <f t="shared" si="423"/>
        <v>34.119999999999997</v>
      </c>
      <c r="K2437">
        <f t="shared" si="424"/>
        <v>1</v>
      </c>
      <c r="L2437">
        <f t="shared" si="425"/>
        <v>3</v>
      </c>
      <c r="M2437">
        <f t="shared" si="426"/>
        <v>1</v>
      </c>
      <c r="N2437" s="53">
        <f t="shared" si="427"/>
        <v>1.6666666666666667</v>
      </c>
      <c r="S2437" s="55" t="str">
        <f t="shared" si="428"/>
        <v>C03862</v>
      </c>
      <c r="T2437" s="56">
        <f t="shared" si="429"/>
        <v>1.6666666666666667</v>
      </c>
      <c r="U2437" s="57">
        <f t="shared" si="429"/>
        <v>1.6666666666666667</v>
      </c>
      <c r="V2437" s="51" t="str">
        <f t="shared" si="430"/>
        <v>Lost Customers</v>
      </c>
    </row>
    <row r="2438" spans="2:22" x14ac:dyDescent="0.25">
      <c r="B2438" t="s">
        <v>2476</v>
      </c>
      <c r="C2438" s="40">
        <v>45043</v>
      </c>
      <c r="D2438" s="2">
        <v>2</v>
      </c>
      <c r="E2438" s="4">
        <v>4462.8100000000004</v>
      </c>
      <c r="F2438" s="4"/>
      <c r="G2438" s="4" t="str">
        <f t="shared" si="420"/>
        <v>C03864</v>
      </c>
      <c r="H2438" s="40">
        <f t="shared" si="421"/>
        <v>45043</v>
      </c>
      <c r="I2438" s="2">
        <f t="shared" si="422"/>
        <v>2</v>
      </c>
      <c r="J2438" s="4">
        <f t="shared" si="423"/>
        <v>4462.8100000000004</v>
      </c>
      <c r="K2438">
        <f t="shared" si="424"/>
        <v>1</v>
      </c>
      <c r="L2438">
        <f t="shared" si="425"/>
        <v>4</v>
      </c>
      <c r="M2438">
        <f t="shared" si="426"/>
        <v>5</v>
      </c>
      <c r="N2438" s="53">
        <f t="shared" si="427"/>
        <v>3.3333333333333335</v>
      </c>
      <c r="S2438" s="55" t="str">
        <f t="shared" si="428"/>
        <v>C03864</v>
      </c>
      <c r="T2438" s="56">
        <f t="shared" si="429"/>
        <v>3.3333333333333335</v>
      </c>
      <c r="U2438" s="57">
        <f t="shared" si="429"/>
        <v>3.3333333333333335</v>
      </c>
      <c r="V2438" s="51" t="str">
        <f t="shared" si="430"/>
        <v>Loyal or Potential Loyalists</v>
      </c>
    </row>
    <row r="2439" spans="2:22" x14ac:dyDescent="0.25">
      <c r="B2439" t="s">
        <v>2477</v>
      </c>
      <c r="C2439" s="40">
        <v>45455</v>
      </c>
      <c r="D2439" s="2">
        <v>1</v>
      </c>
      <c r="E2439" s="4">
        <v>305.20999999999998</v>
      </c>
      <c r="F2439" s="4"/>
      <c r="G2439" s="4" t="str">
        <f t="shared" si="420"/>
        <v>C03865</v>
      </c>
      <c r="H2439" s="40">
        <f t="shared" si="421"/>
        <v>45455</v>
      </c>
      <c r="I2439" s="2">
        <f t="shared" si="422"/>
        <v>1</v>
      </c>
      <c r="J2439" s="4">
        <f t="shared" si="423"/>
        <v>305.20999999999998</v>
      </c>
      <c r="K2439">
        <f t="shared" si="424"/>
        <v>2</v>
      </c>
      <c r="L2439">
        <f t="shared" si="425"/>
        <v>3</v>
      </c>
      <c r="M2439">
        <f t="shared" si="426"/>
        <v>2</v>
      </c>
      <c r="N2439" s="53">
        <f t="shared" si="427"/>
        <v>2.3333333333333335</v>
      </c>
      <c r="S2439" s="55" t="str">
        <f t="shared" si="428"/>
        <v>C03865</v>
      </c>
      <c r="T2439" s="56">
        <f t="shared" si="429"/>
        <v>2.3333333333333335</v>
      </c>
      <c r="U2439" s="57">
        <f t="shared" si="429"/>
        <v>2.3333333333333335</v>
      </c>
      <c r="V2439" s="51" t="str">
        <f t="shared" si="430"/>
        <v>At Risk Customers</v>
      </c>
    </row>
    <row r="2440" spans="2:22" x14ac:dyDescent="0.25">
      <c r="B2440" t="s">
        <v>2478</v>
      </c>
      <c r="C2440" s="40">
        <v>46007</v>
      </c>
      <c r="D2440" s="2">
        <v>10</v>
      </c>
      <c r="E2440" s="4">
        <v>7089.51</v>
      </c>
      <c r="F2440" s="4"/>
      <c r="G2440" s="4" t="str">
        <f t="shared" si="420"/>
        <v>C03866</v>
      </c>
      <c r="H2440" s="40">
        <f t="shared" si="421"/>
        <v>46007</v>
      </c>
      <c r="I2440" s="2">
        <f t="shared" si="422"/>
        <v>10</v>
      </c>
      <c r="J2440" s="4">
        <f t="shared" si="423"/>
        <v>7089.51</v>
      </c>
      <c r="K2440">
        <f t="shared" si="424"/>
        <v>5</v>
      </c>
      <c r="L2440">
        <f t="shared" si="425"/>
        <v>5</v>
      </c>
      <c r="M2440">
        <f t="shared" si="426"/>
        <v>5</v>
      </c>
      <c r="N2440" s="53">
        <f t="shared" si="427"/>
        <v>5</v>
      </c>
      <c r="S2440" s="55" t="str">
        <f t="shared" si="428"/>
        <v>C03866</v>
      </c>
      <c r="T2440" s="56">
        <f t="shared" si="429"/>
        <v>5</v>
      </c>
      <c r="U2440" s="57">
        <f t="shared" si="429"/>
        <v>5</v>
      </c>
      <c r="V2440" s="51" t="str">
        <f t="shared" si="430"/>
        <v>Champions</v>
      </c>
    </row>
    <row r="2441" spans="2:22" x14ac:dyDescent="0.25">
      <c r="B2441" t="s">
        <v>2479</v>
      </c>
      <c r="C2441" s="40">
        <v>45647</v>
      </c>
      <c r="D2441" s="2">
        <v>1</v>
      </c>
      <c r="E2441" s="4">
        <v>323.52</v>
      </c>
      <c r="F2441" s="4"/>
      <c r="G2441" s="4" t="str">
        <f t="shared" si="420"/>
        <v>C03867</v>
      </c>
      <c r="H2441" s="40">
        <f t="shared" si="421"/>
        <v>45647</v>
      </c>
      <c r="I2441" s="2">
        <f t="shared" si="422"/>
        <v>1</v>
      </c>
      <c r="J2441" s="4">
        <f t="shared" si="423"/>
        <v>323.52</v>
      </c>
      <c r="K2441">
        <f t="shared" si="424"/>
        <v>3</v>
      </c>
      <c r="L2441">
        <f t="shared" si="425"/>
        <v>3</v>
      </c>
      <c r="M2441">
        <f t="shared" si="426"/>
        <v>2</v>
      </c>
      <c r="N2441" s="53">
        <f t="shared" si="427"/>
        <v>2.6666666666666665</v>
      </c>
      <c r="S2441" s="55" t="str">
        <f t="shared" si="428"/>
        <v>C03867</v>
      </c>
      <c r="T2441" s="56">
        <f t="shared" si="429"/>
        <v>2.6666666666666665</v>
      </c>
      <c r="U2441" s="57">
        <f t="shared" si="429"/>
        <v>2.6666666666666665</v>
      </c>
      <c r="V2441" s="51" t="str">
        <f t="shared" si="430"/>
        <v>At Risk Customers</v>
      </c>
    </row>
    <row r="2442" spans="2:22" x14ac:dyDescent="0.25">
      <c r="B2442" t="s">
        <v>2480</v>
      </c>
      <c r="C2442" s="40">
        <v>45234</v>
      </c>
      <c r="D2442" s="2">
        <v>2</v>
      </c>
      <c r="E2442" s="4">
        <v>2403.61</v>
      </c>
      <c r="F2442" s="4"/>
      <c r="G2442" s="4" t="str">
        <f t="shared" si="420"/>
        <v>C03869</v>
      </c>
      <c r="H2442" s="40">
        <f t="shared" si="421"/>
        <v>45234</v>
      </c>
      <c r="I2442" s="2">
        <f t="shared" si="422"/>
        <v>2</v>
      </c>
      <c r="J2442" s="4">
        <f t="shared" si="423"/>
        <v>2403.61</v>
      </c>
      <c r="K2442">
        <f t="shared" si="424"/>
        <v>1</v>
      </c>
      <c r="L2442">
        <f t="shared" si="425"/>
        <v>4</v>
      </c>
      <c r="M2442">
        <f t="shared" si="426"/>
        <v>4</v>
      </c>
      <c r="N2442" s="53">
        <f t="shared" si="427"/>
        <v>3</v>
      </c>
      <c r="S2442" s="55" t="str">
        <f t="shared" si="428"/>
        <v>C03869</v>
      </c>
      <c r="T2442" s="56">
        <f t="shared" si="429"/>
        <v>3</v>
      </c>
      <c r="U2442" s="57">
        <f t="shared" si="429"/>
        <v>3</v>
      </c>
      <c r="V2442" s="51" t="str">
        <f t="shared" si="430"/>
        <v>At Risk Customers</v>
      </c>
    </row>
    <row r="2443" spans="2:22" x14ac:dyDescent="0.25">
      <c r="B2443" t="s">
        <v>2481</v>
      </c>
      <c r="C2443" s="40">
        <v>45096</v>
      </c>
      <c r="D2443" s="2">
        <v>1</v>
      </c>
      <c r="E2443" s="4">
        <v>252.31</v>
      </c>
      <c r="F2443" s="4"/>
      <c r="G2443" s="4" t="str">
        <f t="shared" si="420"/>
        <v>C03871</v>
      </c>
      <c r="H2443" s="40">
        <f t="shared" si="421"/>
        <v>45096</v>
      </c>
      <c r="I2443" s="2">
        <f t="shared" si="422"/>
        <v>1</v>
      </c>
      <c r="J2443" s="4">
        <f t="shared" si="423"/>
        <v>252.31</v>
      </c>
      <c r="K2443">
        <f t="shared" si="424"/>
        <v>1</v>
      </c>
      <c r="L2443">
        <f t="shared" si="425"/>
        <v>3</v>
      </c>
      <c r="M2443">
        <f t="shared" si="426"/>
        <v>2</v>
      </c>
      <c r="N2443" s="53">
        <f t="shared" si="427"/>
        <v>2</v>
      </c>
      <c r="S2443" s="55" t="str">
        <f t="shared" si="428"/>
        <v>C03871</v>
      </c>
      <c r="T2443" s="56">
        <f t="shared" si="429"/>
        <v>2</v>
      </c>
      <c r="U2443" s="57">
        <f t="shared" si="429"/>
        <v>2</v>
      </c>
      <c r="V2443" s="51" t="str">
        <f t="shared" si="430"/>
        <v>Lost Customers</v>
      </c>
    </row>
    <row r="2444" spans="2:22" x14ac:dyDescent="0.25">
      <c r="B2444" t="s">
        <v>2482</v>
      </c>
      <c r="C2444" s="40">
        <v>45972</v>
      </c>
      <c r="D2444" s="2">
        <v>1</v>
      </c>
      <c r="E2444" s="4">
        <v>132.11000000000001</v>
      </c>
      <c r="F2444" s="4"/>
      <c r="G2444" s="4" t="str">
        <f t="shared" si="420"/>
        <v>C03872</v>
      </c>
      <c r="H2444" s="40">
        <f t="shared" si="421"/>
        <v>45972</v>
      </c>
      <c r="I2444" s="2">
        <f t="shared" si="422"/>
        <v>1</v>
      </c>
      <c r="J2444" s="4">
        <f t="shared" si="423"/>
        <v>132.11000000000001</v>
      </c>
      <c r="K2444">
        <f t="shared" si="424"/>
        <v>5</v>
      </c>
      <c r="L2444">
        <f t="shared" si="425"/>
        <v>3</v>
      </c>
      <c r="M2444">
        <f t="shared" si="426"/>
        <v>1</v>
      </c>
      <c r="N2444" s="53">
        <f t="shared" si="427"/>
        <v>3</v>
      </c>
      <c r="S2444" s="55" t="str">
        <f t="shared" si="428"/>
        <v>C03872</v>
      </c>
      <c r="T2444" s="56">
        <f t="shared" si="429"/>
        <v>3</v>
      </c>
      <c r="U2444" s="57">
        <f t="shared" si="429"/>
        <v>3</v>
      </c>
      <c r="V2444" s="51" t="str">
        <f t="shared" si="430"/>
        <v>At Risk Customers</v>
      </c>
    </row>
    <row r="2445" spans="2:22" x14ac:dyDescent="0.25">
      <c r="B2445" t="s">
        <v>2483</v>
      </c>
      <c r="C2445" s="40">
        <v>45121</v>
      </c>
      <c r="D2445" s="2">
        <v>2</v>
      </c>
      <c r="E2445" s="4">
        <v>2340.2399999999998</v>
      </c>
      <c r="F2445" s="4"/>
      <c r="G2445" s="4" t="str">
        <f t="shared" si="420"/>
        <v>C03873</v>
      </c>
      <c r="H2445" s="40">
        <f t="shared" si="421"/>
        <v>45121</v>
      </c>
      <c r="I2445" s="2">
        <f t="shared" si="422"/>
        <v>2</v>
      </c>
      <c r="J2445" s="4">
        <f t="shared" si="423"/>
        <v>2340.2399999999998</v>
      </c>
      <c r="K2445">
        <f t="shared" si="424"/>
        <v>1</v>
      </c>
      <c r="L2445">
        <f t="shared" si="425"/>
        <v>4</v>
      </c>
      <c r="M2445">
        <f t="shared" si="426"/>
        <v>4</v>
      </c>
      <c r="N2445" s="53">
        <f t="shared" si="427"/>
        <v>3</v>
      </c>
      <c r="S2445" s="55" t="str">
        <f t="shared" si="428"/>
        <v>C03873</v>
      </c>
      <c r="T2445" s="56">
        <f t="shared" si="429"/>
        <v>3</v>
      </c>
      <c r="U2445" s="57">
        <f t="shared" si="429"/>
        <v>3</v>
      </c>
      <c r="V2445" s="51" t="str">
        <f t="shared" si="430"/>
        <v>At Risk Customers</v>
      </c>
    </row>
    <row r="2446" spans="2:22" x14ac:dyDescent="0.25">
      <c r="B2446" t="s">
        <v>2484</v>
      </c>
      <c r="C2446" s="40">
        <v>45708</v>
      </c>
      <c r="D2446" s="2">
        <v>1</v>
      </c>
      <c r="E2446" s="4">
        <v>3688.48</v>
      </c>
      <c r="F2446" s="4"/>
      <c r="G2446" s="4" t="str">
        <f t="shared" si="420"/>
        <v>C03874</v>
      </c>
      <c r="H2446" s="40">
        <f t="shared" si="421"/>
        <v>45708</v>
      </c>
      <c r="I2446" s="2">
        <f t="shared" si="422"/>
        <v>1</v>
      </c>
      <c r="J2446" s="4">
        <f t="shared" si="423"/>
        <v>3688.48</v>
      </c>
      <c r="K2446">
        <f t="shared" si="424"/>
        <v>3</v>
      </c>
      <c r="L2446">
        <f t="shared" si="425"/>
        <v>3</v>
      </c>
      <c r="M2446">
        <f t="shared" si="426"/>
        <v>4</v>
      </c>
      <c r="N2446" s="53">
        <f t="shared" si="427"/>
        <v>3.3333333333333335</v>
      </c>
      <c r="S2446" s="55" t="str">
        <f t="shared" si="428"/>
        <v>C03874</v>
      </c>
      <c r="T2446" s="56">
        <f t="shared" si="429"/>
        <v>3.3333333333333335</v>
      </c>
      <c r="U2446" s="57">
        <f t="shared" si="429"/>
        <v>3.3333333333333335</v>
      </c>
      <c r="V2446" s="51" t="str">
        <f t="shared" si="430"/>
        <v>Loyal or Potential Loyalists</v>
      </c>
    </row>
    <row r="2447" spans="2:22" x14ac:dyDescent="0.25">
      <c r="B2447" t="s">
        <v>2485</v>
      </c>
      <c r="C2447" s="40">
        <v>45422</v>
      </c>
      <c r="D2447" s="2">
        <v>2</v>
      </c>
      <c r="E2447" s="4">
        <v>1362.01</v>
      </c>
      <c r="F2447" s="4"/>
      <c r="G2447" s="4" t="str">
        <f t="shared" si="420"/>
        <v>C03876</v>
      </c>
      <c r="H2447" s="40">
        <f t="shared" si="421"/>
        <v>45422</v>
      </c>
      <c r="I2447" s="2">
        <f t="shared" si="422"/>
        <v>2</v>
      </c>
      <c r="J2447" s="4">
        <f t="shared" si="423"/>
        <v>1362.01</v>
      </c>
      <c r="K2447">
        <f t="shared" si="424"/>
        <v>2</v>
      </c>
      <c r="L2447">
        <f t="shared" si="425"/>
        <v>4</v>
      </c>
      <c r="M2447">
        <f t="shared" si="426"/>
        <v>4</v>
      </c>
      <c r="N2447" s="53">
        <f t="shared" si="427"/>
        <v>3.3333333333333335</v>
      </c>
      <c r="S2447" s="55" t="str">
        <f t="shared" si="428"/>
        <v>C03876</v>
      </c>
      <c r="T2447" s="56">
        <f t="shared" si="429"/>
        <v>3.3333333333333335</v>
      </c>
      <c r="U2447" s="57">
        <f t="shared" si="429"/>
        <v>3.3333333333333335</v>
      </c>
      <c r="V2447" s="51" t="str">
        <f t="shared" si="430"/>
        <v>Loyal or Potential Loyalists</v>
      </c>
    </row>
    <row r="2448" spans="2:22" x14ac:dyDescent="0.25">
      <c r="B2448" t="s">
        <v>2486</v>
      </c>
      <c r="C2448" s="40">
        <v>45806</v>
      </c>
      <c r="D2448" s="2">
        <v>3</v>
      </c>
      <c r="E2448" s="4">
        <v>286.14</v>
      </c>
      <c r="F2448" s="4"/>
      <c r="G2448" s="4" t="str">
        <f t="shared" si="420"/>
        <v>C03878</v>
      </c>
      <c r="H2448" s="40">
        <f t="shared" si="421"/>
        <v>45806</v>
      </c>
      <c r="I2448" s="2">
        <f t="shared" si="422"/>
        <v>3</v>
      </c>
      <c r="J2448" s="4">
        <f t="shared" si="423"/>
        <v>286.14</v>
      </c>
      <c r="K2448">
        <f t="shared" si="424"/>
        <v>4</v>
      </c>
      <c r="L2448">
        <f t="shared" si="425"/>
        <v>4</v>
      </c>
      <c r="M2448">
        <f t="shared" si="426"/>
        <v>2</v>
      </c>
      <c r="N2448" s="53">
        <f t="shared" si="427"/>
        <v>3.3333333333333335</v>
      </c>
      <c r="S2448" s="55" t="str">
        <f t="shared" si="428"/>
        <v>C03878</v>
      </c>
      <c r="T2448" s="56">
        <f t="shared" si="429"/>
        <v>3.3333333333333335</v>
      </c>
      <c r="U2448" s="57">
        <f t="shared" si="429"/>
        <v>3.3333333333333335</v>
      </c>
      <c r="V2448" s="51" t="str">
        <f t="shared" si="430"/>
        <v>Loyal or Potential Loyalists</v>
      </c>
    </row>
    <row r="2449" spans="2:22" x14ac:dyDescent="0.25">
      <c r="B2449" t="s">
        <v>2487</v>
      </c>
      <c r="C2449" s="40">
        <v>45253</v>
      </c>
      <c r="D2449" s="2">
        <v>1</v>
      </c>
      <c r="E2449" s="4">
        <v>184.28</v>
      </c>
      <c r="F2449" s="4"/>
      <c r="G2449" s="4" t="str">
        <f t="shared" si="420"/>
        <v>C03879</v>
      </c>
      <c r="H2449" s="40">
        <f t="shared" si="421"/>
        <v>45253</v>
      </c>
      <c r="I2449" s="2">
        <f t="shared" si="422"/>
        <v>1</v>
      </c>
      <c r="J2449" s="4">
        <f t="shared" si="423"/>
        <v>184.28</v>
      </c>
      <c r="K2449">
        <f t="shared" si="424"/>
        <v>1</v>
      </c>
      <c r="L2449">
        <f t="shared" si="425"/>
        <v>3</v>
      </c>
      <c r="M2449">
        <f t="shared" si="426"/>
        <v>1</v>
      </c>
      <c r="N2449" s="53">
        <f t="shared" si="427"/>
        <v>1.6666666666666667</v>
      </c>
      <c r="S2449" s="55" t="str">
        <f t="shared" si="428"/>
        <v>C03879</v>
      </c>
      <c r="T2449" s="56">
        <f t="shared" si="429"/>
        <v>1.6666666666666667</v>
      </c>
      <c r="U2449" s="57">
        <f t="shared" si="429"/>
        <v>1.6666666666666667</v>
      </c>
      <c r="V2449" s="51" t="str">
        <f t="shared" si="430"/>
        <v>Lost Customers</v>
      </c>
    </row>
    <row r="2450" spans="2:22" x14ac:dyDescent="0.25">
      <c r="B2450" t="s">
        <v>2488</v>
      </c>
      <c r="C2450" s="40">
        <v>45482</v>
      </c>
      <c r="D2450" s="2">
        <v>3</v>
      </c>
      <c r="E2450" s="4">
        <v>668.78</v>
      </c>
      <c r="F2450" s="4"/>
      <c r="G2450" s="4" t="str">
        <f t="shared" si="420"/>
        <v>C03880</v>
      </c>
      <c r="H2450" s="40">
        <f t="shared" si="421"/>
        <v>45482</v>
      </c>
      <c r="I2450" s="2">
        <f t="shared" si="422"/>
        <v>3</v>
      </c>
      <c r="J2450" s="4">
        <f t="shared" si="423"/>
        <v>668.78</v>
      </c>
      <c r="K2450">
        <f t="shared" si="424"/>
        <v>2</v>
      </c>
      <c r="L2450">
        <f t="shared" si="425"/>
        <v>4</v>
      </c>
      <c r="M2450">
        <f t="shared" si="426"/>
        <v>3</v>
      </c>
      <c r="N2450" s="53">
        <f t="shared" si="427"/>
        <v>3</v>
      </c>
      <c r="S2450" s="55" t="str">
        <f t="shared" si="428"/>
        <v>C03880</v>
      </c>
      <c r="T2450" s="56">
        <f t="shared" si="429"/>
        <v>3</v>
      </c>
      <c r="U2450" s="57">
        <f t="shared" si="429"/>
        <v>3</v>
      </c>
      <c r="V2450" s="51" t="str">
        <f t="shared" si="430"/>
        <v>At Risk Customers</v>
      </c>
    </row>
    <row r="2451" spans="2:22" x14ac:dyDescent="0.25">
      <c r="B2451" t="s">
        <v>2489</v>
      </c>
      <c r="C2451" s="40">
        <v>45776</v>
      </c>
      <c r="D2451" s="2">
        <v>4</v>
      </c>
      <c r="E2451" s="4">
        <v>2380.65</v>
      </c>
      <c r="F2451" s="4"/>
      <c r="G2451" s="4" t="str">
        <f t="shared" si="420"/>
        <v>C03881</v>
      </c>
      <c r="H2451" s="40">
        <f t="shared" si="421"/>
        <v>45776</v>
      </c>
      <c r="I2451" s="2">
        <f t="shared" si="422"/>
        <v>4</v>
      </c>
      <c r="J2451" s="4">
        <f t="shared" si="423"/>
        <v>2380.65</v>
      </c>
      <c r="K2451">
        <f t="shared" si="424"/>
        <v>3</v>
      </c>
      <c r="L2451">
        <f t="shared" si="425"/>
        <v>5</v>
      </c>
      <c r="M2451">
        <f t="shared" si="426"/>
        <v>4</v>
      </c>
      <c r="N2451" s="53">
        <f t="shared" si="427"/>
        <v>4</v>
      </c>
      <c r="S2451" s="55" t="str">
        <f t="shared" si="428"/>
        <v>C03881</v>
      </c>
      <c r="T2451" s="56">
        <f t="shared" si="429"/>
        <v>4</v>
      </c>
      <c r="U2451" s="57">
        <f t="shared" si="429"/>
        <v>4</v>
      </c>
      <c r="V2451" s="51" t="str">
        <f t="shared" si="430"/>
        <v>Loyal or Potential Loyalists</v>
      </c>
    </row>
    <row r="2452" spans="2:22" x14ac:dyDescent="0.25">
      <c r="B2452" t="s">
        <v>2490</v>
      </c>
      <c r="C2452" s="40">
        <v>45111</v>
      </c>
      <c r="D2452" s="2">
        <v>1</v>
      </c>
      <c r="E2452" s="4">
        <v>288.22000000000003</v>
      </c>
      <c r="F2452" s="4"/>
      <c r="G2452" s="4" t="str">
        <f t="shared" si="420"/>
        <v>C03885</v>
      </c>
      <c r="H2452" s="40">
        <f t="shared" si="421"/>
        <v>45111</v>
      </c>
      <c r="I2452" s="2">
        <f t="shared" si="422"/>
        <v>1</v>
      </c>
      <c r="J2452" s="4">
        <f t="shared" si="423"/>
        <v>288.22000000000003</v>
      </c>
      <c r="K2452">
        <f t="shared" si="424"/>
        <v>1</v>
      </c>
      <c r="L2452">
        <f t="shared" si="425"/>
        <v>3</v>
      </c>
      <c r="M2452">
        <f t="shared" si="426"/>
        <v>2</v>
      </c>
      <c r="N2452" s="53">
        <f t="shared" si="427"/>
        <v>2</v>
      </c>
      <c r="S2452" s="55" t="str">
        <f t="shared" si="428"/>
        <v>C03885</v>
      </c>
      <c r="T2452" s="56">
        <f t="shared" si="429"/>
        <v>2</v>
      </c>
      <c r="U2452" s="57">
        <f t="shared" si="429"/>
        <v>2</v>
      </c>
      <c r="V2452" s="51" t="str">
        <f t="shared" si="430"/>
        <v>Lost Customers</v>
      </c>
    </row>
    <row r="2453" spans="2:22" x14ac:dyDescent="0.25">
      <c r="B2453" t="s">
        <v>2491</v>
      </c>
      <c r="C2453" s="40">
        <v>45780</v>
      </c>
      <c r="D2453" s="2">
        <v>1</v>
      </c>
      <c r="E2453" s="4">
        <v>308.33999999999997</v>
      </c>
      <c r="F2453" s="4"/>
      <c r="G2453" s="4" t="str">
        <f t="shared" si="420"/>
        <v>C03888</v>
      </c>
      <c r="H2453" s="40">
        <f t="shared" si="421"/>
        <v>45780</v>
      </c>
      <c r="I2453" s="2">
        <f t="shared" si="422"/>
        <v>1</v>
      </c>
      <c r="J2453" s="4">
        <f t="shared" si="423"/>
        <v>308.33999999999997</v>
      </c>
      <c r="K2453">
        <f t="shared" si="424"/>
        <v>3</v>
      </c>
      <c r="L2453">
        <f t="shared" si="425"/>
        <v>3</v>
      </c>
      <c r="M2453">
        <f t="shared" si="426"/>
        <v>2</v>
      </c>
      <c r="N2453" s="53">
        <f t="shared" si="427"/>
        <v>2.6666666666666665</v>
      </c>
      <c r="S2453" s="55" t="str">
        <f t="shared" si="428"/>
        <v>C03888</v>
      </c>
      <c r="T2453" s="56">
        <f t="shared" si="429"/>
        <v>2.6666666666666665</v>
      </c>
      <c r="U2453" s="57">
        <f t="shared" si="429"/>
        <v>2.6666666666666665</v>
      </c>
      <c r="V2453" s="51" t="str">
        <f t="shared" si="430"/>
        <v>At Risk Customers</v>
      </c>
    </row>
    <row r="2454" spans="2:22" x14ac:dyDescent="0.25">
      <c r="B2454" t="s">
        <v>2492</v>
      </c>
      <c r="C2454" s="40">
        <v>45826</v>
      </c>
      <c r="D2454" s="2">
        <v>1</v>
      </c>
      <c r="E2454" s="4">
        <v>321.61</v>
      </c>
      <c r="F2454" s="4"/>
      <c r="G2454" s="4" t="str">
        <f t="shared" si="420"/>
        <v>C03891</v>
      </c>
      <c r="H2454" s="40">
        <f t="shared" si="421"/>
        <v>45826</v>
      </c>
      <c r="I2454" s="2">
        <f t="shared" si="422"/>
        <v>1</v>
      </c>
      <c r="J2454" s="4">
        <f t="shared" si="423"/>
        <v>321.61</v>
      </c>
      <c r="K2454">
        <f t="shared" si="424"/>
        <v>4</v>
      </c>
      <c r="L2454">
        <f t="shared" si="425"/>
        <v>3</v>
      </c>
      <c r="M2454">
        <f t="shared" si="426"/>
        <v>2</v>
      </c>
      <c r="N2454" s="53">
        <f t="shared" si="427"/>
        <v>3</v>
      </c>
      <c r="S2454" s="55" t="str">
        <f t="shared" si="428"/>
        <v>C03891</v>
      </c>
      <c r="T2454" s="56">
        <f t="shared" si="429"/>
        <v>3</v>
      </c>
      <c r="U2454" s="57">
        <f t="shared" si="429"/>
        <v>3</v>
      </c>
      <c r="V2454" s="51" t="str">
        <f t="shared" si="430"/>
        <v>At Risk Customers</v>
      </c>
    </row>
    <row r="2455" spans="2:22" x14ac:dyDescent="0.25">
      <c r="B2455" t="s">
        <v>2493</v>
      </c>
      <c r="C2455" s="40">
        <v>45900</v>
      </c>
      <c r="D2455" s="2">
        <v>4</v>
      </c>
      <c r="E2455" s="4">
        <v>5394.43</v>
      </c>
      <c r="F2455" s="4"/>
      <c r="G2455" s="4" t="str">
        <f t="shared" si="420"/>
        <v>C03892</v>
      </c>
      <c r="H2455" s="40">
        <f t="shared" si="421"/>
        <v>45900</v>
      </c>
      <c r="I2455" s="2">
        <f t="shared" si="422"/>
        <v>4</v>
      </c>
      <c r="J2455" s="4">
        <f t="shared" si="423"/>
        <v>5394.43</v>
      </c>
      <c r="K2455">
        <f t="shared" si="424"/>
        <v>4</v>
      </c>
      <c r="L2455">
        <f t="shared" si="425"/>
        <v>5</v>
      </c>
      <c r="M2455">
        <f t="shared" si="426"/>
        <v>5</v>
      </c>
      <c r="N2455" s="53">
        <f t="shared" si="427"/>
        <v>4.666666666666667</v>
      </c>
      <c r="S2455" s="55" t="str">
        <f t="shared" si="428"/>
        <v>C03892</v>
      </c>
      <c r="T2455" s="56">
        <f t="shared" si="429"/>
        <v>4.666666666666667</v>
      </c>
      <c r="U2455" s="57">
        <f t="shared" si="429"/>
        <v>4.666666666666667</v>
      </c>
      <c r="V2455" s="51" t="str">
        <f t="shared" si="430"/>
        <v>Champions</v>
      </c>
    </row>
    <row r="2456" spans="2:22" x14ac:dyDescent="0.25">
      <c r="B2456" t="s">
        <v>2494</v>
      </c>
      <c r="C2456" s="40">
        <v>45755</v>
      </c>
      <c r="D2456" s="2">
        <v>1</v>
      </c>
      <c r="E2456" s="4">
        <v>495.35</v>
      </c>
      <c r="F2456" s="4"/>
      <c r="G2456" s="4" t="str">
        <f t="shared" si="420"/>
        <v>C03893</v>
      </c>
      <c r="H2456" s="40">
        <f t="shared" si="421"/>
        <v>45755</v>
      </c>
      <c r="I2456" s="2">
        <f t="shared" si="422"/>
        <v>1</v>
      </c>
      <c r="J2456" s="4">
        <f t="shared" si="423"/>
        <v>495.35</v>
      </c>
      <c r="K2456">
        <f t="shared" si="424"/>
        <v>3</v>
      </c>
      <c r="L2456">
        <f t="shared" si="425"/>
        <v>3</v>
      </c>
      <c r="M2456">
        <f t="shared" si="426"/>
        <v>3</v>
      </c>
      <c r="N2456" s="53">
        <f t="shared" si="427"/>
        <v>3</v>
      </c>
      <c r="S2456" s="55" t="str">
        <f t="shared" si="428"/>
        <v>C03893</v>
      </c>
      <c r="T2456" s="56">
        <f t="shared" si="429"/>
        <v>3</v>
      </c>
      <c r="U2456" s="57">
        <f t="shared" si="429"/>
        <v>3</v>
      </c>
      <c r="V2456" s="51" t="str">
        <f t="shared" si="430"/>
        <v>At Risk Customers</v>
      </c>
    </row>
    <row r="2457" spans="2:22" x14ac:dyDescent="0.25">
      <c r="B2457" t="s">
        <v>2495</v>
      </c>
      <c r="C2457" s="40">
        <v>46002</v>
      </c>
      <c r="D2457" s="2">
        <v>11</v>
      </c>
      <c r="E2457" s="4">
        <v>5512.91</v>
      </c>
      <c r="F2457" s="4"/>
      <c r="G2457" s="4" t="str">
        <f t="shared" si="420"/>
        <v>C03894</v>
      </c>
      <c r="H2457" s="40">
        <f t="shared" si="421"/>
        <v>46002</v>
      </c>
      <c r="I2457" s="2">
        <f t="shared" si="422"/>
        <v>11</v>
      </c>
      <c r="J2457" s="4">
        <f t="shared" si="423"/>
        <v>5512.91</v>
      </c>
      <c r="K2457">
        <f t="shared" si="424"/>
        <v>5</v>
      </c>
      <c r="L2457">
        <f t="shared" si="425"/>
        <v>5</v>
      </c>
      <c r="M2457">
        <f t="shared" si="426"/>
        <v>5</v>
      </c>
      <c r="N2457" s="53">
        <f t="shared" si="427"/>
        <v>5</v>
      </c>
      <c r="S2457" s="55" t="str">
        <f t="shared" si="428"/>
        <v>C03894</v>
      </c>
      <c r="T2457" s="56">
        <f t="shared" si="429"/>
        <v>5</v>
      </c>
      <c r="U2457" s="57">
        <f t="shared" si="429"/>
        <v>5</v>
      </c>
      <c r="V2457" s="51" t="str">
        <f t="shared" si="430"/>
        <v>Champions</v>
      </c>
    </row>
    <row r="2458" spans="2:22" x14ac:dyDescent="0.25">
      <c r="B2458" t="s">
        <v>2496</v>
      </c>
      <c r="C2458" s="40">
        <v>45608</v>
      </c>
      <c r="D2458" s="2">
        <v>8</v>
      </c>
      <c r="E2458" s="4">
        <v>2222.04</v>
      </c>
      <c r="F2458" s="4"/>
      <c r="G2458" s="4" t="str">
        <f t="shared" si="420"/>
        <v>C03897</v>
      </c>
      <c r="H2458" s="40">
        <f t="shared" si="421"/>
        <v>45608</v>
      </c>
      <c r="I2458" s="2">
        <f t="shared" si="422"/>
        <v>8</v>
      </c>
      <c r="J2458" s="4">
        <f t="shared" si="423"/>
        <v>2222.04</v>
      </c>
      <c r="K2458">
        <f t="shared" si="424"/>
        <v>3</v>
      </c>
      <c r="L2458">
        <f t="shared" si="425"/>
        <v>5</v>
      </c>
      <c r="M2458">
        <f t="shared" si="426"/>
        <v>4</v>
      </c>
      <c r="N2458" s="53">
        <f t="shared" si="427"/>
        <v>4</v>
      </c>
      <c r="S2458" s="55" t="str">
        <f t="shared" si="428"/>
        <v>C03897</v>
      </c>
      <c r="T2458" s="56">
        <f t="shared" si="429"/>
        <v>4</v>
      </c>
      <c r="U2458" s="57">
        <f t="shared" si="429"/>
        <v>4</v>
      </c>
      <c r="V2458" s="51" t="str">
        <f t="shared" si="430"/>
        <v>Loyal or Potential Loyalists</v>
      </c>
    </row>
    <row r="2459" spans="2:22" x14ac:dyDescent="0.25">
      <c r="B2459" t="s">
        <v>2497</v>
      </c>
      <c r="C2459" s="40">
        <v>45258</v>
      </c>
      <c r="D2459" s="2">
        <v>2</v>
      </c>
      <c r="E2459" s="4">
        <v>1520.19</v>
      </c>
      <c r="F2459" s="4"/>
      <c r="G2459" s="4" t="str">
        <f t="shared" si="420"/>
        <v>C03901</v>
      </c>
      <c r="H2459" s="40">
        <f t="shared" si="421"/>
        <v>45258</v>
      </c>
      <c r="I2459" s="2">
        <f t="shared" si="422"/>
        <v>2</v>
      </c>
      <c r="J2459" s="4">
        <f t="shared" si="423"/>
        <v>1520.19</v>
      </c>
      <c r="K2459">
        <f t="shared" si="424"/>
        <v>1</v>
      </c>
      <c r="L2459">
        <f t="shared" si="425"/>
        <v>4</v>
      </c>
      <c r="M2459">
        <f t="shared" si="426"/>
        <v>4</v>
      </c>
      <c r="N2459" s="53">
        <f t="shared" si="427"/>
        <v>3</v>
      </c>
      <c r="S2459" s="55" t="str">
        <f t="shared" si="428"/>
        <v>C03901</v>
      </c>
      <c r="T2459" s="56">
        <f t="shared" si="429"/>
        <v>3</v>
      </c>
      <c r="U2459" s="57">
        <f t="shared" si="429"/>
        <v>3</v>
      </c>
      <c r="V2459" s="51" t="str">
        <f t="shared" si="430"/>
        <v>At Risk Customers</v>
      </c>
    </row>
    <row r="2460" spans="2:22" x14ac:dyDescent="0.25">
      <c r="B2460" t="s">
        <v>2498</v>
      </c>
      <c r="C2460" s="40">
        <v>45495</v>
      </c>
      <c r="D2460" s="2">
        <v>1</v>
      </c>
      <c r="E2460" s="4">
        <v>1111.78</v>
      </c>
      <c r="F2460" s="4"/>
      <c r="G2460" s="4" t="str">
        <f t="shared" si="420"/>
        <v>C03902</v>
      </c>
      <c r="H2460" s="40">
        <f t="shared" si="421"/>
        <v>45495</v>
      </c>
      <c r="I2460" s="2">
        <f t="shared" si="422"/>
        <v>1</v>
      </c>
      <c r="J2460" s="4">
        <f t="shared" si="423"/>
        <v>1111.78</v>
      </c>
      <c r="K2460">
        <f t="shared" si="424"/>
        <v>2</v>
      </c>
      <c r="L2460">
        <f t="shared" si="425"/>
        <v>3</v>
      </c>
      <c r="M2460">
        <f t="shared" si="426"/>
        <v>3</v>
      </c>
      <c r="N2460" s="53">
        <f t="shared" si="427"/>
        <v>2.6666666666666665</v>
      </c>
      <c r="S2460" s="55" t="str">
        <f t="shared" si="428"/>
        <v>C03902</v>
      </c>
      <c r="T2460" s="56">
        <f t="shared" si="429"/>
        <v>2.6666666666666665</v>
      </c>
      <c r="U2460" s="57">
        <f t="shared" si="429"/>
        <v>2.6666666666666665</v>
      </c>
      <c r="V2460" s="51" t="str">
        <f t="shared" si="430"/>
        <v>At Risk Customers</v>
      </c>
    </row>
    <row r="2461" spans="2:22" x14ac:dyDescent="0.25">
      <c r="B2461" t="s">
        <v>2499</v>
      </c>
      <c r="C2461" s="40">
        <v>46016</v>
      </c>
      <c r="D2461" s="2">
        <v>3</v>
      </c>
      <c r="E2461" s="4">
        <v>1488.68</v>
      </c>
      <c r="F2461" s="4"/>
      <c r="G2461" s="4" t="str">
        <f t="shared" si="420"/>
        <v>C03903</v>
      </c>
      <c r="H2461" s="40">
        <f t="shared" si="421"/>
        <v>46016</v>
      </c>
      <c r="I2461" s="2">
        <f t="shared" si="422"/>
        <v>3</v>
      </c>
      <c r="J2461" s="4">
        <f t="shared" si="423"/>
        <v>1488.68</v>
      </c>
      <c r="K2461">
        <f t="shared" si="424"/>
        <v>5</v>
      </c>
      <c r="L2461">
        <f t="shared" si="425"/>
        <v>4</v>
      </c>
      <c r="M2461">
        <f t="shared" si="426"/>
        <v>4</v>
      </c>
      <c r="N2461" s="53">
        <f t="shared" si="427"/>
        <v>4.333333333333333</v>
      </c>
      <c r="S2461" s="55" t="str">
        <f t="shared" si="428"/>
        <v>C03903</v>
      </c>
      <c r="T2461" s="56">
        <f t="shared" si="429"/>
        <v>4.333333333333333</v>
      </c>
      <c r="U2461" s="57">
        <f t="shared" si="429"/>
        <v>4.333333333333333</v>
      </c>
      <c r="V2461" s="51" t="str">
        <f t="shared" si="430"/>
        <v>Champions</v>
      </c>
    </row>
    <row r="2462" spans="2:22" x14ac:dyDescent="0.25">
      <c r="B2462" t="s">
        <v>2500</v>
      </c>
      <c r="C2462" s="40">
        <v>45878</v>
      </c>
      <c r="D2462" s="2">
        <v>2</v>
      </c>
      <c r="E2462" s="4">
        <v>369.94</v>
      </c>
      <c r="F2462" s="4"/>
      <c r="G2462" s="4" t="str">
        <f t="shared" si="420"/>
        <v>C03904</v>
      </c>
      <c r="H2462" s="40">
        <f t="shared" si="421"/>
        <v>45878</v>
      </c>
      <c r="I2462" s="2">
        <f t="shared" si="422"/>
        <v>2</v>
      </c>
      <c r="J2462" s="4">
        <f t="shared" si="423"/>
        <v>369.94</v>
      </c>
      <c r="K2462">
        <f t="shared" si="424"/>
        <v>4</v>
      </c>
      <c r="L2462">
        <f t="shared" si="425"/>
        <v>4</v>
      </c>
      <c r="M2462">
        <f t="shared" si="426"/>
        <v>2</v>
      </c>
      <c r="N2462" s="53">
        <f t="shared" si="427"/>
        <v>3.3333333333333335</v>
      </c>
      <c r="S2462" s="55" t="str">
        <f t="shared" si="428"/>
        <v>C03904</v>
      </c>
      <c r="T2462" s="56">
        <f t="shared" si="429"/>
        <v>3.3333333333333335</v>
      </c>
      <c r="U2462" s="57">
        <f t="shared" si="429"/>
        <v>3.3333333333333335</v>
      </c>
      <c r="V2462" s="51" t="str">
        <f t="shared" si="430"/>
        <v>Loyal or Potential Loyalists</v>
      </c>
    </row>
    <row r="2463" spans="2:22" x14ac:dyDescent="0.25">
      <c r="B2463" t="s">
        <v>2501</v>
      </c>
      <c r="C2463" s="40">
        <v>46008</v>
      </c>
      <c r="D2463" s="2">
        <v>1</v>
      </c>
      <c r="E2463" s="4">
        <v>90</v>
      </c>
      <c r="F2463" s="4"/>
      <c r="G2463" s="4" t="str">
        <f t="shared" si="420"/>
        <v>C03905</v>
      </c>
      <c r="H2463" s="40">
        <f t="shared" si="421"/>
        <v>46008</v>
      </c>
      <c r="I2463" s="2">
        <f t="shared" si="422"/>
        <v>1</v>
      </c>
      <c r="J2463" s="4">
        <f t="shared" si="423"/>
        <v>90</v>
      </c>
      <c r="K2463">
        <f t="shared" si="424"/>
        <v>5</v>
      </c>
      <c r="L2463">
        <f t="shared" si="425"/>
        <v>3</v>
      </c>
      <c r="M2463">
        <f t="shared" si="426"/>
        <v>1</v>
      </c>
      <c r="N2463" s="53">
        <f t="shared" si="427"/>
        <v>3</v>
      </c>
      <c r="S2463" s="55" t="str">
        <f t="shared" si="428"/>
        <v>C03905</v>
      </c>
      <c r="T2463" s="56">
        <f t="shared" si="429"/>
        <v>3</v>
      </c>
      <c r="U2463" s="57">
        <f t="shared" si="429"/>
        <v>3</v>
      </c>
      <c r="V2463" s="51" t="str">
        <f t="shared" si="430"/>
        <v>At Risk Customers</v>
      </c>
    </row>
    <row r="2464" spans="2:22" x14ac:dyDescent="0.25">
      <c r="B2464" t="s">
        <v>2502</v>
      </c>
      <c r="C2464" s="40">
        <v>45357</v>
      </c>
      <c r="D2464" s="2">
        <v>2</v>
      </c>
      <c r="E2464" s="4">
        <v>218.98</v>
      </c>
      <c r="F2464" s="4"/>
      <c r="G2464" s="4" t="str">
        <f t="shared" si="420"/>
        <v>C03908</v>
      </c>
      <c r="H2464" s="40">
        <f t="shared" si="421"/>
        <v>45357</v>
      </c>
      <c r="I2464" s="2">
        <f t="shared" si="422"/>
        <v>2</v>
      </c>
      <c r="J2464" s="4">
        <f t="shared" si="423"/>
        <v>218.98</v>
      </c>
      <c r="K2464">
        <f t="shared" si="424"/>
        <v>2</v>
      </c>
      <c r="L2464">
        <f t="shared" si="425"/>
        <v>4</v>
      </c>
      <c r="M2464">
        <f t="shared" si="426"/>
        <v>2</v>
      </c>
      <c r="N2464" s="53">
        <f t="shared" si="427"/>
        <v>2.6666666666666665</v>
      </c>
      <c r="S2464" s="55" t="str">
        <f t="shared" si="428"/>
        <v>C03908</v>
      </c>
      <c r="T2464" s="56">
        <f t="shared" si="429"/>
        <v>2.6666666666666665</v>
      </c>
      <c r="U2464" s="57">
        <f t="shared" si="429"/>
        <v>2.6666666666666665</v>
      </c>
      <c r="V2464" s="51" t="str">
        <f t="shared" si="430"/>
        <v>At Risk Customers</v>
      </c>
    </row>
    <row r="2465" spans="2:22" x14ac:dyDescent="0.25">
      <c r="B2465" t="s">
        <v>2503</v>
      </c>
      <c r="C2465" s="40">
        <v>45816</v>
      </c>
      <c r="D2465" s="2">
        <v>4</v>
      </c>
      <c r="E2465" s="4">
        <v>1923.58</v>
      </c>
      <c r="F2465" s="4"/>
      <c r="G2465" s="4" t="str">
        <f t="shared" si="420"/>
        <v>C03913</v>
      </c>
      <c r="H2465" s="40">
        <f t="shared" si="421"/>
        <v>45816</v>
      </c>
      <c r="I2465" s="2">
        <f t="shared" si="422"/>
        <v>4</v>
      </c>
      <c r="J2465" s="4">
        <f t="shared" si="423"/>
        <v>1923.58</v>
      </c>
      <c r="K2465">
        <f t="shared" si="424"/>
        <v>4</v>
      </c>
      <c r="L2465">
        <f t="shared" si="425"/>
        <v>5</v>
      </c>
      <c r="M2465">
        <f t="shared" si="426"/>
        <v>4</v>
      </c>
      <c r="N2465" s="53">
        <f t="shared" si="427"/>
        <v>4.333333333333333</v>
      </c>
      <c r="S2465" s="55" t="str">
        <f t="shared" si="428"/>
        <v>C03913</v>
      </c>
      <c r="T2465" s="56">
        <f t="shared" si="429"/>
        <v>4.333333333333333</v>
      </c>
      <c r="U2465" s="57">
        <f t="shared" si="429"/>
        <v>4.333333333333333</v>
      </c>
      <c r="V2465" s="51" t="str">
        <f t="shared" si="430"/>
        <v>Champions</v>
      </c>
    </row>
    <row r="2466" spans="2:22" x14ac:dyDescent="0.25">
      <c r="B2466" t="s">
        <v>2504</v>
      </c>
      <c r="C2466" s="40">
        <v>45949</v>
      </c>
      <c r="D2466" s="2">
        <v>7</v>
      </c>
      <c r="E2466" s="4">
        <v>2416.7199999999998</v>
      </c>
      <c r="F2466" s="4"/>
      <c r="G2466" s="4" t="str">
        <f t="shared" si="420"/>
        <v>C03916</v>
      </c>
      <c r="H2466" s="40">
        <f t="shared" si="421"/>
        <v>45949</v>
      </c>
      <c r="I2466" s="2">
        <f t="shared" si="422"/>
        <v>7</v>
      </c>
      <c r="J2466" s="4">
        <f t="shared" si="423"/>
        <v>2416.7199999999998</v>
      </c>
      <c r="K2466">
        <f t="shared" si="424"/>
        <v>5</v>
      </c>
      <c r="L2466">
        <f t="shared" si="425"/>
        <v>5</v>
      </c>
      <c r="M2466">
        <f t="shared" si="426"/>
        <v>4</v>
      </c>
      <c r="N2466" s="53">
        <f t="shared" si="427"/>
        <v>4.666666666666667</v>
      </c>
      <c r="S2466" s="55" t="str">
        <f t="shared" si="428"/>
        <v>C03916</v>
      </c>
      <c r="T2466" s="56">
        <f t="shared" si="429"/>
        <v>4.666666666666667</v>
      </c>
      <c r="U2466" s="57">
        <f t="shared" si="429"/>
        <v>4.666666666666667</v>
      </c>
      <c r="V2466" s="51" t="str">
        <f t="shared" si="430"/>
        <v>Champions</v>
      </c>
    </row>
    <row r="2467" spans="2:22" x14ac:dyDescent="0.25">
      <c r="B2467" t="s">
        <v>2505</v>
      </c>
      <c r="C2467" s="40">
        <v>45790</v>
      </c>
      <c r="D2467" s="2">
        <v>1</v>
      </c>
      <c r="E2467" s="4">
        <v>236.85</v>
      </c>
      <c r="F2467" s="4"/>
      <c r="G2467" s="4" t="str">
        <f t="shared" si="420"/>
        <v>C03917</v>
      </c>
      <c r="H2467" s="40">
        <f t="shared" si="421"/>
        <v>45790</v>
      </c>
      <c r="I2467" s="2">
        <f t="shared" si="422"/>
        <v>1</v>
      </c>
      <c r="J2467" s="4">
        <f t="shared" si="423"/>
        <v>236.85</v>
      </c>
      <c r="K2467">
        <f t="shared" si="424"/>
        <v>3</v>
      </c>
      <c r="L2467">
        <f t="shared" si="425"/>
        <v>3</v>
      </c>
      <c r="M2467">
        <f t="shared" si="426"/>
        <v>2</v>
      </c>
      <c r="N2467" s="53">
        <f t="shared" si="427"/>
        <v>2.6666666666666665</v>
      </c>
      <c r="S2467" s="55" t="str">
        <f t="shared" si="428"/>
        <v>C03917</v>
      </c>
      <c r="T2467" s="56">
        <f t="shared" si="429"/>
        <v>2.6666666666666665</v>
      </c>
      <c r="U2467" s="57">
        <f t="shared" si="429"/>
        <v>2.6666666666666665</v>
      </c>
      <c r="V2467" s="51" t="str">
        <f t="shared" si="430"/>
        <v>At Risk Customers</v>
      </c>
    </row>
    <row r="2468" spans="2:22" x14ac:dyDescent="0.25">
      <c r="B2468" t="s">
        <v>2506</v>
      </c>
      <c r="C2468" s="40">
        <v>45709</v>
      </c>
      <c r="D2468" s="2">
        <v>1</v>
      </c>
      <c r="E2468" s="4">
        <v>347.69</v>
      </c>
      <c r="F2468" s="4"/>
      <c r="G2468" s="4" t="str">
        <f t="shared" si="420"/>
        <v>C03918</v>
      </c>
      <c r="H2468" s="40">
        <f t="shared" si="421"/>
        <v>45709</v>
      </c>
      <c r="I2468" s="2">
        <f t="shared" si="422"/>
        <v>1</v>
      </c>
      <c r="J2468" s="4">
        <f t="shared" si="423"/>
        <v>347.69</v>
      </c>
      <c r="K2468">
        <f t="shared" si="424"/>
        <v>3</v>
      </c>
      <c r="L2468">
        <f t="shared" si="425"/>
        <v>3</v>
      </c>
      <c r="M2468">
        <f t="shared" si="426"/>
        <v>2</v>
      </c>
      <c r="N2468" s="53">
        <f t="shared" si="427"/>
        <v>2.6666666666666665</v>
      </c>
      <c r="S2468" s="55" t="str">
        <f t="shared" si="428"/>
        <v>C03918</v>
      </c>
      <c r="T2468" s="56">
        <f t="shared" si="429"/>
        <v>2.6666666666666665</v>
      </c>
      <c r="U2468" s="57">
        <f t="shared" si="429"/>
        <v>2.6666666666666665</v>
      </c>
      <c r="V2468" s="51" t="str">
        <f t="shared" si="430"/>
        <v>At Risk Customers</v>
      </c>
    </row>
    <row r="2469" spans="2:22" x14ac:dyDescent="0.25">
      <c r="B2469" t="s">
        <v>2507</v>
      </c>
      <c r="C2469" s="40">
        <v>45566</v>
      </c>
      <c r="D2469" s="2">
        <v>1</v>
      </c>
      <c r="E2469" s="4">
        <v>88.76</v>
      </c>
      <c r="F2469" s="4"/>
      <c r="G2469" s="4" t="str">
        <f t="shared" si="420"/>
        <v>C03919</v>
      </c>
      <c r="H2469" s="40">
        <f t="shared" si="421"/>
        <v>45566</v>
      </c>
      <c r="I2469" s="2">
        <f t="shared" si="422"/>
        <v>1</v>
      </c>
      <c r="J2469" s="4">
        <f t="shared" si="423"/>
        <v>88.76</v>
      </c>
      <c r="K2469">
        <f t="shared" si="424"/>
        <v>2</v>
      </c>
      <c r="L2469">
        <f t="shared" si="425"/>
        <v>3</v>
      </c>
      <c r="M2469">
        <f t="shared" si="426"/>
        <v>1</v>
      </c>
      <c r="N2469" s="53">
        <f t="shared" si="427"/>
        <v>2</v>
      </c>
      <c r="S2469" s="55" t="str">
        <f t="shared" si="428"/>
        <v>C03919</v>
      </c>
      <c r="T2469" s="56">
        <f t="shared" si="429"/>
        <v>2</v>
      </c>
      <c r="U2469" s="57">
        <f t="shared" si="429"/>
        <v>2</v>
      </c>
      <c r="V2469" s="51" t="str">
        <f t="shared" si="430"/>
        <v>Lost Customers</v>
      </c>
    </row>
    <row r="2470" spans="2:22" x14ac:dyDescent="0.25">
      <c r="B2470" t="s">
        <v>2508</v>
      </c>
      <c r="C2470" s="40">
        <v>45048</v>
      </c>
      <c r="D2470" s="2">
        <v>1</v>
      </c>
      <c r="E2470" s="4">
        <v>345.13</v>
      </c>
      <c r="F2470" s="4"/>
      <c r="G2470" s="4" t="str">
        <f t="shared" si="420"/>
        <v>C03920</v>
      </c>
      <c r="H2470" s="40">
        <f t="shared" si="421"/>
        <v>45048</v>
      </c>
      <c r="I2470" s="2">
        <f t="shared" si="422"/>
        <v>1</v>
      </c>
      <c r="J2470" s="4">
        <f t="shared" si="423"/>
        <v>345.13</v>
      </c>
      <c r="K2470">
        <f t="shared" si="424"/>
        <v>1</v>
      </c>
      <c r="L2470">
        <f t="shared" si="425"/>
        <v>3</v>
      </c>
      <c r="M2470">
        <f t="shared" si="426"/>
        <v>2</v>
      </c>
      <c r="N2470" s="53">
        <f t="shared" si="427"/>
        <v>2</v>
      </c>
      <c r="S2470" s="55" t="str">
        <f t="shared" si="428"/>
        <v>C03920</v>
      </c>
      <c r="T2470" s="56">
        <f t="shared" si="429"/>
        <v>2</v>
      </c>
      <c r="U2470" s="57">
        <f t="shared" si="429"/>
        <v>2</v>
      </c>
      <c r="V2470" s="51" t="str">
        <f t="shared" si="430"/>
        <v>Lost Customers</v>
      </c>
    </row>
    <row r="2471" spans="2:22" x14ac:dyDescent="0.25">
      <c r="B2471" t="s">
        <v>2509</v>
      </c>
      <c r="C2471" s="40">
        <v>45935</v>
      </c>
      <c r="D2471" s="2">
        <v>3</v>
      </c>
      <c r="E2471" s="4">
        <v>2868.42</v>
      </c>
      <c r="F2471" s="4"/>
      <c r="G2471" s="4" t="str">
        <f t="shared" si="420"/>
        <v>C03921</v>
      </c>
      <c r="H2471" s="40">
        <f t="shared" si="421"/>
        <v>45935</v>
      </c>
      <c r="I2471" s="2">
        <f t="shared" si="422"/>
        <v>3</v>
      </c>
      <c r="J2471" s="4">
        <f t="shared" si="423"/>
        <v>2868.42</v>
      </c>
      <c r="K2471">
        <f t="shared" si="424"/>
        <v>4</v>
      </c>
      <c r="L2471">
        <f t="shared" si="425"/>
        <v>4</v>
      </c>
      <c r="M2471">
        <f t="shared" si="426"/>
        <v>4</v>
      </c>
      <c r="N2471" s="53">
        <f t="shared" si="427"/>
        <v>4</v>
      </c>
      <c r="S2471" s="55" t="str">
        <f t="shared" si="428"/>
        <v>C03921</v>
      </c>
      <c r="T2471" s="56">
        <f t="shared" si="429"/>
        <v>4</v>
      </c>
      <c r="U2471" s="57">
        <f t="shared" si="429"/>
        <v>4</v>
      </c>
      <c r="V2471" s="51" t="str">
        <f t="shared" si="430"/>
        <v>Loyal or Potential Loyalists</v>
      </c>
    </row>
    <row r="2472" spans="2:22" x14ac:dyDescent="0.25">
      <c r="B2472" t="s">
        <v>2510</v>
      </c>
      <c r="C2472" s="40">
        <v>45855</v>
      </c>
      <c r="D2472" s="2">
        <v>3</v>
      </c>
      <c r="E2472" s="4">
        <v>759.01</v>
      </c>
      <c r="F2472" s="4"/>
      <c r="G2472" s="4" t="str">
        <f t="shared" si="420"/>
        <v>C03922</v>
      </c>
      <c r="H2472" s="40">
        <f t="shared" si="421"/>
        <v>45855</v>
      </c>
      <c r="I2472" s="2">
        <f t="shared" si="422"/>
        <v>3</v>
      </c>
      <c r="J2472" s="4">
        <f t="shared" si="423"/>
        <v>759.01</v>
      </c>
      <c r="K2472">
        <f t="shared" si="424"/>
        <v>4</v>
      </c>
      <c r="L2472">
        <f t="shared" si="425"/>
        <v>4</v>
      </c>
      <c r="M2472">
        <f t="shared" si="426"/>
        <v>3</v>
      </c>
      <c r="N2472" s="53">
        <f t="shared" si="427"/>
        <v>3.6666666666666665</v>
      </c>
      <c r="S2472" s="55" t="str">
        <f t="shared" si="428"/>
        <v>C03922</v>
      </c>
      <c r="T2472" s="56">
        <f t="shared" si="429"/>
        <v>3.6666666666666665</v>
      </c>
      <c r="U2472" s="57">
        <f t="shared" si="429"/>
        <v>3.6666666666666665</v>
      </c>
      <c r="V2472" s="51" t="str">
        <f t="shared" si="430"/>
        <v>Loyal or Potential Loyalists</v>
      </c>
    </row>
    <row r="2473" spans="2:22" x14ac:dyDescent="0.25">
      <c r="B2473" t="s">
        <v>2511</v>
      </c>
      <c r="C2473" s="40">
        <v>45953</v>
      </c>
      <c r="D2473" s="2">
        <v>1</v>
      </c>
      <c r="E2473" s="4">
        <v>569.53</v>
      </c>
      <c r="F2473" s="4"/>
      <c r="G2473" s="4" t="str">
        <f t="shared" si="420"/>
        <v>C03925</v>
      </c>
      <c r="H2473" s="40">
        <f t="shared" si="421"/>
        <v>45953</v>
      </c>
      <c r="I2473" s="2">
        <f t="shared" si="422"/>
        <v>1</v>
      </c>
      <c r="J2473" s="4">
        <f t="shared" si="423"/>
        <v>569.53</v>
      </c>
      <c r="K2473">
        <f t="shared" si="424"/>
        <v>5</v>
      </c>
      <c r="L2473">
        <f t="shared" si="425"/>
        <v>3</v>
      </c>
      <c r="M2473">
        <f t="shared" si="426"/>
        <v>3</v>
      </c>
      <c r="N2473" s="53">
        <f t="shared" si="427"/>
        <v>3.6666666666666665</v>
      </c>
      <c r="S2473" s="55" t="str">
        <f t="shared" si="428"/>
        <v>C03925</v>
      </c>
      <c r="T2473" s="56">
        <f t="shared" si="429"/>
        <v>3.6666666666666665</v>
      </c>
      <c r="U2473" s="57">
        <f t="shared" si="429"/>
        <v>3.6666666666666665</v>
      </c>
      <c r="V2473" s="51" t="str">
        <f t="shared" si="430"/>
        <v>Loyal or Potential Loyalists</v>
      </c>
    </row>
    <row r="2474" spans="2:22" x14ac:dyDescent="0.25">
      <c r="B2474" t="s">
        <v>2512</v>
      </c>
      <c r="C2474" s="40">
        <v>45752</v>
      </c>
      <c r="D2474" s="2">
        <v>6</v>
      </c>
      <c r="E2474" s="4">
        <v>3468.15</v>
      </c>
      <c r="F2474" s="4"/>
      <c r="G2474" s="4" t="str">
        <f t="shared" si="420"/>
        <v>C03926</v>
      </c>
      <c r="H2474" s="40">
        <f t="shared" si="421"/>
        <v>45752</v>
      </c>
      <c r="I2474" s="2">
        <f t="shared" si="422"/>
        <v>6</v>
      </c>
      <c r="J2474" s="4">
        <f t="shared" si="423"/>
        <v>3468.15</v>
      </c>
      <c r="K2474">
        <f t="shared" si="424"/>
        <v>3</v>
      </c>
      <c r="L2474">
        <f t="shared" si="425"/>
        <v>5</v>
      </c>
      <c r="M2474">
        <f t="shared" si="426"/>
        <v>4</v>
      </c>
      <c r="N2474" s="53">
        <f t="shared" si="427"/>
        <v>4</v>
      </c>
      <c r="S2474" s="55" t="str">
        <f t="shared" si="428"/>
        <v>C03926</v>
      </c>
      <c r="T2474" s="56">
        <f t="shared" si="429"/>
        <v>4</v>
      </c>
      <c r="U2474" s="57">
        <f t="shared" si="429"/>
        <v>4</v>
      </c>
      <c r="V2474" s="51" t="str">
        <f t="shared" si="430"/>
        <v>Loyal or Potential Loyalists</v>
      </c>
    </row>
    <row r="2475" spans="2:22" x14ac:dyDescent="0.25">
      <c r="B2475" t="s">
        <v>2513</v>
      </c>
      <c r="C2475" s="40">
        <v>45395</v>
      </c>
      <c r="D2475" s="2">
        <v>1</v>
      </c>
      <c r="E2475" s="4">
        <v>207.52</v>
      </c>
      <c r="F2475" s="4"/>
      <c r="G2475" s="4" t="str">
        <f t="shared" si="420"/>
        <v>C03927</v>
      </c>
      <c r="H2475" s="40">
        <f t="shared" si="421"/>
        <v>45395</v>
      </c>
      <c r="I2475" s="2">
        <f t="shared" si="422"/>
        <v>1</v>
      </c>
      <c r="J2475" s="4">
        <f t="shared" si="423"/>
        <v>207.52</v>
      </c>
      <c r="K2475">
        <f t="shared" si="424"/>
        <v>2</v>
      </c>
      <c r="L2475">
        <f t="shared" si="425"/>
        <v>3</v>
      </c>
      <c r="M2475">
        <f t="shared" si="426"/>
        <v>2</v>
      </c>
      <c r="N2475" s="53">
        <f t="shared" si="427"/>
        <v>2.3333333333333335</v>
      </c>
      <c r="S2475" s="55" t="str">
        <f t="shared" si="428"/>
        <v>C03927</v>
      </c>
      <c r="T2475" s="56">
        <f t="shared" si="429"/>
        <v>2.3333333333333335</v>
      </c>
      <c r="U2475" s="57">
        <f t="shared" si="429"/>
        <v>2.3333333333333335</v>
      </c>
      <c r="V2475" s="51" t="str">
        <f t="shared" si="430"/>
        <v>At Risk Customers</v>
      </c>
    </row>
    <row r="2476" spans="2:22" x14ac:dyDescent="0.25">
      <c r="B2476" t="s">
        <v>2514</v>
      </c>
      <c r="C2476" s="40">
        <v>45844</v>
      </c>
      <c r="D2476" s="2">
        <v>2</v>
      </c>
      <c r="E2476" s="4">
        <v>122.67</v>
      </c>
      <c r="F2476" s="4"/>
      <c r="G2476" s="4" t="str">
        <f t="shared" si="420"/>
        <v>C03928</v>
      </c>
      <c r="H2476" s="40">
        <f t="shared" si="421"/>
        <v>45844</v>
      </c>
      <c r="I2476" s="2">
        <f t="shared" si="422"/>
        <v>2</v>
      </c>
      <c r="J2476" s="4">
        <f t="shared" si="423"/>
        <v>122.67</v>
      </c>
      <c r="K2476">
        <f t="shared" si="424"/>
        <v>4</v>
      </c>
      <c r="L2476">
        <f t="shared" si="425"/>
        <v>4</v>
      </c>
      <c r="M2476">
        <f t="shared" si="426"/>
        <v>1</v>
      </c>
      <c r="N2476" s="53">
        <f t="shared" si="427"/>
        <v>3</v>
      </c>
      <c r="S2476" s="55" t="str">
        <f t="shared" si="428"/>
        <v>C03928</v>
      </c>
      <c r="T2476" s="56">
        <f t="shared" si="429"/>
        <v>3</v>
      </c>
      <c r="U2476" s="57">
        <f t="shared" si="429"/>
        <v>3</v>
      </c>
      <c r="V2476" s="51" t="str">
        <f t="shared" si="430"/>
        <v>At Risk Customers</v>
      </c>
    </row>
    <row r="2477" spans="2:22" x14ac:dyDescent="0.25">
      <c r="B2477" t="s">
        <v>2515</v>
      </c>
      <c r="C2477" s="40">
        <v>45962</v>
      </c>
      <c r="D2477" s="2">
        <v>9</v>
      </c>
      <c r="E2477" s="4">
        <v>10644.93</v>
      </c>
      <c r="F2477" s="4"/>
      <c r="G2477" s="4" t="str">
        <f t="shared" si="420"/>
        <v>C03929</v>
      </c>
      <c r="H2477" s="40">
        <f t="shared" si="421"/>
        <v>45962</v>
      </c>
      <c r="I2477" s="2">
        <f t="shared" si="422"/>
        <v>9</v>
      </c>
      <c r="J2477" s="4">
        <f t="shared" si="423"/>
        <v>10644.93</v>
      </c>
      <c r="K2477">
        <f t="shared" si="424"/>
        <v>5</v>
      </c>
      <c r="L2477">
        <f t="shared" si="425"/>
        <v>5</v>
      </c>
      <c r="M2477">
        <f t="shared" si="426"/>
        <v>5</v>
      </c>
      <c r="N2477" s="53">
        <f t="shared" si="427"/>
        <v>5</v>
      </c>
      <c r="S2477" s="55" t="str">
        <f t="shared" si="428"/>
        <v>C03929</v>
      </c>
      <c r="T2477" s="56">
        <f t="shared" si="429"/>
        <v>5</v>
      </c>
      <c r="U2477" s="57">
        <f t="shared" si="429"/>
        <v>5</v>
      </c>
      <c r="V2477" s="51" t="str">
        <f t="shared" si="430"/>
        <v>Champions</v>
      </c>
    </row>
    <row r="2478" spans="2:22" x14ac:dyDescent="0.25">
      <c r="B2478" t="s">
        <v>2516</v>
      </c>
      <c r="C2478" s="40">
        <v>45196</v>
      </c>
      <c r="D2478" s="2">
        <v>1</v>
      </c>
      <c r="E2478" s="4">
        <v>248.47</v>
      </c>
      <c r="F2478" s="4"/>
      <c r="G2478" s="4" t="str">
        <f t="shared" si="420"/>
        <v>C03932</v>
      </c>
      <c r="H2478" s="40">
        <f t="shared" si="421"/>
        <v>45196</v>
      </c>
      <c r="I2478" s="2">
        <f t="shared" si="422"/>
        <v>1</v>
      </c>
      <c r="J2478" s="4">
        <f t="shared" si="423"/>
        <v>248.47</v>
      </c>
      <c r="K2478">
        <f t="shared" si="424"/>
        <v>1</v>
      </c>
      <c r="L2478">
        <f t="shared" si="425"/>
        <v>3</v>
      </c>
      <c r="M2478">
        <f t="shared" si="426"/>
        <v>2</v>
      </c>
      <c r="N2478" s="53">
        <f t="shared" si="427"/>
        <v>2</v>
      </c>
      <c r="S2478" s="55" t="str">
        <f t="shared" si="428"/>
        <v>C03932</v>
      </c>
      <c r="T2478" s="56">
        <f t="shared" si="429"/>
        <v>2</v>
      </c>
      <c r="U2478" s="57">
        <f t="shared" si="429"/>
        <v>2</v>
      </c>
      <c r="V2478" s="51" t="str">
        <f t="shared" si="430"/>
        <v>Lost Customers</v>
      </c>
    </row>
    <row r="2479" spans="2:22" x14ac:dyDescent="0.25">
      <c r="B2479" t="s">
        <v>2517</v>
      </c>
      <c r="C2479" s="40">
        <v>45756</v>
      </c>
      <c r="D2479" s="2">
        <v>2</v>
      </c>
      <c r="E2479" s="4">
        <v>2794.23</v>
      </c>
      <c r="F2479" s="4"/>
      <c r="G2479" s="4" t="str">
        <f t="shared" si="420"/>
        <v>C03933</v>
      </c>
      <c r="H2479" s="40">
        <f t="shared" si="421"/>
        <v>45756</v>
      </c>
      <c r="I2479" s="2">
        <f t="shared" si="422"/>
        <v>2</v>
      </c>
      <c r="J2479" s="4">
        <f t="shared" si="423"/>
        <v>2794.23</v>
      </c>
      <c r="K2479">
        <f t="shared" si="424"/>
        <v>3</v>
      </c>
      <c r="L2479">
        <f t="shared" si="425"/>
        <v>4</v>
      </c>
      <c r="M2479">
        <f t="shared" si="426"/>
        <v>4</v>
      </c>
      <c r="N2479" s="53">
        <f t="shared" si="427"/>
        <v>3.6666666666666665</v>
      </c>
      <c r="S2479" s="55" t="str">
        <f t="shared" si="428"/>
        <v>C03933</v>
      </c>
      <c r="T2479" s="56">
        <f t="shared" si="429"/>
        <v>3.6666666666666665</v>
      </c>
      <c r="U2479" s="57">
        <f t="shared" si="429"/>
        <v>3.6666666666666665</v>
      </c>
      <c r="V2479" s="51" t="str">
        <f t="shared" si="430"/>
        <v>Loyal or Potential Loyalists</v>
      </c>
    </row>
    <row r="2480" spans="2:22" x14ac:dyDescent="0.25">
      <c r="B2480" t="s">
        <v>2518</v>
      </c>
      <c r="C2480" s="40">
        <v>45884</v>
      </c>
      <c r="D2480" s="2">
        <v>3</v>
      </c>
      <c r="E2480" s="4">
        <v>6277.35</v>
      </c>
      <c r="F2480" s="4"/>
      <c r="G2480" s="4" t="str">
        <f t="shared" si="420"/>
        <v>C03936</v>
      </c>
      <c r="H2480" s="40">
        <f t="shared" si="421"/>
        <v>45884</v>
      </c>
      <c r="I2480" s="2">
        <f t="shared" si="422"/>
        <v>3</v>
      </c>
      <c r="J2480" s="4">
        <f t="shared" si="423"/>
        <v>6277.35</v>
      </c>
      <c r="K2480">
        <f t="shared" si="424"/>
        <v>4</v>
      </c>
      <c r="L2480">
        <f t="shared" si="425"/>
        <v>4</v>
      </c>
      <c r="M2480">
        <f t="shared" si="426"/>
        <v>5</v>
      </c>
      <c r="N2480" s="53">
        <f t="shared" si="427"/>
        <v>4.333333333333333</v>
      </c>
      <c r="S2480" s="55" t="str">
        <f t="shared" si="428"/>
        <v>C03936</v>
      </c>
      <c r="T2480" s="56">
        <f t="shared" si="429"/>
        <v>4.333333333333333</v>
      </c>
      <c r="U2480" s="57">
        <f t="shared" si="429"/>
        <v>4.333333333333333</v>
      </c>
      <c r="V2480" s="51" t="str">
        <f t="shared" si="430"/>
        <v>Champions</v>
      </c>
    </row>
    <row r="2481" spans="2:22" x14ac:dyDescent="0.25">
      <c r="B2481" t="s">
        <v>2519</v>
      </c>
      <c r="C2481" s="40">
        <v>44993</v>
      </c>
      <c r="D2481" s="2">
        <v>1</v>
      </c>
      <c r="E2481" s="4">
        <v>59.76</v>
      </c>
      <c r="F2481" s="4"/>
      <c r="G2481" s="4" t="str">
        <f t="shared" si="420"/>
        <v>C03938</v>
      </c>
      <c r="H2481" s="40">
        <f t="shared" si="421"/>
        <v>44993</v>
      </c>
      <c r="I2481" s="2">
        <f t="shared" si="422"/>
        <v>1</v>
      </c>
      <c r="J2481" s="4">
        <f t="shared" si="423"/>
        <v>59.76</v>
      </c>
      <c r="K2481">
        <f t="shared" si="424"/>
        <v>1</v>
      </c>
      <c r="L2481">
        <f t="shared" si="425"/>
        <v>3</v>
      </c>
      <c r="M2481">
        <f t="shared" si="426"/>
        <v>1</v>
      </c>
      <c r="N2481" s="53">
        <f t="shared" si="427"/>
        <v>1.6666666666666667</v>
      </c>
      <c r="S2481" s="55" t="str">
        <f t="shared" si="428"/>
        <v>C03938</v>
      </c>
      <c r="T2481" s="56">
        <f t="shared" si="429"/>
        <v>1.6666666666666667</v>
      </c>
      <c r="U2481" s="57">
        <f t="shared" si="429"/>
        <v>1.6666666666666667</v>
      </c>
      <c r="V2481" s="51" t="str">
        <f t="shared" si="430"/>
        <v>Lost Customers</v>
      </c>
    </row>
    <row r="2482" spans="2:22" x14ac:dyDescent="0.25">
      <c r="B2482" t="s">
        <v>2520</v>
      </c>
      <c r="C2482" s="40">
        <v>45968</v>
      </c>
      <c r="D2482" s="2">
        <v>5</v>
      </c>
      <c r="E2482" s="4">
        <v>3221.88</v>
      </c>
      <c r="F2482" s="4"/>
      <c r="G2482" s="4" t="str">
        <f t="shared" si="420"/>
        <v>C03941</v>
      </c>
      <c r="H2482" s="40">
        <f t="shared" si="421"/>
        <v>45968</v>
      </c>
      <c r="I2482" s="2">
        <f t="shared" si="422"/>
        <v>5</v>
      </c>
      <c r="J2482" s="4">
        <f t="shared" si="423"/>
        <v>3221.88</v>
      </c>
      <c r="K2482">
        <f t="shared" si="424"/>
        <v>5</v>
      </c>
      <c r="L2482">
        <f t="shared" si="425"/>
        <v>5</v>
      </c>
      <c r="M2482">
        <f t="shared" si="426"/>
        <v>4</v>
      </c>
      <c r="N2482" s="53">
        <f t="shared" si="427"/>
        <v>4.666666666666667</v>
      </c>
      <c r="S2482" s="55" t="str">
        <f t="shared" si="428"/>
        <v>C03941</v>
      </c>
      <c r="T2482" s="56">
        <f t="shared" si="429"/>
        <v>4.666666666666667</v>
      </c>
      <c r="U2482" s="57">
        <f t="shared" si="429"/>
        <v>4.666666666666667</v>
      </c>
      <c r="V2482" s="51" t="str">
        <f t="shared" si="430"/>
        <v>Champions</v>
      </c>
    </row>
    <row r="2483" spans="2:22" x14ac:dyDescent="0.25">
      <c r="B2483" t="s">
        <v>2521</v>
      </c>
      <c r="C2483" s="40">
        <v>45998</v>
      </c>
      <c r="D2483" s="2">
        <v>2</v>
      </c>
      <c r="E2483" s="4">
        <v>386.46</v>
      </c>
      <c r="F2483" s="4"/>
      <c r="G2483" s="4" t="str">
        <f t="shared" si="420"/>
        <v>C03945</v>
      </c>
      <c r="H2483" s="40">
        <f t="shared" si="421"/>
        <v>45998</v>
      </c>
      <c r="I2483" s="2">
        <f t="shared" si="422"/>
        <v>2</v>
      </c>
      <c r="J2483" s="4">
        <f t="shared" si="423"/>
        <v>386.46</v>
      </c>
      <c r="K2483">
        <f t="shared" si="424"/>
        <v>5</v>
      </c>
      <c r="L2483">
        <f t="shared" si="425"/>
        <v>4</v>
      </c>
      <c r="M2483">
        <f t="shared" si="426"/>
        <v>2</v>
      </c>
      <c r="N2483" s="53">
        <f t="shared" si="427"/>
        <v>3.6666666666666665</v>
      </c>
      <c r="S2483" s="55" t="str">
        <f t="shared" si="428"/>
        <v>C03945</v>
      </c>
      <c r="T2483" s="56">
        <f t="shared" si="429"/>
        <v>3.6666666666666665</v>
      </c>
      <c r="U2483" s="57">
        <f t="shared" si="429"/>
        <v>3.6666666666666665</v>
      </c>
      <c r="V2483" s="51" t="str">
        <f t="shared" si="430"/>
        <v>Loyal or Potential Loyalists</v>
      </c>
    </row>
    <row r="2484" spans="2:22" x14ac:dyDescent="0.25">
      <c r="B2484" t="s">
        <v>2522</v>
      </c>
      <c r="C2484" s="40">
        <v>45040</v>
      </c>
      <c r="D2484" s="2">
        <v>1</v>
      </c>
      <c r="E2484" s="4">
        <v>101.62</v>
      </c>
      <c r="F2484" s="4"/>
      <c r="G2484" s="4" t="str">
        <f t="shared" si="420"/>
        <v>C03946</v>
      </c>
      <c r="H2484" s="40">
        <f t="shared" si="421"/>
        <v>45040</v>
      </c>
      <c r="I2484" s="2">
        <f t="shared" si="422"/>
        <v>1</v>
      </c>
      <c r="J2484" s="4">
        <f t="shared" si="423"/>
        <v>101.62</v>
      </c>
      <c r="K2484">
        <f t="shared" si="424"/>
        <v>1</v>
      </c>
      <c r="L2484">
        <f t="shared" si="425"/>
        <v>3</v>
      </c>
      <c r="M2484">
        <f t="shared" si="426"/>
        <v>1</v>
      </c>
      <c r="N2484" s="53">
        <f t="shared" si="427"/>
        <v>1.6666666666666667</v>
      </c>
      <c r="S2484" s="55" t="str">
        <f t="shared" si="428"/>
        <v>C03946</v>
      </c>
      <c r="T2484" s="56">
        <f t="shared" si="429"/>
        <v>1.6666666666666667</v>
      </c>
      <c r="U2484" s="57">
        <f t="shared" si="429"/>
        <v>1.6666666666666667</v>
      </c>
      <c r="V2484" s="51" t="str">
        <f t="shared" si="430"/>
        <v>Lost Customers</v>
      </c>
    </row>
    <row r="2485" spans="2:22" x14ac:dyDescent="0.25">
      <c r="B2485" t="s">
        <v>2523</v>
      </c>
      <c r="C2485" s="40">
        <v>45049</v>
      </c>
      <c r="D2485" s="2">
        <v>1</v>
      </c>
      <c r="E2485" s="4">
        <v>2191.48</v>
      </c>
      <c r="F2485" s="4"/>
      <c r="G2485" s="4" t="str">
        <f t="shared" si="420"/>
        <v>C03947</v>
      </c>
      <c r="H2485" s="40">
        <f t="shared" si="421"/>
        <v>45049</v>
      </c>
      <c r="I2485" s="2">
        <f t="shared" si="422"/>
        <v>1</v>
      </c>
      <c r="J2485" s="4">
        <f t="shared" si="423"/>
        <v>2191.48</v>
      </c>
      <c r="K2485">
        <f t="shared" si="424"/>
        <v>1</v>
      </c>
      <c r="L2485">
        <f t="shared" si="425"/>
        <v>3</v>
      </c>
      <c r="M2485">
        <f t="shared" si="426"/>
        <v>4</v>
      </c>
      <c r="N2485" s="53">
        <f t="shared" si="427"/>
        <v>2.6666666666666665</v>
      </c>
      <c r="S2485" s="55" t="str">
        <f t="shared" si="428"/>
        <v>C03947</v>
      </c>
      <c r="T2485" s="56">
        <f t="shared" si="429"/>
        <v>2.6666666666666665</v>
      </c>
      <c r="U2485" s="57">
        <f t="shared" si="429"/>
        <v>2.6666666666666665</v>
      </c>
      <c r="V2485" s="51" t="str">
        <f t="shared" si="430"/>
        <v>At Risk Customers</v>
      </c>
    </row>
    <row r="2486" spans="2:22" x14ac:dyDescent="0.25">
      <c r="B2486" t="s">
        <v>2524</v>
      </c>
      <c r="C2486" s="40">
        <v>45950</v>
      </c>
      <c r="D2486" s="2">
        <v>1</v>
      </c>
      <c r="E2486" s="4">
        <v>531.01</v>
      </c>
      <c r="F2486" s="4"/>
      <c r="G2486" s="4" t="str">
        <f t="shared" si="420"/>
        <v>C03948</v>
      </c>
      <c r="H2486" s="40">
        <f t="shared" si="421"/>
        <v>45950</v>
      </c>
      <c r="I2486" s="2">
        <f t="shared" si="422"/>
        <v>1</v>
      </c>
      <c r="J2486" s="4">
        <f t="shared" si="423"/>
        <v>531.01</v>
      </c>
      <c r="K2486">
        <f t="shared" si="424"/>
        <v>5</v>
      </c>
      <c r="L2486">
        <f t="shared" si="425"/>
        <v>3</v>
      </c>
      <c r="M2486">
        <f t="shared" si="426"/>
        <v>3</v>
      </c>
      <c r="N2486" s="53">
        <f t="shared" si="427"/>
        <v>3.6666666666666665</v>
      </c>
      <c r="S2486" s="55" t="str">
        <f t="shared" si="428"/>
        <v>C03948</v>
      </c>
      <c r="T2486" s="56">
        <f t="shared" si="429"/>
        <v>3.6666666666666665</v>
      </c>
      <c r="U2486" s="57">
        <f t="shared" si="429"/>
        <v>3.6666666666666665</v>
      </c>
      <c r="V2486" s="51" t="str">
        <f t="shared" si="430"/>
        <v>Loyal or Potential Loyalists</v>
      </c>
    </row>
    <row r="2487" spans="2:22" x14ac:dyDescent="0.25">
      <c r="B2487" t="s">
        <v>2525</v>
      </c>
      <c r="C2487" s="40">
        <v>45357</v>
      </c>
      <c r="D2487" s="2">
        <v>3</v>
      </c>
      <c r="E2487" s="4">
        <v>1373.29</v>
      </c>
      <c r="F2487" s="4"/>
      <c r="G2487" s="4" t="str">
        <f t="shared" si="420"/>
        <v>C03949</v>
      </c>
      <c r="H2487" s="40">
        <f t="shared" si="421"/>
        <v>45357</v>
      </c>
      <c r="I2487" s="2">
        <f t="shared" si="422"/>
        <v>3</v>
      </c>
      <c r="J2487" s="4">
        <f t="shared" si="423"/>
        <v>1373.29</v>
      </c>
      <c r="K2487">
        <f t="shared" si="424"/>
        <v>2</v>
      </c>
      <c r="L2487">
        <f t="shared" si="425"/>
        <v>4</v>
      </c>
      <c r="M2487">
        <f t="shared" si="426"/>
        <v>4</v>
      </c>
      <c r="N2487" s="53">
        <f t="shared" si="427"/>
        <v>3.3333333333333335</v>
      </c>
      <c r="S2487" s="55" t="str">
        <f t="shared" si="428"/>
        <v>C03949</v>
      </c>
      <c r="T2487" s="56">
        <f t="shared" si="429"/>
        <v>3.3333333333333335</v>
      </c>
      <c r="U2487" s="57">
        <f t="shared" si="429"/>
        <v>3.3333333333333335</v>
      </c>
      <c r="V2487" s="51" t="str">
        <f t="shared" si="430"/>
        <v>Loyal or Potential Loyalists</v>
      </c>
    </row>
    <row r="2488" spans="2:22" x14ac:dyDescent="0.25">
      <c r="B2488" t="s">
        <v>2526</v>
      </c>
      <c r="C2488" s="40">
        <v>45980</v>
      </c>
      <c r="D2488" s="2">
        <v>1</v>
      </c>
      <c r="E2488" s="4">
        <v>193.09</v>
      </c>
      <c r="F2488" s="4"/>
      <c r="G2488" s="4" t="str">
        <f t="shared" si="420"/>
        <v>C03951</v>
      </c>
      <c r="H2488" s="40">
        <f t="shared" si="421"/>
        <v>45980</v>
      </c>
      <c r="I2488" s="2">
        <f t="shared" si="422"/>
        <v>1</v>
      </c>
      <c r="J2488" s="4">
        <f t="shared" si="423"/>
        <v>193.09</v>
      </c>
      <c r="K2488">
        <f t="shared" si="424"/>
        <v>5</v>
      </c>
      <c r="L2488">
        <f t="shared" si="425"/>
        <v>3</v>
      </c>
      <c r="M2488">
        <f t="shared" si="426"/>
        <v>2</v>
      </c>
      <c r="N2488" s="53">
        <f t="shared" si="427"/>
        <v>3.3333333333333335</v>
      </c>
      <c r="S2488" s="55" t="str">
        <f t="shared" si="428"/>
        <v>C03951</v>
      </c>
      <c r="T2488" s="56">
        <f t="shared" si="429"/>
        <v>3.3333333333333335</v>
      </c>
      <c r="U2488" s="57">
        <f t="shared" si="429"/>
        <v>3.3333333333333335</v>
      </c>
      <c r="V2488" s="51" t="str">
        <f t="shared" si="430"/>
        <v>Loyal or Potential Loyalists</v>
      </c>
    </row>
    <row r="2489" spans="2:22" x14ac:dyDescent="0.25">
      <c r="B2489" t="s">
        <v>2527</v>
      </c>
      <c r="C2489" s="40">
        <v>46008</v>
      </c>
      <c r="D2489" s="2">
        <v>1</v>
      </c>
      <c r="E2489" s="4">
        <v>103.14</v>
      </c>
      <c r="F2489" s="4"/>
      <c r="G2489" s="4" t="str">
        <f t="shared" si="420"/>
        <v>C03956</v>
      </c>
      <c r="H2489" s="40">
        <f t="shared" si="421"/>
        <v>46008</v>
      </c>
      <c r="I2489" s="2">
        <f t="shared" si="422"/>
        <v>1</v>
      </c>
      <c r="J2489" s="4">
        <f t="shared" si="423"/>
        <v>103.14</v>
      </c>
      <c r="K2489">
        <f t="shared" si="424"/>
        <v>5</v>
      </c>
      <c r="L2489">
        <f t="shared" si="425"/>
        <v>3</v>
      </c>
      <c r="M2489">
        <f t="shared" si="426"/>
        <v>1</v>
      </c>
      <c r="N2489" s="53">
        <f t="shared" si="427"/>
        <v>3</v>
      </c>
      <c r="S2489" s="55" t="str">
        <f t="shared" si="428"/>
        <v>C03956</v>
      </c>
      <c r="T2489" s="56">
        <f t="shared" si="429"/>
        <v>3</v>
      </c>
      <c r="U2489" s="57">
        <f t="shared" si="429"/>
        <v>3</v>
      </c>
      <c r="V2489" s="51" t="str">
        <f t="shared" si="430"/>
        <v>At Risk Customers</v>
      </c>
    </row>
    <row r="2490" spans="2:22" x14ac:dyDescent="0.25">
      <c r="B2490" t="s">
        <v>2528</v>
      </c>
      <c r="C2490" s="40">
        <v>45640</v>
      </c>
      <c r="D2490" s="2">
        <v>2</v>
      </c>
      <c r="E2490" s="4">
        <v>195.05</v>
      </c>
      <c r="F2490" s="4"/>
      <c r="G2490" s="4" t="str">
        <f t="shared" si="420"/>
        <v>C03958</v>
      </c>
      <c r="H2490" s="40">
        <f t="shared" si="421"/>
        <v>45640</v>
      </c>
      <c r="I2490" s="2">
        <f t="shared" si="422"/>
        <v>2</v>
      </c>
      <c r="J2490" s="4">
        <f t="shared" si="423"/>
        <v>195.05</v>
      </c>
      <c r="K2490">
        <f t="shared" si="424"/>
        <v>3</v>
      </c>
      <c r="L2490">
        <f t="shared" si="425"/>
        <v>4</v>
      </c>
      <c r="M2490">
        <f t="shared" si="426"/>
        <v>2</v>
      </c>
      <c r="N2490" s="53">
        <f t="shared" si="427"/>
        <v>3</v>
      </c>
      <c r="S2490" s="55" t="str">
        <f t="shared" si="428"/>
        <v>C03958</v>
      </c>
      <c r="T2490" s="56">
        <f t="shared" si="429"/>
        <v>3</v>
      </c>
      <c r="U2490" s="57">
        <f t="shared" si="429"/>
        <v>3</v>
      </c>
      <c r="V2490" s="51" t="str">
        <f t="shared" si="430"/>
        <v>At Risk Customers</v>
      </c>
    </row>
    <row r="2491" spans="2:22" x14ac:dyDescent="0.25">
      <c r="B2491" t="s">
        <v>2529</v>
      </c>
      <c r="C2491" s="40">
        <v>45206</v>
      </c>
      <c r="D2491" s="2">
        <v>1</v>
      </c>
      <c r="E2491" s="4">
        <v>516.76</v>
      </c>
      <c r="F2491" s="4"/>
      <c r="G2491" s="4" t="str">
        <f t="shared" si="420"/>
        <v>C03959</v>
      </c>
      <c r="H2491" s="40">
        <f t="shared" si="421"/>
        <v>45206</v>
      </c>
      <c r="I2491" s="2">
        <f t="shared" si="422"/>
        <v>1</v>
      </c>
      <c r="J2491" s="4">
        <f t="shared" si="423"/>
        <v>516.76</v>
      </c>
      <c r="K2491">
        <f t="shared" si="424"/>
        <v>1</v>
      </c>
      <c r="L2491">
        <f t="shared" si="425"/>
        <v>3</v>
      </c>
      <c r="M2491">
        <f t="shared" si="426"/>
        <v>3</v>
      </c>
      <c r="N2491" s="53">
        <f t="shared" si="427"/>
        <v>2.3333333333333335</v>
      </c>
      <c r="S2491" s="55" t="str">
        <f t="shared" si="428"/>
        <v>C03959</v>
      </c>
      <c r="T2491" s="56">
        <f t="shared" si="429"/>
        <v>2.3333333333333335</v>
      </c>
      <c r="U2491" s="57">
        <f t="shared" si="429"/>
        <v>2.3333333333333335</v>
      </c>
      <c r="V2491" s="51" t="str">
        <f t="shared" si="430"/>
        <v>At Risk Customers</v>
      </c>
    </row>
    <row r="2492" spans="2:22" x14ac:dyDescent="0.25">
      <c r="B2492" t="s">
        <v>2530</v>
      </c>
      <c r="C2492" s="40">
        <v>45082</v>
      </c>
      <c r="D2492" s="2">
        <v>1</v>
      </c>
      <c r="E2492" s="4">
        <v>3252.76</v>
      </c>
      <c r="F2492" s="4"/>
      <c r="G2492" s="4" t="str">
        <f t="shared" si="420"/>
        <v>C03960</v>
      </c>
      <c r="H2492" s="40">
        <f t="shared" si="421"/>
        <v>45082</v>
      </c>
      <c r="I2492" s="2">
        <f t="shared" si="422"/>
        <v>1</v>
      </c>
      <c r="J2492" s="4">
        <f t="shared" si="423"/>
        <v>3252.76</v>
      </c>
      <c r="K2492">
        <f t="shared" si="424"/>
        <v>1</v>
      </c>
      <c r="L2492">
        <f t="shared" si="425"/>
        <v>3</v>
      </c>
      <c r="M2492">
        <f t="shared" si="426"/>
        <v>4</v>
      </c>
      <c r="N2492" s="53">
        <f t="shared" si="427"/>
        <v>2.6666666666666665</v>
      </c>
      <c r="S2492" s="55" t="str">
        <f t="shared" si="428"/>
        <v>C03960</v>
      </c>
      <c r="T2492" s="56">
        <f t="shared" si="429"/>
        <v>2.6666666666666665</v>
      </c>
      <c r="U2492" s="57">
        <f t="shared" si="429"/>
        <v>2.6666666666666665</v>
      </c>
      <c r="V2492" s="51" t="str">
        <f t="shared" si="430"/>
        <v>At Risk Customers</v>
      </c>
    </row>
    <row r="2493" spans="2:22" x14ac:dyDescent="0.25">
      <c r="B2493" t="s">
        <v>2531</v>
      </c>
      <c r="C2493" s="40">
        <v>45714</v>
      </c>
      <c r="D2493" s="2">
        <v>2</v>
      </c>
      <c r="E2493" s="4">
        <v>580.27</v>
      </c>
      <c r="F2493" s="4"/>
      <c r="G2493" s="4" t="str">
        <f t="shared" si="420"/>
        <v>C03961</v>
      </c>
      <c r="H2493" s="40">
        <f t="shared" si="421"/>
        <v>45714</v>
      </c>
      <c r="I2493" s="2">
        <f t="shared" si="422"/>
        <v>2</v>
      </c>
      <c r="J2493" s="4">
        <f t="shared" si="423"/>
        <v>580.27</v>
      </c>
      <c r="K2493">
        <f t="shared" si="424"/>
        <v>3</v>
      </c>
      <c r="L2493">
        <f t="shared" si="425"/>
        <v>4</v>
      </c>
      <c r="M2493">
        <f t="shared" si="426"/>
        <v>3</v>
      </c>
      <c r="N2493" s="53">
        <f t="shared" si="427"/>
        <v>3.3333333333333335</v>
      </c>
      <c r="S2493" s="55" t="str">
        <f t="shared" si="428"/>
        <v>C03961</v>
      </c>
      <c r="T2493" s="56">
        <f t="shared" si="429"/>
        <v>3.3333333333333335</v>
      </c>
      <c r="U2493" s="57">
        <f t="shared" si="429"/>
        <v>3.3333333333333335</v>
      </c>
      <c r="V2493" s="51" t="str">
        <f t="shared" si="430"/>
        <v>Loyal or Potential Loyalists</v>
      </c>
    </row>
    <row r="2494" spans="2:22" x14ac:dyDescent="0.25">
      <c r="B2494" t="s">
        <v>2532</v>
      </c>
      <c r="C2494" s="40">
        <v>45926</v>
      </c>
      <c r="D2494" s="2">
        <v>4</v>
      </c>
      <c r="E2494" s="4">
        <v>1013.8</v>
      </c>
      <c r="F2494" s="4"/>
      <c r="G2494" s="4" t="str">
        <f t="shared" si="420"/>
        <v>C03962</v>
      </c>
      <c r="H2494" s="40">
        <f t="shared" si="421"/>
        <v>45926</v>
      </c>
      <c r="I2494" s="2">
        <f t="shared" si="422"/>
        <v>4</v>
      </c>
      <c r="J2494" s="4">
        <f t="shared" si="423"/>
        <v>1013.8</v>
      </c>
      <c r="K2494">
        <f t="shared" si="424"/>
        <v>4</v>
      </c>
      <c r="L2494">
        <f t="shared" si="425"/>
        <v>5</v>
      </c>
      <c r="M2494">
        <f t="shared" si="426"/>
        <v>3</v>
      </c>
      <c r="N2494" s="53">
        <f t="shared" si="427"/>
        <v>4</v>
      </c>
      <c r="S2494" s="55" t="str">
        <f t="shared" si="428"/>
        <v>C03962</v>
      </c>
      <c r="T2494" s="56">
        <f t="shared" si="429"/>
        <v>4</v>
      </c>
      <c r="U2494" s="57">
        <f t="shared" si="429"/>
        <v>4</v>
      </c>
      <c r="V2494" s="51" t="str">
        <f t="shared" si="430"/>
        <v>Loyal or Potential Loyalists</v>
      </c>
    </row>
    <row r="2495" spans="2:22" x14ac:dyDescent="0.25">
      <c r="B2495" t="s">
        <v>2533</v>
      </c>
      <c r="C2495" s="40">
        <v>45185</v>
      </c>
      <c r="D2495" s="2">
        <v>2</v>
      </c>
      <c r="E2495" s="4">
        <v>4249.3900000000003</v>
      </c>
      <c r="F2495" s="4"/>
      <c r="G2495" s="4" t="str">
        <f t="shared" si="420"/>
        <v>C03963</v>
      </c>
      <c r="H2495" s="40">
        <f t="shared" si="421"/>
        <v>45185</v>
      </c>
      <c r="I2495" s="2">
        <f t="shared" si="422"/>
        <v>2</v>
      </c>
      <c r="J2495" s="4">
        <f t="shared" si="423"/>
        <v>4249.3900000000003</v>
      </c>
      <c r="K2495">
        <f t="shared" si="424"/>
        <v>1</v>
      </c>
      <c r="L2495">
        <f t="shared" si="425"/>
        <v>4</v>
      </c>
      <c r="M2495">
        <f t="shared" si="426"/>
        <v>5</v>
      </c>
      <c r="N2495" s="53">
        <f t="shared" si="427"/>
        <v>3.3333333333333335</v>
      </c>
      <c r="S2495" s="55" t="str">
        <f t="shared" si="428"/>
        <v>C03963</v>
      </c>
      <c r="T2495" s="56">
        <f t="shared" si="429"/>
        <v>3.3333333333333335</v>
      </c>
      <c r="U2495" s="57">
        <f t="shared" si="429"/>
        <v>3.3333333333333335</v>
      </c>
      <c r="V2495" s="51" t="str">
        <f t="shared" si="430"/>
        <v>Loyal or Potential Loyalists</v>
      </c>
    </row>
    <row r="2496" spans="2:22" x14ac:dyDescent="0.25">
      <c r="B2496" t="s">
        <v>2534</v>
      </c>
      <c r="C2496" s="40">
        <v>45351</v>
      </c>
      <c r="D2496" s="2">
        <v>1</v>
      </c>
      <c r="E2496" s="4">
        <v>773.42</v>
      </c>
      <c r="F2496" s="4"/>
      <c r="G2496" s="4" t="str">
        <f t="shared" si="420"/>
        <v>C03964</v>
      </c>
      <c r="H2496" s="40">
        <f t="shared" si="421"/>
        <v>45351</v>
      </c>
      <c r="I2496" s="2">
        <f t="shared" si="422"/>
        <v>1</v>
      </c>
      <c r="J2496" s="4">
        <f t="shared" si="423"/>
        <v>773.42</v>
      </c>
      <c r="K2496">
        <f t="shared" si="424"/>
        <v>2</v>
      </c>
      <c r="L2496">
        <f t="shared" si="425"/>
        <v>3</v>
      </c>
      <c r="M2496">
        <f t="shared" si="426"/>
        <v>3</v>
      </c>
      <c r="N2496" s="53">
        <f t="shared" si="427"/>
        <v>2.6666666666666665</v>
      </c>
      <c r="S2496" s="55" t="str">
        <f t="shared" si="428"/>
        <v>C03964</v>
      </c>
      <c r="T2496" s="56">
        <f t="shared" si="429"/>
        <v>2.6666666666666665</v>
      </c>
      <c r="U2496" s="57">
        <f t="shared" si="429"/>
        <v>2.6666666666666665</v>
      </c>
      <c r="V2496" s="51" t="str">
        <f t="shared" si="430"/>
        <v>At Risk Customers</v>
      </c>
    </row>
    <row r="2497" spans="2:22" x14ac:dyDescent="0.25">
      <c r="B2497" t="s">
        <v>2535</v>
      </c>
      <c r="C2497" s="40">
        <v>45563</v>
      </c>
      <c r="D2497" s="2">
        <v>6</v>
      </c>
      <c r="E2497" s="4">
        <v>768.93</v>
      </c>
      <c r="F2497" s="4"/>
      <c r="G2497" s="4" t="str">
        <f t="shared" si="420"/>
        <v>C03966</v>
      </c>
      <c r="H2497" s="40">
        <f t="shared" si="421"/>
        <v>45563</v>
      </c>
      <c r="I2497" s="2">
        <f t="shared" si="422"/>
        <v>6</v>
      </c>
      <c r="J2497" s="4">
        <f t="shared" si="423"/>
        <v>768.93</v>
      </c>
      <c r="K2497">
        <f t="shared" si="424"/>
        <v>2</v>
      </c>
      <c r="L2497">
        <f t="shared" si="425"/>
        <v>5</v>
      </c>
      <c r="M2497">
        <f t="shared" si="426"/>
        <v>3</v>
      </c>
      <c r="N2497" s="53">
        <f t="shared" si="427"/>
        <v>3.3333333333333335</v>
      </c>
      <c r="S2497" s="55" t="str">
        <f t="shared" si="428"/>
        <v>C03966</v>
      </c>
      <c r="T2497" s="56">
        <f t="shared" si="429"/>
        <v>3.3333333333333335</v>
      </c>
      <c r="U2497" s="57">
        <f t="shared" si="429"/>
        <v>3.3333333333333335</v>
      </c>
      <c r="V2497" s="51" t="str">
        <f t="shared" si="430"/>
        <v>Loyal or Potential Loyalists</v>
      </c>
    </row>
    <row r="2498" spans="2:22" x14ac:dyDescent="0.25">
      <c r="B2498" t="s">
        <v>2536</v>
      </c>
      <c r="C2498" s="40">
        <v>45573</v>
      </c>
      <c r="D2498" s="2">
        <v>1</v>
      </c>
      <c r="E2498" s="4">
        <v>108.08</v>
      </c>
      <c r="F2498" s="4"/>
      <c r="G2498" s="4" t="str">
        <f t="shared" si="420"/>
        <v>C03969</v>
      </c>
      <c r="H2498" s="40">
        <f t="shared" si="421"/>
        <v>45573</v>
      </c>
      <c r="I2498" s="2">
        <f t="shared" si="422"/>
        <v>1</v>
      </c>
      <c r="J2498" s="4">
        <f t="shared" si="423"/>
        <v>108.08</v>
      </c>
      <c r="K2498">
        <f t="shared" si="424"/>
        <v>2</v>
      </c>
      <c r="L2498">
        <f t="shared" si="425"/>
        <v>3</v>
      </c>
      <c r="M2498">
        <f t="shared" si="426"/>
        <v>1</v>
      </c>
      <c r="N2498" s="53">
        <f t="shared" si="427"/>
        <v>2</v>
      </c>
      <c r="S2498" s="55" t="str">
        <f t="shared" si="428"/>
        <v>C03969</v>
      </c>
      <c r="T2498" s="56">
        <f t="shared" si="429"/>
        <v>2</v>
      </c>
      <c r="U2498" s="57">
        <f t="shared" si="429"/>
        <v>2</v>
      </c>
      <c r="V2498" s="51" t="str">
        <f t="shared" si="430"/>
        <v>Lost Customers</v>
      </c>
    </row>
    <row r="2499" spans="2:22" x14ac:dyDescent="0.25">
      <c r="B2499" t="s">
        <v>2537</v>
      </c>
      <c r="C2499" s="40">
        <v>45193</v>
      </c>
      <c r="D2499" s="2">
        <v>1</v>
      </c>
      <c r="E2499" s="4">
        <v>43.4</v>
      </c>
      <c r="F2499" s="4"/>
      <c r="G2499" s="4" t="str">
        <f t="shared" si="420"/>
        <v>C03970</v>
      </c>
      <c r="H2499" s="40">
        <f t="shared" si="421"/>
        <v>45193</v>
      </c>
      <c r="I2499" s="2">
        <f t="shared" si="422"/>
        <v>1</v>
      </c>
      <c r="J2499" s="4">
        <f t="shared" si="423"/>
        <v>43.4</v>
      </c>
      <c r="K2499">
        <f t="shared" si="424"/>
        <v>1</v>
      </c>
      <c r="L2499">
        <f t="shared" si="425"/>
        <v>3</v>
      </c>
      <c r="M2499">
        <f t="shared" si="426"/>
        <v>1</v>
      </c>
      <c r="N2499" s="53">
        <f t="shared" si="427"/>
        <v>1.6666666666666667</v>
      </c>
      <c r="S2499" s="55" t="str">
        <f t="shared" si="428"/>
        <v>C03970</v>
      </c>
      <c r="T2499" s="56">
        <f t="shared" si="429"/>
        <v>1.6666666666666667</v>
      </c>
      <c r="U2499" s="57">
        <f t="shared" si="429"/>
        <v>1.6666666666666667</v>
      </c>
      <c r="V2499" s="51" t="str">
        <f t="shared" si="430"/>
        <v>Lost Customers</v>
      </c>
    </row>
    <row r="2500" spans="2:22" x14ac:dyDescent="0.25">
      <c r="B2500" t="s">
        <v>2538</v>
      </c>
      <c r="C2500" s="40">
        <v>45585</v>
      </c>
      <c r="D2500" s="2">
        <v>1</v>
      </c>
      <c r="E2500" s="4">
        <v>64.430000000000007</v>
      </c>
      <c r="F2500" s="4"/>
      <c r="G2500" s="4" t="str">
        <f t="shared" ref="G2500:G2563" si="431">B2500</f>
        <v>C03971</v>
      </c>
      <c r="H2500" s="40">
        <f t="shared" ref="H2500:H2563" si="432">C2500</f>
        <v>45585</v>
      </c>
      <c r="I2500" s="2">
        <f t="shared" ref="I2500:I2563" si="433">D2500</f>
        <v>1</v>
      </c>
      <c r="J2500" s="4">
        <f t="shared" ref="J2500:J2563" si="434">E2500</f>
        <v>64.430000000000007</v>
      </c>
      <c r="K2500">
        <f t="shared" ref="K2500:K2563" si="435">VLOOKUP(H2500,$P$5:$Q$9,2,TRUE)</f>
        <v>2</v>
      </c>
      <c r="L2500">
        <f t="shared" ref="L2500:L2563" si="436">VLOOKUP(I2500,$P$12:$Q$16,2,TRUE)</f>
        <v>3</v>
      </c>
      <c r="M2500">
        <f t="shared" ref="M2500:M2563" si="437">VLOOKUP(J2500,$P$19:$Q$23,2,TRUE)</f>
        <v>1</v>
      </c>
      <c r="N2500" s="53">
        <f t="shared" ref="N2500:N2563" si="438">(K2500+L2500+M2500)/3</f>
        <v>2</v>
      </c>
      <c r="S2500" s="55" t="str">
        <f t="shared" ref="S2500:S2563" si="439">G2500</f>
        <v>C03971</v>
      </c>
      <c r="T2500" s="56">
        <f t="shared" ref="T2500:U2563" si="440">$N2500</f>
        <v>2</v>
      </c>
      <c r="U2500" s="57">
        <f t="shared" si="440"/>
        <v>2</v>
      </c>
      <c r="V2500" s="51" t="str">
        <f t="shared" ref="V2500:V2563" si="441">IF(U2500&gt;4,"Champions",IF(AND(U2500&gt;3,U2500&lt;=4),"Loyal or Potential Loyalists",IF(AND(U2500&gt;2,U2500&lt;=3),"At Risk Customers","Lost Customers")))</f>
        <v>Lost Customers</v>
      </c>
    </row>
    <row r="2501" spans="2:22" x14ac:dyDescent="0.25">
      <c r="B2501" t="s">
        <v>2539</v>
      </c>
      <c r="C2501" s="40">
        <v>45590</v>
      </c>
      <c r="D2501" s="2">
        <v>1</v>
      </c>
      <c r="E2501" s="4">
        <v>108.21</v>
      </c>
      <c r="F2501" s="4"/>
      <c r="G2501" s="4" t="str">
        <f t="shared" si="431"/>
        <v>C03972</v>
      </c>
      <c r="H2501" s="40">
        <f t="shared" si="432"/>
        <v>45590</v>
      </c>
      <c r="I2501" s="2">
        <f t="shared" si="433"/>
        <v>1</v>
      </c>
      <c r="J2501" s="4">
        <f t="shared" si="434"/>
        <v>108.21</v>
      </c>
      <c r="K2501">
        <f t="shared" si="435"/>
        <v>2</v>
      </c>
      <c r="L2501">
        <f t="shared" si="436"/>
        <v>3</v>
      </c>
      <c r="M2501">
        <f t="shared" si="437"/>
        <v>1</v>
      </c>
      <c r="N2501" s="53">
        <f t="shared" si="438"/>
        <v>2</v>
      </c>
      <c r="S2501" s="55" t="str">
        <f t="shared" si="439"/>
        <v>C03972</v>
      </c>
      <c r="T2501" s="56">
        <f t="shared" si="440"/>
        <v>2</v>
      </c>
      <c r="U2501" s="57">
        <f t="shared" si="440"/>
        <v>2</v>
      </c>
      <c r="V2501" s="51" t="str">
        <f t="shared" si="441"/>
        <v>Lost Customers</v>
      </c>
    </row>
    <row r="2502" spans="2:22" x14ac:dyDescent="0.25">
      <c r="B2502" t="s">
        <v>2540</v>
      </c>
      <c r="C2502" s="40">
        <v>45000</v>
      </c>
      <c r="D2502" s="2">
        <v>1</v>
      </c>
      <c r="E2502" s="4">
        <v>82.55</v>
      </c>
      <c r="F2502" s="4"/>
      <c r="G2502" s="4" t="str">
        <f t="shared" si="431"/>
        <v>C03974</v>
      </c>
      <c r="H2502" s="40">
        <f t="shared" si="432"/>
        <v>45000</v>
      </c>
      <c r="I2502" s="2">
        <f t="shared" si="433"/>
        <v>1</v>
      </c>
      <c r="J2502" s="4">
        <f t="shared" si="434"/>
        <v>82.55</v>
      </c>
      <c r="K2502">
        <f t="shared" si="435"/>
        <v>1</v>
      </c>
      <c r="L2502">
        <f t="shared" si="436"/>
        <v>3</v>
      </c>
      <c r="M2502">
        <f t="shared" si="437"/>
        <v>1</v>
      </c>
      <c r="N2502" s="53">
        <f t="shared" si="438"/>
        <v>1.6666666666666667</v>
      </c>
      <c r="S2502" s="55" t="str">
        <f t="shared" si="439"/>
        <v>C03974</v>
      </c>
      <c r="T2502" s="56">
        <f t="shared" si="440"/>
        <v>1.6666666666666667</v>
      </c>
      <c r="U2502" s="57">
        <f t="shared" si="440"/>
        <v>1.6666666666666667</v>
      </c>
      <c r="V2502" s="51" t="str">
        <f t="shared" si="441"/>
        <v>Lost Customers</v>
      </c>
    </row>
    <row r="2503" spans="2:22" x14ac:dyDescent="0.25">
      <c r="B2503" t="s">
        <v>2541</v>
      </c>
      <c r="C2503" s="40">
        <v>45969</v>
      </c>
      <c r="D2503" s="2">
        <v>12</v>
      </c>
      <c r="E2503" s="4">
        <v>10509.86</v>
      </c>
      <c r="F2503" s="4"/>
      <c r="G2503" s="4" t="str">
        <f t="shared" si="431"/>
        <v>C03975</v>
      </c>
      <c r="H2503" s="40">
        <f t="shared" si="432"/>
        <v>45969</v>
      </c>
      <c r="I2503" s="2">
        <f t="shared" si="433"/>
        <v>12</v>
      </c>
      <c r="J2503" s="4">
        <f t="shared" si="434"/>
        <v>10509.86</v>
      </c>
      <c r="K2503">
        <f t="shared" si="435"/>
        <v>5</v>
      </c>
      <c r="L2503">
        <f t="shared" si="436"/>
        <v>5</v>
      </c>
      <c r="M2503">
        <f t="shared" si="437"/>
        <v>5</v>
      </c>
      <c r="N2503" s="53">
        <f t="shared" si="438"/>
        <v>5</v>
      </c>
      <c r="S2503" s="55" t="str">
        <f t="shared" si="439"/>
        <v>C03975</v>
      </c>
      <c r="T2503" s="56">
        <f t="shared" si="440"/>
        <v>5</v>
      </c>
      <c r="U2503" s="57">
        <f t="shared" si="440"/>
        <v>5</v>
      </c>
      <c r="V2503" s="51" t="str">
        <f t="shared" si="441"/>
        <v>Champions</v>
      </c>
    </row>
    <row r="2504" spans="2:22" x14ac:dyDescent="0.25">
      <c r="B2504" t="s">
        <v>2542</v>
      </c>
      <c r="C2504" s="40">
        <v>45520</v>
      </c>
      <c r="D2504" s="2">
        <v>2</v>
      </c>
      <c r="E2504" s="4">
        <v>4455.92</v>
      </c>
      <c r="F2504" s="4"/>
      <c r="G2504" s="4" t="str">
        <f t="shared" si="431"/>
        <v>C03976</v>
      </c>
      <c r="H2504" s="40">
        <f t="shared" si="432"/>
        <v>45520</v>
      </c>
      <c r="I2504" s="2">
        <f t="shared" si="433"/>
        <v>2</v>
      </c>
      <c r="J2504" s="4">
        <f t="shared" si="434"/>
        <v>4455.92</v>
      </c>
      <c r="K2504">
        <f t="shared" si="435"/>
        <v>2</v>
      </c>
      <c r="L2504">
        <f t="shared" si="436"/>
        <v>4</v>
      </c>
      <c r="M2504">
        <f t="shared" si="437"/>
        <v>5</v>
      </c>
      <c r="N2504" s="53">
        <f t="shared" si="438"/>
        <v>3.6666666666666665</v>
      </c>
      <c r="S2504" s="55" t="str">
        <f t="shared" si="439"/>
        <v>C03976</v>
      </c>
      <c r="T2504" s="56">
        <f t="shared" si="440"/>
        <v>3.6666666666666665</v>
      </c>
      <c r="U2504" s="57">
        <f t="shared" si="440"/>
        <v>3.6666666666666665</v>
      </c>
      <c r="V2504" s="51" t="str">
        <f t="shared" si="441"/>
        <v>Loyal or Potential Loyalists</v>
      </c>
    </row>
    <row r="2505" spans="2:22" x14ac:dyDescent="0.25">
      <c r="B2505" t="s">
        <v>2543</v>
      </c>
      <c r="C2505" s="40">
        <v>45485</v>
      </c>
      <c r="D2505" s="2">
        <v>1</v>
      </c>
      <c r="E2505" s="4">
        <v>85.85</v>
      </c>
      <c r="F2505" s="4"/>
      <c r="G2505" s="4" t="str">
        <f t="shared" si="431"/>
        <v>C03978</v>
      </c>
      <c r="H2505" s="40">
        <f t="shared" si="432"/>
        <v>45485</v>
      </c>
      <c r="I2505" s="2">
        <f t="shared" si="433"/>
        <v>1</v>
      </c>
      <c r="J2505" s="4">
        <f t="shared" si="434"/>
        <v>85.85</v>
      </c>
      <c r="K2505">
        <f t="shared" si="435"/>
        <v>2</v>
      </c>
      <c r="L2505">
        <f t="shared" si="436"/>
        <v>3</v>
      </c>
      <c r="M2505">
        <f t="shared" si="437"/>
        <v>1</v>
      </c>
      <c r="N2505" s="53">
        <f t="shared" si="438"/>
        <v>2</v>
      </c>
      <c r="S2505" s="55" t="str">
        <f t="shared" si="439"/>
        <v>C03978</v>
      </c>
      <c r="T2505" s="56">
        <f t="shared" si="440"/>
        <v>2</v>
      </c>
      <c r="U2505" s="57">
        <f t="shared" si="440"/>
        <v>2</v>
      </c>
      <c r="V2505" s="51" t="str">
        <f t="shared" si="441"/>
        <v>Lost Customers</v>
      </c>
    </row>
    <row r="2506" spans="2:22" x14ac:dyDescent="0.25">
      <c r="B2506" t="s">
        <v>2544</v>
      </c>
      <c r="C2506" s="40">
        <v>45792</v>
      </c>
      <c r="D2506" s="2">
        <v>4</v>
      </c>
      <c r="E2506" s="4">
        <v>3762.31</v>
      </c>
      <c r="F2506" s="4"/>
      <c r="G2506" s="4" t="str">
        <f t="shared" si="431"/>
        <v>C03982</v>
      </c>
      <c r="H2506" s="40">
        <f t="shared" si="432"/>
        <v>45792</v>
      </c>
      <c r="I2506" s="2">
        <f t="shared" si="433"/>
        <v>4</v>
      </c>
      <c r="J2506" s="4">
        <f t="shared" si="434"/>
        <v>3762.31</v>
      </c>
      <c r="K2506">
        <f t="shared" si="435"/>
        <v>3</v>
      </c>
      <c r="L2506">
        <f t="shared" si="436"/>
        <v>5</v>
      </c>
      <c r="M2506">
        <f t="shared" si="437"/>
        <v>5</v>
      </c>
      <c r="N2506" s="53">
        <f t="shared" si="438"/>
        <v>4.333333333333333</v>
      </c>
      <c r="S2506" s="55" t="str">
        <f t="shared" si="439"/>
        <v>C03982</v>
      </c>
      <c r="T2506" s="56">
        <f t="shared" si="440"/>
        <v>4.333333333333333</v>
      </c>
      <c r="U2506" s="57">
        <f t="shared" si="440"/>
        <v>4.333333333333333</v>
      </c>
      <c r="V2506" s="51" t="str">
        <f t="shared" si="441"/>
        <v>Champions</v>
      </c>
    </row>
    <row r="2507" spans="2:22" x14ac:dyDescent="0.25">
      <c r="B2507" t="s">
        <v>2545</v>
      </c>
      <c r="C2507" s="40">
        <v>45961</v>
      </c>
      <c r="D2507" s="2">
        <v>1</v>
      </c>
      <c r="E2507" s="4">
        <v>38.369999999999997</v>
      </c>
      <c r="F2507" s="4"/>
      <c r="G2507" s="4" t="str">
        <f t="shared" si="431"/>
        <v>C03984</v>
      </c>
      <c r="H2507" s="40">
        <f t="shared" si="432"/>
        <v>45961</v>
      </c>
      <c r="I2507" s="2">
        <f t="shared" si="433"/>
        <v>1</v>
      </c>
      <c r="J2507" s="4">
        <f t="shared" si="434"/>
        <v>38.369999999999997</v>
      </c>
      <c r="K2507">
        <f t="shared" si="435"/>
        <v>5</v>
      </c>
      <c r="L2507">
        <f t="shared" si="436"/>
        <v>3</v>
      </c>
      <c r="M2507">
        <f t="shared" si="437"/>
        <v>1</v>
      </c>
      <c r="N2507" s="53">
        <f t="shared" si="438"/>
        <v>3</v>
      </c>
      <c r="S2507" s="55" t="str">
        <f t="shared" si="439"/>
        <v>C03984</v>
      </c>
      <c r="T2507" s="56">
        <f t="shared" si="440"/>
        <v>3</v>
      </c>
      <c r="U2507" s="57">
        <f t="shared" si="440"/>
        <v>3</v>
      </c>
      <c r="V2507" s="51" t="str">
        <f t="shared" si="441"/>
        <v>At Risk Customers</v>
      </c>
    </row>
    <row r="2508" spans="2:22" x14ac:dyDescent="0.25">
      <c r="B2508" t="s">
        <v>2546</v>
      </c>
      <c r="C2508" s="40">
        <v>45614</v>
      </c>
      <c r="D2508" s="2">
        <v>2</v>
      </c>
      <c r="E2508" s="4">
        <v>2877.47</v>
      </c>
      <c r="F2508" s="4"/>
      <c r="G2508" s="4" t="str">
        <f t="shared" si="431"/>
        <v>C03987</v>
      </c>
      <c r="H2508" s="40">
        <f t="shared" si="432"/>
        <v>45614</v>
      </c>
      <c r="I2508" s="2">
        <f t="shared" si="433"/>
        <v>2</v>
      </c>
      <c r="J2508" s="4">
        <f t="shared" si="434"/>
        <v>2877.47</v>
      </c>
      <c r="K2508">
        <f t="shared" si="435"/>
        <v>3</v>
      </c>
      <c r="L2508">
        <f t="shared" si="436"/>
        <v>4</v>
      </c>
      <c r="M2508">
        <f t="shared" si="437"/>
        <v>4</v>
      </c>
      <c r="N2508" s="53">
        <f t="shared" si="438"/>
        <v>3.6666666666666665</v>
      </c>
      <c r="S2508" s="55" t="str">
        <f t="shared" si="439"/>
        <v>C03987</v>
      </c>
      <c r="T2508" s="56">
        <f t="shared" si="440"/>
        <v>3.6666666666666665</v>
      </c>
      <c r="U2508" s="57">
        <f t="shared" si="440"/>
        <v>3.6666666666666665</v>
      </c>
      <c r="V2508" s="51" t="str">
        <f t="shared" si="441"/>
        <v>Loyal or Potential Loyalists</v>
      </c>
    </row>
    <row r="2509" spans="2:22" x14ac:dyDescent="0.25">
      <c r="B2509" t="s">
        <v>2547</v>
      </c>
      <c r="C2509" s="40">
        <v>44962</v>
      </c>
      <c r="D2509" s="2">
        <v>1</v>
      </c>
      <c r="E2509" s="4">
        <v>82.69</v>
      </c>
      <c r="F2509" s="4"/>
      <c r="G2509" s="4" t="str">
        <f t="shared" si="431"/>
        <v>C03988</v>
      </c>
      <c r="H2509" s="40">
        <f t="shared" si="432"/>
        <v>44962</v>
      </c>
      <c r="I2509" s="2">
        <f t="shared" si="433"/>
        <v>1</v>
      </c>
      <c r="J2509" s="4">
        <f t="shared" si="434"/>
        <v>82.69</v>
      </c>
      <c r="K2509">
        <f t="shared" si="435"/>
        <v>1</v>
      </c>
      <c r="L2509">
        <f t="shared" si="436"/>
        <v>3</v>
      </c>
      <c r="M2509">
        <f t="shared" si="437"/>
        <v>1</v>
      </c>
      <c r="N2509" s="53">
        <f t="shared" si="438"/>
        <v>1.6666666666666667</v>
      </c>
      <c r="S2509" s="55" t="str">
        <f t="shared" si="439"/>
        <v>C03988</v>
      </c>
      <c r="T2509" s="56">
        <f t="shared" si="440"/>
        <v>1.6666666666666667</v>
      </c>
      <c r="U2509" s="57">
        <f t="shared" si="440"/>
        <v>1.6666666666666667</v>
      </c>
      <c r="V2509" s="51" t="str">
        <f t="shared" si="441"/>
        <v>Lost Customers</v>
      </c>
    </row>
    <row r="2510" spans="2:22" x14ac:dyDescent="0.25">
      <c r="B2510" t="s">
        <v>2548</v>
      </c>
      <c r="C2510" s="40">
        <v>45609</v>
      </c>
      <c r="D2510" s="2">
        <v>2</v>
      </c>
      <c r="E2510" s="4">
        <v>817.68</v>
      </c>
      <c r="F2510" s="4"/>
      <c r="G2510" s="4" t="str">
        <f t="shared" si="431"/>
        <v>C03989</v>
      </c>
      <c r="H2510" s="40">
        <f t="shared" si="432"/>
        <v>45609</v>
      </c>
      <c r="I2510" s="2">
        <f t="shared" si="433"/>
        <v>2</v>
      </c>
      <c r="J2510" s="4">
        <f t="shared" si="434"/>
        <v>817.68</v>
      </c>
      <c r="K2510">
        <f t="shared" si="435"/>
        <v>3</v>
      </c>
      <c r="L2510">
        <f t="shared" si="436"/>
        <v>4</v>
      </c>
      <c r="M2510">
        <f t="shared" si="437"/>
        <v>3</v>
      </c>
      <c r="N2510" s="53">
        <f t="shared" si="438"/>
        <v>3.3333333333333335</v>
      </c>
      <c r="S2510" s="55" t="str">
        <f t="shared" si="439"/>
        <v>C03989</v>
      </c>
      <c r="T2510" s="56">
        <f t="shared" si="440"/>
        <v>3.3333333333333335</v>
      </c>
      <c r="U2510" s="57">
        <f t="shared" si="440"/>
        <v>3.3333333333333335</v>
      </c>
      <c r="V2510" s="51" t="str">
        <f t="shared" si="441"/>
        <v>Loyal or Potential Loyalists</v>
      </c>
    </row>
    <row r="2511" spans="2:22" x14ac:dyDescent="0.25">
      <c r="B2511" t="s">
        <v>2549</v>
      </c>
      <c r="C2511" s="40">
        <v>45028</v>
      </c>
      <c r="D2511" s="2">
        <v>1</v>
      </c>
      <c r="E2511" s="4">
        <v>90.94</v>
      </c>
      <c r="F2511" s="4"/>
      <c r="G2511" s="4" t="str">
        <f t="shared" si="431"/>
        <v>C03992</v>
      </c>
      <c r="H2511" s="40">
        <f t="shared" si="432"/>
        <v>45028</v>
      </c>
      <c r="I2511" s="2">
        <f t="shared" si="433"/>
        <v>1</v>
      </c>
      <c r="J2511" s="4">
        <f t="shared" si="434"/>
        <v>90.94</v>
      </c>
      <c r="K2511">
        <f t="shared" si="435"/>
        <v>1</v>
      </c>
      <c r="L2511">
        <f t="shared" si="436"/>
        <v>3</v>
      </c>
      <c r="M2511">
        <f t="shared" si="437"/>
        <v>1</v>
      </c>
      <c r="N2511" s="53">
        <f t="shared" si="438"/>
        <v>1.6666666666666667</v>
      </c>
      <c r="S2511" s="55" t="str">
        <f t="shared" si="439"/>
        <v>C03992</v>
      </c>
      <c r="T2511" s="56">
        <f t="shared" si="440"/>
        <v>1.6666666666666667</v>
      </c>
      <c r="U2511" s="57">
        <f t="shared" si="440"/>
        <v>1.6666666666666667</v>
      </c>
      <c r="V2511" s="51" t="str">
        <f t="shared" si="441"/>
        <v>Lost Customers</v>
      </c>
    </row>
    <row r="2512" spans="2:22" x14ac:dyDescent="0.25">
      <c r="B2512" t="s">
        <v>2550</v>
      </c>
      <c r="C2512" s="40">
        <v>45640</v>
      </c>
      <c r="D2512" s="2">
        <v>2</v>
      </c>
      <c r="E2512" s="4">
        <v>801.91</v>
      </c>
      <c r="F2512" s="4"/>
      <c r="G2512" s="4" t="str">
        <f t="shared" si="431"/>
        <v>C03997</v>
      </c>
      <c r="H2512" s="40">
        <f t="shared" si="432"/>
        <v>45640</v>
      </c>
      <c r="I2512" s="2">
        <f t="shared" si="433"/>
        <v>2</v>
      </c>
      <c r="J2512" s="4">
        <f t="shared" si="434"/>
        <v>801.91</v>
      </c>
      <c r="K2512">
        <f t="shared" si="435"/>
        <v>3</v>
      </c>
      <c r="L2512">
        <f t="shared" si="436"/>
        <v>4</v>
      </c>
      <c r="M2512">
        <f t="shared" si="437"/>
        <v>3</v>
      </c>
      <c r="N2512" s="53">
        <f t="shared" si="438"/>
        <v>3.3333333333333335</v>
      </c>
      <c r="S2512" s="55" t="str">
        <f t="shared" si="439"/>
        <v>C03997</v>
      </c>
      <c r="T2512" s="56">
        <f t="shared" si="440"/>
        <v>3.3333333333333335</v>
      </c>
      <c r="U2512" s="57">
        <f t="shared" si="440"/>
        <v>3.3333333333333335</v>
      </c>
      <c r="V2512" s="51" t="str">
        <f t="shared" si="441"/>
        <v>Loyal or Potential Loyalists</v>
      </c>
    </row>
    <row r="2513" spans="2:22" x14ac:dyDescent="0.25">
      <c r="B2513" t="s">
        <v>2551</v>
      </c>
      <c r="C2513" s="40">
        <v>45505</v>
      </c>
      <c r="D2513" s="2">
        <v>4</v>
      </c>
      <c r="E2513" s="4">
        <v>4895.28</v>
      </c>
      <c r="F2513" s="4"/>
      <c r="G2513" s="4" t="str">
        <f t="shared" si="431"/>
        <v>C03998</v>
      </c>
      <c r="H2513" s="40">
        <f t="shared" si="432"/>
        <v>45505</v>
      </c>
      <c r="I2513" s="2">
        <f t="shared" si="433"/>
        <v>4</v>
      </c>
      <c r="J2513" s="4">
        <f t="shared" si="434"/>
        <v>4895.28</v>
      </c>
      <c r="K2513">
        <f t="shared" si="435"/>
        <v>2</v>
      </c>
      <c r="L2513">
        <f t="shared" si="436"/>
        <v>5</v>
      </c>
      <c r="M2513">
        <f t="shared" si="437"/>
        <v>5</v>
      </c>
      <c r="N2513" s="53">
        <f t="shared" si="438"/>
        <v>4</v>
      </c>
      <c r="S2513" s="55" t="str">
        <f t="shared" si="439"/>
        <v>C03998</v>
      </c>
      <c r="T2513" s="56">
        <f t="shared" si="440"/>
        <v>4</v>
      </c>
      <c r="U2513" s="57">
        <f t="shared" si="440"/>
        <v>4</v>
      </c>
      <c r="V2513" s="51" t="str">
        <f t="shared" si="441"/>
        <v>Loyal or Potential Loyalists</v>
      </c>
    </row>
    <row r="2514" spans="2:22" x14ac:dyDescent="0.25">
      <c r="B2514" t="s">
        <v>2552</v>
      </c>
      <c r="C2514" s="40">
        <v>45613</v>
      </c>
      <c r="D2514" s="2">
        <v>2</v>
      </c>
      <c r="E2514" s="4">
        <v>6065.93</v>
      </c>
      <c r="F2514" s="4"/>
      <c r="G2514" s="4" t="str">
        <f t="shared" si="431"/>
        <v>C04000</v>
      </c>
      <c r="H2514" s="40">
        <f t="shared" si="432"/>
        <v>45613</v>
      </c>
      <c r="I2514" s="2">
        <f t="shared" si="433"/>
        <v>2</v>
      </c>
      <c r="J2514" s="4">
        <f t="shared" si="434"/>
        <v>6065.93</v>
      </c>
      <c r="K2514">
        <f t="shared" si="435"/>
        <v>3</v>
      </c>
      <c r="L2514">
        <f t="shared" si="436"/>
        <v>4</v>
      </c>
      <c r="M2514">
        <f t="shared" si="437"/>
        <v>5</v>
      </c>
      <c r="N2514" s="53">
        <f t="shared" si="438"/>
        <v>4</v>
      </c>
      <c r="S2514" s="55" t="str">
        <f t="shared" si="439"/>
        <v>C04000</v>
      </c>
      <c r="T2514" s="56">
        <f t="shared" si="440"/>
        <v>4</v>
      </c>
      <c r="U2514" s="57">
        <f t="shared" si="440"/>
        <v>4</v>
      </c>
      <c r="V2514" s="51" t="str">
        <f t="shared" si="441"/>
        <v>Loyal or Potential Loyalists</v>
      </c>
    </row>
    <row r="2515" spans="2:22" x14ac:dyDescent="0.25">
      <c r="B2515" t="s">
        <v>2553</v>
      </c>
      <c r="C2515" s="40">
        <v>45867</v>
      </c>
      <c r="D2515" s="2">
        <v>5</v>
      </c>
      <c r="E2515" s="4">
        <v>1457.57</v>
      </c>
      <c r="F2515" s="4"/>
      <c r="G2515" s="4" t="str">
        <f t="shared" si="431"/>
        <v>C04001</v>
      </c>
      <c r="H2515" s="40">
        <f t="shared" si="432"/>
        <v>45867</v>
      </c>
      <c r="I2515" s="2">
        <f t="shared" si="433"/>
        <v>5</v>
      </c>
      <c r="J2515" s="4">
        <f t="shared" si="434"/>
        <v>1457.57</v>
      </c>
      <c r="K2515">
        <f t="shared" si="435"/>
        <v>4</v>
      </c>
      <c r="L2515">
        <f t="shared" si="436"/>
        <v>5</v>
      </c>
      <c r="M2515">
        <f t="shared" si="437"/>
        <v>4</v>
      </c>
      <c r="N2515" s="53">
        <f t="shared" si="438"/>
        <v>4.333333333333333</v>
      </c>
      <c r="S2515" s="55" t="str">
        <f t="shared" si="439"/>
        <v>C04001</v>
      </c>
      <c r="T2515" s="56">
        <f t="shared" si="440"/>
        <v>4.333333333333333</v>
      </c>
      <c r="U2515" s="57">
        <f t="shared" si="440"/>
        <v>4.333333333333333</v>
      </c>
      <c r="V2515" s="51" t="str">
        <f t="shared" si="441"/>
        <v>Champions</v>
      </c>
    </row>
    <row r="2516" spans="2:22" x14ac:dyDescent="0.25">
      <c r="B2516" t="s">
        <v>2554</v>
      </c>
      <c r="C2516" s="40">
        <v>45196</v>
      </c>
      <c r="D2516" s="2">
        <v>2</v>
      </c>
      <c r="E2516" s="4">
        <v>322.76</v>
      </c>
      <c r="F2516" s="4"/>
      <c r="G2516" s="4" t="str">
        <f t="shared" si="431"/>
        <v>C04002</v>
      </c>
      <c r="H2516" s="40">
        <f t="shared" si="432"/>
        <v>45196</v>
      </c>
      <c r="I2516" s="2">
        <f t="shared" si="433"/>
        <v>2</v>
      </c>
      <c r="J2516" s="4">
        <f t="shared" si="434"/>
        <v>322.76</v>
      </c>
      <c r="K2516">
        <f t="shared" si="435"/>
        <v>1</v>
      </c>
      <c r="L2516">
        <f t="shared" si="436"/>
        <v>4</v>
      </c>
      <c r="M2516">
        <f t="shared" si="437"/>
        <v>2</v>
      </c>
      <c r="N2516" s="53">
        <f t="shared" si="438"/>
        <v>2.3333333333333335</v>
      </c>
      <c r="S2516" s="55" t="str">
        <f t="shared" si="439"/>
        <v>C04002</v>
      </c>
      <c r="T2516" s="56">
        <f t="shared" si="440"/>
        <v>2.3333333333333335</v>
      </c>
      <c r="U2516" s="57">
        <f t="shared" si="440"/>
        <v>2.3333333333333335</v>
      </c>
      <c r="V2516" s="51" t="str">
        <f t="shared" si="441"/>
        <v>At Risk Customers</v>
      </c>
    </row>
    <row r="2517" spans="2:22" x14ac:dyDescent="0.25">
      <c r="B2517" t="s">
        <v>2555</v>
      </c>
      <c r="C2517" s="40">
        <v>45102</v>
      </c>
      <c r="D2517" s="2">
        <v>2</v>
      </c>
      <c r="E2517" s="4">
        <v>156.62</v>
      </c>
      <c r="F2517" s="4"/>
      <c r="G2517" s="4" t="str">
        <f t="shared" si="431"/>
        <v>C04003</v>
      </c>
      <c r="H2517" s="40">
        <f t="shared" si="432"/>
        <v>45102</v>
      </c>
      <c r="I2517" s="2">
        <f t="shared" si="433"/>
        <v>2</v>
      </c>
      <c r="J2517" s="4">
        <f t="shared" si="434"/>
        <v>156.62</v>
      </c>
      <c r="K2517">
        <f t="shared" si="435"/>
        <v>1</v>
      </c>
      <c r="L2517">
        <f t="shared" si="436"/>
        <v>4</v>
      </c>
      <c r="M2517">
        <f t="shared" si="437"/>
        <v>1</v>
      </c>
      <c r="N2517" s="53">
        <f t="shared" si="438"/>
        <v>2</v>
      </c>
      <c r="S2517" s="55" t="str">
        <f t="shared" si="439"/>
        <v>C04003</v>
      </c>
      <c r="T2517" s="56">
        <f t="shared" si="440"/>
        <v>2</v>
      </c>
      <c r="U2517" s="57">
        <f t="shared" si="440"/>
        <v>2</v>
      </c>
      <c r="V2517" s="51" t="str">
        <f t="shared" si="441"/>
        <v>Lost Customers</v>
      </c>
    </row>
    <row r="2518" spans="2:22" x14ac:dyDescent="0.25">
      <c r="B2518" t="s">
        <v>2556</v>
      </c>
      <c r="C2518" s="40">
        <v>45731</v>
      </c>
      <c r="D2518" s="2">
        <v>1</v>
      </c>
      <c r="E2518" s="4">
        <v>945.15</v>
      </c>
      <c r="F2518" s="4"/>
      <c r="G2518" s="4" t="str">
        <f t="shared" si="431"/>
        <v>C04004</v>
      </c>
      <c r="H2518" s="40">
        <f t="shared" si="432"/>
        <v>45731</v>
      </c>
      <c r="I2518" s="2">
        <f t="shared" si="433"/>
        <v>1</v>
      </c>
      <c r="J2518" s="4">
        <f t="shared" si="434"/>
        <v>945.15</v>
      </c>
      <c r="K2518">
        <f t="shared" si="435"/>
        <v>3</v>
      </c>
      <c r="L2518">
        <f t="shared" si="436"/>
        <v>3</v>
      </c>
      <c r="M2518">
        <f t="shared" si="437"/>
        <v>3</v>
      </c>
      <c r="N2518" s="53">
        <f t="shared" si="438"/>
        <v>3</v>
      </c>
      <c r="S2518" s="55" t="str">
        <f t="shared" si="439"/>
        <v>C04004</v>
      </c>
      <c r="T2518" s="56">
        <f t="shared" si="440"/>
        <v>3</v>
      </c>
      <c r="U2518" s="57">
        <f t="shared" si="440"/>
        <v>3</v>
      </c>
      <c r="V2518" s="51" t="str">
        <f t="shared" si="441"/>
        <v>At Risk Customers</v>
      </c>
    </row>
    <row r="2519" spans="2:22" x14ac:dyDescent="0.25">
      <c r="B2519" t="s">
        <v>2557</v>
      </c>
      <c r="C2519" s="40">
        <v>45437</v>
      </c>
      <c r="D2519" s="2">
        <v>1</v>
      </c>
      <c r="E2519" s="4">
        <v>478.98</v>
      </c>
      <c r="F2519" s="4"/>
      <c r="G2519" s="4" t="str">
        <f t="shared" si="431"/>
        <v>C04006</v>
      </c>
      <c r="H2519" s="40">
        <f t="shared" si="432"/>
        <v>45437</v>
      </c>
      <c r="I2519" s="2">
        <f t="shared" si="433"/>
        <v>1</v>
      </c>
      <c r="J2519" s="4">
        <f t="shared" si="434"/>
        <v>478.98</v>
      </c>
      <c r="K2519">
        <f t="shared" si="435"/>
        <v>2</v>
      </c>
      <c r="L2519">
        <f t="shared" si="436"/>
        <v>3</v>
      </c>
      <c r="M2519">
        <f t="shared" si="437"/>
        <v>3</v>
      </c>
      <c r="N2519" s="53">
        <f t="shared" si="438"/>
        <v>2.6666666666666665</v>
      </c>
      <c r="S2519" s="55" t="str">
        <f t="shared" si="439"/>
        <v>C04006</v>
      </c>
      <c r="T2519" s="56">
        <f t="shared" si="440"/>
        <v>2.6666666666666665</v>
      </c>
      <c r="U2519" s="57">
        <f t="shared" si="440"/>
        <v>2.6666666666666665</v>
      </c>
      <c r="V2519" s="51" t="str">
        <f t="shared" si="441"/>
        <v>At Risk Customers</v>
      </c>
    </row>
    <row r="2520" spans="2:22" x14ac:dyDescent="0.25">
      <c r="B2520" t="s">
        <v>2558</v>
      </c>
      <c r="C2520" s="40">
        <v>45564</v>
      </c>
      <c r="D2520" s="2">
        <v>2</v>
      </c>
      <c r="E2520" s="4">
        <v>1483.02</v>
      </c>
      <c r="F2520" s="4"/>
      <c r="G2520" s="4" t="str">
        <f t="shared" si="431"/>
        <v>C04007</v>
      </c>
      <c r="H2520" s="40">
        <f t="shared" si="432"/>
        <v>45564</v>
      </c>
      <c r="I2520" s="2">
        <f t="shared" si="433"/>
        <v>2</v>
      </c>
      <c r="J2520" s="4">
        <f t="shared" si="434"/>
        <v>1483.02</v>
      </c>
      <c r="K2520">
        <f t="shared" si="435"/>
        <v>2</v>
      </c>
      <c r="L2520">
        <f t="shared" si="436"/>
        <v>4</v>
      </c>
      <c r="M2520">
        <f t="shared" si="437"/>
        <v>4</v>
      </c>
      <c r="N2520" s="53">
        <f t="shared" si="438"/>
        <v>3.3333333333333335</v>
      </c>
      <c r="S2520" s="55" t="str">
        <f t="shared" si="439"/>
        <v>C04007</v>
      </c>
      <c r="T2520" s="56">
        <f t="shared" si="440"/>
        <v>3.3333333333333335</v>
      </c>
      <c r="U2520" s="57">
        <f t="shared" si="440"/>
        <v>3.3333333333333335</v>
      </c>
      <c r="V2520" s="51" t="str">
        <f t="shared" si="441"/>
        <v>Loyal or Potential Loyalists</v>
      </c>
    </row>
    <row r="2521" spans="2:22" x14ac:dyDescent="0.25">
      <c r="B2521" t="s">
        <v>2559</v>
      </c>
      <c r="C2521" s="40">
        <v>45706</v>
      </c>
      <c r="D2521" s="2">
        <v>1</v>
      </c>
      <c r="E2521" s="4">
        <v>961.2</v>
      </c>
      <c r="F2521" s="4"/>
      <c r="G2521" s="4" t="str">
        <f t="shared" si="431"/>
        <v>C04010</v>
      </c>
      <c r="H2521" s="40">
        <f t="shared" si="432"/>
        <v>45706</v>
      </c>
      <c r="I2521" s="2">
        <f t="shared" si="433"/>
        <v>1</v>
      </c>
      <c r="J2521" s="4">
        <f t="shared" si="434"/>
        <v>961.2</v>
      </c>
      <c r="K2521">
        <f t="shared" si="435"/>
        <v>3</v>
      </c>
      <c r="L2521">
        <f t="shared" si="436"/>
        <v>3</v>
      </c>
      <c r="M2521">
        <f t="shared" si="437"/>
        <v>3</v>
      </c>
      <c r="N2521" s="53">
        <f t="shared" si="438"/>
        <v>3</v>
      </c>
      <c r="S2521" s="55" t="str">
        <f t="shared" si="439"/>
        <v>C04010</v>
      </c>
      <c r="T2521" s="56">
        <f t="shared" si="440"/>
        <v>3</v>
      </c>
      <c r="U2521" s="57">
        <f t="shared" si="440"/>
        <v>3</v>
      </c>
      <c r="V2521" s="51" t="str">
        <f t="shared" si="441"/>
        <v>At Risk Customers</v>
      </c>
    </row>
    <row r="2522" spans="2:22" x14ac:dyDescent="0.25">
      <c r="B2522" t="s">
        <v>2560</v>
      </c>
      <c r="C2522" s="40">
        <v>45666</v>
      </c>
      <c r="D2522" s="2">
        <v>1</v>
      </c>
      <c r="E2522" s="4">
        <v>89.83</v>
      </c>
      <c r="F2522" s="4"/>
      <c r="G2522" s="4" t="str">
        <f t="shared" si="431"/>
        <v>C04011</v>
      </c>
      <c r="H2522" s="40">
        <f t="shared" si="432"/>
        <v>45666</v>
      </c>
      <c r="I2522" s="2">
        <f t="shared" si="433"/>
        <v>1</v>
      </c>
      <c r="J2522" s="4">
        <f t="shared" si="434"/>
        <v>89.83</v>
      </c>
      <c r="K2522">
        <f t="shared" si="435"/>
        <v>3</v>
      </c>
      <c r="L2522">
        <f t="shared" si="436"/>
        <v>3</v>
      </c>
      <c r="M2522">
        <f t="shared" si="437"/>
        <v>1</v>
      </c>
      <c r="N2522" s="53">
        <f t="shared" si="438"/>
        <v>2.3333333333333335</v>
      </c>
      <c r="S2522" s="55" t="str">
        <f t="shared" si="439"/>
        <v>C04011</v>
      </c>
      <c r="T2522" s="56">
        <f t="shared" si="440"/>
        <v>2.3333333333333335</v>
      </c>
      <c r="U2522" s="57">
        <f t="shared" si="440"/>
        <v>2.3333333333333335</v>
      </c>
      <c r="V2522" s="51" t="str">
        <f t="shared" si="441"/>
        <v>At Risk Customers</v>
      </c>
    </row>
    <row r="2523" spans="2:22" x14ac:dyDescent="0.25">
      <c r="B2523" t="s">
        <v>2561</v>
      </c>
      <c r="C2523" s="40">
        <v>45885</v>
      </c>
      <c r="D2523" s="2">
        <v>1</v>
      </c>
      <c r="E2523" s="4">
        <v>284.54000000000002</v>
      </c>
      <c r="F2523" s="4"/>
      <c r="G2523" s="4" t="str">
        <f t="shared" si="431"/>
        <v>C04013</v>
      </c>
      <c r="H2523" s="40">
        <f t="shared" si="432"/>
        <v>45885</v>
      </c>
      <c r="I2523" s="2">
        <f t="shared" si="433"/>
        <v>1</v>
      </c>
      <c r="J2523" s="4">
        <f t="shared" si="434"/>
        <v>284.54000000000002</v>
      </c>
      <c r="K2523">
        <f t="shared" si="435"/>
        <v>4</v>
      </c>
      <c r="L2523">
        <f t="shared" si="436"/>
        <v>3</v>
      </c>
      <c r="M2523">
        <f t="shared" si="437"/>
        <v>2</v>
      </c>
      <c r="N2523" s="53">
        <f t="shared" si="438"/>
        <v>3</v>
      </c>
      <c r="S2523" s="55" t="str">
        <f t="shared" si="439"/>
        <v>C04013</v>
      </c>
      <c r="T2523" s="56">
        <f t="shared" si="440"/>
        <v>3</v>
      </c>
      <c r="U2523" s="57">
        <f t="shared" si="440"/>
        <v>3</v>
      </c>
      <c r="V2523" s="51" t="str">
        <f t="shared" si="441"/>
        <v>At Risk Customers</v>
      </c>
    </row>
    <row r="2524" spans="2:22" x14ac:dyDescent="0.25">
      <c r="B2524" t="s">
        <v>2562</v>
      </c>
      <c r="C2524" s="40">
        <v>46020</v>
      </c>
      <c r="D2524" s="2">
        <v>2</v>
      </c>
      <c r="E2524" s="4">
        <v>1232.75</v>
      </c>
      <c r="F2524" s="4"/>
      <c r="G2524" s="4" t="str">
        <f t="shared" si="431"/>
        <v>C04014</v>
      </c>
      <c r="H2524" s="40">
        <f t="shared" si="432"/>
        <v>46020</v>
      </c>
      <c r="I2524" s="2">
        <f t="shared" si="433"/>
        <v>2</v>
      </c>
      <c r="J2524" s="4">
        <f t="shared" si="434"/>
        <v>1232.75</v>
      </c>
      <c r="K2524">
        <f t="shared" si="435"/>
        <v>5</v>
      </c>
      <c r="L2524">
        <f t="shared" si="436"/>
        <v>4</v>
      </c>
      <c r="M2524">
        <f t="shared" si="437"/>
        <v>4</v>
      </c>
      <c r="N2524" s="53">
        <f t="shared" si="438"/>
        <v>4.333333333333333</v>
      </c>
      <c r="S2524" s="55" t="str">
        <f t="shared" si="439"/>
        <v>C04014</v>
      </c>
      <c r="T2524" s="56">
        <f t="shared" si="440"/>
        <v>4.333333333333333</v>
      </c>
      <c r="U2524" s="57">
        <f t="shared" si="440"/>
        <v>4.333333333333333</v>
      </c>
      <c r="V2524" s="51" t="str">
        <f t="shared" si="441"/>
        <v>Champions</v>
      </c>
    </row>
    <row r="2525" spans="2:22" x14ac:dyDescent="0.25">
      <c r="B2525" t="s">
        <v>2563</v>
      </c>
      <c r="C2525" s="40">
        <v>45494</v>
      </c>
      <c r="D2525" s="2">
        <v>2</v>
      </c>
      <c r="E2525" s="4">
        <v>514.42999999999995</v>
      </c>
      <c r="F2525" s="4"/>
      <c r="G2525" s="4" t="str">
        <f t="shared" si="431"/>
        <v>C04015</v>
      </c>
      <c r="H2525" s="40">
        <f t="shared" si="432"/>
        <v>45494</v>
      </c>
      <c r="I2525" s="2">
        <f t="shared" si="433"/>
        <v>2</v>
      </c>
      <c r="J2525" s="4">
        <f t="shared" si="434"/>
        <v>514.42999999999995</v>
      </c>
      <c r="K2525">
        <f t="shared" si="435"/>
        <v>2</v>
      </c>
      <c r="L2525">
        <f t="shared" si="436"/>
        <v>4</v>
      </c>
      <c r="M2525">
        <f t="shared" si="437"/>
        <v>3</v>
      </c>
      <c r="N2525" s="53">
        <f t="shared" si="438"/>
        <v>3</v>
      </c>
      <c r="S2525" s="55" t="str">
        <f t="shared" si="439"/>
        <v>C04015</v>
      </c>
      <c r="T2525" s="56">
        <f t="shared" si="440"/>
        <v>3</v>
      </c>
      <c r="U2525" s="57">
        <f t="shared" si="440"/>
        <v>3</v>
      </c>
      <c r="V2525" s="51" t="str">
        <f t="shared" si="441"/>
        <v>At Risk Customers</v>
      </c>
    </row>
    <row r="2526" spans="2:22" x14ac:dyDescent="0.25">
      <c r="B2526" t="s">
        <v>2564</v>
      </c>
      <c r="C2526" s="40">
        <v>45774</v>
      </c>
      <c r="D2526" s="2">
        <v>2</v>
      </c>
      <c r="E2526" s="4">
        <v>801.68</v>
      </c>
      <c r="F2526" s="4"/>
      <c r="G2526" s="4" t="str">
        <f t="shared" si="431"/>
        <v>C04019</v>
      </c>
      <c r="H2526" s="40">
        <f t="shared" si="432"/>
        <v>45774</v>
      </c>
      <c r="I2526" s="2">
        <f t="shared" si="433"/>
        <v>2</v>
      </c>
      <c r="J2526" s="4">
        <f t="shared" si="434"/>
        <v>801.68</v>
      </c>
      <c r="K2526">
        <f t="shared" si="435"/>
        <v>3</v>
      </c>
      <c r="L2526">
        <f t="shared" si="436"/>
        <v>4</v>
      </c>
      <c r="M2526">
        <f t="shared" si="437"/>
        <v>3</v>
      </c>
      <c r="N2526" s="53">
        <f t="shared" si="438"/>
        <v>3.3333333333333335</v>
      </c>
      <c r="S2526" s="55" t="str">
        <f t="shared" si="439"/>
        <v>C04019</v>
      </c>
      <c r="T2526" s="56">
        <f t="shared" si="440"/>
        <v>3.3333333333333335</v>
      </c>
      <c r="U2526" s="57">
        <f t="shared" si="440"/>
        <v>3.3333333333333335</v>
      </c>
      <c r="V2526" s="51" t="str">
        <f t="shared" si="441"/>
        <v>Loyal or Potential Loyalists</v>
      </c>
    </row>
    <row r="2527" spans="2:22" x14ac:dyDescent="0.25">
      <c r="B2527" t="s">
        <v>2565</v>
      </c>
      <c r="C2527" s="40">
        <v>45985</v>
      </c>
      <c r="D2527" s="2">
        <v>2</v>
      </c>
      <c r="E2527" s="4">
        <v>267.83</v>
      </c>
      <c r="F2527" s="4"/>
      <c r="G2527" s="4" t="str">
        <f t="shared" si="431"/>
        <v>C04020</v>
      </c>
      <c r="H2527" s="40">
        <f t="shared" si="432"/>
        <v>45985</v>
      </c>
      <c r="I2527" s="2">
        <f t="shared" si="433"/>
        <v>2</v>
      </c>
      <c r="J2527" s="4">
        <f t="shared" si="434"/>
        <v>267.83</v>
      </c>
      <c r="K2527">
        <f t="shared" si="435"/>
        <v>5</v>
      </c>
      <c r="L2527">
        <f t="shared" si="436"/>
        <v>4</v>
      </c>
      <c r="M2527">
        <f t="shared" si="437"/>
        <v>2</v>
      </c>
      <c r="N2527" s="53">
        <f t="shared" si="438"/>
        <v>3.6666666666666665</v>
      </c>
      <c r="S2527" s="55" t="str">
        <f t="shared" si="439"/>
        <v>C04020</v>
      </c>
      <c r="T2527" s="56">
        <f t="shared" si="440"/>
        <v>3.6666666666666665</v>
      </c>
      <c r="U2527" s="57">
        <f t="shared" si="440"/>
        <v>3.6666666666666665</v>
      </c>
      <c r="V2527" s="51" t="str">
        <f t="shared" si="441"/>
        <v>Loyal or Potential Loyalists</v>
      </c>
    </row>
    <row r="2528" spans="2:22" x14ac:dyDescent="0.25">
      <c r="B2528" t="s">
        <v>2566</v>
      </c>
      <c r="C2528" s="40">
        <v>45617</v>
      </c>
      <c r="D2528" s="2">
        <v>1</v>
      </c>
      <c r="E2528" s="4">
        <v>147.84</v>
      </c>
      <c r="F2528" s="4"/>
      <c r="G2528" s="4" t="str">
        <f t="shared" si="431"/>
        <v>C04021</v>
      </c>
      <c r="H2528" s="40">
        <f t="shared" si="432"/>
        <v>45617</v>
      </c>
      <c r="I2528" s="2">
        <f t="shared" si="433"/>
        <v>1</v>
      </c>
      <c r="J2528" s="4">
        <f t="shared" si="434"/>
        <v>147.84</v>
      </c>
      <c r="K2528">
        <f t="shared" si="435"/>
        <v>3</v>
      </c>
      <c r="L2528">
        <f t="shared" si="436"/>
        <v>3</v>
      </c>
      <c r="M2528">
        <f t="shared" si="437"/>
        <v>1</v>
      </c>
      <c r="N2528" s="53">
        <f t="shared" si="438"/>
        <v>2.3333333333333335</v>
      </c>
      <c r="S2528" s="55" t="str">
        <f t="shared" si="439"/>
        <v>C04021</v>
      </c>
      <c r="T2528" s="56">
        <f t="shared" si="440"/>
        <v>2.3333333333333335</v>
      </c>
      <c r="U2528" s="57">
        <f t="shared" si="440"/>
        <v>2.3333333333333335</v>
      </c>
      <c r="V2528" s="51" t="str">
        <f t="shared" si="441"/>
        <v>At Risk Customers</v>
      </c>
    </row>
    <row r="2529" spans="2:22" x14ac:dyDescent="0.25">
      <c r="B2529" t="s">
        <v>2567</v>
      </c>
      <c r="C2529" s="40">
        <v>45876</v>
      </c>
      <c r="D2529" s="2">
        <v>1</v>
      </c>
      <c r="E2529" s="4">
        <v>78.69</v>
      </c>
      <c r="F2529" s="4"/>
      <c r="G2529" s="4" t="str">
        <f t="shared" si="431"/>
        <v>C04022</v>
      </c>
      <c r="H2529" s="40">
        <f t="shared" si="432"/>
        <v>45876</v>
      </c>
      <c r="I2529" s="2">
        <f t="shared" si="433"/>
        <v>1</v>
      </c>
      <c r="J2529" s="4">
        <f t="shared" si="434"/>
        <v>78.69</v>
      </c>
      <c r="K2529">
        <f t="shared" si="435"/>
        <v>4</v>
      </c>
      <c r="L2529">
        <f t="shared" si="436"/>
        <v>3</v>
      </c>
      <c r="M2529">
        <f t="shared" si="437"/>
        <v>1</v>
      </c>
      <c r="N2529" s="53">
        <f t="shared" si="438"/>
        <v>2.6666666666666665</v>
      </c>
      <c r="S2529" s="55" t="str">
        <f t="shared" si="439"/>
        <v>C04022</v>
      </c>
      <c r="T2529" s="56">
        <f t="shared" si="440"/>
        <v>2.6666666666666665</v>
      </c>
      <c r="U2529" s="57">
        <f t="shared" si="440"/>
        <v>2.6666666666666665</v>
      </c>
      <c r="V2529" s="51" t="str">
        <f t="shared" si="441"/>
        <v>At Risk Customers</v>
      </c>
    </row>
    <row r="2530" spans="2:22" x14ac:dyDescent="0.25">
      <c r="B2530" t="s">
        <v>2568</v>
      </c>
      <c r="C2530" s="40">
        <v>46020</v>
      </c>
      <c r="D2530" s="2">
        <v>6</v>
      </c>
      <c r="E2530" s="4">
        <v>7279.77</v>
      </c>
      <c r="F2530" s="4"/>
      <c r="G2530" s="4" t="str">
        <f t="shared" si="431"/>
        <v>C04023</v>
      </c>
      <c r="H2530" s="40">
        <f t="shared" si="432"/>
        <v>46020</v>
      </c>
      <c r="I2530" s="2">
        <f t="shared" si="433"/>
        <v>6</v>
      </c>
      <c r="J2530" s="4">
        <f t="shared" si="434"/>
        <v>7279.77</v>
      </c>
      <c r="K2530">
        <f t="shared" si="435"/>
        <v>5</v>
      </c>
      <c r="L2530">
        <f t="shared" si="436"/>
        <v>5</v>
      </c>
      <c r="M2530">
        <f t="shared" si="437"/>
        <v>5</v>
      </c>
      <c r="N2530" s="53">
        <f t="shared" si="438"/>
        <v>5</v>
      </c>
      <c r="S2530" s="55" t="str">
        <f t="shared" si="439"/>
        <v>C04023</v>
      </c>
      <c r="T2530" s="56">
        <f t="shared" si="440"/>
        <v>5</v>
      </c>
      <c r="U2530" s="57">
        <f t="shared" si="440"/>
        <v>5</v>
      </c>
      <c r="V2530" s="51" t="str">
        <f t="shared" si="441"/>
        <v>Champions</v>
      </c>
    </row>
    <row r="2531" spans="2:22" x14ac:dyDescent="0.25">
      <c r="B2531" t="s">
        <v>2569</v>
      </c>
      <c r="C2531" s="40">
        <v>45484</v>
      </c>
      <c r="D2531" s="2">
        <v>1</v>
      </c>
      <c r="E2531" s="4">
        <v>331.16</v>
      </c>
      <c r="F2531" s="4"/>
      <c r="G2531" s="4" t="str">
        <f t="shared" si="431"/>
        <v>C04024</v>
      </c>
      <c r="H2531" s="40">
        <f t="shared" si="432"/>
        <v>45484</v>
      </c>
      <c r="I2531" s="2">
        <f t="shared" si="433"/>
        <v>1</v>
      </c>
      <c r="J2531" s="4">
        <f t="shared" si="434"/>
        <v>331.16</v>
      </c>
      <c r="K2531">
        <f t="shared" si="435"/>
        <v>2</v>
      </c>
      <c r="L2531">
        <f t="shared" si="436"/>
        <v>3</v>
      </c>
      <c r="M2531">
        <f t="shared" si="437"/>
        <v>2</v>
      </c>
      <c r="N2531" s="53">
        <f t="shared" si="438"/>
        <v>2.3333333333333335</v>
      </c>
      <c r="S2531" s="55" t="str">
        <f t="shared" si="439"/>
        <v>C04024</v>
      </c>
      <c r="T2531" s="56">
        <f t="shared" si="440"/>
        <v>2.3333333333333335</v>
      </c>
      <c r="U2531" s="57">
        <f t="shared" si="440"/>
        <v>2.3333333333333335</v>
      </c>
      <c r="V2531" s="51" t="str">
        <f t="shared" si="441"/>
        <v>At Risk Customers</v>
      </c>
    </row>
    <row r="2532" spans="2:22" x14ac:dyDescent="0.25">
      <c r="B2532" t="s">
        <v>2570</v>
      </c>
      <c r="C2532" s="40">
        <v>45522</v>
      </c>
      <c r="D2532" s="2">
        <v>1</v>
      </c>
      <c r="E2532" s="4">
        <v>4387.83</v>
      </c>
      <c r="F2532" s="4"/>
      <c r="G2532" s="4" t="str">
        <f t="shared" si="431"/>
        <v>C04030</v>
      </c>
      <c r="H2532" s="40">
        <f t="shared" si="432"/>
        <v>45522</v>
      </c>
      <c r="I2532" s="2">
        <f t="shared" si="433"/>
        <v>1</v>
      </c>
      <c r="J2532" s="4">
        <f t="shared" si="434"/>
        <v>4387.83</v>
      </c>
      <c r="K2532">
        <f t="shared" si="435"/>
        <v>2</v>
      </c>
      <c r="L2532">
        <f t="shared" si="436"/>
        <v>3</v>
      </c>
      <c r="M2532">
        <f t="shared" si="437"/>
        <v>5</v>
      </c>
      <c r="N2532" s="53">
        <f t="shared" si="438"/>
        <v>3.3333333333333335</v>
      </c>
      <c r="S2532" s="55" t="str">
        <f t="shared" si="439"/>
        <v>C04030</v>
      </c>
      <c r="T2532" s="56">
        <f t="shared" si="440"/>
        <v>3.3333333333333335</v>
      </c>
      <c r="U2532" s="57">
        <f t="shared" si="440"/>
        <v>3.3333333333333335</v>
      </c>
      <c r="V2532" s="51" t="str">
        <f t="shared" si="441"/>
        <v>Loyal or Potential Loyalists</v>
      </c>
    </row>
    <row r="2533" spans="2:22" x14ac:dyDescent="0.25">
      <c r="B2533" t="s">
        <v>2571</v>
      </c>
      <c r="C2533" s="40">
        <v>45603</v>
      </c>
      <c r="D2533" s="2">
        <v>2</v>
      </c>
      <c r="E2533" s="4">
        <v>1816.78</v>
      </c>
      <c r="F2533" s="4"/>
      <c r="G2533" s="4" t="str">
        <f t="shared" si="431"/>
        <v>C04031</v>
      </c>
      <c r="H2533" s="40">
        <f t="shared" si="432"/>
        <v>45603</v>
      </c>
      <c r="I2533" s="2">
        <f t="shared" si="433"/>
        <v>2</v>
      </c>
      <c r="J2533" s="4">
        <f t="shared" si="434"/>
        <v>1816.78</v>
      </c>
      <c r="K2533">
        <f t="shared" si="435"/>
        <v>3</v>
      </c>
      <c r="L2533">
        <f t="shared" si="436"/>
        <v>4</v>
      </c>
      <c r="M2533">
        <f t="shared" si="437"/>
        <v>4</v>
      </c>
      <c r="N2533" s="53">
        <f t="shared" si="438"/>
        <v>3.6666666666666665</v>
      </c>
      <c r="S2533" s="55" t="str">
        <f t="shared" si="439"/>
        <v>C04031</v>
      </c>
      <c r="T2533" s="56">
        <f t="shared" si="440"/>
        <v>3.6666666666666665</v>
      </c>
      <c r="U2533" s="57">
        <f t="shared" si="440"/>
        <v>3.6666666666666665</v>
      </c>
      <c r="V2533" s="51" t="str">
        <f t="shared" si="441"/>
        <v>Loyal or Potential Loyalists</v>
      </c>
    </row>
    <row r="2534" spans="2:22" x14ac:dyDescent="0.25">
      <c r="B2534" t="s">
        <v>2572</v>
      </c>
      <c r="C2534" s="40">
        <v>45937</v>
      </c>
      <c r="D2534" s="2">
        <v>9</v>
      </c>
      <c r="E2534" s="4">
        <v>5353.4</v>
      </c>
      <c r="F2534" s="4"/>
      <c r="G2534" s="4" t="str">
        <f t="shared" si="431"/>
        <v>C04032</v>
      </c>
      <c r="H2534" s="40">
        <f t="shared" si="432"/>
        <v>45937</v>
      </c>
      <c r="I2534" s="2">
        <f t="shared" si="433"/>
        <v>9</v>
      </c>
      <c r="J2534" s="4">
        <f t="shared" si="434"/>
        <v>5353.4</v>
      </c>
      <c r="K2534">
        <f t="shared" si="435"/>
        <v>4</v>
      </c>
      <c r="L2534">
        <f t="shared" si="436"/>
        <v>5</v>
      </c>
      <c r="M2534">
        <f t="shared" si="437"/>
        <v>5</v>
      </c>
      <c r="N2534" s="53">
        <f t="shared" si="438"/>
        <v>4.666666666666667</v>
      </c>
      <c r="S2534" s="55" t="str">
        <f t="shared" si="439"/>
        <v>C04032</v>
      </c>
      <c r="T2534" s="56">
        <f t="shared" si="440"/>
        <v>4.666666666666667</v>
      </c>
      <c r="U2534" s="57">
        <f t="shared" si="440"/>
        <v>4.666666666666667</v>
      </c>
      <c r="V2534" s="51" t="str">
        <f t="shared" si="441"/>
        <v>Champions</v>
      </c>
    </row>
    <row r="2535" spans="2:22" x14ac:dyDescent="0.25">
      <c r="B2535" t="s">
        <v>2573</v>
      </c>
      <c r="C2535" s="40">
        <v>45796</v>
      </c>
      <c r="D2535" s="2">
        <v>1</v>
      </c>
      <c r="E2535" s="4">
        <v>263.02999999999997</v>
      </c>
      <c r="F2535" s="4"/>
      <c r="G2535" s="4" t="str">
        <f t="shared" si="431"/>
        <v>C04035</v>
      </c>
      <c r="H2535" s="40">
        <f t="shared" si="432"/>
        <v>45796</v>
      </c>
      <c r="I2535" s="2">
        <f t="shared" si="433"/>
        <v>1</v>
      </c>
      <c r="J2535" s="4">
        <f t="shared" si="434"/>
        <v>263.02999999999997</v>
      </c>
      <c r="K2535">
        <f t="shared" si="435"/>
        <v>3</v>
      </c>
      <c r="L2535">
        <f t="shared" si="436"/>
        <v>3</v>
      </c>
      <c r="M2535">
        <f t="shared" si="437"/>
        <v>2</v>
      </c>
      <c r="N2535" s="53">
        <f t="shared" si="438"/>
        <v>2.6666666666666665</v>
      </c>
      <c r="S2535" s="55" t="str">
        <f t="shared" si="439"/>
        <v>C04035</v>
      </c>
      <c r="T2535" s="56">
        <f t="shared" si="440"/>
        <v>2.6666666666666665</v>
      </c>
      <c r="U2535" s="57">
        <f t="shared" si="440"/>
        <v>2.6666666666666665</v>
      </c>
      <c r="V2535" s="51" t="str">
        <f t="shared" si="441"/>
        <v>At Risk Customers</v>
      </c>
    </row>
    <row r="2536" spans="2:22" x14ac:dyDescent="0.25">
      <c r="B2536" t="s">
        <v>2574</v>
      </c>
      <c r="C2536" s="40">
        <v>45306</v>
      </c>
      <c r="D2536" s="2">
        <v>1</v>
      </c>
      <c r="E2536" s="4">
        <v>502.56</v>
      </c>
      <c r="F2536" s="4"/>
      <c r="G2536" s="4" t="str">
        <f t="shared" si="431"/>
        <v>C04037</v>
      </c>
      <c r="H2536" s="40">
        <f t="shared" si="432"/>
        <v>45306</v>
      </c>
      <c r="I2536" s="2">
        <f t="shared" si="433"/>
        <v>1</v>
      </c>
      <c r="J2536" s="4">
        <f t="shared" si="434"/>
        <v>502.56</v>
      </c>
      <c r="K2536">
        <f t="shared" si="435"/>
        <v>1</v>
      </c>
      <c r="L2536">
        <f t="shared" si="436"/>
        <v>3</v>
      </c>
      <c r="M2536">
        <f t="shared" si="437"/>
        <v>3</v>
      </c>
      <c r="N2536" s="53">
        <f t="shared" si="438"/>
        <v>2.3333333333333335</v>
      </c>
      <c r="S2536" s="55" t="str">
        <f t="shared" si="439"/>
        <v>C04037</v>
      </c>
      <c r="T2536" s="56">
        <f t="shared" si="440"/>
        <v>2.3333333333333335</v>
      </c>
      <c r="U2536" s="57">
        <f t="shared" si="440"/>
        <v>2.3333333333333335</v>
      </c>
      <c r="V2536" s="51" t="str">
        <f t="shared" si="441"/>
        <v>At Risk Customers</v>
      </c>
    </row>
    <row r="2537" spans="2:22" x14ac:dyDescent="0.25">
      <c r="B2537" t="s">
        <v>2575</v>
      </c>
      <c r="C2537" s="40">
        <v>45093</v>
      </c>
      <c r="D2537" s="2">
        <v>1</v>
      </c>
      <c r="E2537" s="4">
        <v>1181.47</v>
      </c>
      <c r="F2537" s="4"/>
      <c r="G2537" s="4" t="str">
        <f t="shared" si="431"/>
        <v>C04038</v>
      </c>
      <c r="H2537" s="40">
        <f t="shared" si="432"/>
        <v>45093</v>
      </c>
      <c r="I2537" s="2">
        <f t="shared" si="433"/>
        <v>1</v>
      </c>
      <c r="J2537" s="4">
        <f t="shared" si="434"/>
        <v>1181.47</v>
      </c>
      <c r="K2537">
        <f t="shared" si="435"/>
        <v>1</v>
      </c>
      <c r="L2537">
        <f t="shared" si="436"/>
        <v>3</v>
      </c>
      <c r="M2537">
        <f t="shared" si="437"/>
        <v>3</v>
      </c>
      <c r="N2537" s="53">
        <f t="shared" si="438"/>
        <v>2.3333333333333335</v>
      </c>
      <c r="S2537" s="55" t="str">
        <f t="shared" si="439"/>
        <v>C04038</v>
      </c>
      <c r="T2537" s="56">
        <f t="shared" si="440"/>
        <v>2.3333333333333335</v>
      </c>
      <c r="U2537" s="57">
        <f t="shared" si="440"/>
        <v>2.3333333333333335</v>
      </c>
      <c r="V2537" s="51" t="str">
        <f t="shared" si="441"/>
        <v>At Risk Customers</v>
      </c>
    </row>
    <row r="2538" spans="2:22" x14ac:dyDescent="0.25">
      <c r="B2538" t="s">
        <v>2576</v>
      </c>
      <c r="C2538" s="40">
        <v>45085</v>
      </c>
      <c r="D2538" s="2">
        <v>2</v>
      </c>
      <c r="E2538" s="4">
        <v>4896.16</v>
      </c>
      <c r="F2538" s="4"/>
      <c r="G2538" s="4" t="str">
        <f t="shared" si="431"/>
        <v>C04039</v>
      </c>
      <c r="H2538" s="40">
        <f t="shared" si="432"/>
        <v>45085</v>
      </c>
      <c r="I2538" s="2">
        <f t="shared" si="433"/>
        <v>2</v>
      </c>
      <c r="J2538" s="4">
        <f t="shared" si="434"/>
        <v>4896.16</v>
      </c>
      <c r="K2538">
        <f t="shared" si="435"/>
        <v>1</v>
      </c>
      <c r="L2538">
        <f t="shared" si="436"/>
        <v>4</v>
      </c>
      <c r="M2538">
        <f t="shared" si="437"/>
        <v>5</v>
      </c>
      <c r="N2538" s="53">
        <f t="shared" si="438"/>
        <v>3.3333333333333335</v>
      </c>
      <c r="S2538" s="55" t="str">
        <f t="shared" si="439"/>
        <v>C04039</v>
      </c>
      <c r="T2538" s="56">
        <f t="shared" si="440"/>
        <v>3.3333333333333335</v>
      </c>
      <c r="U2538" s="57">
        <f t="shared" si="440"/>
        <v>3.3333333333333335</v>
      </c>
      <c r="V2538" s="51" t="str">
        <f t="shared" si="441"/>
        <v>Loyal or Potential Loyalists</v>
      </c>
    </row>
    <row r="2539" spans="2:22" x14ac:dyDescent="0.25">
      <c r="B2539" t="s">
        <v>2577</v>
      </c>
      <c r="C2539" s="40">
        <v>45087</v>
      </c>
      <c r="D2539" s="2">
        <v>1</v>
      </c>
      <c r="E2539" s="4">
        <v>531.4</v>
      </c>
      <c r="F2539" s="4"/>
      <c r="G2539" s="4" t="str">
        <f t="shared" si="431"/>
        <v>C04040</v>
      </c>
      <c r="H2539" s="40">
        <f t="shared" si="432"/>
        <v>45087</v>
      </c>
      <c r="I2539" s="2">
        <f t="shared" si="433"/>
        <v>1</v>
      </c>
      <c r="J2539" s="4">
        <f t="shared" si="434"/>
        <v>531.4</v>
      </c>
      <c r="K2539">
        <f t="shared" si="435"/>
        <v>1</v>
      </c>
      <c r="L2539">
        <f t="shared" si="436"/>
        <v>3</v>
      </c>
      <c r="M2539">
        <f t="shared" si="437"/>
        <v>3</v>
      </c>
      <c r="N2539" s="53">
        <f t="shared" si="438"/>
        <v>2.3333333333333335</v>
      </c>
      <c r="S2539" s="55" t="str">
        <f t="shared" si="439"/>
        <v>C04040</v>
      </c>
      <c r="T2539" s="56">
        <f t="shared" si="440"/>
        <v>2.3333333333333335</v>
      </c>
      <c r="U2539" s="57">
        <f t="shared" si="440"/>
        <v>2.3333333333333335</v>
      </c>
      <c r="V2539" s="51" t="str">
        <f t="shared" si="441"/>
        <v>At Risk Customers</v>
      </c>
    </row>
    <row r="2540" spans="2:22" x14ac:dyDescent="0.25">
      <c r="B2540" t="s">
        <v>2578</v>
      </c>
      <c r="C2540" s="40">
        <v>45953</v>
      </c>
      <c r="D2540" s="2">
        <v>2</v>
      </c>
      <c r="E2540" s="4">
        <v>752.7</v>
      </c>
      <c r="F2540" s="4"/>
      <c r="G2540" s="4" t="str">
        <f t="shared" si="431"/>
        <v>C04041</v>
      </c>
      <c r="H2540" s="40">
        <f t="shared" si="432"/>
        <v>45953</v>
      </c>
      <c r="I2540" s="2">
        <f t="shared" si="433"/>
        <v>2</v>
      </c>
      <c r="J2540" s="4">
        <f t="shared" si="434"/>
        <v>752.7</v>
      </c>
      <c r="K2540">
        <f t="shared" si="435"/>
        <v>5</v>
      </c>
      <c r="L2540">
        <f t="shared" si="436"/>
        <v>4</v>
      </c>
      <c r="M2540">
        <f t="shared" si="437"/>
        <v>3</v>
      </c>
      <c r="N2540" s="53">
        <f t="shared" si="438"/>
        <v>4</v>
      </c>
      <c r="S2540" s="55" t="str">
        <f t="shared" si="439"/>
        <v>C04041</v>
      </c>
      <c r="T2540" s="56">
        <f t="shared" si="440"/>
        <v>4</v>
      </c>
      <c r="U2540" s="57">
        <f t="shared" si="440"/>
        <v>4</v>
      </c>
      <c r="V2540" s="51" t="str">
        <f t="shared" si="441"/>
        <v>Loyal or Potential Loyalists</v>
      </c>
    </row>
    <row r="2541" spans="2:22" x14ac:dyDescent="0.25">
      <c r="B2541" t="s">
        <v>2579</v>
      </c>
      <c r="C2541" s="40">
        <v>45862</v>
      </c>
      <c r="D2541" s="2">
        <v>9</v>
      </c>
      <c r="E2541" s="4">
        <v>6278.37</v>
      </c>
      <c r="F2541" s="4"/>
      <c r="G2541" s="4" t="str">
        <f t="shared" si="431"/>
        <v>C04042</v>
      </c>
      <c r="H2541" s="40">
        <f t="shared" si="432"/>
        <v>45862</v>
      </c>
      <c r="I2541" s="2">
        <f t="shared" si="433"/>
        <v>9</v>
      </c>
      <c r="J2541" s="4">
        <f t="shared" si="434"/>
        <v>6278.37</v>
      </c>
      <c r="K2541">
        <f t="shared" si="435"/>
        <v>4</v>
      </c>
      <c r="L2541">
        <f t="shared" si="436"/>
        <v>5</v>
      </c>
      <c r="M2541">
        <f t="shared" si="437"/>
        <v>5</v>
      </c>
      <c r="N2541" s="53">
        <f t="shared" si="438"/>
        <v>4.666666666666667</v>
      </c>
      <c r="S2541" s="55" t="str">
        <f t="shared" si="439"/>
        <v>C04042</v>
      </c>
      <c r="T2541" s="56">
        <f t="shared" si="440"/>
        <v>4.666666666666667</v>
      </c>
      <c r="U2541" s="57">
        <f t="shared" si="440"/>
        <v>4.666666666666667</v>
      </c>
      <c r="V2541" s="51" t="str">
        <f t="shared" si="441"/>
        <v>Champions</v>
      </c>
    </row>
    <row r="2542" spans="2:22" x14ac:dyDescent="0.25">
      <c r="B2542" t="s">
        <v>2580</v>
      </c>
      <c r="C2542" s="40">
        <v>45908</v>
      </c>
      <c r="D2542" s="2">
        <v>2</v>
      </c>
      <c r="E2542" s="4">
        <v>528.95000000000005</v>
      </c>
      <c r="F2542" s="4"/>
      <c r="G2542" s="4" t="str">
        <f t="shared" si="431"/>
        <v>C04043</v>
      </c>
      <c r="H2542" s="40">
        <f t="shared" si="432"/>
        <v>45908</v>
      </c>
      <c r="I2542" s="2">
        <f t="shared" si="433"/>
        <v>2</v>
      </c>
      <c r="J2542" s="4">
        <f t="shared" si="434"/>
        <v>528.95000000000005</v>
      </c>
      <c r="K2542">
        <f t="shared" si="435"/>
        <v>4</v>
      </c>
      <c r="L2542">
        <f t="shared" si="436"/>
        <v>4</v>
      </c>
      <c r="M2542">
        <f t="shared" si="437"/>
        <v>3</v>
      </c>
      <c r="N2542" s="53">
        <f t="shared" si="438"/>
        <v>3.6666666666666665</v>
      </c>
      <c r="S2542" s="55" t="str">
        <f t="shared" si="439"/>
        <v>C04043</v>
      </c>
      <c r="T2542" s="56">
        <f t="shared" si="440"/>
        <v>3.6666666666666665</v>
      </c>
      <c r="U2542" s="57">
        <f t="shared" si="440"/>
        <v>3.6666666666666665</v>
      </c>
      <c r="V2542" s="51" t="str">
        <f t="shared" si="441"/>
        <v>Loyal or Potential Loyalists</v>
      </c>
    </row>
    <row r="2543" spans="2:22" x14ac:dyDescent="0.25">
      <c r="B2543" t="s">
        <v>2581</v>
      </c>
      <c r="C2543" s="40">
        <v>45604</v>
      </c>
      <c r="D2543" s="2">
        <v>1</v>
      </c>
      <c r="E2543" s="4">
        <v>137.47999999999999</v>
      </c>
      <c r="F2543" s="4"/>
      <c r="G2543" s="4" t="str">
        <f t="shared" si="431"/>
        <v>C04044</v>
      </c>
      <c r="H2543" s="40">
        <f t="shared" si="432"/>
        <v>45604</v>
      </c>
      <c r="I2543" s="2">
        <f t="shared" si="433"/>
        <v>1</v>
      </c>
      <c r="J2543" s="4">
        <f t="shared" si="434"/>
        <v>137.47999999999999</v>
      </c>
      <c r="K2543">
        <f t="shared" si="435"/>
        <v>3</v>
      </c>
      <c r="L2543">
        <f t="shared" si="436"/>
        <v>3</v>
      </c>
      <c r="M2543">
        <f t="shared" si="437"/>
        <v>1</v>
      </c>
      <c r="N2543" s="53">
        <f t="shared" si="438"/>
        <v>2.3333333333333335</v>
      </c>
      <c r="S2543" s="55" t="str">
        <f t="shared" si="439"/>
        <v>C04044</v>
      </c>
      <c r="T2543" s="56">
        <f t="shared" si="440"/>
        <v>2.3333333333333335</v>
      </c>
      <c r="U2543" s="57">
        <f t="shared" si="440"/>
        <v>2.3333333333333335</v>
      </c>
      <c r="V2543" s="51" t="str">
        <f t="shared" si="441"/>
        <v>At Risk Customers</v>
      </c>
    </row>
    <row r="2544" spans="2:22" x14ac:dyDescent="0.25">
      <c r="B2544" t="s">
        <v>2582</v>
      </c>
      <c r="C2544" s="40">
        <v>46007</v>
      </c>
      <c r="D2544" s="2">
        <v>1</v>
      </c>
      <c r="E2544" s="4">
        <v>209.43</v>
      </c>
      <c r="F2544" s="4"/>
      <c r="G2544" s="4" t="str">
        <f t="shared" si="431"/>
        <v>C04048</v>
      </c>
      <c r="H2544" s="40">
        <f t="shared" si="432"/>
        <v>46007</v>
      </c>
      <c r="I2544" s="2">
        <f t="shared" si="433"/>
        <v>1</v>
      </c>
      <c r="J2544" s="4">
        <f t="shared" si="434"/>
        <v>209.43</v>
      </c>
      <c r="K2544">
        <f t="shared" si="435"/>
        <v>5</v>
      </c>
      <c r="L2544">
        <f t="shared" si="436"/>
        <v>3</v>
      </c>
      <c r="M2544">
        <f t="shared" si="437"/>
        <v>2</v>
      </c>
      <c r="N2544" s="53">
        <f t="shared" si="438"/>
        <v>3.3333333333333335</v>
      </c>
      <c r="S2544" s="55" t="str">
        <f t="shared" si="439"/>
        <v>C04048</v>
      </c>
      <c r="T2544" s="56">
        <f t="shared" si="440"/>
        <v>3.3333333333333335</v>
      </c>
      <c r="U2544" s="57">
        <f t="shared" si="440"/>
        <v>3.3333333333333335</v>
      </c>
      <c r="V2544" s="51" t="str">
        <f t="shared" si="441"/>
        <v>Loyal or Potential Loyalists</v>
      </c>
    </row>
    <row r="2545" spans="2:22" x14ac:dyDescent="0.25">
      <c r="B2545" t="s">
        <v>2583</v>
      </c>
      <c r="C2545" s="40">
        <v>46028</v>
      </c>
      <c r="D2545" s="2">
        <v>8</v>
      </c>
      <c r="E2545" s="4">
        <v>5244.4</v>
      </c>
      <c r="F2545" s="4"/>
      <c r="G2545" s="4" t="str">
        <f t="shared" si="431"/>
        <v>C04050</v>
      </c>
      <c r="H2545" s="40">
        <f t="shared" si="432"/>
        <v>46028</v>
      </c>
      <c r="I2545" s="2">
        <f t="shared" si="433"/>
        <v>8</v>
      </c>
      <c r="J2545" s="4">
        <f t="shared" si="434"/>
        <v>5244.4</v>
      </c>
      <c r="K2545">
        <f t="shared" si="435"/>
        <v>5</v>
      </c>
      <c r="L2545">
        <f t="shared" si="436"/>
        <v>5</v>
      </c>
      <c r="M2545">
        <f t="shared" si="437"/>
        <v>5</v>
      </c>
      <c r="N2545" s="53">
        <f t="shared" si="438"/>
        <v>5</v>
      </c>
      <c r="S2545" s="55" t="str">
        <f t="shared" si="439"/>
        <v>C04050</v>
      </c>
      <c r="T2545" s="56">
        <f t="shared" si="440"/>
        <v>5</v>
      </c>
      <c r="U2545" s="57">
        <f t="shared" si="440"/>
        <v>5</v>
      </c>
      <c r="V2545" s="51" t="str">
        <f t="shared" si="441"/>
        <v>Champions</v>
      </c>
    </row>
    <row r="2546" spans="2:22" x14ac:dyDescent="0.25">
      <c r="B2546" t="s">
        <v>2584</v>
      </c>
      <c r="C2546" s="40">
        <v>45961</v>
      </c>
      <c r="D2546" s="2">
        <v>1</v>
      </c>
      <c r="E2546" s="4">
        <v>967.84</v>
      </c>
      <c r="F2546" s="4"/>
      <c r="G2546" s="4" t="str">
        <f t="shared" si="431"/>
        <v>C04052</v>
      </c>
      <c r="H2546" s="40">
        <f t="shared" si="432"/>
        <v>45961</v>
      </c>
      <c r="I2546" s="2">
        <f t="shared" si="433"/>
        <v>1</v>
      </c>
      <c r="J2546" s="4">
        <f t="shared" si="434"/>
        <v>967.84</v>
      </c>
      <c r="K2546">
        <f t="shared" si="435"/>
        <v>5</v>
      </c>
      <c r="L2546">
        <f t="shared" si="436"/>
        <v>3</v>
      </c>
      <c r="M2546">
        <f t="shared" si="437"/>
        <v>3</v>
      </c>
      <c r="N2546" s="53">
        <f t="shared" si="438"/>
        <v>3.6666666666666665</v>
      </c>
      <c r="S2546" s="55" t="str">
        <f t="shared" si="439"/>
        <v>C04052</v>
      </c>
      <c r="T2546" s="56">
        <f t="shared" si="440"/>
        <v>3.6666666666666665</v>
      </c>
      <c r="U2546" s="57">
        <f t="shared" si="440"/>
        <v>3.6666666666666665</v>
      </c>
      <c r="V2546" s="51" t="str">
        <f t="shared" si="441"/>
        <v>Loyal or Potential Loyalists</v>
      </c>
    </row>
    <row r="2547" spans="2:22" x14ac:dyDescent="0.25">
      <c r="B2547" t="s">
        <v>2585</v>
      </c>
      <c r="C2547" s="40">
        <v>45756</v>
      </c>
      <c r="D2547" s="2">
        <v>2</v>
      </c>
      <c r="E2547" s="4">
        <v>568.63</v>
      </c>
      <c r="F2547" s="4"/>
      <c r="G2547" s="4" t="str">
        <f t="shared" si="431"/>
        <v>C04054</v>
      </c>
      <c r="H2547" s="40">
        <f t="shared" si="432"/>
        <v>45756</v>
      </c>
      <c r="I2547" s="2">
        <f t="shared" si="433"/>
        <v>2</v>
      </c>
      <c r="J2547" s="4">
        <f t="shared" si="434"/>
        <v>568.63</v>
      </c>
      <c r="K2547">
        <f t="shared" si="435"/>
        <v>3</v>
      </c>
      <c r="L2547">
        <f t="shared" si="436"/>
        <v>4</v>
      </c>
      <c r="M2547">
        <f t="shared" si="437"/>
        <v>3</v>
      </c>
      <c r="N2547" s="53">
        <f t="shared" si="438"/>
        <v>3.3333333333333335</v>
      </c>
      <c r="S2547" s="55" t="str">
        <f t="shared" si="439"/>
        <v>C04054</v>
      </c>
      <c r="T2547" s="56">
        <f t="shared" si="440"/>
        <v>3.3333333333333335</v>
      </c>
      <c r="U2547" s="57">
        <f t="shared" si="440"/>
        <v>3.3333333333333335</v>
      </c>
      <c r="V2547" s="51" t="str">
        <f t="shared" si="441"/>
        <v>Loyal or Potential Loyalists</v>
      </c>
    </row>
    <row r="2548" spans="2:22" x14ac:dyDescent="0.25">
      <c r="B2548" t="s">
        <v>2586</v>
      </c>
      <c r="C2548" s="40">
        <v>45296</v>
      </c>
      <c r="D2548" s="2">
        <v>1</v>
      </c>
      <c r="E2548" s="4">
        <v>151.4</v>
      </c>
      <c r="F2548" s="4"/>
      <c r="G2548" s="4" t="str">
        <f t="shared" si="431"/>
        <v>C04056</v>
      </c>
      <c r="H2548" s="40">
        <f t="shared" si="432"/>
        <v>45296</v>
      </c>
      <c r="I2548" s="2">
        <f t="shared" si="433"/>
        <v>1</v>
      </c>
      <c r="J2548" s="4">
        <f t="shared" si="434"/>
        <v>151.4</v>
      </c>
      <c r="K2548">
        <f t="shared" si="435"/>
        <v>1</v>
      </c>
      <c r="L2548">
        <f t="shared" si="436"/>
        <v>3</v>
      </c>
      <c r="M2548">
        <f t="shared" si="437"/>
        <v>1</v>
      </c>
      <c r="N2548" s="53">
        <f t="shared" si="438"/>
        <v>1.6666666666666667</v>
      </c>
      <c r="S2548" s="55" t="str">
        <f t="shared" si="439"/>
        <v>C04056</v>
      </c>
      <c r="T2548" s="56">
        <f t="shared" si="440"/>
        <v>1.6666666666666667</v>
      </c>
      <c r="U2548" s="57">
        <f t="shared" si="440"/>
        <v>1.6666666666666667</v>
      </c>
      <c r="V2548" s="51" t="str">
        <f t="shared" si="441"/>
        <v>Lost Customers</v>
      </c>
    </row>
    <row r="2549" spans="2:22" x14ac:dyDescent="0.25">
      <c r="B2549" t="s">
        <v>2587</v>
      </c>
      <c r="C2549" s="40">
        <v>46007</v>
      </c>
      <c r="D2549" s="2">
        <v>18</v>
      </c>
      <c r="E2549" s="4">
        <v>17248.97</v>
      </c>
      <c r="F2549" s="4"/>
      <c r="G2549" s="4" t="str">
        <f t="shared" si="431"/>
        <v>C04057</v>
      </c>
      <c r="H2549" s="40">
        <f t="shared" si="432"/>
        <v>46007</v>
      </c>
      <c r="I2549" s="2">
        <f t="shared" si="433"/>
        <v>18</v>
      </c>
      <c r="J2549" s="4">
        <f t="shared" si="434"/>
        <v>17248.97</v>
      </c>
      <c r="K2549">
        <f t="shared" si="435"/>
        <v>5</v>
      </c>
      <c r="L2549">
        <f t="shared" si="436"/>
        <v>5</v>
      </c>
      <c r="M2549">
        <f t="shared" si="437"/>
        <v>5</v>
      </c>
      <c r="N2549" s="53">
        <f t="shared" si="438"/>
        <v>5</v>
      </c>
      <c r="S2549" s="55" t="str">
        <f t="shared" si="439"/>
        <v>C04057</v>
      </c>
      <c r="T2549" s="56">
        <f t="shared" si="440"/>
        <v>5</v>
      </c>
      <c r="U2549" s="57">
        <f t="shared" si="440"/>
        <v>5</v>
      </c>
      <c r="V2549" s="51" t="str">
        <f t="shared" si="441"/>
        <v>Champions</v>
      </c>
    </row>
    <row r="2550" spans="2:22" x14ac:dyDescent="0.25">
      <c r="B2550" t="s">
        <v>2588</v>
      </c>
      <c r="C2550" s="40">
        <v>44988</v>
      </c>
      <c r="D2550" s="2">
        <v>1</v>
      </c>
      <c r="E2550" s="4">
        <v>4904.43</v>
      </c>
      <c r="F2550" s="4"/>
      <c r="G2550" s="4" t="str">
        <f t="shared" si="431"/>
        <v>C04061</v>
      </c>
      <c r="H2550" s="40">
        <f t="shared" si="432"/>
        <v>44988</v>
      </c>
      <c r="I2550" s="2">
        <f t="shared" si="433"/>
        <v>1</v>
      </c>
      <c r="J2550" s="4">
        <f t="shared" si="434"/>
        <v>4904.43</v>
      </c>
      <c r="K2550">
        <f t="shared" si="435"/>
        <v>1</v>
      </c>
      <c r="L2550">
        <f t="shared" si="436"/>
        <v>3</v>
      </c>
      <c r="M2550">
        <f t="shared" si="437"/>
        <v>5</v>
      </c>
      <c r="N2550" s="53">
        <f t="shared" si="438"/>
        <v>3</v>
      </c>
      <c r="S2550" s="55" t="str">
        <f t="shared" si="439"/>
        <v>C04061</v>
      </c>
      <c r="T2550" s="56">
        <f t="shared" si="440"/>
        <v>3</v>
      </c>
      <c r="U2550" s="57">
        <f t="shared" si="440"/>
        <v>3</v>
      </c>
      <c r="V2550" s="51" t="str">
        <f t="shared" si="441"/>
        <v>At Risk Customers</v>
      </c>
    </row>
    <row r="2551" spans="2:22" x14ac:dyDescent="0.25">
      <c r="B2551" t="s">
        <v>2589</v>
      </c>
      <c r="C2551" s="40">
        <v>45522</v>
      </c>
      <c r="D2551" s="2">
        <v>2</v>
      </c>
      <c r="E2551" s="4">
        <v>3528.86</v>
      </c>
      <c r="F2551" s="4"/>
      <c r="G2551" s="4" t="str">
        <f t="shared" si="431"/>
        <v>C04063</v>
      </c>
      <c r="H2551" s="40">
        <f t="shared" si="432"/>
        <v>45522</v>
      </c>
      <c r="I2551" s="2">
        <f t="shared" si="433"/>
        <v>2</v>
      </c>
      <c r="J2551" s="4">
        <f t="shared" si="434"/>
        <v>3528.86</v>
      </c>
      <c r="K2551">
        <f t="shared" si="435"/>
        <v>2</v>
      </c>
      <c r="L2551">
        <f t="shared" si="436"/>
        <v>4</v>
      </c>
      <c r="M2551">
        <f t="shared" si="437"/>
        <v>4</v>
      </c>
      <c r="N2551" s="53">
        <f t="shared" si="438"/>
        <v>3.3333333333333335</v>
      </c>
      <c r="S2551" s="55" t="str">
        <f t="shared" si="439"/>
        <v>C04063</v>
      </c>
      <c r="T2551" s="56">
        <f t="shared" si="440"/>
        <v>3.3333333333333335</v>
      </c>
      <c r="U2551" s="57">
        <f t="shared" si="440"/>
        <v>3.3333333333333335</v>
      </c>
      <c r="V2551" s="51" t="str">
        <f t="shared" si="441"/>
        <v>Loyal or Potential Loyalists</v>
      </c>
    </row>
    <row r="2552" spans="2:22" x14ac:dyDescent="0.25">
      <c r="B2552" t="s">
        <v>2590</v>
      </c>
      <c r="C2552" s="40">
        <v>45903</v>
      </c>
      <c r="D2552" s="2">
        <v>1</v>
      </c>
      <c r="E2552" s="4">
        <v>138.86000000000001</v>
      </c>
      <c r="F2552" s="4"/>
      <c r="G2552" s="4" t="str">
        <f t="shared" si="431"/>
        <v>C04064</v>
      </c>
      <c r="H2552" s="40">
        <f t="shared" si="432"/>
        <v>45903</v>
      </c>
      <c r="I2552" s="2">
        <f t="shared" si="433"/>
        <v>1</v>
      </c>
      <c r="J2552" s="4">
        <f t="shared" si="434"/>
        <v>138.86000000000001</v>
      </c>
      <c r="K2552">
        <f t="shared" si="435"/>
        <v>4</v>
      </c>
      <c r="L2552">
        <f t="shared" si="436"/>
        <v>3</v>
      </c>
      <c r="M2552">
        <f t="shared" si="437"/>
        <v>1</v>
      </c>
      <c r="N2552" s="53">
        <f t="shared" si="438"/>
        <v>2.6666666666666665</v>
      </c>
      <c r="S2552" s="55" t="str">
        <f t="shared" si="439"/>
        <v>C04064</v>
      </c>
      <c r="T2552" s="56">
        <f t="shared" si="440"/>
        <v>2.6666666666666665</v>
      </c>
      <c r="U2552" s="57">
        <f t="shared" si="440"/>
        <v>2.6666666666666665</v>
      </c>
      <c r="V2552" s="51" t="str">
        <f t="shared" si="441"/>
        <v>At Risk Customers</v>
      </c>
    </row>
    <row r="2553" spans="2:22" x14ac:dyDescent="0.25">
      <c r="B2553" t="s">
        <v>2591</v>
      </c>
      <c r="C2553" s="40">
        <v>45764</v>
      </c>
      <c r="D2553" s="2">
        <v>3</v>
      </c>
      <c r="E2553" s="4">
        <v>3190.47</v>
      </c>
      <c r="F2553" s="4"/>
      <c r="G2553" s="4" t="str">
        <f t="shared" si="431"/>
        <v>C04066</v>
      </c>
      <c r="H2553" s="40">
        <f t="shared" si="432"/>
        <v>45764</v>
      </c>
      <c r="I2553" s="2">
        <f t="shared" si="433"/>
        <v>3</v>
      </c>
      <c r="J2553" s="4">
        <f t="shared" si="434"/>
        <v>3190.47</v>
      </c>
      <c r="K2553">
        <f t="shared" si="435"/>
        <v>3</v>
      </c>
      <c r="L2553">
        <f t="shared" si="436"/>
        <v>4</v>
      </c>
      <c r="M2553">
        <f t="shared" si="437"/>
        <v>4</v>
      </c>
      <c r="N2553" s="53">
        <f t="shared" si="438"/>
        <v>3.6666666666666665</v>
      </c>
      <c r="S2553" s="55" t="str">
        <f t="shared" si="439"/>
        <v>C04066</v>
      </c>
      <c r="T2553" s="56">
        <f t="shared" si="440"/>
        <v>3.6666666666666665</v>
      </c>
      <c r="U2553" s="57">
        <f t="shared" si="440"/>
        <v>3.6666666666666665</v>
      </c>
      <c r="V2553" s="51" t="str">
        <f t="shared" si="441"/>
        <v>Loyal or Potential Loyalists</v>
      </c>
    </row>
    <row r="2554" spans="2:22" x14ac:dyDescent="0.25">
      <c r="B2554" t="s">
        <v>2592</v>
      </c>
      <c r="C2554" s="40">
        <v>45821</v>
      </c>
      <c r="D2554" s="2">
        <v>2</v>
      </c>
      <c r="E2554" s="4">
        <v>992.88</v>
      </c>
      <c r="F2554" s="4"/>
      <c r="G2554" s="4" t="str">
        <f t="shared" si="431"/>
        <v>C04069</v>
      </c>
      <c r="H2554" s="40">
        <f t="shared" si="432"/>
        <v>45821</v>
      </c>
      <c r="I2554" s="2">
        <f t="shared" si="433"/>
        <v>2</v>
      </c>
      <c r="J2554" s="4">
        <f t="shared" si="434"/>
        <v>992.88</v>
      </c>
      <c r="K2554">
        <f t="shared" si="435"/>
        <v>4</v>
      </c>
      <c r="L2554">
        <f t="shared" si="436"/>
        <v>4</v>
      </c>
      <c r="M2554">
        <f t="shared" si="437"/>
        <v>3</v>
      </c>
      <c r="N2554" s="53">
        <f t="shared" si="438"/>
        <v>3.6666666666666665</v>
      </c>
      <c r="S2554" s="55" t="str">
        <f t="shared" si="439"/>
        <v>C04069</v>
      </c>
      <c r="T2554" s="56">
        <f t="shared" si="440"/>
        <v>3.6666666666666665</v>
      </c>
      <c r="U2554" s="57">
        <f t="shared" si="440"/>
        <v>3.6666666666666665</v>
      </c>
      <c r="V2554" s="51" t="str">
        <f t="shared" si="441"/>
        <v>Loyal or Potential Loyalists</v>
      </c>
    </row>
    <row r="2555" spans="2:22" x14ac:dyDescent="0.25">
      <c r="B2555" t="s">
        <v>2593</v>
      </c>
      <c r="C2555" s="40">
        <v>45729</v>
      </c>
      <c r="D2555" s="2">
        <v>2</v>
      </c>
      <c r="E2555" s="4">
        <v>471.05</v>
      </c>
      <c r="F2555" s="4"/>
      <c r="G2555" s="4" t="str">
        <f t="shared" si="431"/>
        <v>C04070</v>
      </c>
      <c r="H2555" s="40">
        <f t="shared" si="432"/>
        <v>45729</v>
      </c>
      <c r="I2555" s="2">
        <f t="shared" si="433"/>
        <v>2</v>
      </c>
      <c r="J2555" s="4">
        <f t="shared" si="434"/>
        <v>471.05</v>
      </c>
      <c r="K2555">
        <f t="shared" si="435"/>
        <v>3</v>
      </c>
      <c r="L2555">
        <f t="shared" si="436"/>
        <v>4</v>
      </c>
      <c r="M2555">
        <f t="shared" si="437"/>
        <v>3</v>
      </c>
      <c r="N2555" s="53">
        <f t="shared" si="438"/>
        <v>3.3333333333333335</v>
      </c>
      <c r="S2555" s="55" t="str">
        <f t="shared" si="439"/>
        <v>C04070</v>
      </c>
      <c r="T2555" s="56">
        <f t="shared" si="440"/>
        <v>3.3333333333333335</v>
      </c>
      <c r="U2555" s="57">
        <f t="shared" si="440"/>
        <v>3.3333333333333335</v>
      </c>
      <c r="V2555" s="51" t="str">
        <f t="shared" si="441"/>
        <v>Loyal or Potential Loyalists</v>
      </c>
    </row>
    <row r="2556" spans="2:22" x14ac:dyDescent="0.25">
      <c r="B2556" t="s">
        <v>2594</v>
      </c>
      <c r="C2556" s="40">
        <v>45939</v>
      </c>
      <c r="D2556" s="2">
        <v>7</v>
      </c>
      <c r="E2556" s="4">
        <v>9879.84</v>
      </c>
      <c r="F2556" s="4"/>
      <c r="G2556" s="4" t="str">
        <f t="shared" si="431"/>
        <v>C04072</v>
      </c>
      <c r="H2556" s="40">
        <f t="shared" si="432"/>
        <v>45939</v>
      </c>
      <c r="I2556" s="2">
        <f t="shared" si="433"/>
        <v>7</v>
      </c>
      <c r="J2556" s="4">
        <f t="shared" si="434"/>
        <v>9879.84</v>
      </c>
      <c r="K2556">
        <f t="shared" si="435"/>
        <v>4</v>
      </c>
      <c r="L2556">
        <f t="shared" si="436"/>
        <v>5</v>
      </c>
      <c r="M2556">
        <f t="shared" si="437"/>
        <v>5</v>
      </c>
      <c r="N2556" s="53">
        <f t="shared" si="438"/>
        <v>4.666666666666667</v>
      </c>
      <c r="S2556" s="55" t="str">
        <f t="shared" si="439"/>
        <v>C04072</v>
      </c>
      <c r="T2556" s="56">
        <f t="shared" si="440"/>
        <v>4.666666666666667</v>
      </c>
      <c r="U2556" s="57">
        <f t="shared" si="440"/>
        <v>4.666666666666667</v>
      </c>
      <c r="V2556" s="51" t="str">
        <f t="shared" si="441"/>
        <v>Champions</v>
      </c>
    </row>
    <row r="2557" spans="2:22" x14ac:dyDescent="0.25">
      <c r="B2557" t="s">
        <v>2595</v>
      </c>
      <c r="C2557" s="40">
        <v>45741</v>
      </c>
      <c r="D2557" s="2">
        <v>1</v>
      </c>
      <c r="E2557" s="4">
        <v>234.71</v>
      </c>
      <c r="F2557" s="4"/>
      <c r="G2557" s="4" t="str">
        <f t="shared" si="431"/>
        <v>C04073</v>
      </c>
      <c r="H2557" s="40">
        <f t="shared" si="432"/>
        <v>45741</v>
      </c>
      <c r="I2557" s="2">
        <f t="shared" si="433"/>
        <v>1</v>
      </c>
      <c r="J2557" s="4">
        <f t="shared" si="434"/>
        <v>234.71</v>
      </c>
      <c r="K2557">
        <f t="shared" si="435"/>
        <v>3</v>
      </c>
      <c r="L2557">
        <f t="shared" si="436"/>
        <v>3</v>
      </c>
      <c r="M2557">
        <f t="shared" si="437"/>
        <v>2</v>
      </c>
      <c r="N2557" s="53">
        <f t="shared" si="438"/>
        <v>2.6666666666666665</v>
      </c>
      <c r="S2557" s="55" t="str">
        <f t="shared" si="439"/>
        <v>C04073</v>
      </c>
      <c r="T2557" s="56">
        <f t="shared" si="440"/>
        <v>2.6666666666666665</v>
      </c>
      <c r="U2557" s="57">
        <f t="shared" si="440"/>
        <v>2.6666666666666665</v>
      </c>
      <c r="V2557" s="51" t="str">
        <f t="shared" si="441"/>
        <v>At Risk Customers</v>
      </c>
    </row>
    <row r="2558" spans="2:22" x14ac:dyDescent="0.25">
      <c r="B2558" t="s">
        <v>2596</v>
      </c>
      <c r="C2558" s="40">
        <v>45890</v>
      </c>
      <c r="D2558" s="2">
        <v>3</v>
      </c>
      <c r="E2558" s="4">
        <v>1373.62</v>
      </c>
      <c r="F2558" s="4"/>
      <c r="G2558" s="4" t="str">
        <f t="shared" si="431"/>
        <v>C04076</v>
      </c>
      <c r="H2558" s="40">
        <f t="shared" si="432"/>
        <v>45890</v>
      </c>
      <c r="I2558" s="2">
        <f t="shared" si="433"/>
        <v>3</v>
      </c>
      <c r="J2558" s="4">
        <f t="shared" si="434"/>
        <v>1373.62</v>
      </c>
      <c r="K2558">
        <f t="shared" si="435"/>
        <v>4</v>
      </c>
      <c r="L2558">
        <f t="shared" si="436"/>
        <v>4</v>
      </c>
      <c r="M2558">
        <f t="shared" si="437"/>
        <v>4</v>
      </c>
      <c r="N2558" s="53">
        <f t="shared" si="438"/>
        <v>4</v>
      </c>
      <c r="S2558" s="55" t="str">
        <f t="shared" si="439"/>
        <v>C04076</v>
      </c>
      <c r="T2558" s="56">
        <f t="shared" si="440"/>
        <v>4</v>
      </c>
      <c r="U2558" s="57">
        <f t="shared" si="440"/>
        <v>4</v>
      </c>
      <c r="V2558" s="51" t="str">
        <f t="shared" si="441"/>
        <v>Loyal or Potential Loyalists</v>
      </c>
    </row>
    <row r="2559" spans="2:22" x14ac:dyDescent="0.25">
      <c r="B2559" t="s">
        <v>2597</v>
      </c>
      <c r="C2559" s="40">
        <v>45596</v>
      </c>
      <c r="D2559" s="2">
        <v>1</v>
      </c>
      <c r="E2559" s="4">
        <v>1142.8800000000001</v>
      </c>
      <c r="F2559" s="4"/>
      <c r="G2559" s="4" t="str">
        <f t="shared" si="431"/>
        <v>C04077</v>
      </c>
      <c r="H2559" s="40">
        <f t="shared" si="432"/>
        <v>45596</v>
      </c>
      <c r="I2559" s="2">
        <f t="shared" si="433"/>
        <v>1</v>
      </c>
      <c r="J2559" s="4">
        <f t="shared" si="434"/>
        <v>1142.8800000000001</v>
      </c>
      <c r="K2559">
        <f t="shared" si="435"/>
        <v>3</v>
      </c>
      <c r="L2559">
        <f t="shared" si="436"/>
        <v>3</v>
      </c>
      <c r="M2559">
        <f t="shared" si="437"/>
        <v>3</v>
      </c>
      <c r="N2559" s="53">
        <f t="shared" si="438"/>
        <v>3</v>
      </c>
      <c r="S2559" s="55" t="str">
        <f t="shared" si="439"/>
        <v>C04077</v>
      </c>
      <c r="T2559" s="56">
        <f t="shared" si="440"/>
        <v>3</v>
      </c>
      <c r="U2559" s="57">
        <f t="shared" si="440"/>
        <v>3</v>
      </c>
      <c r="V2559" s="51" t="str">
        <f t="shared" si="441"/>
        <v>At Risk Customers</v>
      </c>
    </row>
    <row r="2560" spans="2:22" x14ac:dyDescent="0.25">
      <c r="B2560" t="s">
        <v>2598</v>
      </c>
      <c r="C2560" s="40">
        <v>45784</v>
      </c>
      <c r="D2560" s="2">
        <v>1</v>
      </c>
      <c r="E2560" s="4">
        <v>152.4</v>
      </c>
      <c r="F2560" s="4"/>
      <c r="G2560" s="4" t="str">
        <f t="shared" si="431"/>
        <v>C04078</v>
      </c>
      <c r="H2560" s="40">
        <f t="shared" si="432"/>
        <v>45784</v>
      </c>
      <c r="I2560" s="2">
        <f t="shared" si="433"/>
        <v>1</v>
      </c>
      <c r="J2560" s="4">
        <f t="shared" si="434"/>
        <v>152.4</v>
      </c>
      <c r="K2560">
        <f t="shared" si="435"/>
        <v>3</v>
      </c>
      <c r="L2560">
        <f t="shared" si="436"/>
        <v>3</v>
      </c>
      <c r="M2560">
        <f t="shared" si="437"/>
        <v>1</v>
      </c>
      <c r="N2560" s="53">
        <f t="shared" si="438"/>
        <v>2.3333333333333335</v>
      </c>
      <c r="S2560" s="55" t="str">
        <f t="shared" si="439"/>
        <v>C04078</v>
      </c>
      <c r="T2560" s="56">
        <f t="shared" si="440"/>
        <v>2.3333333333333335</v>
      </c>
      <c r="U2560" s="57">
        <f t="shared" si="440"/>
        <v>2.3333333333333335</v>
      </c>
      <c r="V2560" s="51" t="str">
        <f t="shared" si="441"/>
        <v>At Risk Customers</v>
      </c>
    </row>
    <row r="2561" spans="2:22" x14ac:dyDescent="0.25">
      <c r="B2561" t="s">
        <v>2599</v>
      </c>
      <c r="C2561" s="40">
        <v>45454</v>
      </c>
      <c r="D2561" s="2">
        <v>2</v>
      </c>
      <c r="E2561" s="4">
        <v>3329.96</v>
      </c>
      <c r="F2561" s="4"/>
      <c r="G2561" s="4" t="str">
        <f t="shared" si="431"/>
        <v>C04079</v>
      </c>
      <c r="H2561" s="40">
        <f t="shared" si="432"/>
        <v>45454</v>
      </c>
      <c r="I2561" s="2">
        <f t="shared" si="433"/>
        <v>2</v>
      </c>
      <c r="J2561" s="4">
        <f t="shared" si="434"/>
        <v>3329.96</v>
      </c>
      <c r="K2561">
        <f t="shared" si="435"/>
        <v>2</v>
      </c>
      <c r="L2561">
        <f t="shared" si="436"/>
        <v>4</v>
      </c>
      <c r="M2561">
        <f t="shared" si="437"/>
        <v>4</v>
      </c>
      <c r="N2561" s="53">
        <f t="shared" si="438"/>
        <v>3.3333333333333335</v>
      </c>
      <c r="S2561" s="55" t="str">
        <f t="shared" si="439"/>
        <v>C04079</v>
      </c>
      <c r="T2561" s="56">
        <f t="shared" si="440"/>
        <v>3.3333333333333335</v>
      </c>
      <c r="U2561" s="57">
        <f t="shared" si="440"/>
        <v>3.3333333333333335</v>
      </c>
      <c r="V2561" s="51" t="str">
        <f t="shared" si="441"/>
        <v>Loyal or Potential Loyalists</v>
      </c>
    </row>
    <row r="2562" spans="2:22" x14ac:dyDescent="0.25">
      <c r="B2562" t="s">
        <v>2600</v>
      </c>
      <c r="C2562" s="40">
        <v>45897</v>
      </c>
      <c r="D2562" s="2">
        <v>2</v>
      </c>
      <c r="E2562" s="4">
        <v>411.12</v>
      </c>
      <c r="F2562" s="4"/>
      <c r="G2562" s="4" t="str">
        <f t="shared" si="431"/>
        <v>C04080</v>
      </c>
      <c r="H2562" s="40">
        <f t="shared" si="432"/>
        <v>45897</v>
      </c>
      <c r="I2562" s="2">
        <f t="shared" si="433"/>
        <v>2</v>
      </c>
      <c r="J2562" s="4">
        <f t="shared" si="434"/>
        <v>411.12</v>
      </c>
      <c r="K2562">
        <f t="shared" si="435"/>
        <v>4</v>
      </c>
      <c r="L2562">
        <f t="shared" si="436"/>
        <v>4</v>
      </c>
      <c r="M2562">
        <f t="shared" si="437"/>
        <v>2</v>
      </c>
      <c r="N2562" s="53">
        <f t="shared" si="438"/>
        <v>3.3333333333333335</v>
      </c>
      <c r="S2562" s="55" t="str">
        <f t="shared" si="439"/>
        <v>C04080</v>
      </c>
      <c r="T2562" s="56">
        <f t="shared" si="440"/>
        <v>3.3333333333333335</v>
      </c>
      <c r="U2562" s="57">
        <f t="shared" si="440"/>
        <v>3.3333333333333335</v>
      </c>
      <c r="V2562" s="51" t="str">
        <f t="shared" si="441"/>
        <v>Loyal or Potential Loyalists</v>
      </c>
    </row>
    <row r="2563" spans="2:22" x14ac:dyDescent="0.25">
      <c r="B2563" t="s">
        <v>2601</v>
      </c>
      <c r="C2563" s="40">
        <v>45888</v>
      </c>
      <c r="D2563" s="2">
        <v>9</v>
      </c>
      <c r="E2563" s="4">
        <v>5096.8100000000004</v>
      </c>
      <c r="F2563" s="4"/>
      <c r="G2563" s="4" t="str">
        <f t="shared" si="431"/>
        <v>C04081</v>
      </c>
      <c r="H2563" s="40">
        <f t="shared" si="432"/>
        <v>45888</v>
      </c>
      <c r="I2563" s="2">
        <f t="shared" si="433"/>
        <v>9</v>
      </c>
      <c r="J2563" s="4">
        <f t="shared" si="434"/>
        <v>5096.8100000000004</v>
      </c>
      <c r="K2563">
        <f t="shared" si="435"/>
        <v>4</v>
      </c>
      <c r="L2563">
        <f t="shared" si="436"/>
        <v>5</v>
      </c>
      <c r="M2563">
        <f t="shared" si="437"/>
        <v>5</v>
      </c>
      <c r="N2563" s="53">
        <f t="shared" si="438"/>
        <v>4.666666666666667</v>
      </c>
      <c r="S2563" s="55" t="str">
        <f t="shared" si="439"/>
        <v>C04081</v>
      </c>
      <c r="T2563" s="56">
        <f t="shared" si="440"/>
        <v>4.666666666666667</v>
      </c>
      <c r="U2563" s="57">
        <f t="shared" si="440"/>
        <v>4.666666666666667</v>
      </c>
      <c r="V2563" s="51" t="str">
        <f t="shared" si="441"/>
        <v>Champions</v>
      </c>
    </row>
    <row r="2564" spans="2:22" x14ac:dyDescent="0.25">
      <c r="B2564" t="s">
        <v>2602</v>
      </c>
      <c r="C2564" s="40">
        <v>45922</v>
      </c>
      <c r="D2564" s="2">
        <v>3</v>
      </c>
      <c r="E2564" s="4">
        <v>1277.6099999999999</v>
      </c>
      <c r="F2564" s="4"/>
      <c r="G2564" s="4" t="str">
        <f t="shared" ref="G2564:G2627" si="442">B2564</f>
        <v>C04088</v>
      </c>
      <c r="H2564" s="40">
        <f t="shared" ref="H2564:H2627" si="443">C2564</f>
        <v>45922</v>
      </c>
      <c r="I2564" s="2">
        <f t="shared" ref="I2564:I2627" si="444">D2564</f>
        <v>3</v>
      </c>
      <c r="J2564" s="4">
        <f t="shared" ref="J2564:J2627" si="445">E2564</f>
        <v>1277.6099999999999</v>
      </c>
      <c r="K2564">
        <f t="shared" ref="K2564:K2627" si="446">VLOOKUP(H2564,$P$5:$Q$9,2,TRUE)</f>
        <v>4</v>
      </c>
      <c r="L2564">
        <f t="shared" ref="L2564:L2627" si="447">VLOOKUP(I2564,$P$12:$Q$16,2,TRUE)</f>
        <v>4</v>
      </c>
      <c r="M2564">
        <f t="shared" ref="M2564:M2627" si="448">VLOOKUP(J2564,$P$19:$Q$23,2,TRUE)</f>
        <v>4</v>
      </c>
      <c r="N2564" s="53">
        <f t="shared" ref="N2564:N2627" si="449">(K2564+L2564+M2564)/3</f>
        <v>4</v>
      </c>
      <c r="S2564" s="55" t="str">
        <f t="shared" ref="S2564:S2627" si="450">G2564</f>
        <v>C04088</v>
      </c>
      <c r="T2564" s="56">
        <f t="shared" ref="T2564:U2627" si="451">$N2564</f>
        <v>4</v>
      </c>
      <c r="U2564" s="57">
        <f t="shared" si="451"/>
        <v>4</v>
      </c>
      <c r="V2564" s="51" t="str">
        <f t="shared" ref="V2564:V2627" si="452">IF(U2564&gt;4,"Champions",IF(AND(U2564&gt;3,U2564&lt;=4),"Loyal or Potential Loyalists",IF(AND(U2564&gt;2,U2564&lt;=3),"At Risk Customers","Lost Customers")))</f>
        <v>Loyal or Potential Loyalists</v>
      </c>
    </row>
    <row r="2565" spans="2:22" x14ac:dyDescent="0.25">
      <c r="B2565" t="s">
        <v>2603</v>
      </c>
      <c r="C2565" s="40">
        <v>45955</v>
      </c>
      <c r="D2565" s="2">
        <v>6</v>
      </c>
      <c r="E2565" s="4">
        <v>3037.99</v>
      </c>
      <c r="F2565" s="4"/>
      <c r="G2565" s="4" t="str">
        <f t="shared" si="442"/>
        <v>C04089</v>
      </c>
      <c r="H2565" s="40">
        <f t="shared" si="443"/>
        <v>45955</v>
      </c>
      <c r="I2565" s="2">
        <f t="shared" si="444"/>
        <v>6</v>
      </c>
      <c r="J2565" s="4">
        <f t="shared" si="445"/>
        <v>3037.99</v>
      </c>
      <c r="K2565">
        <f t="shared" si="446"/>
        <v>5</v>
      </c>
      <c r="L2565">
        <f t="shared" si="447"/>
        <v>5</v>
      </c>
      <c r="M2565">
        <f t="shared" si="448"/>
        <v>4</v>
      </c>
      <c r="N2565" s="53">
        <f t="shared" si="449"/>
        <v>4.666666666666667</v>
      </c>
      <c r="S2565" s="55" t="str">
        <f t="shared" si="450"/>
        <v>C04089</v>
      </c>
      <c r="T2565" s="56">
        <f t="shared" si="451"/>
        <v>4.666666666666667</v>
      </c>
      <c r="U2565" s="57">
        <f t="shared" si="451"/>
        <v>4.666666666666667</v>
      </c>
      <c r="V2565" s="51" t="str">
        <f t="shared" si="452"/>
        <v>Champions</v>
      </c>
    </row>
    <row r="2566" spans="2:22" x14ac:dyDescent="0.25">
      <c r="B2566" t="s">
        <v>2604</v>
      </c>
      <c r="C2566" s="40">
        <v>45992</v>
      </c>
      <c r="D2566" s="2">
        <v>58</v>
      </c>
      <c r="E2566" s="4">
        <v>38872.28</v>
      </c>
      <c r="F2566" s="4"/>
      <c r="G2566" s="4" t="str">
        <f t="shared" si="442"/>
        <v>C04090</v>
      </c>
      <c r="H2566" s="40">
        <f t="shared" si="443"/>
        <v>45992</v>
      </c>
      <c r="I2566" s="2">
        <f t="shared" si="444"/>
        <v>58</v>
      </c>
      <c r="J2566" s="4">
        <f t="shared" si="445"/>
        <v>38872.28</v>
      </c>
      <c r="K2566">
        <f t="shared" si="446"/>
        <v>5</v>
      </c>
      <c r="L2566">
        <f t="shared" si="447"/>
        <v>5</v>
      </c>
      <c r="M2566">
        <f t="shared" si="448"/>
        <v>5</v>
      </c>
      <c r="N2566" s="53">
        <f t="shared" si="449"/>
        <v>5</v>
      </c>
      <c r="S2566" s="55" t="str">
        <f t="shared" si="450"/>
        <v>C04090</v>
      </c>
      <c r="T2566" s="56">
        <f t="shared" si="451"/>
        <v>5</v>
      </c>
      <c r="U2566" s="57">
        <f t="shared" si="451"/>
        <v>5</v>
      </c>
      <c r="V2566" s="51" t="str">
        <f t="shared" si="452"/>
        <v>Champions</v>
      </c>
    </row>
    <row r="2567" spans="2:22" x14ac:dyDescent="0.25">
      <c r="B2567" t="s">
        <v>2605</v>
      </c>
      <c r="C2567" s="40">
        <v>45409</v>
      </c>
      <c r="D2567" s="2">
        <v>3</v>
      </c>
      <c r="E2567" s="4">
        <v>940.95</v>
      </c>
      <c r="F2567" s="4"/>
      <c r="G2567" s="4" t="str">
        <f t="shared" si="442"/>
        <v>C04091</v>
      </c>
      <c r="H2567" s="40">
        <f t="shared" si="443"/>
        <v>45409</v>
      </c>
      <c r="I2567" s="2">
        <f t="shared" si="444"/>
        <v>3</v>
      </c>
      <c r="J2567" s="4">
        <f t="shared" si="445"/>
        <v>940.95</v>
      </c>
      <c r="K2567">
        <f t="shared" si="446"/>
        <v>2</v>
      </c>
      <c r="L2567">
        <f t="shared" si="447"/>
        <v>4</v>
      </c>
      <c r="M2567">
        <f t="shared" si="448"/>
        <v>3</v>
      </c>
      <c r="N2567" s="53">
        <f t="shared" si="449"/>
        <v>3</v>
      </c>
      <c r="S2567" s="55" t="str">
        <f t="shared" si="450"/>
        <v>C04091</v>
      </c>
      <c r="T2567" s="56">
        <f t="shared" si="451"/>
        <v>3</v>
      </c>
      <c r="U2567" s="57">
        <f t="shared" si="451"/>
        <v>3</v>
      </c>
      <c r="V2567" s="51" t="str">
        <f t="shared" si="452"/>
        <v>At Risk Customers</v>
      </c>
    </row>
    <row r="2568" spans="2:22" x14ac:dyDescent="0.25">
      <c r="B2568" t="s">
        <v>2606</v>
      </c>
      <c r="C2568" s="40">
        <v>45084</v>
      </c>
      <c r="D2568" s="2">
        <v>1</v>
      </c>
      <c r="E2568" s="4">
        <v>96.41</v>
      </c>
      <c r="F2568" s="4"/>
      <c r="G2568" s="4" t="str">
        <f t="shared" si="442"/>
        <v>C04092</v>
      </c>
      <c r="H2568" s="40">
        <f t="shared" si="443"/>
        <v>45084</v>
      </c>
      <c r="I2568" s="2">
        <f t="shared" si="444"/>
        <v>1</v>
      </c>
      <c r="J2568" s="4">
        <f t="shared" si="445"/>
        <v>96.41</v>
      </c>
      <c r="K2568">
        <f t="shared" si="446"/>
        <v>1</v>
      </c>
      <c r="L2568">
        <f t="shared" si="447"/>
        <v>3</v>
      </c>
      <c r="M2568">
        <f t="shared" si="448"/>
        <v>1</v>
      </c>
      <c r="N2568" s="53">
        <f t="shared" si="449"/>
        <v>1.6666666666666667</v>
      </c>
      <c r="S2568" s="55" t="str">
        <f t="shared" si="450"/>
        <v>C04092</v>
      </c>
      <c r="T2568" s="56">
        <f t="shared" si="451"/>
        <v>1.6666666666666667</v>
      </c>
      <c r="U2568" s="57">
        <f t="shared" si="451"/>
        <v>1.6666666666666667</v>
      </c>
      <c r="V2568" s="51" t="str">
        <f t="shared" si="452"/>
        <v>Lost Customers</v>
      </c>
    </row>
    <row r="2569" spans="2:22" x14ac:dyDescent="0.25">
      <c r="B2569" t="s">
        <v>2607</v>
      </c>
      <c r="C2569" s="40">
        <v>45597</v>
      </c>
      <c r="D2569" s="2">
        <v>3</v>
      </c>
      <c r="E2569" s="4">
        <v>1078.73</v>
      </c>
      <c r="F2569" s="4"/>
      <c r="G2569" s="4" t="str">
        <f t="shared" si="442"/>
        <v>C04093</v>
      </c>
      <c r="H2569" s="40">
        <f t="shared" si="443"/>
        <v>45597</v>
      </c>
      <c r="I2569" s="2">
        <f t="shared" si="444"/>
        <v>3</v>
      </c>
      <c r="J2569" s="4">
        <f t="shared" si="445"/>
        <v>1078.73</v>
      </c>
      <c r="K2569">
        <f t="shared" si="446"/>
        <v>3</v>
      </c>
      <c r="L2569">
        <f t="shared" si="447"/>
        <v>4</v>
      </c>
      <c r="M2569">
        <f t="shared" si="448"/>
        <v>3</v>
      </c>
      <c r="N2569" s="53">
        <f t="shared" si="449"/>
        <v>3.3333333333333335</v>
      </c>
      <c r="S2569" s="55" t="str">
        <f t="shared" si="450"/>
        <v>C04093</v>
      </c>
      <c r="T2569" s="56">
        <f t="shared" si="451"/>
        <v>3.3333333333333335</v>
      </c>
      <c r="U2569" s="57">
        <f t="shared" si="451"/>
        <v>3.3333333333333335</v>
      </c>
      <c r="V2569" s="51" t="str">
        <f t="shared" si="452"/>
        <v>Loyal or Potential Loyalists</v>
      </c>
    </row>
    <row r="2570" spans="2:22" x14ac:dyDescent="0.25">
      <c r="B2570" t="s">
        <v>2608</v>
      </c>
      <c r="C2570" s="40">
        <v>45435</v>
      </c>
      <c r="D2570" s="2">
        <v>1</v>
      </c>
      <c r="E2570" s="4">
        <v>78.010000000000005</v>
      </c>
      <c r="F2570" s="4"/>
      <c r="G2570" s="4" t="str">
        <f t="shared" si="442"/>
        <v>C04099</v>
      </c>
      <c r="H2570" s="40">
        <f t="shared" si="443"/>
        <v>45435</v>
      </c>
      <c r="I2570" s="2">
        <f t="shared" si="444"/>
        <v>1</v>
      </c>
      <c r="J2570" s="4">
        <f t="shared" si="445"/>
        <v>78.010000000000005</v>
      </c>
      <c r="K2570">
        <f t="shared" si="446"/>
        <v>2</v>
      </c>
      <c r="L2570">
        <f t="shared" si="447"/>
        <v>3</v>
      </c>
      <c r="M2570">
        <f t="shared" si="448"/>
        <v>1</v>
      </c>
      <c r="N2570" s="53">
        <f t="shared" si="449"/>
        <v>2</v>
      </c>
      <c r="S2570" s="55" t="str">
        <f t="shared" si="450"/>
        <v>C04099</v>
      </c>
      <c r="T2570" s="56">
        <f t="shared" si="451"/>
        <v>2</v>
      </c>
      <c r="U2570" s="57">
        <f t="shared" si="451"/>
        <v>2</v>
      </c>
      <c r="V2570" s="51" t="str">
        <f t="shared" si="452"/>
        <v>Lost Customers</v>
      </c>
    </row>
    <row r="2571" spans="2:22" x14ac:dyDescent="0.25">
      <c r="B2571" t="s">
        <v>2609</v>
      </c>
      <c r="C2571" s="40">
        <v>45552</v>
      </c>
      <c r="D2571" s="2">
        <v>1</v>
      </c>
      <c r="E2571" s="4">
        <v>264.51</v>
      </c>
      <c r="F2571" s="4"/>
      <c r="G2571" s="4" t="str">
        <f t="shared" si="442"/>
        <v>C04100</v>
      </c>
      <c r="H2571" s="40">
        <f t="shared" si="443"/>
        <v>45552</v>
      </c>
      <c r="I2571" s="2">
        <f t="shared" si="444"/>
        <v>1</v>
      </c>
      <c r="J2571" s="4">
        <f t="shared" si="445"/>
        <v>264.51</v>
      </c>
      <c r="K2571">
        <f t="shared" si="446"/>
        <v>2</v>
      </c>
      <c r="L2571">
        <f t="shared" si="447"/>
        <v>3</v>
      </c>
      <c r="M2571">
        <f t="shared" si="448"/>
        <v>2</v>
      </c>
      <c r="N2571" s="53">
        <f t="shared" si="449"/>
        <v>2.3333333333333335</v>
      </c>
      <c r="S2571" s="55" t="str">
        <f t="shared" si="450"/>
        <v>C04100</v>
      </c>
      <c r="T2571" s="56">
        <f t="shared" si="451"/>
        <v>2.3333333333333335</v>
      </c>
      <c r="U2571" s="57">
        <f t="shared" si="451"/>
        <v>2.3333333333333335</v>
      </c>
      <c r="V2571" s="51" t="str">
        <f t="shared" si="452"/>
        <v>At Risk Customers</v>
      </c>
    </row>
    <row r="2572" spans="2:22" x14ac:dyDescent="0.25">
      <c r="B2572" t="s">
        <v>2610</v>
      </c>
      <c r="C2572" s="40">
        <v>45825</v>
      </c>
      <c r="D2572" s="2">
        <v>1</v>
      </c>
      <c r="E2572" s="4">
        <v>203.35</v>
      </c>
      <c r="F2572" s="4"/>
      <c r="G2572" s="4" t="str">
        <f t="shared" si="442"/>
        <v>C04101</v>
      </c>
      <c r="H2572" s="40">
        <f t="shared" si="443"/>
        <v>45825</v>
      </c>
      <c r="I2572" s="2">
        <f t="shared" si="444"/>
        <v>1</v>
      </c>
      <c r="J2572" s="4">
        <f t="shared" si="445"/>
        <v>203.35</v>
      </c>
      <c r="K2572">
        <f t="shared" si="446"/>
        <v>4</v>
      </c>
      <c r="L2572">
        <f t="shared" si="447"/>
        <v>3</v>
      </c>
      <c r="M2572">
        <f t="shared" si="448"/>
        <v>2</v>
      </c>
      <c r="N2572" s="53">
        <f t="shared" si="449"/>
        <v>3</v>
      </c>
      <c r="S2572" s="55" t="str">
        <f t="shared" si="450"/>
        <v>C04101</v>
      </c>
      <c r="T2572" s="56">
        <f t="shared" si="451"/>
        <v>3</v>
      </c>
      <c r="U2572" s="57">
        <f t="shared" si="451"/>
        <v>3</v>
      </c>
      <c r="V2572" s="51" t="str">
        <f t="shared" si="452"/>
        <v>At Risk Customers</v>
      </c>
    </row>
    <row r="2573" spans="2:22" x14ac:dyDescent="0.25">
      <c r="B2573" t="s">
        <v>2611</v>
      </c>
      <c r="C2573" s="40">
        <v>45782</v>
      </c>
      <c r="D2573" s="2">
        <v>3</v>
      </c>
      <c r="E2573" s="4">
        <v>904.65</v>
      </c>
      <c r="F2573" s="4"/>
      <c r="G2573" s="4" t="str">
        <f t="shared" si="442"/>
        <v>C04102</v>
      </c>
      <c r="H2573" s="40">
        <f t="shared" si="443"/>
        <v>45782</v>
      </c>
      <c r="I2573" s="2">
        <f t="shared" si="444"/>
        <v>3</v>
      </c>
      <c r="J2573" s="4">
        <f t="shared" si="445"/>
        <v>904.65</v>
      </c>
      <c r="K2573">
        <f t="shared" si="446"/>
        <v>3</v>
      </c>
      <c r="L2573">
        <f t="shared" si="447"/>
        <v>4</v>
      </c>
      <c r="M2573">
        <f t="shared" si="448"/>
        <v>3</v>
      </c>
      <c r="N2573" s="53">
        <f t="shared" si="449"/>
        <v>3.3333333333333335</v>
      </c>
      <c r="S2573" s="55" t="str">
        <f t="shared" si="450"/>
        <v>C04102</v>
      </c>
      <c r="T2573" s="56">
        <f t="shared" si="451"/>
        <v>3.3333333333333335</v>
      </c>
      <c r="U2573" s="57">
        <f t="shared" si="451"/>
        <v>3.3333333333333335</v>
      </c>
      <c r="V2573" s="51" t="str">
        <f t="shared" si="452"/>
        <v>Loyal or Potential Loyalists</v>
      </c>
    </row>
    <row r="2574" spans="2:22" x14ac:dyDescent="0.25">
      <c r="B2574" t="s">
        <v>2612</v>
      </c>
      <c r="C2574" s="40">
        <v>45327</v>
      </c>
      <c r="D2574" s="2">
        <v>1</v>
      </c>
      <c r="E2574" s="4">
        <v>2089.3000000000002</v>
      </c>
      <c r="F2574" s="4"/>
      <c r="G2574" s="4" t="str">
        <f t="shared" si="442"/>
        <v>C04105</v>
      </c>
      <c r="H2574" s="40">
        <f t="shared" si="443"/>
        <v>45327</v>
      </c>
      <c r="I2574" s="2">
        <f t="shared" si="444"/>
        <v>1</v>
      </c>
      <c r="J2574" s="4">
        <f t="shared" si="445"/>
        <v>2089.3000000000002</v>
      </c>
      <c r="K2574">
        <f t="shared" si="446"/>
        <v>2</v>
      </c>
      <c r="L2574">
        <f t="shared" si="447"/>
        <v>3</v>
      </c>
      <c r="M2574">
        <f t="shared" si="448"/>
        <v>4</v>
      </c>
      <c r="N2574" s="53">
        <f t="shared" si="449"/>
        <v>3</v>
      </c>
      <c r="S2574" s="55" t="str">
        <f t="shared" si="450"/>
        <v>C04105</v>
      </c>
      <c r="T2574" s="56">
        <f t="shared" si="451"/>
        <v>3</v>
      </c>
      <c r="U2574" s="57">
        <f t="shared" si="451"/>
        <v>3</v>
      </c>
      <c r="V2574" s="51" t="str">
        <f t="shared" si="452"/>
        <v>At Risk Customers</v>
      </c>
    </row>
    <row r="2575" spans="2:22" x14ac:dyDescent="0.25">
      <c r="B2575" t="s">
        <v>2613</v>
      </c>
      <c r="C2575" s="40">
        <v>45975</v>
      </c>
      <c r="D2575" s="2">
        <v>2</v>
      </c>
      <c r="E2575" s="4">
        <v>3551.89</v>
      </c>
      <c r="F2575" s="4"/>
      <c r="G2575" s="4" t="str">
        <f t="shared" si="442"/>
        <v>C04106</v>
      </c>
      <c r="H2575" s="40">
        <f t="shared" si="443"/>
        <v>45975</v>
      </c>
      <c r="I2575" s="2">
        <f t="shared" si="444"/>
        <v>2</v>
      </c>
      <c r="J2575" s="4">
        <f t="shared" si="445"/>
        <v>3551.89</v>
      </c>
      <c r="K2575">
        <f t="shared" si="446"/>
        <v>5</v>
      </c>
      <c r="L2575">
        <f t="shared" si="447"/>
        <v>4</v>
      </c>
      <c r="M2575">
        <f t="shared" si="448"/>
        <v>4</v>
      </c>
      <c r="N2575" s="53">
        <f t="shared" si="449"/>
        <v>4.333333333333333</v>
      </c>
      <c r="S2575" s="55" t="str">
        <f t="shared" si="450"/>
        <v>C04106</v>
      </c>
      <c r="T2575" s="56">
        <f t="shared" si="451"/>
        <v>4.333333333333333</v>
      </c>
      <c r="U2575" s="57">
        <f t="shared" si="451"/>
        <v>4.333333333333333</v>
      </c>
      <c r="V2575" s="51" t="str">
        <f t="shared" si="452"/>
        <v>Champions</v>
      </c>
    </row>
    <row r="2576" spans="2:22" x14ac:dyDescent="0.25">
      <c r="B2576" t="s">
        <v>2614</v>
      </c>
      <c r="C2576" s="40">
        <v>46025</v>
      </c>
      <c r="D2576" s="2">
        <v>1</v>
      </c>
      <c r="E2576" s="4">
        <v>397.99</v>
      </c>
      <c r="F2576" s="4"/>
      <c r="G2576" s="4" t="str">
        <f t="shared" si="442"/>
        <v>C04107</v>
      </c>
      <c r="H2576" s="40">
        <f t="shared" si="443"/>
        <v>46025</v>
      </c>
      <c r="I2576" s="2">
        <f t="shared" si="444"/>
        <v>1</v>
      </c>
      <c r="J2576" s="4">
        <f t="shared" si="445"/>
        <v>397.99</v>
      </c>
      <c r="K2576">
        <f t="shared" si="446"/>
        <v>5</v>
      </c>
      <c r="L2576">
        <f t="shared" si="447"/>
        <v>3</v>
      </c>
      <c r="M2576">
        <f t="shared" si="448"/>
        <v>2</v>
      </c>
      <c r="N2576" s="53">
        <f t="shared" si="449"/>
        <v>3.3333333333333335</v>
      </c>
      <c r="S2576" s="55" t="str">
        <f t="shared" si="450"/>
        <v>C04107</v>
      </c>
      <c r="T2576" s="56">
        <f t="shared" si="451"/>
        <v>3.3333333333333335</v>
      </c>
      <c r="U2576" s="57">
        <f t="shared" si="451"/>
        <v>3.3333333333333335</v>
      </c>
      <c r="V2576" s="51" t="str">
        <f t="shared" si="452"/>
        <v>Loyal or Potential Loyalists</v>
      </c>
    </row>
    <row r="2577" spans="2:22" x14ac:dyDescent="0.25">
      <c r="B2577" t="s">
        <v>2615</v>
      </c>
      <c r="C2577" s="40">
        <v>45717</v>
      </c>
      <c r="D2577" s="2">
        <v>1</v>
      </c>
      <c r="E2577" s="4">
        <v>210.77</v>
      </c>
      <c r="F2577" s="4"/>
      <c r="G2577" s="4" t="str">
        <f t="shared" si="442"/>
        <v>C04109</v>
      </c>
      <c r="H2577" s="40">
        <f t="shared" si="443"/>
        <v>45717</v>
      </c>
      <c r="I2577" s="2">
        <f t="shared" si="444"/>
        <v>1</v>
      </c>
      <c r="J2577" s="4">
        <f t="shared" si="445"/>
        <v>210.77</v>
      </c>
      <c r="K2577">
        <f t="shared" si="446"/>
        <v>3</v>
      </c>
      <c r="L2577">
        <f t="shared" si="447"/>
        <v>3</v>
      </c>
      <c r="M2577">
        <f t="shared" si="448"/>
        <v>2</v>
      </c>
      <c r="N2577" s="53">
        <f t="shared" si="449"/>
        <v>2.6666666666666665</v>
      </c>
      <c r="S2577" s="55" t="str">
        <f t="shared" si="450"/>
        <v>C04109</v>
      </c>
      <c r="T2577" s="56">
        <f t="shared" si="451"/>
        <v>2.6666666666666665</v>
      </c>
      <c r="U2577" s="57">
        <f t="shared" si="451"/>
        <v>2.6666666666666665</v>
      </c>
      <c r="V2577" s="51" t="str">
        <f t="shared" si="452"/>
        <v>At Risk Customers</v>
      </c>
    </row>
    <row r="2578" spans="2:22" x14ac:dyDescent="0.25">
      <c r="B2578" t="s">
        <v>2616</v>
      </c>
      <c r="C2578" s="40">
        <v>44974</v>
      </c>
      <c r="D2578" s="2">
        <v>1</v>
      </c>
      <c r="E2578" s="4">
        <v>149.03</v>
      </c>
      <c r="F2578" s="4"/>
      <c r="G2578" s="4" t="str">
        <f t="shared" si="442"/>
        <v>C04110</v>
      </c>
      <c r="H2578" s="40">
        <f t="shared" si="443"/>
        <v>44974</v>
      </c>
      <c r="I2578" s="2">
        <f t="shared" si="444"/>
        <v>1</v>
      </c>
      <c r="J2578" s="4">
        <f t="shared" si="445"/>
        <v>149.03</v>
      </c>
      <c r="K2578">
        <f t="shared" si="446"/>
        <v>1</v>
      </c>
      <c r="L2578">
        <f t="shared" si="447"/>
        <v>3</v>
      </c>
      <c r="M2578">
        <f t="shared" si="448"/>
        <v>1</v>
      </c>
      <c r="N2578" s="53">
        <f t="shared" si="449"/>
        <v>1.6666666666666667</v>
      </c>
      <c r="S2578" s="55" t="str">
        <f t="shared" si="450"/>
        <v>C04110</v>
      </c>
      <c r="T2578" s="56">
        <f t="shared" si="451"/>
        <v>1.6666666666666667</v>
      </c>
      <c r="U2578" s="57">
        <f t="shared" si="451"/>
        <v>1.6666666666666667</v>
      </c>
      <c r="V2578" s="51" t="str">
        <f t="shared" si="452"/>
        <v>Lost Customers</v>
      </c>
    </row>
    <row r="2579" spans="2:22" x14ac:dyDescent="0.25">
      <c r="B2579" t="s">
        <v>2617</v>
      </c>
      <c r="C2579" s="40">
        <v>45242</v>
      </c>
      <c r="D2579" s="2">
        <v>1</v>
      </c>
      <c r="E2579" s="4">
        <v>343.2</v>
      </c>
      <c r="F2579" s="4"/>
      <c r="G2579" s="4" t="str">
        <f t="shared" si="442"/>
        <v>C04111</v>
      </c>
      <c r="H2579" s="40">
        <f t="shared" si="443"/>
        <v>45242</v>
      </c>
      <c r="I2579" s="2">
        <f t="shared" si="444"/>
        <v>1</v>
      </c>
      <c r="J2579" s="4">
        <f t="shared" si="445"/>
        <v>343.2</v>
      </c>
      <c r="K2579">
        <f t="shared" si="446"/>
        <v>1</v>
      </c>
      <c r="L2579">
        <f t="shared" si="447"/>
        <v>3</v>
      </c>
      <c r="M2579">
        <f t="shared" si="448"/>
        <v>2</v>
      </c>
      <c r="N2579" s="53">
        <f t="shared" si="449"/>
        <v>2</v>
      </c>
      <c r="S2579" s="55" t="str">
        <f t="shared" si="450"/>
        <v>C04111</v>
      </c>
      <c r="T2579" s="56">
        <f t="shared" si="451"/>
        <v>2</v>
      </c>
      <c r="U2579" s="57">
        <f t="shared" si="451"/>
        <v>2</v>
      </c>
      <c r="V2579" s="51" t="str">
        <f t="shared" si="452"/>
        <v>Lost Customers</v>
      </c>
    </row>
    <row r="2580" spans="2:22" x14ac:dyDescent="0.25">
      <c r="B2580" t="s">
        <v>2618</v>
      </c>
      <c r="C2580" s="40">
        <v>45600</v>
      </c>
      <c r="D2580" s="2">
        <v>1</v>
      </c>
      <c r="E2580" s="4">
        <v>657.4</v>
      </c>
      <c r="F2580" s="4"/>
      <c r="G2580" s="4" t="str">
        <f t="shared" si="442"/>
        <v>C04114</v>
      </c>
      <c r="H2580" s="40">
        <f t="shared" si="443"/>
        <v>45600</v>
      </c>
      <c r="I2580" s="2">
        <f t="shared" si="444"/>
        <v>1</v>
      </c>
      <c r="J2580" s="4">
        <f t="shared" si="445"/>
        <v>657.4</v>
      </c>
      <c r="K2580">
        <f t="shared" si="446"/>
        <v>3</v>
      </c>
      <c r="L2580">
        <f t="shared" si="447"/>
        <v>3</v>
      </c>
      <c r="M2580">
        <f t="shared" si="448"/>
        <v>3</v>
      </c>
      <c r="N2580" s="53">
        <f t="shared" si="449"/>
        <v>3</v>
      </c>
      <c r="S2580" s="55" t="str">
        <f t="shared" si="450"/>
        <v>C04114</v>
      </c>
      <c r="T2580" s="56">
        <f t="shared" si="451"/>
        <v>3</v>
      </c>
      <c r="U2580" s="57">
        <f t="shared" si="451"/>
        <v>3</v>
      </c>
      <c r="V2580" s="51" t="str">
        <f t="shared" si="452"/>
        <v>At Risk Customers</v>
      </c>
    </row>
    <row r="2581" spans="2:22" x14ac:dyDescent="0.25">
      <c r="B2581" t="s">
        <v>2619</v>
      </c>
      <c r="C2581" s="40">
        <v>45964</v>
      </c>
      <c r="D2581" s="2">
        <v>6</v>
      </c>
      <c r="E2581" s="4">
        <v>1974.3</v>
      </c>
      <c r="F2581" s="4"/>
      <c r="G2581" s="4" t="str">
        <f t="shared" si="442"/>
        <v>C04115</v>
      </c>
      <c r="H2581" s="40">
        <f t="shared" si="443"/>
        <v>45964</v>
      </c>
      <c r="I2581" s="2">
        <f t="shared" si="444"/>
        <v>6</v>
      </c>
      <c r="J2581" s="4">
        <f t="shared" si="445"/>
        <v>1974.3</v>
      </c>
      <c r="K2581">
        <f t="shared" si="446"/>
        <v>5</v>
      </c>
      <c r="L2581">
        <f t="shared" si="447"/>
        <v>5</v>
      </c>
      <c r="M2581">
        <f t="shared" si="448"/>
        <v>4</v>
      </c>
      <c r="N2581" s="53">
        <f t="shared" si="449"/>
        <v>4.666666666666667</v>
      </c>
      <c r="S2581" s="55" t="str">
        <f t="shared" si="450"/>
        <v>C04115</v>
      </c>
      <c r="T2581" s="56">
        <f t="shared" si="451"/>
        <v>4.666666666666667</v>
      </c>
      <c r="U2581" s="57">
        <f t="shared" si="451"/>
        <v>4.666666666666667</v>
      </c>
      <c r="V2581" s="51" t="str">
        <f t="shared" si="452"/>
        <v>Champions</v>
      </c>
    </row>
    <row r="2582" spans="2:22" x14ac:dyDescent="0.25">
      <c r="B2582" t="s">
        <v>2620</v>
      </c>
      <c r="C2582" s="40">
        <v>45642</v>
      </c>
      <c r="D2582" s="2">
        <v>5</v>
      </c>
      <c r="E2582" s="4">
        <v>948.94</v>
      </c>
      <c r="F2582" s="4"/>
      <c r="G2582" s="4" t="str">
        <f t="shared" si="442"/>
        <v>C04118</v>
      </c>
      <c r="H2582" s="40">
        <f t="shared" si="443"/>
        <v>45642</v>
      </c>
      <c r="I2582" s="2">
        <f t="shared" si="444"/>
        <v>5</v>
      </c>
      <c r="J2582" s="4">
        <f t="shared" si="445"/>
        <v>948.94</v>
      </c>
      <c r="K2582">
        <f t="shared" si="446"/>
        <v>3</v>
      </c>
      <c r="L2582">
        <f t="shared" si="447"/>
        <v>5</v>
      </c>
      <c r="M2582">
        <f t="shared" si="448"/>
        <v>3</v>
      </c>
      <c r="N2582" s="53">
        <f t="shared" si="449"/>
        <v>3.6666666666666665</v>
      </c>
      <c r="S2582" s="55" t="str">
        <f t="shared" si="450"/>
        <v>C04118</v>
      </c>
      <c r="T2582" s="56">
        <f t="shared" si="451"/>
        <v>3.6666666666666665</v>
      </c>
      <c r="U2582" s="57">
        <f t="shared" si="451"/>
        <v>3.6666666666666665</v>
      </c>
      <c r="V2582" s="51" t="str">
        <f t="shared" si="452"/>
        <v>Loyal or Potential Loyalists</v>
      </c>
    </row>
    <row r="2583" spans="2:22" x14ac:dyDescent="0.25">
      <c r="B2583" t="s">
        <v>2621</v>
      </c>
      <c r="C2583" s="40">
        <v>45574</v>
      </c>
      <c r="D2583" s="2">
        <v>1</v>
      </c>
      <c r="E2583" s="4">
        <v>2607.7600000000002</v>
      </c>
      <c r="F2583" s="4"/>
      <c r="G2583" s="4" t="str">
        <f t="shared" si="442"/>
        <v>C04120</v>
      </c>
      <c r="H2583" s="40">
        <f t="shared" si="443"/>
        <v>45574</v>
      </c>
      <c r="I2583" s="2">
        <f t="shared" si="444"/>
        <v>1</v>
      </c>
      <c r="J2583" s="4">
        <f t="shared" si="445"/>
        <v>2607.7600000000002</v>
      </c>
      <c r="K2583">
        <f t="shared" si="446"/>
        <v>2</v>
      </c>
      <c r="L2583">
        <f t="shared" si="447"/>
        <v>3</v>
      </c>
      <c r="M2583">
        <f t="shared" si="448"/>
        <v>4</v>
      </c>
      <c r="N2583" s="53">
        <f t="shared" si="449"/>
        <v>3</v>
      </c>
      <c r="S2583" s="55" t="str">
        <f t="shared" si="450"/>
        <v>C04120</v>
      </c>
      <c r="T2583" s="56">
        <f t="shared" si="451"/>
        <v>3</v>
      </c>
      <c r="U2583" s="57">
        <f t="shared" si="451"/>
        <v>3</v>
      </c>
      <c r="V2583" s="51" t="str">
        <f t="shared" si="452"/>
        <v>At Risk Customers</v>
      </c>
    </row>
    <row r="2584" spans="2:22" x14ac:dyDescent="0.25">
      <c r="B2584" t="s">
        <v>2622</v>
      </c>
      <c r="C2584" s="40">
        <v>45662</v>
      </c>
      <c r="D2584" s="2">
        <v>3</v>
      </c>
      <c r="E2584" s="4">
        <v>3791.97</v>
      </c>
      <c r="F2584" s="4"/>
      <c r="G2584" s="4" t="str">
        <f t="shared" si="442"/>
        <v>C04121</v>
      </c>
      <c r="H2584" s="40">
        <f t="shared" si="443"/>
        <v>45662</v>
      </c>
      <c r="I2584" s="2">
        <f t="shared" si="444"/>
        <v>3</v>
      </c>
      <c r="J2584" s="4">
        <f t="shared" si="445"/>
        <v>3791.97</v>
      </c>
      <c r="K2584">
        <f t="shared" si="446"/>
        <v>3</v>
      </c>
      <c r="L2584">
        <f t="shared" si="447"/>
        <v>4</v>
      </c>
      <c r="M2584">
        <f t="shared" si="448"/>
        <v>5</v>
      </c>
      <c r="N2584" s="53">
        <f t="shared" si="449"/>
        <v>4</v>
      </c>
      <c r="S2584" s="55" t="str">
        <f t="shared" si="450"/>
        <v>C04121</v>
      </c>
      <c r="T2584" s="56">
        <f t="shared" si="451"/>
        <v>4</v>
      </c>
      <c r="U2584" s="57">
        <f t="shared" si="451"/>
        <v>4</v>
      </c>
      <c r="V2584" s="51" t="str">
        <f t="shared" si="452"/>
        <v>Loyal or Potential Loyalists</v>
      </c>
    </row>
    <row r="2585" spans="2:22" x14ac:dyDescent="0.25">
      <c r="B2585" t="s">
        <v>2623</v>
      </c>
      <c r="C2585" s="40">
        <v>45945</v>
      </c>
      <c r="D2585" s="2">
        <v>2</v>
      </c>
      <c r="E2585" s="4">
        <v>5408.11</v>
      </c>
      <c r="F2585" s="4"/>
      <c r="G2585" s="4" t="str">
        <f t="shared" si="442"/>
        <v>C04124</v>
      </c>
      <c r="H2585" s="40">
        <f t="shared" si="443"/>
        <v>45945</v>
      </c>
      <c r="I2585" s="2">
        <f t="shared" si="444"/>
        <v>2</v>
      </c>
      <c r="J2585" s="4">
        <f t="shared" si="445"/>
        <v>5408.11</v>
      </c>
      <c r="K2585">
        <f t="shared" si="446"/>
        <v>5</v>
      </c>
      <c r="L2585">
        <f t="shared" si="447"/>
        <v>4</v>
      </c>
      <c r="M2585">
        <f t="shared" si="448"/>
        <v>5</v>
      </c>
      <c r="N2585" s="53">
        <f t="shared" si="449"/>
        <v>4.666666666666667</v>
      </c>
      <c r="S2585" s="55" t="str">
        <f t="shared" si="450"/>
        <v>C04124</v>
      </c>
      <c r="T2585" s="56">
        <f t="shared" si="451"/>
        <v>4.666666666666667</v>
      </c>
      <c r="U2585" s="57">
        <f t="shared" si="451"/>
        <v>4.666666666666667</v>
      </c>
      <c r="V2585" s="51" t="str">
        <f t="shared" si="452"/>
        <v>Champions</v>
      </c>
    </row>
    <row r="2586" spans="2:22" x14ac:dyDescent="0.25">
      <c r="B2586" t="s">
        <v>2624</v>
      </c>
      <c r="C2586" s="40">
        <v>45489</v>
      </c>
      <c r="D2586" s="2">
        <v>2</v>
      </c>
      <c r="E2586" s="4">
        <v>345.43</v>
      </c>
      <c r="F2586" s="4"/>
      <c r="G2586" s="4" t="str">
        <f t="shared" si="442"/>
        <v>C04125</v>
      </c>
      <c r="H2586" s="40">
        <f t="shared" si="443"/>
        <v>45489</v>
      </c>
      <c r="I2586" s="2">
        <f t="shared" si="444"/>
        <v>2</v>
      </c>
      <c r="J2586" s="4">
        <f t="shared" si="445"/>
        <v>345.43</v>
      </c>
      <c r="K2586">
        <f t="shared" si="446"/>
        <v>2</v>
      </c>
      <c r="L2586">
        <f t="shared" si="447"/>
        <v>4</v>
      </c>
      <c r="M2586">
        <f t="shared" si="448"/>
        <v>2</v>
      </c>
      <c r="N2586" s="53">
        <f t="shared" si="449"/>
        <v>2.6666666666666665</v>
      </c>
      <c r="S2586" s="55" t="str">
        <f t="shared" si="450"/>
        <v>C04125</v>
      </c>
      <c r="T2586" s="56">
        <f t="shared" si="451"/>
        <v>2.6666666666666665</v>
      </c>
      <c r="U2586" s="57">
        <f t="shared" si="451"/>
        <v>2.6666666666666665</v>
      </c>
      <c r="V2586" s="51" t="str">
        <f t="shared" si="452"/>
        <v>At Risk Customers</v>
      </c>
    </row>
    <row r="2587" spans="2:22" x14ac:dyDescent="0.25">
      <c r="B2587" t="s">
        <v>2625</v>
      </c>
      <c r="C2587" s="40">
        <v>45831</v>
      </c>
      <c r="D2587" s="2">
        <v>7</v>
      </c>
      <c r="E2587" s="4">
        <v>3123.23</v>
      </c>
      <c r="F2587" s="4"/>
      <c r="G2587" s="4" t="str">
        <f t="shared" si="442"/>
        <v>C04127</v>
      </c>
      <c r="H2587" s="40">
        <f t="shared" si="443"/>
        <v>45831</v>
      </c>
      <c r="I2587" s="2">
        <f t="shared" si="444"/>
        <v>7</v>
      </c>
      <c r="J2587" s="4">
        <f t="shared" si="445"/>
        <v>3123.23</v>
      </c>
      <c r="K2587">
        <f t="shared" si="446"/>
        <v>4</v>
      </c>
      <c r="L2587">
        <f t="shared" si="447"/>
        <v>5</v>
      </c>
      <c r="M2587">
        <f t="shared" si="448"/>
        <v>4</v>
      </c>
      <c r="N2587" s="53">
        <f t="shared" si="449"/>
        <v>4.333333333333333</v>
      </c>
      <c r="S2587" s="55" t="str">
        <f t="shared" si="450"/>
        <v>C04127</v>
      </c>
      <c r="T2587" s="56">
        <f t="shared" si="451"/>
        <v>4.333333333333333</v>
      </c>
      <c r="U2587" s="57">
        <f t="shared" si="451"/>
        <v>4.333333333333333</v>
      </c>
      <c r="V2587" s="51" t="str">
        <f t="shared" si="452"/>
        <v>Champions</v>
      </c>
    </row>
    <row r="2588" spans="2:22" x14ac:dyDescent="0.25">
      <c r="B2588" t="s">
        <v>2626</v>
      </c>
      <c r="C2588" s="40">
        <v>45689</v>
      </c>
      <c r="D2588" s="2">
        <v>1</v>
      </c>
      <c r="E2588" s="4">
        <v>323.29000000000002</v>
      </c>
      <c r="F2588" s="4"/>
      <c r="G2588" s="4" t="str">
        <f t="shared" si="442"/>
        <v>C04131</v>
      </c>
      <c r="H2588" s="40">
        <f t="shared" si="443"/>
        <v>45689</v>
      </c>
      <c r="I2588" s="2">
        <f t="shared" si="444"/>
        <v>1</v>
      </c>
      <c r="J2588" s="4">
        <f t="shared" si="445"/>
        <v>323.29000000000002</v>
      </c>
      <c r="K2588">
        <f t="shared" si="446"/>
        <v>3</v>
      </c>
      <c r="L2588">
        <f t="shared" si="447"/>
        <v>3</v>
      </c>
      <c r="M2588">
        <f t="shared" si="448"/>
        <v>2</v>
      </c>
      <c r="N2588" s="53">
        <f t="shared" si="449"/>
        <v>2.6666666666666665</v>
      </c>
      <c r="S2588" s="55" t="str">
        <f t="shared" si="450"/>
        <v>C04131</v>
      </c>
      <c r="T2588" s="56">
        <f t="shared" si="451"/>
        <v>2.6666666666666665</v>
      </c>
      <c r="U2588" s="57">
        <f t="shared" si="451"/>
        <v>2.6666666666666665</v>
      </c>
      <c r="V2588" s="51" t="str">
        <f t="shared" si="452"/>
        <v>At Risk Customers</v>
      </c>
    </row>
    <row r="2589" spans="2:22" x14ac:dyDescent="0.25">
      <c r="B2589" t="s">
        <v>2627</v>
      </c>
      <c r="C2589" s="40">
        <v>45829</v>
      </c>
      <c r="D2589" s="2">
        <v>6</v>
      </c>
      <c r="E2589" s="4">
        <v>3951.68</v>
      </c>
      <c r="F2589" s="4"/>
      <c r="G2589" s="4" t="str">
        <f t="shared" si="442"/>
        <v>C04132</v>
      </c>
      <c r="H2589" s="40">
        <f t="shared" si="443"/>
        <v>45829</v>
      </c>
      <c r="I2589" s="2">
        <f t="shared" si="444"/>
        <v>6</v>
      </c>
      <c r="J2589" s="4">
        <f t="shared" si="445"/>
        <v>3951.68</v>
      </c>
      <c r="K2589">
        <f t="shared" si="446"/>
        <v>4</v>
      </c>
      <c r="L2589">
        <f t="shared" si="447"/>
        <v>5</v>
      </c>
      <c r="M2589">
        <f t="shared" si="448"/>
        <v>5</v>
      </c>
      <c r="N2589" s="53">
        <f t="shared" si="449"/>
        <v>4.666666666666667</v>
      </c>
      <c r="S2589" s="55" t="str">
        <f t="shared" si="450"/>
        <v>C04132</v>
      </c>
      <c r="T2589" s="56">
        <f t="shared" si="451"/>
        <v>4.666666666666667</v>
      </c>
      <c r="U2589" s="57">
        <f t="shared" si="451"/>
        <v>4.666666666666667</v>
      </c>
      <c r="V2589" s="51" t="str">
        <f t="shared" si="452"/>
        <v>Champions</v>
      </c>
    </row>
    <row r="2590" spans="2:22" x14ac:dyDescent="0.25">
      <c r="B2590" t="s">
        <v>2628</v>
      </c>
      <c r="C2590" s="40">
        <v>45896</v>
      </c>
      <c r="D2590" s="2">
        <v>1</v>
      </c>
      <c r="E2590" s="4">
        <v>376.48</v>
      </c>
      <c r="F2590" s="4"/>
      <c r="G2590" s="4" t="str">
        <f t="shared" si="442"/>
        <v>C04135</v>
      </c>
      <c r="H2590" s="40">
        <f t="shared" si="443"/>
        <v>45896</v>
      </c>
      <c r="I2590" s="2">
        <f t="shared" si="444"/>
        <v>1</v>
      </c>
      <c r="J2590" s="4">
        <f t="shared" si="445"/>
        <v>376.48</v>
      </c>
      <c r="K2590">
        <f t="shared" si="446"/>
        <v>4</v>
      </c>
      <c r="L2590">
        <f t="shared" si="447"/>
        <v>3</v>
      </c>
      <c r="M2590">
        <f t="shared" si="448"/>
        <v>2</v>
      </c>
      <c r="N2590" s="53">
        <f t="shared" si="449"/>
        <v>3</v>
      </c>
      <c r="S2590" s="55" t="str">
        <f t="shared" si="450"/>
        <v>C04135</v>
      </c>
      <c r="T2590" s="56">
        <f t="shared" si="451"/>
        <v>3</v>
      </c>
      <c r="U2590" s="57">
        <f t="shared" si="451"/>
        <v>3</v>
      </c>
      <c r="V2590" s="51" t="str">
        <f t="shared" si="452"/>
        <v>At Risk Customers</v>
      </c>
    </row>
    <row r="2591" spans="2:22" x14ac:dyDescent="0.25">
      <c r="B2591" t="s">
        <v>2629</v>
      </c>
      <c r="C2591" s="40">
        <v>45225</v>
      </c>
      <c r="D2591" s="2">
        <v>1</v>
      </c>
      <c r="E2591" s="4">
        <v>322.47000000000003</v>
      </c>
      <c r="F2591" s="4"/>
      <c r="G2591" s="4" t="str">
        <f t="shared" si="442"/>
        <v>C04136</v>
      </c>
      <c r="H2591" s="40">
        <f t="shared" si="443"/>
        <v>45225</v>
      </c>
      <c r="I2591" s="2">
        <f t="shared" si="444"/>
        <v>1</v>
      </c>
      <c r="J2591" s="4">
        <f t="shared" si="445"/>
        <v>322.47000000000003</v>
      </c>
      <c r="K2591">
        <f t="shared" si="446"/>
        <v>1</v>
      </c>
      <c r="L2591">
        <f t="shared" si="447"/>
        <v>3</v>
      </c>
      <c r="M2591">
        <f t="shared" si="448"/>
        <v>2</v>
      </c>
      <c r="N2591" s="53">
        <f t="shared" si="449"/>
        <v>2</v>
      </c>
      <c r="S2591" s="55" t="str">
        <f t="shared" si="450"/>
        <v>C04136</v>
      </c>
      <c r="T2591" s="56">
        <f t="shared" si="451"/>
        <v>2</v>
      </c>
      <c r="U2591" s="57">
        <f t="shared" si="451"/>
        <v>2</v>
      </c>
      <c r="V2591" s="51" t="str">
        <f t="shared" si="452"/>
        <v>Lost Customers</v>
      </c>
    </row>
    <row r="2592" spans="2:22" x14ac:dyDescent="0.25">
      <c r="B2592" t="s">
        <v>2630</v>
      </c>
      <c r="C2592" s="40">
        <v>45253</v>
      </c>
      <c r="D2592" s="2">
        <v>2</v>
      </c>
      <c r="E2592" s="4">
        <v>4160.8999999999996</v>
      </c>
      <c r="F2592" s="4"/>
      <c r="G2592" s="4" t="str">
        <f t="shared" si="442"/>
        <v>C04137</v>
      </c>
      <c r="H2592" s="40">
        <f t="shared" si="443"/>
        <v>45253</v>
      </c>
      <c r="I2592" s="2">
        <f t="shared" si="444"/>
        <v>2</v>
      </c>
      <c r="J2592" s="4">
        <f t="shared" si="445"/>
        <v>4160.8999999999996</v>
      </c>
      <c r="K2592">
        <f t="shared" si="446"/>
        <v>1</v>
      </c>
      <c r="L2592">
        <f t="shared" si="447"/>
        <v>4</v>
      </c>
      <c r="M2592">
        <f t="shared" si="448"/>
        <v>5</v>
      </c>
      <c r="N2592" s="53">
        <f t="shared" si="449"/>
        <v>3.3333333333333335</v>
      </c>
      <c r="S2592" s="55" t="str">
        <f t="shared" si="450"/>
        <v>C04137</v>
      </c>
      <c r="T2592" s="56">
        <f t="shared" si="451"/>
        <v>3.3333333333333335</v>
      </c>
      <c r="U2592" s="57">
        <f t="shared" si="451"/>
        <v>3.3333333333333335</v>
      </c>
      <c r="V2592" s="51" t="str">
        <f t="shared" si="452"/>
        <v>Loyal or Potential Loyalists</v>
      </c>
    </row>
    <row r="2593" spans="2:22" x14ac:dyDescent="0.25">
      <c r="B2593" t="s">
        <v>2631</v>
      </c>
      <c r="C2593" s="40">
        <v>45525</v>
      </c>
      <c r="D2593" s="2">
        <v>2</v>
      </c>
      <c r="E2593" s="4">
        <v>1388.52</v>
      </c>
      <c r="F2593" s="4"/>
      <c r="G2593" s="4" t="str">
        <f t="shared" si="442"/>
        <v>C04138</v>
      </c>
      <c r="H2593" s="40">
        <f t="shared" si="443"/>
        <v>45525</v>
      </c>
      <c r="I2593" s="2">
        <f t="shared" si="444"/>
        <v>2</v>
      </c>
      <c r="J2593" s="4">
        <f t="shared" si="445"/>
        <v>1388.52</v>
      </c>
      <c r="K2593">
        <f t="shared" si="446"/>
        <v>2</v>
      </c>
      <c r="L2593">
        <f t="shared" si="447"/>
        <v>4</v>
      </c>
      <c r="M2593">
        <f t="shared" si="448"/>
        <v>4</v>
      </c>
      <c r="N2593" s="53">
        <f t="shared" si="449"/>
        <v>3.3333333333333335</v>
      </c>
      <c r="S2593" s="55" t="str">
        <f t="shared" si="450"/>
        <v>C04138</v>
      </c>
      <c r="T2593" s="56">
        <f t="shared" si="451"/>
        <v>3.3333333333333335</v>
      </c>
      <c r="U2593" s="57">
        <f t="shared" si="451"/>
        <v>3.3333333333333335</v>
      </c>
      <c r="V2593" s="51" t="str">
        <f t="shared" si="452"/>
        <v>Loyal or Potential Loyalists</v>
      </c>
    </row>
    <row r="2594" spans="2:22" x14ac:dyDescent="0.25">
      <c r="B2594" t="s">
        <v>2632</v>
      </c>
      <c r="C2594" s="40">
        <v>45506</v>
      </c>
      <c r="D2594" s="2">
        <v>2</v>
      </c>
      <c r="E2594" s="4">
        <v>3505.38</v>
      </c>
      <c r="F2594" s="4"/>
      <c r="G2594" s="4" t="str">
        <f t="shared" si="442"/>
        <v>C04139</v>
      </c>
      <c r="H2594" s="40">
        <f t="shared" si="443"/>
        <v>45506</v>
      </c>
      <c r="I2594" s="2">
        <f t="shared" si="444"/>
        <v>2</v>
      </c>
      <c r="J2594" s="4">
        <f t="shared" si="445"/>
        <v>3505.38</v>
      </c>
      <c r="K2594">
        <f t="shared" si="446"/>
        <v>2</v>
      </c>
      <c r="L2594">
        <f t="shared" si="447"/>
        <v>4</v>
      </c>
      <c r="M2594">
        <f t="shared" si="448"/>
        <v>4</v>
      </c>
      <c r="N2594" s="53">
        <f t="shared" si="449"/>
        <v>3.3333333333333335</v>
      </c>
      <c r="S2594" s="55" t="str">
        <f t="shared" si="450"/>
        <v>C04139</v>
      </c>
      <c r="T2594" s="56">
        <f t="shared" si="451"/>
        <v>3.3333333333333335</v>
      </c>
      <c r="U2594" s="57">
        <f t="shared" si="451"/>
        <v>3.3333333333333335</v>
      </c>
      <c r="V2594" s="51" t="str">
        <f t="shared" si="452"/>
        <v>Loyal or Potential Loyalists</v>
      </c>
    </row>
    <row r="2595" spans="2:22" x14ac:dyDescent="0.25">
      <c r="B2595" t="s">
        <v>2633</v>
      </c>
      <c r="C2595" s="40">
        <v>45125</v>
      </c>
      <c r="D2595" s="2">
        <v>1</v>
      </c>
      <c r="E2595" s="4">
        <v>287.06</v>
      </c>
      <c r="F2595" s="4"/>
      <c r="G2595" s="4" t="str">
        <f t="shared" si="442"/>
        <v>C04140</v>
      </c>
      <c r="H2595" s="40">
        <f t="shared" si="443"/>
        <v>45125</v>
      </c>
      <c r="I2595" s="2">
        <f t="shared" si="444"/>
        <v>1</v>
      </c>
      <c r="J2595" s="4">
        <f t="shared" si="445"/>
        <v>287.06</v>
      </c>
      <c r="K2595">
        <f t="shared" si="446"/>
        <v>1</v>
      </c>
      <c r="L2595">
        <f t="shared" si="447"/>
        <v>3</v>
      </c>
      <c r="M2595">
        <f t="shared" si="448"/>
        <v>2</v>
      </c>
      <c r="N2595" s="53">
        <f t="shared" si="449"/>
        <v>2</v>
      </c>
      <c r="S2595" s="55" t="str">
        <f t="shared" si="450"/>
        <v>C04140</v>
      </c>
      <c r="T2595" s="56">
        <f t="shared" si="451"/>
        <v>2</v>
      </c>
      <c r="U2595" s="57">
        <f t="shared" si="451"/>
        <v>2</v>
      </c>
      <c r="V2595" s="51" t="str">
        <f t="shared" si="452"/>
        <v>Lost Customers</v>
      </c>
    </row>
    <row r="2596" spans="2:22" x14ac:dyDescent="0.25">
      <c r="B2596" t="s">
        <v>2634</v>
      </c>
      <c r="C2596" s="40">
        <v>45485</v>
      </c>
      <c r="D2596" s="2">
        <v>2</v>
      </c>
      <c r="E2596" s="4">
        <v>221.62</v>
      </c>
      <c r="F2596" s="4"/>
      <c r="G2596" s="4" t="str">
        <f t="shared" si="442"/>
        <v>C04141</v>
      </c>
      <c r="H2596" s="40">
        <f t="shared" si="443"/>
        <v>45485</v>
      </c>
      <c r="I2596" s="2">
        <f t="shared" si="444"/>
        <v>2</v>
      </c>
      <c r="J2596" s="4">
        <f t="shared" si="445"/>
        <v>221.62</v>
      </c>
      <c r="K2596">
        <f t="shared" si="446"/>
        <v>2</v>
      </c>
      <c r="L2596">
        <f t="shared" si="447"/>
        <v>4</v>
      </c>
      <c r="M2596">
        <f t="shared" si="448"/>
        <v>2</v>
      </c>
      <c r="N2596" s="53">
        <f t="shared" si="449"/>
        <v>2.6666666666666665</v>
      </c>
      <c r="S2596" s="55" t="str">
        <f t="shared" si="450"/>
        <v>C04141</v>
      </c>
      <c r="T2596" s="56">
        <f t="shared" si="451"/>
        <v>2.6666666666666665</v>
      </c>
      <c r="U2596" s="57">
        <f t="shared" si="451"/>
        <v>2.6666666666666665</v>
      </c>
      <c r="V2596" s="51" t="str">
        <f t="shared" si="452"/>
        <v>At Risk Customers</v>
      </c>
    </row>
    <row r="2597" spans="2:22" x14ac:dyDescent="0.25">
      <c r="B2597" t="s">
        <v>2635</v>
      </c>
      <c r="C2597" s="40">
        <v>46024</v>
      </c>
      <c r="D2597" s="2">
        <v>10</v>
      </c>
      <c r="E2597" s="4">
        <v>5734.65</v>
      </c>
      <c r="F2597" s="4"/>
      <c r="G2597" s="4" t="str">
        <f t="shared" si="442"/>
        <v>C04142</v>
      </c>
      <c r="H2597" s="40">
        <f t="shared" si="443"/>
        <v>46024</v>
      </c>
      <c r="I2597" s="2">
        <f t="shared" si="444"/>
        <v>10</v>
      </c>
      <c r="J2597" s="4">
        <f t="shared" si="445"/>
        <v>5734.65</v>
      </c>
      <c r="K2597">
        <f t="shared" si="446"/>
        <v>5</v>
      </c>
      <c r="L2597">
        <f t="shared" si="447"/>
        <v>5</v>
      </c>
      <c r="M2597">
        <f t="shared" si="448"/>
        <v>5</v>
      </c>
      <c r="N2597" s="53">
        <f t="shared" si="449"/>
        <v>5</v>
      </c>
      <c r="S2597" s="55" t="str">
        <f t="shared" si="450"/>
        <v>C04142</v>
      </c>
      <c r="T2597" s="56">
        <f t="shared" si="451"/>
        <v>5</v>
      </c>
      <c r="U2597" s="57">
        <f t="shared" si="451"/>
        <v>5</v>
      </c>
      <c r="V2597" s="51" t="str">
        <f t="shared" si="452"/>
        <v>Champions</v>
      </c>
    </row>
    <row r="2598" spans="2:22" x14ac:dyDescent="0.25">
      <c r="B2598" t="s">
        <v>2636</v>
      </c>
      <c r="C2598" s="40">
        <v>45223</v>
      </c>
      <c r="D2598" s="2">
        <v>5</v>
      </c>
      <c r="E2598" s="4">
        <v>649.54</v>
      </c>
      <c r="F2598" s="4"/>
      <c r="G2598" s="4" t="str">
        <f t="shared" si="442"/>
        <v>C04143</v>
      </c>
      <c r="H2598" s="40">
        <f t="shared" si="443"/>
        <v>45223</v>
      </c>
      <c r="I2598" s="2">
        <f t="shared" si="444"/>
        <v>5</v>
      </c>
      <c r="J2598" s="4">
        <f t="shared" si="445"/>
        <v>649.54</v>
      </c>
      <c r="K2598">
        <f t="shared" si="446"/>
        <v>1</v>
      </c>
      <c r="L2598">
        <f t="shared" si="447"/>
        <v>5</v>
      </c>
      <c r="M2598">
        <f t="shared" si="448"/>
        <v>3</v>
      </c>
      <c r="N2598" s="53">
        <f t="shared" si="449"/>
        <v>3</v>
      </c>
      <c r="S2598" s="55" t="str">
        <f t="shared" si="450"/>
        <v>C04143</v>
      </c>
      <c r="T2598" s="56">
        <f t="shared" si="451"/>
        <v>3</v>
      </c>
      <c r="U2598" s="57">
        <f t="shared" si="451"/>
        <v>3</v>
      </c>
      <c r="V2598" s="51" t="str">
        <f t="shared" si="452"/>
        <v>At Risk Customers</v>
      </c>
    </row>
    <row r="2599" spans="2:22" x14ac:dyDescent="0.25">
      <c r="B2599" t="s">
        <v>2637</v>
      </c>
      <c r="C2599" s="40">
        <v>44994</v>
      </c>
      <c r="D2599" s="2">
        <v>1</v>
      </c>
      <c r="E2599" s="4">
        <v>3905.51</v>
      </c>
      <c r="F2599" s="4"/>
      <c r="G2599" s="4" t="str">
        <f t="shared" si="442"/>
        <v>C04146</v>
      </c>
      <c r="H2599" s="40">
        <f t="shared" si="443"/>
        <v>44994</v>
      </c>
      <c r="I2599" s="2">
        <f t="shared" si="444"/>
        <v>1</v>
      </c>
      <c r="J2599" s="4">
        <f t="shared" si="445"/>
        <v>3905.51</v>
      </c>
      <c r="K2599">
        <f t="shared" si="446"/>
        <v>1</v>
      </c>
      <c r="L2599">
        <f t="shared" si="447"/>
        <v>3</v>
      </c>
      <c r="M2599">
        <f t="shared" si="448"/>
        <v>5</v>
      </c>
      <c r="N2599" s="53">
        <f t="shared" si="449"/>
        <v>3</v>
      </c>
      <c r="S2599" s="55" t="str">
        <f t="shared" si="450"/>
        <v>C04146</v>
      </c>
      <c r="T2599" s="56">
        <f t="shared" si="451"/>
        <v>3</v>
      </c>
      <c r="U2599" s="57">
        <f t="shared" si="451"/>
        <v>3</v>
      </c>
      <c r="V2599" s="51" t="str">
        <f t="shared" si="452"/>
        <v>At Risk Customers</v>
      </c>
    </row>
    <row r="2600" spans="2:22" x14ac:dyDescent="0.25">
      <c r="B2600" t="s">
        <v>2638</v>
      </c>
      <c r="C2600" s="40">
        <v>45653</v>
      </c>
      <c r="D2600" s="2">
        <v>2</v>
      </c>
      <c r="E2600" s="4">
        <v>3114.34</v>
      </c>
      <c r="F2600" s="4"/>
      <c r="G2600" s="4" t="str">
        <f t="shared" si="442"/>
        <v>C04147</v>
      </c>
      <c r="H2600" s="40">
        <f t="shared" si="443"/>
        <v>45653</v>
      </c>
      <c r="I2600" s="2">
        <f t="shared" si="444"/>
        <v>2</v>
      </c>
      <c r="J2600" s="4">
        <f t="shared" si="445"/>
        <v>3114.34</v>
      </c>
      <c r="K2600">
        <f t="shared" si="446"/>
        <v>3</v>
      </c>
      <c r="L2600">
        <f t="shared" si="447"/>
        <v>4</v>
      </c>
      <c r="M2600">
        <f t="shared" si="448"/>
        <v>4</v>
      </c>
      <c r="N2600" s="53">
        <f t="shared" si="449"/>
        <v>3.6666666666666665</v>
      </c>
      <c r="S2600" s="55" t="str">
        <f t="shared" si="450"/>
        <v>C04147</v>
      </c>
      <c r="T2600" s="56">
        <f t="shared" si="451"/>
        <v>3.6666666666666665</v>
      </c>
      <c r="U2600" s="57">
        <f t="shared" si="451"/>
        <v>3.6666666666666665</v>
      </c>
      <c r="V2600" s="51" t="str">
        <f t="shared" si="452"/>
        <v>Loyal or Potential Loyalists</v>
      </c>
    </row>
    <row r="2601" spans="2:22" x14ac:dyDescent="0.25">
      <c r="B2601" t="s">
        <v>2639</v>
      </c>
      <c r="C2601" s="40">
        <v>45728</v>
      </c>
      <c r="D2601" s="2">
        <v>2</v>
      </c>
      <c r="E2601" s="4">
        <v>494.72</v>
      </c>
      <c r="F2601" s="4"/>
      <c r="G2601" s="4" t="str">
        <f t="shared" si="442"/>
        <v>C04148</v>
      </c>
      <c r="H2601" s="40">
        <f t="shared" si="443"/>
        <v>45728</v>
      </c>
      <c r="I2601" s="2">
        <f t="shared" si="444"/>
        <v>2</v>
      </c>
      <c r="J2601" s="4">
        <f t="shared" si="445"/>
        <v>494.72</v>
      </c>
      <c r="K2601">
        <f t="shared" si="446"/>
        <v>3</v>
      </c>
      <c r="L2601">
        <f t="shared" si="447"/>
        <v>4</v>
      </c>
      <c r="M2601">
        <f t="shared" si="448"/>
        <v>3</v>
      </c>
      <c r="N2601" s="53">
        <f t="shared" si="449"/>
        <v>3.3333333333333335</v>
      </c>
      <c r="S2601" s="55" t="str">
        <f t="shared" si="450"/>
        <v>C04148</v>
      </c>
      <c r="T2601" s="56">
        <f t="shared" si="451"/>
        <v>3.3333333333333335</v>
      </c>
      <c r="U2601" s="57">
        <f t="shared" si="451"/>
        <v>3.3333333333333335</v>
      </c>
      <c r="V2601" s="51" t="str">
        <f t="shared" si="452"/>
        <v>Loyal or Potential Loyalists</v>
      </c>
    </row>
    <row r="2602" spans="2:22" x14ac:dyDescent="0.25">
      <c r="B2602" t="s">
        <v>2640</v>
      </c>
      <c r="C2602" s="40">
        <v>44951</v>
      </c>
      <c r="D2602" s="2">
        <v>1</v>
      </c>
      <c r="E2602" s="4">
        <v>167.75</v>
      </c>
      <c r="F2602" s="4"/>
      <c r="G2602" s="4" t="str">
        <f t="shared" si="442"/>
        <v>C04149</v>
      </c>
      <c r="H2602" s="40">
        <f t="shared" si="443"/>
        <v>44951</v>
      </c>
      <c r="I2602" s="2">
        <f t="shared" si="444"/>
        <v>1</v>
      </c>
      <c r="J2602" s="4">
        <f t="shared" si="445"/>
        <v>167.75</v>
      </c>
      <c r="K2602">
        <f t="shared" si="446"/>
        <v>1</v>
      </c>
      <c r="L2602">
        <f t="shared" si="447"/>
        <v>3</v>
      </c>
      <c r="M2602">
        <f t="shared" si="448"/>
        <v>1</v>
      </c>
      <c r="N2602" s="53">
        <f t="shared" si="449"/>
        <v>1.6666666666666667</v>
      </c>
      <c r="S2602" s="55" t="str">
        <f t="shared" si="450"/>
        <v>C04149</v>
      </c>
      <c r="T2602" s="56">
        <f t="shared" si="451"/>
        <v>1.6666666666666667</v>
      </c>
      <c r="U2602" s="57">
        <f t="shared" si="451"/>
        <v>1.6666666666666667</v>
      </c>
      <c r="V2602" s="51" t="str">
        <f t="shared" si="452"/>
        <v>Lost Customers</v>
      </c>
    </row>
    <row r="2603" spans="2:22" x14ac:dyDescent="0.25">
      <c r="B2603" t="s">
        <v>2641</v>
      </c>
      <c r="C2603" s="40">
        <v>45848</v>
      </c>
      <c r="D2603" s="2">
        <v>2</v>
      </c>
      <c r="E2603" s="4">
        <v>1108.46</v>
      </c>
      <c r="F2603" s="4"/>
      <c r="G2603" s="4" t="str">
        <f t="shared" si="442"/>
        <v>C04151</v>
      </c>
      <c r="H2603" s="40">
        <f t="shared" si="443"/>
        <v>45848</v>
      </c>
      <c r="I2603" s="2">
        <f t="shared" si="444"/>
        <v>2</v>
      </c>
      <c r="J2603" s="4">
        <f t="shared" si="445"/>
        <v>1108.46</v>
      </c>
      <c r="K2603">
        <f t="shared" si="446"/>
        <v>4</v>
      </c>
      <c r="L2603">
        <f t="shared" si="447"/>
        <v>4</v>
      </c>
      <c r="M2603">
        <f t="shared" si="448"/>
        <v>3</v>
      </c>
      <c r="N2603" s="53">
        <f t="shared" si="449"/>
        <v>3.6666666666666665</v>
      </c>
      <c r="S2603" s="55" t="str">
        <f t="shared" si="450"/>
        <v>C04151</v>
      </c>
      <c r="T2603" s="56">
        <f t="shared" si="451"/>
        <v>3.6666666666666665</v>
      </c>
      <c r="U2603" s="57">
        <f t="shared" si="451"/>
        <v>3.6666666666666665</v>
      </c>
      <c r="V2603" s="51" t="str">
        <f t="shared" si="452"/>
        <v>Loyal or Potential Loyalists</v>
      </c>
    </row>
    <row r="2604" spans="2:22" x14ac:dyDescent="0.25">
      <c r="B2604" t="s">
        <v>2642</v>
      </c>
      <c r="C2604" s="40">
        <v>45757</v>
      </c>
      <c r="D2604" s="2">
        <v>2</v>
      </c>
      <c r="E2604" s="4">
        <v>747.91</v>
      </c>
      <c r="F2604" s="4"/>
      <c r="G2604" s="4" t="str">
        <f t="shared" si="442"/>
        <v>C04152</v>
      </c>
      <c r="H2604" s="40">
        <f t="shared" si="443"/>
        <v>45757</v>
      </c>
      <c r="I2604" s="2">
        <f t="shared" si="444"/>
        <v>2</v>
      </c>
      <c r="J2604" s="4">
        <f t="shared" si="445"/>
        <v>747.91</v>
      </c>
      <c r="K2604">
        <f t="shared" si="446"/>
        <v>3</v>
      </c>
      <c r="L2604">
        <f t="shared" si="447"/>
        <v>4</v>
      </c>
      <c r="M2604">
        <f t="shared" si="448"/>
        <v>3</v>
      </c>
      <c r="N2604" s="53">
        <f t="shared" si="449"/>
        <v>3.3333333333333335</v>
      </c>
      <c r="S2604" s="55" t="str">
        <f t="shared" si="450"/>
        <v>C04152</v>
      </c>
      <c r="T2604" s="56">
        <f t="shared" si="451"/>
        <v>3.3333333333333335</v>
      </c>
      <c r="U2604" s="57">
        <f t="shared" si="451"/>
        <v>3.3333333333333335</v>
      </c>
      <c r="V2604" s="51" t="str">
        <f t="shared" si="452"/>
        <v>Loyal or Potential Loyalists</v>
      </c>
    </row>
    <row r="2605" spans="2:22" x14ac:dyDescent="0.25">
      <c r="B2605" t="s">
        <v>2643</v>
      </c>
      <c r="C2605" s="40">
        <v>45946</v>
      </c>
      <c r="D2605" s="2">
        <v>6</v>
      </c>
      <c r="E2605" s="4">
        <v>1760.93</v>
      </c>
      <c r="F2605" s="4"/>
      <c r="G2605" s="4" t="str">
        <f t="shared" si="442"/>
        <v>C04154</v>
      </c>
      <c r="H2605" s="40">
        <f t="shared" si="443"/>
        <v>45946</v>
      </c>
      <c r="I2605" s="2">
        <f t="shared" si="444"/>
        <v>6</v>
      </c>
      <c r="J2605" s="4">
        <f t="shared" si="445"/>
        <v>1760.93</v>
      </c>
      <c r="K2605">
        <f t="shared" si="446"/>
        <v>5</v>
      </c>
      <c r="L2605">
        <f t="shared" si="447"/>
        <v>5</v>
      </c>
      <c r="M2605">
        <f t="shared" si="448"/>
        <v>4</v>
      </c>
      <c r="N2605" s="53">
        <f t="shared" si="449"/>
        <v>4.666666666666667</v>
      </c>
      <c r="S2605" s="55" t="str">
        <f t="shared" si="450"/>
        <v>C04154</v>
      </c>
      <c r="T2605" s="56">
        <f t="shared" si="451"/>
        <v>4.666666666666667</v>
      </c>
      <c r="U2605" s="57">
        <f t="shared" si="451"/>
        <v>4.666666666666667</v>
      </c>
      <c r="V2605" s="51" t="str">
        <f t="shared" si="452"/>
        <v>Champions</v>
      </c>
    </row>
    <row r="2606" spans="2:22" x14ac:dyDescent="0.25">
      <c r="B2606" t="s">
        <v>2644</v>
      </c>
      <c r="C2606" s="40">
        <v>45385</v>
      </c>
      <c r="D2606" s="2">
        <v>5</v>
      </c>
      <c r="E2606" s="4">
        <v>3734.22</v>
      </c>
      <c r="F2606" s="4"/>
      <c r="G2606" s="4" t="str">
        <f t="shared" si="442"/>
        <v>C04158</v>
      </c>
      <c r="H2606" s="40">
        <f t="shared" si="443"/>
        <v>45385</v>
      </c>
      <c r="I2606" s="2">
        <f t="shared" si="444"/>
        <v>5</v>
      </c>
      <c r="J2606" s="4">
        <f t="shared" si="445"/>
        <v>3734.22</v>
      </c>
      <c r="K2606">
        <f t="shared" si="446"/>
        <v>2</v>
      </c>
      <c r="L2606">
        <f t="shared" si="447"/>
        <v>5</v>
      </c>
      <c r="M2606">
        <f t="shared" si="448"/>
        <v>5</v>
      </c>
      <c r="N2606" s="53">
        <f t="shared" si="449"/>
        <v>4</v>
      </c>
      <c r="S2606" s="55" t="str">
        <f t="shared" si="450"/>
        <v>C04158</v>
      </c>
      <c r="T2606" s="56">
        <f t="shared" si="451"/>
        <v>4</v>
      </c>
      <c r="U2606" s="57">
        <f t="shared" si="451"/>
        <v>4</v>
      </c>
      <c r="V2606" s="51" t="str">
        <f t="shared" si="452"/>
        <v>Loyal or Potential Loyalists</v>
      </c>
    </row>
    <row r="2607" spans="2:22" x14ac:dyDescent="0.25">
      <c r="B2607" t="s">
        <v>2645</v>
      </c>
      <c r="C2607" s="40">
        <v>45562</v>
      </c>
      <c r="D2607" s="2">
        <v>1</v>
      </c>
      <c r="E2607" s="4">
        <v>82.2</v>
      </c>
      <c r="F2607" s="4"/>
      <c r="G2607" s="4" t="str">
        <f t="shared" si="442"/>
        <v>C04160</v>
      </c>
      <c r="H2607" s="40">
        <f t="shared" si="443"/>
        <v>45562</v>
      </c>
      <c r="I2607" s="2">
        <f t="shared" si="444"/>
        <v>1</v>
      </c>
      <c r="J2607" s="4">
        <f t="shared" si="445"/>
        <v>82.2</v>
      </c>
      <c r="K2607">
        <f t="shared" si="446"/>
        <v>2</v>
      </c>
      <c r="L2607">
        <f t="shared" si="447"/>
        <v>3</v>
      </c>
      <c r="M2607">
        <f t="shared" si="448"/>
        <v>1</v>
      </c>
      <c r="N2607" s="53">
        <f t="shared" si="449"/>
        <v>2</v>
      </c>
      <c r="S2607" s="55" t="str">
        <f t="shared" si="450"/>
        <v>C04160</v>
      </c>
      <c r="T2607" s="56">
        <f t="shared" si="451"/>
        <v>2</v>
      </c>
      <c r="U2607" s="57">
        <f t="shared" si="451"/>
        <v>2</v>
      </c>
      <c r="V2607" s="51" t="str">
        <f t="shared" si="452"/>
        <v>Lost Customers</v>
      </c>
    </row>
    <row r="2608" spans="2:22" x14ac:dyDescent="0.25">
      <c r="B2608" t="s">
        <v>2646</v>
      </c>
      <c r="C2608" s="40">
        <v>45718</v>
      </c>
      <c r="D2608" s="2">
        <v>2</v>
      </c>
      <c r="E2608" s="4">
        <v>3195.23</v>
      </c>
      <c r="F2608" s="4"/>
      <c r="G2608" s="4" t="str">
        <f t="shared" si="442"/>
        <v>C04161</v>
      </c>
      <c r="H2608" s="40">
        <f t="shared" si="443"/>
        <v>45718</v>
      </c>
      <c r="I2608" s="2">
        <f t="shared" si="444"/>
        <v>2</v>
      </c>
      <c r="J2608" s="4">
        <f t="shared" si="445"/>
        <v>3195.23</v>
      </c>
      <c r="K2608">
        <f t="shared" si="446"/>
        <v>3</v>
      </c>
      <c r="L2608">
        <f t="shared" si="447"/>
        <v>4</v>
      </c>
      <c r="M2608">
        <f t="shared" si="448"/>
        <v>4</v>
      </c>
      <c r="N2608" s="53">
        <f t="shared" si="449"/>
        <v>3.6666666666666665</v>
      </c>
      <c r="S2608" s="55" t="str">
        <f t="shared" si="450"/>
        <v>C04161</v>
      </c>
      <c r="T2608" s="56">
        <f t="shared" si="451"/>
        <v>3.6666666666666665</v>
      </c>
      <c r="U2608" s="57">
        <f t="shared" si="451"/>
        <v>3.6666666666666665</v>
      </c>
      <c r="V2608" s="51" t="str">
        <f t="shared" si="452"/>
        <v>Loyal or Potential Loyalists</v>
      </c>
    </row>
    <row r="2609" spans="2:22" x14ac:dyDescent="0.25">
      <c r="B2609" t="s">
        <v>2647</v>
      </c>
      <c r="C2609" s="40">
        <v>45155</v>
      </c>
      <c r="D2609" s="2">
        <v>1</v>
      </c>
      <c r="E2609" s="4">
        <v>92.8</v>
      </c>
      <c r="F2609" s="4"/>
      <c r="G2609" s="4" t="str">
        <f t="shared" si="442"/>
        <v>C04162</v>
      </c>
      <c r="H2609" s="40">
        <f t="shared" si="443"/>
        <v>45155</v>
      </c>
      <c r="I2609" s="2">
        <f t="shared" si="444"/>
        <v>1</v>
      </c>
      <c r="J2609" s="4">
        <f t="shared" si="445"/>
        <v>92.8</v>
      </c>
      <c r="K2609">
        <f t="shared" si="446"/>
        <v>1</v>
      </c>
      <c r="L2609">
        <f t="shared" si="447"/>
        <v>3</v>
      </c>
      <c r="M2609">
        <f t="shared" si="448"/>
        <v>1</v>
      </c>
      <c r="N2609" s="53">
        <f t="shared" si="449"/>
        <v>1.6666666666666667</v>
      </c>
      <c r="S2609" s="55" t="str">
        <f t="shared" si="450"/>
        <v>C04162</v>
      </c>
      <c r="T2609" s="56">
        <f t="shared" si="451"/>
        <v>1.6666666666666667</v>
      </c>
      <c r="U2609" s="57">
        <f t="shared" si="451"/>
        <v>1.6666666666666667</v>
      </c>
      <c r="V2609" s="51" t="str">
        <f t="shared" si="452"/>
        <v>Lost Customers</v>
      </c>
    </row>
    <row r="2610" spans="2:22" x14ac:dyDescent="0.25">
      <c r="B2610" t="s">
        <v>2648</v>
      </c>
      <c r="C2610" s="40">
        <v>45399</v>
      </c>
      <c r="D2610" s="2">
        <v>2</v>
      </c>
      <c r="E2610" s="4">
        <v>173.71</v>
      </c>
      <c r="F2610" s="4"/>
      <c r="G2610" s="4" t="str">
        <f t="shared" si="442"/>
        <v>C04163</v>
      </c>
      <c r="H2610" s="40">
        <f t="shared" si="443"/>
        <v>45399</v>
      </c>
      <c r="I2610" s="2">
        <f t="shared" si="444"/>
        <v>2</v>
      </c>
      <c r="J2610" s="4">
        <f t="shared" si="445"/>
        <v>173.71</v>
      </c>
      <c r="K2610">
        <f t="shared" si="446"/>
        <v>2</v>
      </c>
      <c r="L2610">
        <f t="shared" si="447"/>
        <v>4</v>
      </c>
      <c r="M2610">
        <f t="shared" si="448"/>
        <v>1</v>
      </c>
      <c r="N2610" s="53">
        <f t="shared" si="449"/>
        <v>2.3333333333333335</v>
      </c>
      <c r="S2610" s="55" t="str">
        <f t="shared" si="450"/>
        <v>C04163</v>
      </c>
      <c r="T2610" s="56">
        <f t="shared" si="451"/>
        <v>2.3333333333333335</v>
      </c>
      <c r="U2610" s="57">
        <f t="shared" si="451"/>
        <v>2.3333333333333335</v>
      </c>
      <c r="V2610" s="51" t="str">
        <f t="shared" si="452"/>
        <v>At Risk Customers</v>
      </c>
    </row>
    <row r="2611" spans="2:22" x14ac:dyDescent="0.25">
      <c r="B2611" t="s">
        <v>2649</v>
      </c>
      <c r="C2611" s="40">
        <v>45395</v>
      </c>
      <c r="D2611" s="2">
        <v>1</v>
      </c>
      <c r="E2611" s="4">
        <v>68.44</v>
      </c>
      <c r="F2611" s="4"/>
      <c r="G2611" s="4" t="str">
        <f t="shared" si="442"/>
        <v>C04164</v>
      </c>
      <c r="H2611" s="40">
        <f t="shared" si="443"/>
        <v>45395</v>
      </c>
      <c r="I2611" s="2">
        <f t="shared" si="444"/>
        <v>1</v>
      </c>
      <c r="J2611" s="4">
        <f t="shared" si="445"/>
        <v>68.44</v>
      </c>
      <c r="K2611">
        <f t="shared" si="446"/>
        <v>2</v>
      </c>
      <c r="L2611">
        <f t="shared" si="447"/>
        <v>3</v>
      </c>
      <c r="M2611">
        <f t="shared" si="448"/>
        <v>1</v>
      </c>
      <c r="N2611" s="53">
        <f t="shared" si="449"/>
        <v>2</v>
      </c>
      <c r="S2611" s="55" t="str">
        <f t="shared" si="450"/>
        <v>C04164</v>
      </c>
      <c r="T2611" s="56">
        <f t="shared" si="451"/>
        <v>2</v>
      </c>
      <c r="U2611" s="57">
        <f t="shared" si="451"/>
        <v>2</v>
      </c>
      <c r="V2611" s="51" t="str">
        <f t="shared" si="452"/>
        <v>Lost Customers</v>
      </c>
    </row>
    <row r="2612" spans="2:22" x14ac:dyDescent="0.25">
      <c r="B2612" t="s">
        <v>2650</v>
      </c>
      <c r="C2612" s="40">
        <v>45538</v>
      </c>
      <c r="D2612" s="2">
        <v>1</v>
      </c>
      <c r="E2612" s="4">
        <v>136.82</v>
      </c>
      <c r="F2612" s="4"/>
      <c r="G2612" s="4" t="str">
        <f t="shared" si="442"/>
        <v>C04165</v>
      </c>
      <c r="H2612" s="40">
        <f t="shared" si="443"/>
        <v>45538</v>
      </c>
      <c r="I2612" s="2">
        <f t="shared" si="444"/>
        <v>1</v>
      </c>
      <c r="J2612" s="4">
        <f t="shared" si="445"/>
        <v>136.82</v>
      </c>
      <c r="K2612">
        <f t="shared" si="446"/>
        <v>2</v>
      </c>
      <c r="L2612">
        <f t="shared" si="447"/>
        <v>3</v>
      </c>
      <c r="M2612">
        <f t="shared" si="448"/>
        <v>1</v>
      </c>
      <c r="N2612" s="53">
        <f t="shared" si="449"/>
        <v>2</v>
      </c>
      <c r="S2612" s="55" t="str">
        <f t="shared" si="450"/>
        <v>C04165</v>
      </c>
      <c r="T2612" s="56">
        <f t="shared" si="451"/>
        <v>2</v>
      </c>
      <c r="U2612" s="57">
        <f t="shared" si="451"/>
        <v>2</v>
      </c>
      <c r="V2612" s="51" t="str">
        <f t="shared" si="452"/>
        <v>Lost Customers</v>
      </c>
    </row>
    <row r="2613" spans="2:22" x14ac:dyDescent="0.25">
      <c r="B2613" t="s">
        <v>2651</v>
      </c>
      <c r="C2613" s="40">
        <v>45888</v>
      </c>
      <c r="D2613" s="2">
        <v>5</v>
      </c>
      <c r="E2613" s="4">
        <v>1250.42</v>
      </c>
      <c r="F2613" s="4"/>
      <c r="G2613" s="4" t="str">
        <f t="shared" si="442"/>
        <v>C04166</v>
      </c>
      <c r="H2613" s="40">
        <f t="shared" si="443"/>
        <v>45888</v>
      </c>
      <c r="I2613" s="2">
        <f t="shared" si="444"/>
        <v>5</v>
      </c>
      <c r="J2613" s="4">
        <f t="shared" si="445"/>
        <v>1250.42</v>
      </c>
      <c r="K2613">
        <f t="shared" si="446"/>
        <v>4</v>
      </c>
      <c r="L2613">
        <f t="shared" si="447"/>
        <v>5</v>
      </c>
      <c r="M2613">
        <f t="shared" si="448"/>
        <v>4</v>
      </c>
      <c r="N2613" s="53">
        <f t="shared" si="449"/>
        <v>4.333333333333333</v>
      </c>
      <c r="S2613" s="55" t="str">
        <f t="shared" si="450"/>
        <v>C04166</v>
      </c>
      <c r="T2613" s="56">
        <f t="shared" si="451"/>
        <v>4.333333333333333</v>
      </c>
      <c r="U2613" s="57">
        <f t="shared" si="451"/>
        <v>4.333333333333333</v>
      </c>
      <c r="V2613" s="51" t="str">
        <f t="shared" si="452"/>
        <v>Champions</v>
      </c>
    </row>
    <row r="2614" spans="2:22" x14ac:dyDescent="0.25">
      <c r="B2614" t="s">
        <v>2652</v>
      </c>
      <c r="C2614" s="40">
        <v>45834</v>
      </c>
      <c r="D2614" s="2">
        <v>1</v>
      </c>
      <c r="E2614" s="4">
        <v>180.27</v>
      </c>
      <c r="F2614" s="4"/>
      <c r="G2614" s="4" t="str">
        <f t="shared" si="442"/>
        <v>C04168</v>
      </c>
      <c r="H2614" s="40">
        <f t="shared" si="443"/>
        <v>45834</v>
      </c>
      <c r="I2614" s="2">
        <f t="shared" si="444"/>
        <v>1</v>
      </c>
      <c r="J2614" s="4">
        <f t="shared" si="445"/>
        <v>180.27</v>
      </c>
      <c r="K2614">
        <f t="shared" si="446"/>
        <v>4</v>
      </c>
      <c r="L2614">
        <f t="shared" si="447"/>
        <v>3</v>
      </c>
      <c r="M2614">
        <f t="shared" si="448"/>
        <v>1</v>
      </c>
      <c r="N2614" s="53">
        <f t="shared" si="449"/>
        <v>2.6666666666666665</v>
      </c>
      <c r="S2614" s="55" t="str">
        <f t="shared" si="450"/>
        <v>C04168</v>
      </c>
      <c r="T2614" s="56">
        <f t="shared" si="451"/>
        <v>2.6666666666666665</v>
      </c>
      <c r="U2614" s="57">
        <f t="shared" si="451"/>
        <v>2.6666666666666665</v>
      </c>
      <c r="V2614" s="51" t="str">
        <f t="shared" si="452"/>
        <v>At Risk Customers</v>
      </c>
    </row>
    <row r="2615" spans="2:22" x14ac:dyDescent="0.25">
      <c r="B2615" t="s">
        <v>2653</v>
      </c>
      <c r="C2615" s="40">
        <v>45674</v>
      </c>
      <c r="D2615" s="2">
        <v>4</v>
      </c>
      <c r="E2615" s="4">
        <v>2175.64</v>
      </c>
      <c r="F2615" s="4"/>
      <c r="G2615" s="4" t="str">
        <f t="shared" si="442"/>
        <v>C04170</v>
      </c>
      <c r="H2615" s="40">
        <f t="shared" si="443"/>
        <v>45674</v>
      </c>
      <c r="I2615" s="2">
        <f t="shared" si="444"/>
        <v>4</v>
      </c>
      <c r="J2615" s="4">
        <f t="shared" si="445"/>
        <v>2175.64</v>
      </c>
      <c r="K2615">
        <f t="shared" si="446"/>
        <v>3</v>
      </c>
      <c r="L2615">
        <f t="shared" si="447"/>
        <v>5</v>
      </c>
      <c r="M2615">
        <f t="shared" si="448"/>
        <v>4</v>
      </c>
      <c r="N2615" s="53">
        <f t="shared" si="449"/>
        <v>4</v>
      </c>
      <c r="S2615" s="55" t="str">
        <f t="shared" si="450"/>
        <v>C04170</v>
      </c>
      <c r="T2615" s="56">
        <f t="shared" si="451"/>
        <v>4</v>
      </c>
      <c r="U2615" s="57">
        <f t="shared" si="451"/>
        <v>4</v>
      </c>
      <c r="V2615" s="51" t="str">
        <f t="shared" si="452"/>
        <v>Loyal or Potential Loyalists</v>
      </c>
    </row>
    <row r="2616" spans="2:22" x14ac:dyDescent="0.25">
      <c r="B2616" t="s">
        <v>2654</v>
      </c>
      <c r="C2616" s="40">
        <v>45453</v>
      </c>
      <c r="D2616" s="2">
        <v>2</v>
      </c>
      <c r="E2616" s="4">
        <v>2928.94</v>
      </c>
      <c r="F2616" s="4"/>
      <c r="G2616" s="4" t="str">
        <f t="shared" si="442"/>
        <v>C04171</v>
      </c>
      <c r="H2616" s="40">
        <f t="shared" si="443"/>
        <v>45453</v>
      </c>
      <c r="I2616" s="2">
        <f t="shared" si="444"/>
        <v>2</v>
      </c>
      <c r="J2616" s="4">
        <f t="shared" si="445"/>
        <v>2928.94</v>
      </c>
      <c r="K2616">
        <f t="shared" si="446"/>
        <v>2</v>
      </c>
      <c r="L2616">
        <f t="shared" si="447"/>
        <v>4</v>
      </c>
      <c r="M2616">
        <f t="shared" si="448"/>
        <v>4</v>
      </c>
      <c r="N2616" s="53">
        <f t="shared" si="449"/>
        <v>3.3333333333333335</v>
      </c>
      <c r="S2616" s="55" t="str">
        <f t="shared" si="450"/>
        <v>C04171</v>
      </c>
      <c r="T2616" s="56">
        <f t="shared" si="451"/>
        <v>3.3333333333333335</v>
      </c>
      <c r="U2616" s="57">
        <f t="shared" si="451"/>
        <v>3.3333333333333335</v>
      </c>
      <c r="V2616" s="51" t="str">
        <f t="shared" si="452"/>
        <v>Loyal or Potential Loyalists</v>
      </c>
    </row>
    <row r="2617" spans="2:22" x14ac:dyDescent="0.25">
      <c r="B2617" t="s">
        <v>2655</v>
      </c>
      <c r="C2617" s="40">
        <v>45433</v>
      </c>
      <c r="D2617" s="2">
        <v>1</v>
      </c>
      <c r="E2617" s="4">
        <v>405.13</v>
      </c>
      <c r="F2617" s="4"/>
      <c r="G2617" s="4" t="str">
        <f t="shared" si="442"/>
        <v>C04172</v>
      </c>
      <c r="H2617" s="40">
        <f t="shared" si="443"/>
        <v>45433</v>
      </c>
      <c r="I2617" s="2">
        <f t="shared" si="444"/>
        <v>1</v>
      </c>
      <c r="J2617" s="4">
        <f t="shared" si="445"/>
        <v>405.13</v>
      </c>
      <c r="K2617">
        <f t="shared" si="446"/>
        <v>2</v>
      </c>
      <c r="L2617">
        <f t="shared" si="447"/>
        <v>3</v>
      </c>
      <c r="M2617">
        <f t="shared" si="448"/>
        <v>2</v>
      </c>
      <c r="N2617" s="53">
        <f t="shared" si="449"/>
        <v>2.3333333333333335</v>
      </c>
      <c r="S2617" s="55" t="str">
        <f t="shared" si="450"/>
        <v>C04172</v>
      </c>
      <c r="T2617" s="56">
        <f t="shared" si="451"/>
        <v>2.3333333333333335</v>
      </c>
      <c r="U2617" s="57">
        <f t="shared" si="451"/>
        <v>2.3333333333333335</v>
      </c>
      <c r="V2617" s="51" t="str">
        <f t="shared" si="452"/>
        <v>At Risk Customers</v>
      </c>
    </row>
    <row r="2618" spans="2:22" x14ac:dyDescent="0.25">
      <c r="B2618" t="s">
        <v>2656</v>
      </c>
      <c r="C2618" s="40">
        <v>45959</v>
      </c>
      <c r="D2618" s="2">
        <v>11</v>
      </c>
      <c r="E2618" s="4">
        <v>12415.72</v>
      </c>
      <c r="F2618" s="4"/>
      <c r="G2618" s="4" t="str">
        <f t="shared" si="442"/>
        <v>C04173</v>
      </c>
      <c r="H2618" s="40">
        <f t="shared" si="443"/>
        <v>45959</v>
      </c>
      <c r="I2618" s="2">
        <f t="shared" si="444"/>
        <v>11</v>
      </c>
      <c r="J2618" s="4">
        <f t="shared" si="445"/>
        <v>12415.72</v>
      </c>
      <c r="K2618">
        <f t="shared" si="446"/>
        <v>5</v>
      </c>
      <c r="L2618">
        <f t="shared" si="447"/>
        <v>5</v>
      </c>
      <c r="M2618">
        <f t="shared" si="448"/>
        <v>5</v>
      </c>
      <c r="N2618" s="53">
        <f t="shared" si="449"/>
        <v>5</v>
      </c>
      <c r="S2618" s="55" t="str">
        <f t="shared" si="450"/>
        <v>C04173</v>
      </c>
      <c r="T2618" s="56">
        <f t="shared" si="451"/>
        <v>5</v>
      </c>
      <c r="U2618" s="57">
        <f t="shared" si="451"/>
        <v>5</v>
      </c>
      <c r="V2618" s="51" t="str">
        <f t="shared" si="452"/>
        <v>Champions</v>
      </c>
    </row>
    <row r="2619" spans="2:22" x14ac:dyDescent="0.25">
      <c r="B2619" t="s">
        <v>2657</v>
      </c>
      <c r="C2619" s="40">
        <v>45380</v>
      </c>
      <c r="D2619" s="2">
        <v>1</v>
      </c>
      <c r="E2619" s="4">
        <v>55.92</v>
      </c>
      <c r="F2619" s="4"/>
      <c r="G2619" s="4" t="str">
        <f t="shared" si="442"/>
        <v>C04174</v>
      </c>
      <c r="H2619" s="40">
        <f t="shared" si="443"/>
        <v>45380</v>
      </c>
      <c r="I2619" s="2">
        <f t="shared" si="444"/>
        <v>1</v>
      </c>
      <c r="J2619" s="4">
        <f t="shared" si="445"/>
        <v>55.92</v>
      </c>
      <c r="K2619">
        <f t="shared" si="446"/>
        <v>2</v>
      </c>
      <c r="L2619">
        <f t="shared" si="447"/>
        <v>3</v>
      </c>
      <c r="M2619">
        <f t="shared" si="448"/>
        <v>1</v>
      </c>
      <c r="N2619" s="53">
        <f t="shared" si="449"/>
        <v>2</v>
      </c>
      <c r="S2619" s="55" t="str">
        <f t="shared" si="450"/>
        <v>C04174</v>
      </c>
      <c r="T2619" s="56">
        <f t="shared" si="451"/>
        <v>2</v>
      </c>
      <c r="U2619" s="57">
        <f t="shared" si="451"/>
        <v>2</v>
      </c>
      <c r="V2619" s="51" t="str">
        <f t="shared" si="452"/>
        <v>Lost Customers</v>
      </c>
    </row>
    <row r="2620" spans="2:22" x14ac:dyDescent="0.25">
      <c r="B2620" t="s">
        <v>2658</v>
      </c>
      <c r="C2620" s="40">
        <v>45402</v>
      </c>
      <c r="D2620" s="2">
        <v>1</v>
      </c>
      <c r="E2620" s="4">
        <v>2626.39</v>
      </c>
      <c r="F2620" s="4"/>
      <c r="G2620" s="4" t="str">
        <f t="shared" si="442"/>
        <v>C04175</v>
      </c>
      <c r="H2620" s="40">
        <f t="shared" si="443"/>
        <v>45402</v>
      </c>
      <c r="I2620" s="2">
        <f t="shared" si="444"/>
        <v>1</v>
      </c>
      <c r="J2620" s="4">
        <f t="shared" si="445"/>
        <v>2626.39</v>
      </c>
      <c r="K2620">
        <f t="shared" si="446"/>
        <v>2</v>
      </c>
      <c r="L2620">
        <f t="shared" si="447"/>
        <v>3</v>
      </c>
      <c r="M2620">
        <f t="shared" si="448"/>
        <v>4</v>
      </c>
      <c r="N2620" s="53">
        <f t="shared" si="449"/>
        <v>3</v>
      </c>
      <c r="S2620" s="55" t="str">
        <f t="shared" si="450"/>
        <v>C04175</v>
      </c>
      <c r="T2620" s="56">
        <f t="shared" si="451"/>
        <v>3</v>
      </c>
      <c r="U2620" s="57">
        <f t="shared" si="451"/>
        <v>3</v>
      </c>
      <c r="V2620" s="51" t="str">
        <f t="shared" si="452"/>
        <v>At Risk Customers</v>
      </c>
    </row>
    <row r="2621" spans="2:22" x14ac:dyDescent="0.25">
      <c r="B2621" t="s">
        <v>2659</v>
      </c>
      <c r="C2621" s="40">
        <v>45785</v>
      </c>
      <c r="D2621" s="2">
        <v>2</v>
      </c>
      <c r="E2621" s="4">
        <v>2648.8</v>
      </c>
      <c r="F2621" s="4"/>
      <c r="G2621" s="4" t="str">
        <f t="shared" si="442"/>
        <v>C04176</v>
      </c>
      <c r="H2621" s="40">
        <f t="shared" si="443"/>
        <v>45785</v>
      </c>
      <c r="I2621" s="2">
        <f t="shared" si="444"/>
        <v>2</v>
      </c>
      <c r="J2621" s="4">
        <f t="shared" si="445"/>
        <v>2648.8</v>
      </c>
      <c r="K2621">
        <f t="shared" si="446"/>
        <v>3</v>
      </c>
      <c r="L2621">
        <f t="shared" si="447"/>
        <v>4</v>
      </c>
      <c r="M2621">
        <f t="shared" si="448"/>
        <v>4</v>
      </c>
      <c r="N2621" s="53">
        <f t="shared" si="449"/>
        <v>3.6666666666666665</v>
      </c>
      <c r="S2621" s="55" t="str">
        <f t="shared" si="450"/>
        <v>C04176</v>
      </c>
      <c r="T2621" s="56">
        <f t="shared" si="451"/>
        <v>3.6666666666666665</v>
      </c>
      <c r="U2621" s="57">
        <f t="shared" si="451"/>
        <v>3.6666666666666665</v>
      </c>
      <c r="V2621" s="51" t="str">
        <f t="shared" si="452"/>
        <v>Loyal or Potential Loyalists</v>
      </c>
    </row>
    <row r="2622" spans="2:22" x14ac:dyDescent="0.25">
      <c r="B2622" t="s">
        <v>2660</v>
      </c>
      <c r="C2622" s="40">
        <v>45825</v>
      </c>
      <c r="D2622" s="2">
        <v>2</v>
      </c>
      <c r="E2622" s="4">
        <v>348.18</v>
      </c>
      <c r="F2622" s="4"/>
      <c r="G2622" s="4" t="str">
        <f t="shared" si="442"/>
        <v>C04177</v>
      </c>
      <c r="H2622" s="40">
        <f t="shared" si="443"/>
        <v>45825</v>
      </c>
      <c r="I2622" s="2">
        <f t="shared" si="444"/>
        <v>2</v>
      </c>
      <c r="J2622" s="4">
        <f t="shared" si="445"/>
        <v>348.18</v>
      </c>
      <c r="K2622">
        <f t="shared" si="446"/>
        <v>4</v>
      </c>
      <c r="L2622">
        <f t="shared" si="447"/>
        <v>4</v>
      </c>
      <c r="M2622">
        <f t="shared" si="448"/>
        <v>2</v>
      </c>
      <c r="N2622" s="53">
        <f t="shared" si="449"/>
        <v>3.3333333333333335</v>
      </c>
      <c r="S2622" s="55" t="str">
        <f t="shared" si="450"/>
        <v>C04177</v>
      </c>
      <c r="T2622" s="56">
        <f t="shared" si="451"/>
        <v>3.3333333333333335</v>
      </c>
      <c r="U2622" s="57">
        <f t="shared" si="451"/>
        <v>3.3333333333333335</v>
      </c>
      <c r="V2622" s="51" t="str">
        <f t="shared" si="452"/>
        <v>Loyal or Potential Loyalists</v>
      </c>
    </row>
    <row r="2623" spans="2:22" x14ac:dyDescent="0.25">
      <c r="B2623" t="s">
        <v>2661</v>
      </c>
      <c r="C2623" s="40">
        <v>46006</v>
      </c>
      <c r="D2623" s="2">
        <v>4</v>
      </c>
      <c r="E2623" s="4">
        <v>1167.21</v>
      </c>
      <c r="F2623" s="4"/>
      <c r="G2623" s="4" t="str">
        <f t="shared" si="442"/>
        <v>C04178</v>
      </c>
      <c r="H2623" s="40">
        <f t="shared" si="443"/>
        <v>46006</v>
      </c>
      <c r="I2623" s="2">
        <f t="shared" si="444"/>
        <v>4</v>
      </c>
      <c r="J2623" s="4">
        <f t="shared" si="445"/>
        <v>1167.21</v>
      </c>
      <c r="K2623">
        <f t="shared" si="446"/>
        <v>5</v>
      </c>
      <c r="L2623">
        <f t="shared" si="447"/>
        <v>5</v>
      </c>
      <c r="M2623">
        <f t="shared" si="448"/>
        <v>3</v>
      </c>
      <c r="N2623" s="53">
        <f t="shared" si="449"/>
        <v>4.333333333333333</v>
      </c>
      <c r="S2623" s="55" t="str">
        <f t="shared" si="450"/>
        <v>C04178</v>
      </c>
      <c r="T2623" s="56">
        <f t="shared" si="451"/>
        <v>4.333333333333333</v>
      </c>
      <c r="U2623" s="57">
        <f t="shared" si="451"/>
        <v>4.333333333333333</v>
      </c>
      <c r="V2623" s="51" t="str">
        <f t="shared" si="452"/>
        <v>Champions</v>
      </c>
    </row>
    <row r="2624" spans="2:22" x14ac:dyDescent="0.25">
      <c r="B2624" t="s">
        <v>2662</v>
      </c>
      <c r="C2624" s="40">
        <v>45974</v>
      </c>
      <c r="D2624" s="2">
        <v>1</v>
      </c>
      <c r="E2624" s="4">
        <v>417.46</v>
      </c>
      <c r="F2624" s="4"/>
      <c r="G2624" s="4" t="str">
        <f t="shared" si="442"/>
        <v>C04188</v>
      </c>
      <c r="H2624" s="40">
        <f t="shared" si="443"/>
        <v>45974</v>
      </c>
      <c r="I2624" s="2">
        <f t="shared" si="444"/>
        <v>1</v>
      </c>
      <c r="J2624" s="4">
        <f t="shared" si="445"/>
        <v>417.46</v>
      </c>
      <c r="K2624">
        <f t="shared" si="446"/>
        <v>5</v>
      </c>
      <c r="L2624">
        <f t="shared" si="447"/>
        <v>3</v>
      </c>
      <c r="M2624">
        <f t="shared" si="448"/>
        <v>2</v>
      </c>
      <c r="N2624" s="53">
        <f t="shared" si="449"/>
        <v>3.3333333333333335</v>
      </c>
      <c r="S2624" s="55" t="str">
        <f t="shared" si="450"/>
        <v>C04188</v>
      </c>
      <c r="T2624" s="56">
        <f t="shared" si="451"/>
        <v>3.3333333333333335</v>
      </c>
      <c r="U2624" s="57">
        <f t="shared" si="451"/>
        <v>3.3333333333333335</v>
      </c>
      <c r="V2624" s="51" t="str">
        <f t="shared" si="452"/>
        <v>Loyal or Potential Loyalists</v>
      </c>
    </row>
    <row r="2625" spans="2:22" x14ac:dyDescent="0.25">
      <c r="B2625" t="s">
        <v>2663</v>
      </c>
      <c r="C2625" s="40">
        <v>45958</v>
      </c>
      <c r="D2625" s="2">
        <v>12</v>
      </c>
      <c r="E2625" s="4">
        <v>5388.84</v>
      </c>
      <c r="F2625" s="4"/>
      <c r="G2625" s="4" t="str">
        <f t="shared" si="442"/>
        <v>C04189</v>
      </c>
      <c r="H2625" s="40">
        <f t="shared" si="443"/>
        <v>45958</v>
      </c>
      <c r="I2625" s="2">
        <f t="shared" si="444"/>
        <v>12</v>
      </c>
      <c r="J2625" s="4">
        <f t="shared" si="445"/>
        <v>5388.84</v>
      </c>
      <c r="K2625">
        <f t="shared" si="446"/>
        <v>5</v>
      </c>
      <c r="L2625">
        <f t="shared" si="447"/>
        <v>5</v>
      </c>
      <c r="M2625">
        <f t="shared" si="448"/>
        <v>5</v>
      </c>
      <c r="N2625" s="53">
        <f t="shared" si="449"/>
        <v>5</v>
      </c>
      <c r="S2625" s="55" t="str">
        <f t="shared" si="450"/>
        <v>C04189</v>
      </c>
      <c r="T2625" s="56">
        <f t="shared" si="451"/>
        <v>5</v>
      </c>
      <c r="U2625" s="57">
        <f t="shared" si="451"/>
        <v>5</v>
      </c>
      <c r="V2625" s="51" t="str">
        <f t="shared" si="452"/>
        <v>Champions</v>
      </c>
    </row>
    <row r="2626" spans="2:22" x14ac:dyDescent="0.25">
      <c r="B2626" t="s">
        <v>2664</v>
      </c>
      <c r="C2626" s="40">
        <v>45993</v>
      </c>
      <c r="D2626" s="2">
        <v>5</v>
      </c>
      <c r="E2626" s="4">
        <v>3570.21</v>
      </c>
      <c r="F2626" s="4"/>
      <c r="G2626" s="4" t="str">
        <f t="shared" si="442"/>
        <v>C04190</v>
      </c>
      <c r="H2626" s="40">
        <f t="shared" si="443"/>
        <v>45993</v>
      </c>
      <c r="I2626" s="2">
        <f t="shared" si="444"/>
        <v>5</v>
      </c>
      <c r="J2626" s="4">
        <f t="shared" si="445"/>
        <v>3570.21</v>
      </c>
      <c r="K2626">
        <f t="shared" si="446"/>
        <v>5</v>
      </c>
      <c r="L2626">
        <f t="shared" si="447"/>
        <v>5</v>
      </c>
      <c r="M2626">
        <f t="shared" si="448"/>
        <v>4</v>
      </c>
      <c r="N2626" s="53">
        <f t="shared" si="449"/>
        <v>4.666666666666667</v>
      </c>
      <c r="S2626" s="55" t="str">
        <f t="shared" si="450"/>
        <v>C04190</v>
      </c>
      <c r="T2626" s="56">
        <f t="shared" si="451"/>
        <v>4.666666666666667</v>
      </c>
      <c r="U2626" s="57">
        <f t="shared" si="451"/>
        <v>4.666666666666667</v>
      </c>
      <c r="V2626" s="51" t="str">
        <f t="shared" si="452"/>
        <v>Champions</v>
      </c>
    </row>
    <row r="2627" spans="2:22" x14ac:dyDescent="0.25">
      <c r="B2627" t="s">
        <v>2665</v>
      </c>
      <c r="C2627" s="40">
        <v>45653</v>
      </c>
      <c r="D2627" s="2">
        <v>2</v>
      </c>
      <c r="E2627" s="4">
        <v>391.75</v>
      </c>
      <c r="F2627" s="4"/>
      <c r="G2627" s="4" t="str">
        <f t="shared" si="442"/>
        <v>C04191</v>
      </c>
      <c r="H2627" s="40">
        <f t="shared" si="443"/>
        <v>45653</v>
      </c>
      <c r="I2627" s="2">
        <f t="shared" si="444"/>
        <v>2</v>
      </c>
      <c r="J2627" s="4">
        <f t="shared" si="445"/>
        <v>391.75</v>
      </c>
      <c r="K2627">
        <f t="shared" si="446"/>
        <v>3</v>
      </c>
      <c r="L2627">
        <f t="shared" si="447"/>
        <v>4</v>
      </c>
      <c r="M2627">
        <f t="shared" si="448"/>
        <v>2</v>
      </c>
      <c r="N2627" s="53">
        <f t="shared" si="449"/>
        <v>3</v>
      </c>
      <c r="S2627" s="55" t="str">
        <f t="shared" si="450"/>
        <v>C04191</v>
      </c>
      <c r="T2627" s="56">
        <f t="shared" si="451"/>
        <v>3</v>
      </c>
      <c r="U2627" s="57">
        <f t="shared" si="451"/>
        <v>3</v>
      </c>
      <c r="V2627" s="51" t="str">
        <f t="shared" si="452"/>
        <v>At Risk Customers</v>
      </c>
    </row>
    <row r="2628" spans="2:22" x14ac:dyDescent="0.25">
      <c r="B2628" t="s">
        <v>2666</v>
      </c>
      <c r="C2628" s="40">
        <v>45097</v>
      </c>
      <c r="D2628" s="2">
        <v>1</v>
      </c>
      <c r="E2628" s="4">
        <v>189.73</v>
      </c>
      <c r="F2628" s="4"/>
      <c r="G2628" s="4" t="str">
        <f t="shared" ref="G2628:G2632" si="453">B2628</f>
        <v>C04192</v>
      </c>
      <c r="H2628" s="40">
        <f t="shared" ref="H2628:H2632" si="454">C2628</f>
        <v>45097</v>
      </c>
      <c r="I2628" s="2">
        <f t="shared" ref="I2628:I2632" si="455">D2628</f>
        <v>1</v>
      </c>
      <c r="J2628" s="4">
        <f t="shared" ref="J2628:J2632" si="456">E2628</f>
        <v>189.73</v>
      </c>
      <c r="K2628">
        <f t="shared" ref="K2628:K2632" si="457">VLOOKUP(H2628,$P$5:$Q$9,2,TRUE)</f>
        <v>1</v>
      </c>
      <c r="L2628">
        <f t="shared" ref="L2628:L2632" si="458">VLOOKUP(I2628,$P$12:$Q$16,2,TRUE)</f>
        <v>3</v>
      </c>
      <c r="M2628">
        <f t="shared" ref="M2628:M2632" si="459">VLOOKUP(J2628,$P$19:$Q$23,2,TRUE)</f>
        <v>2</v>
      </c>
      <c r="N2628" s="53">
        <f t="shared" ref="N2628:N2632" si="460">(K2628+L2628+M2628)/3</f>
        <v>2</v>
      </c>
      <c r="S2628" s="55" t="str">
        <f t="shared" ref="S2628:S2632" si="461">G2628</f>
        <v>C04192</v>
      </c>
      <c r="T2628" s="56">
        <f t="shared" ref="T2628:U2632" si="462">$N2628</f>
        <v>2</v>
      </c>
      <c r="U2628" s="57">
        <f t="shared" si="462"/>
        <v>2</v>
      </c>
      <c r="V2628" s="51" t="str">
        <f t="shared" ref="V2628:V2632" si="463">IF(U2628&gt;4,"Champions",IF(AND(U2628&gt;3,U2628&lt;=4),"Loyal or Potential Loyalists",IF(AND(U2628&gt;2,U2628&lt;=3),"At Risk Customers","Lost Customers")))</f>
        <v>Lost Customers</v>
      </c>
    </row>
    <row r="2629" spans="2:22" x14ac:dyDescent="0.25">
      <c r="B2629" t="s">
        <v>2667</v>
      </c>
      <c r="C2629" s="40">
        <v>46000</v>
      </c>
      <c r="D2629" s="2">
        <v>7</v>
      </c>
      <c r="E2629" s="4">
        <v>2262.02</v>
      </c>
      <c r="F2629" s="4"/>
      <c r="G2629" s="4" t="str">
        <f t="shared" si="453"/>
        <v>C04194</v>
      </c>
      <c r="H2629" s="40">
        <f t="shared" si="454"/>
        <v>46000</v>
      </c>
      <c r="I2629" s="2">
        <f t="shared" si="455"/>
        <v>7</v>
      </c>
      <c r="J2629" s="4">
        <f t="shared" si="456"/>
        <v>2262.02</v>
      </c>
      <c r="K2629">
        <f t="shared" si="457"/>
        <v>5</v>
      </c>
      <c r="L2629">
        <f t="shared" si="458"/>
        <v>5</v>
      </c>
      <c r="M2629">
        <f t="shared" si="459"/>
        <v>4</v>
      </c>
      <c r="N2629" s="53">
        <f t="shared" si="460"/>
        <v>4.666666666666667</v>
      </c>
      <c r="S2629" s="55" t="str">
        <f t="shared" si="461"/>
        <v>C04194</v>
      </c>
      <c r="T2629" s="56">
        <f t="shared" si="462"/>
        <v>4.666666666666667</v>
      </c>
      <c r="U2629" s="57">
        <f t="shared" si="462"/>
        <v>4.666666666666667</v>
      </c>
      <c r="V2629" s="51" t="str">
        <f t="shared" si="463"/>
        <v>Champions</v>
      </c>
    </row>
    <row r="2630" spans="2:22" x14ac:dyDescent="0.25">
      <c r="B2630" t="s">
        <v>2668</v>
      </c>
      <c r="C2630" s="40">
        <v>45581</v>
      </c>
      <c r="D2630" s="2">
        <v>2</v>
      </c>
      <c r="E2630" s="4">
        <v>169.99</v>
      </c>
      <c r="F2630" s="4"/>
      <c r="G2630" s="4" t="str">
        <f t="shared" si="453"/>
        <v>C04196</v>
      </c>
      <c r="H2630" s="40">
        <f t="shared" si="454"/>
        <v>45581</v>
      </c>
      <c r="I2630" s="2">
        <f t="shared" si="455"/>
        <v>2</v>
      </c>
      <c r="J2630" s="4">
        <f t="shared" si="456"/>
        <v>169.99</v>
      </c>
      <c r="K2630">
        <f t="shared" si="457"/>
        <v>2</v>
      </c>
      <c r="L2630">
        <f t="shared" si="458"/>
        <v>4</v>
      </c>
      <c r="M2630">
        <f t="shared" si="459"/>
        <v>1</v>
      </c>
      <c r="N2630" s="53">
        <f t="shared" si="460"/>
        <v>2.3333333333333335</v>
      </c>
      <c r="S2630" s="55" t="str">
        <f t="shared" si="461"/>
        <v>C04196</v>
      </c>
      <c r="T2630" s="56">
        <f t="shared" si="462"/>
        <v>2.3333333333333335</v>
      </c>
      <c r="U2630" s="57">
        <f t="shared" si="462"/>
        <v>2.3333333333333335</v>
      </c>
      <c r="V2630" s="51" t="str">
        <f t="shared" si="463"/>
        <v>At Risk Customers</v>
      </c>
    </row>
    <row r="2631" spans="2:22" x14ac:dyDescent="0.25">
      <c r="B2631" t="s">
        <v>2669</v>
      </c>
      <c r="C2631" s="40">
        <v>45146</v>
      </c>
      <c r="D2631" s="2">
        <v>2</v>
      </c>
      <c r="E2631" s="4">
        <v>994.31</v>
      </c>
      <c r="F2631" s="4"/>
      <c r="G2631" s="4" t="str">
        <f t="shared" si="453"/>
        <v>C04198</v>
      </c>
      <c r="H2631" s="40">
        <f t="shared" si="454"/>
        <v>45146</v>
      </c>
      <c r="I2631" s="2">
        <f t="shared" si="455"/>
        <v>2</v>
      </c>
      <c r="J2631" s="4">
        <f t="shared" si="456"/>
        <v>994.31</v>
      </c>
      <c r="K2631">
        <f t="shared" si="457"/>
        <v>1</v>
      </c>
      <c r="L2631">
        <f t="shared" si="458"/>
        <v>4</v>
      </c>
      <c r="M2631">
        <f t="shared" si="459"/>
        <v>3</v>
      </c>
      <c r="N2631" s="53">
        <f t="shared" si="460"/>
        <v>2.6666666666666665</v>
      </c>
      <c r="S2631" s="55" t="str">
        <f t="shared" si="461"/>
        <v>C04198</v>
      </c>
      <c r="T2631" s="56">
        <f t="shared" si="462"/>
        <v>2.6666666666666665</v>
      </c>
      <c r="U2631" s="57">
        <f t="shared" si="462"/>
        <v>2.6666666666666665</v>
      </c>
      <c r="V2631" s="51" t="str">
        <f t="shared" si="463"/>
        <v>At Risk Customers</v>
      </c>
    </row>
    <row r="2632" spans="2:22" x14ac:dyDescent="0.25">
      <c r="B2632" t="s">
        <v>2670</v>
      </c>
      <c r="C2632" s="40">
        <v>45935</v>
      </c>
      <c r="D2632" s="2">
        <v>7</v>
      </c>
      <c r="E2632" s="4">
        <v>2074.1999999999998</v>
      </c>
      <c r="F2632" s="4"/>
      <c r="G2632" s="4" t="str">
        <f t="shared" si="453"/>
        <v>C04199</v>
      </c>
      <c r="H2632" s="40">
        <f t="shared" si="454"/>
        <v>45935</v>
      </c>
      <c r="I2632" s="2">
        <f t="shared" si="455"/>
        <v>7</v>
      </c>
      <c r="J2632" s="4">
        <f t="shared" si="456"/>
        <v>2074.1999999999998</v>
      </c>
      <c r="K2632">
        <f t="shared" si="457"/>
        <v>4</v>
      </c>
      <c r="L2632">
        <f t="shared" si="458"/>
        <v>5</v>
      </c>
      <c r="M2632">
        <f t="shared" si="459"/>
        <v>4</v>
      </c>
      <c r="N2632" s="53">
        <f t="shared" si="460"/>
        <v>4.333333333333333</v>
      </c>
      <c r="S2632" s="55" t="str">
        <f t="shared" si="461"/>
        <v>C04199</v>
      </c>
      <c r="T2632" s="56">
        <f t="shared" si="462"/>
        <v>4.333333333333333</v>
      </c>
      <c r="U2632" s="57">
        <f t="shared" si="462"/>
        <v>4.333333333333333</v>
      </c>
      <c r="V2632" s="51" t="str">
        <f t="shared" si="463"/>
        <v>Champions</v>
      </c>
    </row>
  </sheetData>
  <conditionalFormatting sqref="T3:T2632">
    <cfRule type="dataBar" priority="1">
      <dataBar>
        <cfvo type="min"/>
        <cfvo type="max"/>
        <color rgb="FF638EC6"/>
      </dataBar>
      <extLst>
        <ext xmlns:x14="http://schemas.microsoft.com/office/spreadsheetml/2009/9/main" uri="{B025F937-C7B1-47D3-B67F-A62EFF666E3E}">
          <x14:id>{7DAE8673-24DF-4818-BB51-6DBC19C7395F}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DAE8673-24DF-4818-BB51-6DBC19C7395F}">
            <x14:dataBar minLength="0" maxLength="100" border="1" negativeBarBorderColorSameAsPositive="0">
              <x14:cfvo type="autoMin"/>
              <x14:cfvo type="autoMax"/>
              <x14:borderColor rgb="FF638EC6"/>
              <x14:negativeFillColor rgb="FFFF0000"/>
              <x14:negativeBorderColor rgb="FFFF0000"/>
              <x14:axisColor rgb="FF000000"/>
            </x14:dataBar>
          </x14:cfRule>
          <xm:sqref>T3:T2632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4715-DE1E-4187-9758-5F2242DDC07F}">
  <dimension ref="A1:U25"/>
  <sheetViews>
    <sheetView showGridLines="0" showRowColHeaders="0" tabSelected="1" workbookViewId="0">
      <selection activeCell="U14" sqref="U14"/>
    </sheetView>
  </sheetViews>
  <sheetFormatPr defaultRowHeight="15" x14ac:dyDescent="0.25"/>
  <cols>
    <col min="1" max="1" width="9.28515625" style="85" customWidth="1"/>
    <col min="2" max="10" width="9.140625" style="85"/>
    <col min="11" max="11" width="7.85546875" style="85" customWidth="1"/>
    <col min="12" max="16384" width="9.140625" style="85"/>
  </cols>
  <sheetData>
    <row r="1" spans="1:1" x14ac:dyDescent="0.25">
      <c r="A1" s="85" t="s">
        <v>2780</v>
      </c>
    </row>
    <row r="25" spans="21:21" x14ac:dyDescent="0.25">
      <c r="U25" s="85" t="s">
        <v>2777</v>
      </c>
    </row>
  </sheetData>
  <sheetProtection algorithmName="SHA-512" hashValue="p6M7TPonyVmtzj8UNLj6xzTcBU3cDlgM1InJMFrvweZqCfbYmHnxutDAO3ooS1tUsU/R07hQ0HW9skpvwjy5sQ==" saltValue="d064xVDJLAZAuFlHKElYEw==" spinCount="100000" sheet="1" objects="1" scenarios="1" selectLockedCells="1" pivotTables="0"/>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682F-2F26-4B79-9723-60336F0C15C3}">
  <dimension ref="U25"/>
  <sheetViews>
    <sheetView showGridLines="0" showRowColHeaders="0" workbookViewId="0">
      <selection activeCell="U17" sqref="U17"/>
    </sheetView>
  </sheetViews>
  <sheetFormatPr defaultRowHeight="15" x14ac:dyDescent="0.25"/>
  <cols>
    <col min="1" max="1" width="9.28515625" style="85" customWidth="1"/>
    <col min="2" max="10" width="9.140625" style="85"/>
    <col min="11" max="11" width="7.85546875" style="85" customWidth="1"/>
    <col min="12" max="16384" width="9.140625" style="85"/>
  </cols>
  <sheetData>
    <row r="25" spans="21:21" x14ac:dyDescent="0.25">
      <c r="U25" s="85" t="s">
        <v>2775</v>
      </c>
    </row>
  </sheetData>
  <sheetProtection algorithmName="SHA-512" hashValue="J6k8Tws7VpMlQKO0ZzngI/sGUUW+5B2/oIKBUtEB2wUtM8diqlDmWL3PzDobgDJzUeFop7j8L9p6hBlYHgN32g==" saltValue="8hXmeWZNkwkWUiJDMen8nw==" spinCount="100000"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FE98-CC53-41AE-A268-D6B3BA7843C8}">
  <dimension ref="A1:M2646"/>
  <sheetViews>
    <sheetView showRowColHeaders="0" workbookViewId="0">
      <selection activeCell="B16" sqref="B16"/>
    </sheetView>
  </sheetViews>
  <sheetFormatPr defaultRowHeight="15" x14ac:dyDescent="0.25"/>
  <cols>
    <col min="1" max="1" width="4.7109375" style="20" customWidth="1"/>
    <col min="2" max="2" width="21.7109375" style="20" customWidth="1"/>
    <col min="3" max="3" width="5" style="20" customWidth="1"/>
    <col min="4" max="4" width="2" style="20" customWidth="1"/>
    <col min="5" max="5" width="15" style="20" customWidth="1"/>
    <col min="6" max="6" width="17.28515625" style="20" customWidth="1"/>
    <col min="7" max="7" width="11.140625" style="20" customWidth="1"/>
    <col min="8" max="8" width="22.42578125" style="20" bestFit="1" customWidth="1"/>
    <col min="9" max="9" width="2.85546875" style="20" customWidth="1"/>
    <col min="10" max="10" width="22.42578125" style="20" bestFit="1" customWidth="1"/>
    <col min="11" max="11" width="19.7109375" style="20" customWidth="1"/>
    <col min="12" max="12" width="14" style="20" customWidth="1"/>
    <col min="13" max="13" width="22.42578125" style="20" bestFit="1" customWidth="1"/>
    <col min="14" max="16384" width="9.140625" style="20"/>
  </cols>
  <sheetData>
    <row r="1" spans="1:13" x14ac:dyDescent="0.25">
      <c r="A1" s="87"/>
    </row>
    <row r="8" spans="1:13" x14ac:dyDescent="0.25">
      <c r="E8" s="63" t="s">
        <v>2738</v>
      </c>
      <c r="F8" s="65">
        <v>0</v>
      </c>
      <c r="G8" s="30" t="s">
        <v>2737</v>
      </c>
      <c r="H8" s="63" t="s">
        <v>2739</v>
      </c>
      <c r="J8" s="63" t="s">
        <v>2739</v>
      </c>
      <c r="K8" s="63" t="s">
        <v>2740</v>
      </c>
      <c r="L8" s="63" t="s">
        <v>2745</v>
      </c>
      <c r="M8" s="64"/>
    </row>
    <row r="9" spans="1:13" x14ac:dyDescent="0.25">
      <c r="E9" s="66" t="str" cm="1">
        <f t="array" ref="E9:H431">_xlfn._xlws.FILTER(J17:M2646,M17:M2646=B16,"Choose the Segment")</f>
        <v>C00039</v>
      </c>
      <c r="F9" s="67">
        <v>2</v>
      </c>
      <c r="G9" s="68">
        <v>2</v>
      </c>
      <c r="H9" s="64" t="str">
        <v>Lost Customers</v>
      </c>
      <c r="J9" s="64" t="s">
        <v>2741</v>
      </c>
      <c r="K9" s="96">
        <f>COUNTIF($M$17:$M$2646,J9)</f>
        <v>574</v>
      </c>
      <c r="L9" s="97">
        <f>K9/($K$9+$K$10+$K$11+$K$12)</f>
        <v>0.21825095057034222</v>
      </c>
      <c r="M9" s="64"/>
    </row>
    <row r="10" spans="1:13" x14ac:dyDescent="0.25">
      <c r="E10" s="66" t="str">
        <v>C00049</v>
      </c>
      <c r="F10" s="67">
        <v>2</v>
      </c>
      <c r="G10" s="68">
        <v>2</v>
      </c>
      <c r="H10" s="64" t="str">
        <v>Lost Customers</v>
      </c>
      <c r="J10" s="64" t="s">
        <v>2742</v>
      </c>
      <c r="K10" s="96">
        <f>COUNTIF($M$17:$M$2646,J10)</f>
        <v>709</v>
      </c>
      <c r="L10" s="97">
        <f>K10/($K$9+$K$10+$K$11+$K$12)</f>
        <v>0.26958174904942966</v>
      </c>
      <c r="M10" s="64"/>
    </row>
    <row r="11" spans="1:13" x14ac:dyDescent="0.25">
      <c r="E11" s="66" t="str">
        <v>C00064</v>
      </c>
      <c r="F11" s="67">
        <v>2</v>
      </c>
      <c r="G11" s="68">
        <v>2</v>
      </c>
      <c r="H11" s="64" t="str">
        <v>Lost Customers</v>
      </c>
      <c r="J11" s="64" t="s">
        <v>2743</v>
      </c>
      <c r="K11" s="96">
        <f>COUNTIF($M$17:$M$2646,J11)</f>
        <v>924</v>
      </c>
      <c r="L11" s="97">
        <f>K11/($K$9+$K$10+$K$11+$K$12)</f>
        <v>0.35133079847908744</v>
      </c>
      <c r="M11" s="64"/>
    </row>
    <row r="12" spans="1:13" x14ac:dyDescent="0.25">
      <c r="E12" s="66" t="str">
        <v>C00072</v>
      </c>
      <c r="F12" s="67">
        <v>1.6666666666666667</v>
      </c>
      <c r="G12" s="68">
        <v>1.6666666666666667</v>
      </c>
      <c r="H12" s="64" t="str">
        <v>Lost Customers</v>
      </c>
      <c r="J12" s="64" t="s">
        <v>2744</v>
      </c>
      <c r="K12" s="96">
        <f>COUNTIF($M$17:$M$2646,J12)</f>
        <v>423</v>
      </c>
      <c r="L12" s="97">
        <f>K12/($K$9+$K$10+$K$11+$K$12)</f>
        <v>0.16083650190114068</v>
      </c>
      <c r="M12" s="64"/>
    </row>
    <row r="13" spans="1:13" x14ac:dyDescent="0.25">
      <c r="E13" s="66" t="str">
        <v>C00074</v>
      </c>
      <c r="F13" s="67">
        <v>2</v>
      </c>
      <c r="G13" s="68">
        <v>2</v>
      </c>
      <c r="H13" s="64" t="str">
        <v>Lost Customers</v>
      </c>
    </row>
    <row r="14" spans="1:13" x14ac:dyDescent="0.25">
      <c r="E14" s="66" t="str">
        <v>C00083</v>
      </c>
      <c r="F14" s="67">
        <v>2</v>
      </c>
      <c r="G14" s="68">
        <v>2</v>
      </c>
      <c r="H14" s="64" t="str">
        <v>Lost Customers</v>
      </c>
    </row>
    <row r="15" spans="1:13" x14ac:dyDescent="0.25">
      <c r="E15" s="66" t="str">
        <v>C00086</v>
      </c>
      <c r="F15" s="67">
        <v>2</v>
      </c>
      <c r="G15" s="68">
        <v>2</v>
      </c>
      <c r="H15" s="64" t="str">
        <v>Lost Customers</v>
      </c>
    </row>
    <row r="16" spans="1:13" x14ac:dyDescent="0.25">
      <c r="A16" s="98"/>
      <c r="B16" s="99" t="s">
        <v>2744</v>
      </c>
      <c r="C16" s="98"/>
      <c r="E16" s="66" t="str">
        <v>C00091</v>
      </c>
      <c r="F16" s="67">
        <v>2</v>
      </c>
      <c r="G16" s="68">
        <v>2</v>
      </c>
      <c r="H16" s="64" t="str">
        <v>Lost Customers</v>
      </c>
      <c r="J16" s="63" t="str">
        <f>'RFM-Pivot'!S2</f>
        <v>Customer ID</v>
      </c>
      <c r="K16" s="65">
        <f>'RFM-Pivot'!T2</f>
        <v>0</v>
      </c>
      <c r="L16" s="30" t="str">
        <f>'RFM-Pivot'!U2</f>
        <v>RFM-Avg</v>
      </c>
      <c r="M16" s="63" t="str">
        <f>'RFM-Pivot'!V2</f>
        <v>Segment</v>
      </c>
    </row>
    <row r="17" spans="5:13" x14ac:dyDescent="0.25">
      <c r="E17" s="66" t="str">
        <v>C00092</v>
      </c>
      <c r="F17" s="67">
        <v>2</v>
      </c>
      <c r="G17" s="68">
        <v>2</v>
      </c>
      <c r="H17" s="64" t="str">
        <v>Lost Customers</v>
      </c>
      <c r="J17" s="66" t="str">
        <f>'RFM-Pivot'!S3</f>
        <v>C00002</v>
      </c>
      <c r="K17" s="67">
        <f>'RFM-Pivot'!T3</f>
        <v>3.3333333333333335</v>
      </c>
      <c r="L17" s="68">
        <f>'RFM-Pivot'!U3</f>
        <v>3.3333333333333335</v>
      </c>
      <c r="M17" s="64" t="str">
        <f>'RFM-Pivot'!V3</f>
        <v>Loyal or Potential Loyalists</v>
      </c>
    </row>
    <row r="18" spans="5:13" x14ac:dyDescent="0.25">
      <c r="E18" s="66" t="str">
        <v>C00095</v>
      </c>
      <c r="F18" s="67">
        <v>2</v>
      </c>
      <c r="G18" s="68">
        <v>2</v>
      </c>
      <c r="H18" s="64" t="str">
        <v>Lost Customers</v>
      </c>
      <c r="J18" s="66" t="str">
        <f>'RFM-Pivot'!S4</f>
        <v>C00003</v>
      </c>
      <c r="K18" s="67">
        <f>'RFM-Pivot'!T4</f>
        <v>3.6666666666666665</v>
      </c>
      <c r="L18" s="68">
        <f>'RFM-Pivot'!U4</f>
        <v>3.6666666666666665</v>
      </c>
      <c r="M18" s="64" t="str">
        <f>'RFM-Pivot'!V4</f>
        <v>Loyal or Potential Loyalists</v>
      </c>
    </row>
    <row r="19" spans="5:13" x14ac:dyDescent="0.25">
      <c r="E19" s="66" t="str">
        <v>C00101</v>
      </c>
      <c r="F19" s="67">
        <v>2</v>
      </c>
      <c r="G19" s="68">
        <v>2</v>
      </c>
      <c r="H19" s="64" t="str">
        <v>Lost Customers</v>
      </c>
      <c r="J19" s="66" t="str">
        <f>'RFM-Pivot'!S5</f>
        <v>C00009</v>
      </c>
      <c r="K19" s="67">
        <f>'RFM-Pivot'!T5</f>
        <v>4</v>
      </c>
      <c r="L19" s="68">
        <f>'RFM-Pivot'!U5</f>
        <v>4</v>
      </c>
      <c r="M19" s="64" t="str">
        <f>'RFM-Pivot'!V5</f>
        <v>Loyal or Potential Loyalists</v>
      </c>
    </row>
    <row r="20" spans="5:13" x14ac:dyDescent="0.25">
      <c r="E20" s="66" t="str">
        <v>C00121</v>
      </c>
      <c r="F20" s="67">
        <v>1.6666666666666667</v>
      </c>
      <c r="G20" s="68">
        <v>1.6666666666666667</v>
      </c>
      <c r="H20" s="64" t="str">
        <v>Lost Customers</v>
      </c>
      <c r="J20" s="66" t="str">
        <f>'RFM-Pivot'!S6</f>
        <v>C00013</v>
      </c>
      <c r="K20" s="67">
        <f>'RFM-Pivot'!T6</f>
        <v>3</v>
      </c>
      <c r="L20" s="68">
        <f>'RFM-Pivot'!U6</f>
        <v>3</v>
      </c>
      <c r="M20" s="64" t="str">
        <f>'RFM-Pivot'!V6</f>
        <v>At Risk Customers</v>
      </c>
    </row>
    <row r="21" spans="5:13" x14ac:dyDescent="0.25">
      <c r="E21" s="66" t="str">
        <v>C00127</v>
      </c>
      <c r="F21" s="67">
        <v>1.6666666666666667</v>
      </c>
      <c r="G21" s="68">
        <v>1.6666666666666667</v>
      </c>
      <c r="H21" s="64" t="str">
        <v>Lost Customers</v>
      </c>
      <c r="J21" s="66" t="str">
        <f>'RFM-Pivot'!S7</f>
        <v>C00015</v>
      </c>
      <c r="K21" s="67">
        <f>'RFM-Pivot'!T7</f>
        <v>4.666666666666667</v>
      </c>
      <c r="L21" s="68">
        <f>'RFM-Pivot'!U7</f>
        <v>4.666666666666667</v>
      </c>
      <c r="M21" s="64" t="str">
        <f>'RFM-Pivot'!V7</f>
        <v>Champions</v>
      </c>
    </row>
    <row r="22" spans="5:13" x14ac:dyDescent="0.25">
      <c r="E22" s="66" t="str">
        <v>C00130</v>
      </c>
      <c r="F22" s="67">
        <v>2</v>
      </c>
      <c r="G22" s="68">
        <v>2</v>
      </c>
      <c r="H22" s="64" t="str">
        <v>Lost Customers</v>
      </c>
      <c r="J22" s="66" t="str">
        <f>'RFM-Pivot'!S8</f>
        <v>C00016</v>
      </c>
      <c r="K22" s="67">
        <f>'RFM-Pivot'!T8</f>
        <v>2.6666666666666665</v>
      </c>
      <c r="L22" s="68">
        <f>'RFM-Pivot'!U8</f>
        <v>2.6666666666666665</v>
      </c>
      <c r="M22" s="64" t="str">
        <f>'RFM-Pivot'!V8</f>
        <v>At Risk Customers</v>
      </c>
    </row>
    <row r="23" spans="5:13" x14ac:dyDescent="0.25">
      <c r="E23" s="66" t="str">
        <v>C00139</v>
      </c>
      <c r="F23" s="67">
        <v>2</v>
      </c>
      <c r="G23" s="68">
        <v>2</v>
      </c>
      <c r="H23" s="64" t="str">
        <v>Lost Customers</v>
      </c>
      <c r="J23" s="66" t="str">
        <f>'RFM-Pivot'!S9</f>
        <v>C00017</v>
      </c>
      <c r="K23" s="67">
        <f>'RFM-Pivot'!T9</f>
        <v>3.3333333333333335</v>
      </c>
      <c r="L23" s="68">
        <f>'RFM-Pivot'!U9</f>
        <v>3.3333333333333335</v>
      </c>
      <c r="M23" s="64" t="str">
        <f>'RFM-Pivot'!V9</f>
        <v>Loyal or Potential Loyalists</v>
      </c>
    </row>
    <row r="24" spans="5:13" x14ac:dyDescent="0.25">
      <c r="E24" s="66" t="str">
        <v>C00141</v>
      </c>
      <c r="F24" s="67">
        <v>1.6666666666666667</v>
      </c>
      <c r="G24" s="68">
        <v>1.6666666666666667</v>
      </c>
      <c r="H24" s="64" t="str">
        <v>Lost Customers</v>
      </c>
      <c r="J24" s="66" t="str">
        <f>'RFM-Pivot'!S10</f>
        <v>C00018</v>
      </c>
      <c r="K24" s="67">
        <f>'RFM-Pivot'!T10</f>
        <v>2.3333333333333335</v>
      </c>
      <c r="L24" s="68">
        <f>'RFM-Pivot'!U10</f>
        <v>2.3333333333333335</v>
      </c>
      <c r="M24" s="64" t="str">
        <f>'RFM-Pivot'!V10</f>
        <v>At Risk Customers</v>
      </c>
    </row>
    <row r="25" spans="5:13" x14ac:dyDescent="0.25">
      <c r="E25" s="66" t="str">
        <v>C00143</v>
      </c>
      <c r="F25" s="67">
        <v>2</v>
      </c>
      <c r="G25" s="68">
        <v>2</v>
      </c>
      <c r="H25" s="64" t="str">
        <v>Lost Customers</v>
      </c>
      <c r="J25" s="66" t="str">
        <f>'RFM-Pivot'!S11</f>
        <v>C00019</v>
      </c>
      <c r="K25" s="67">
        <f>'RFM-Pivot'!T11</f>
        <v>3.6666666666666665</v>
      </c>
      <c r="L25" s="68">
        <f>'RFM-Pivot'!U11</f>
        <v>3.6666666666666665</v>
      </c>
      <c r="M25" s="64" t="str">
        <f>'RFM-Pivot'!V11</f>
        <v>Loyal or Potential Loyalists</v>
      </c>
    </row>
    <row r="26" spans="5:13" x14ac:dyDescent="0.25">
      <c r="E26" s="66" t="str">
        <v>C00146</v>
      </c>
      <c r="F26" s="67">
        <v>1.6666666666666667</v>
      </c>
      <c r="G26" s="68">
        <v>1.6666666666666667</v>
      </c>
      <c r="H26" s="64" t="str">
        <v>Lost Customers</v>
      </c>
      <c r="J26" s="66" t="str">
        <f>'RFM-Pivot'!S12</f>
        <v>C00024</v>
      </c>
      <c r="K26" s="67">
        <f>'RFM-Pivot'!T12</f>
        <v>4</v>
      </c>
      <c r="L26" s="68">
        <f>'RFM-Pivot'!U12</f>
        <v>4</v>
      </c>
      <c r="M26" s="64" t="str">
        <f>'RFM-Pivot'!V12</f>
        <v>Loyal or Potential Loyalists</v>
      </c>
    </row>
    <row r="27" spans="5:13" x14ac:dyDescent="0.25">
      <c r="E27" s="66" t="str">
        <v>C00153</v>
      </c>
      <c r="F27" s="67">
        <v>2</v>
      </c>
      <c r="G27" s="68">
        <v>2</v>
      </c>
      <c r="H27" s="64" t="str">
        <v>Lost Customers</v>
      </c>
      <c r="J27" s="66" t="str">
        <f>'RFM-Pivot'!S13</f>
        <v>C00027</v>
      </c>
      <c r="K27" s="67">
        <f>'RFM-Pivot'!T13</f>
        <v>2.3333333333333335</v>
      </c>
      <c r="L27" s="68">
        <f>'RFM-Pivot'!U13</f>
        <v>2.3333333333333335</v>
      </c>
      <c r="M27" s="64" t="str">
        <f>'RFM-Pivot'!V13</f>
        <v>At Risk Customers</v>
      </c>
    </row>
    <row r="28" spans="5:13" x14ac:dyDescent="0.25">
      <c r="E28" s="66" t="str">
        <v>C00171</v>
      </c>
      <c r="F28" s="67">
        <v>1.6666666666666667</v>
      </c>
      <c r="G28" s="68">
        <v>1.6666666666666667</v>
      </c>
      <c r="H28" s="64" t="str">
        <v>Lost Customers</v>
      </c>
      <c r="J28" s="66" t="str">
        <f>'RFM-Pivot'!S14</f>
        <v>C00028</v>
      </c>
      <c r="K28" s="67">
        <f>'RFM-Pivot'!T14</f>
        <v>3.6666666666666665</v>
      </c>
      <c r="L28" s="68">
        <f>'RFM-Pivot'!U14</f>
        <v>3.6666666666666665</v>
      </c>
      <c r="M28" s="64" t="str">
        <f>'RFM-Pivot'!V14</f>
        <v>Loyal or Potential Loyalists</v>
      </c>
    </row>
    <row r="29" spans="5:13" x14ac:dyDescent="0.25">
      <c r="E29" s="66" t="str">
        <v>C00176</v>
      </c>
      <c r="F29" s="67">
        <v>1.6666666666666667</v>
      </c>
      <c r="G29" s="68">
        <v>1.6666666666666667</v>
      </c>
      <c r="H29" s="64" t="str">
        <v>Lost Customers</v>
      </c>
      <c r="J29" s="66" t="str">
        <f>'RFM-Pivot'!S15</f>
        <v>C00031</v>
      </c>
      <c r="K29" s="67">
        <f>'RFM-Pivot'!T15</f>
        <v>3</v>
      </c>
      <c r="L29" s="68">
        <f>'RFM-Pivot'!U15</f>
        <v>3</v>
      </c>
      <c r="M29" s="64" t="str">
        <f>'RFM-Pivot'!V15</f>
        <v>At Risk Customers</v>
      </c>
    </row>
    <row r="30" spans="5:13" x14ac:dyDescent="0.25">
      <c r="E30" s="66" t="str">
        <v>C00179</v>
      </c>
      <c r="F30" s="67">
        <v>2</v>
      </c>
      <c r="G30" s="68">
        <v>2</v>
      </c>
      <c r="H30" s="64" t="str">
        <v>Lost Customers</v>
      </c>
      <c r="J30" s="66" t="str">
        <f>'RFM-Pivot'!S16</f>
        <v>C00032</v>
      </c>
      <c r="K30" s="67">
        <f>'RFM-Pivot'!T16</f>
        <v>4.333333333333333</v>
      </c>
      <c r="L30" s="68">
        <f>'RFM-Pivot'!U16</f>
        <v>4.333333333333333</v>
      </c>
      <c r="M30" s="64" t="str">
        <f>'RFM-Pivot'!V16</f>
        <v>Champions</v>
      </c>
    </row>
    <row r="31" spans="5:13" x14ac:dyDescent="0.25">
      <c r="E31" s="66" t="str">
        <v>C00183</v>
      </c>
      <c r="F31" s="67">
        <v>1.6666666666666667</v>
      </c>
      <c r="G31" s="68">
        <v>1.6666666666666667</v>
      </c>
      <c r="H31" s="64" t="str">
        <v>Lost Customers</v>
      </c>
      <c r="J31" s="66" t="str">
        <f>'RFM-Pivot'!S17</f>
        <v>C00034</v>
      </c>
      <c r="K31" s="67">
        <f>'RFM-Pivot'!T17</f>
        <v>3.6666666666666665</v>
      </c>
      <c r="L31" s="68">
        <f>'RFM-Pivot'!U17</f>
        <v>3.6666666666666665</v>
      </c>
      <c r="M31" s="64" t="str">
        <f>'RFM-Pivot'!V17</f>
        <v>Loyal or Potential Loyalists</v>
      </c>
    </row>
    <row r="32" spans="5:13" x14ac:dyDescent="0.25">
      <c r="E32" s="66" t="str">
        <v>C00193</v>
      </c>
      <c r="F32" s="67">
        <v>2</v>
      </c>
      <c r="G32" s="68">
        <v>2</v>
      </c>
      <c r="H32" s="64" t="str">
        <v>Lost Customers</v>
      </c>
      <c r="J32" s="66" t="str">
        <f>'RFM-Pivot'!S18</f>
        <v>C00035</v>
      </c>
      <c r="K32" s="67">
        <f>'RFM-Pivot'!T18</f>
        <v>3.6666666666666665</v>
      </c>
      <c r="L32" s="68">
        <f>'RFM-Pivot'!U18</f>
        <v>3.6666666666666665</v>
      </c>
      <c r="M32" s="64" t="str">
        <f>'RFM-Pivot'!V18</f>
        <v>Loyal or Potential Loyalists</v>
      </c>
    </row>
    <row r="33" spans="5:13" x14ac:dyDescent="0.25">
      <c r="E33" s="66" t="str">
        <v>C00197</v>
      </c>
      <c r="F33" s="67">
        <v>1.6666666666666667</v>
      </c>
      <c r="G33" s="68">
        <v>1.6666666666666667</v>
      </c>
      <c r="H33" s="64" t="str">
        <v>Lost Customers</v>
      </c>
      <c r="J33" s="66" t="str">
        <f>'RFM-Pivot'!S19</f>
        <v>C00036</v>
      </c>
      <c r="K33" s="67">
        <f>'RFM-Pivot'!T19</f>
        <v>3</v>
      </c>
      <c r="L33" s="68">
        <f>'RFM-Pivot'!U19</f>
        <v>3</v>
      </c>
      <c r="M33" s="64" t="str">
        <f>'RFM-Pivot'!V19</f>
        <v>At Risk Customers</v>
      </c>
    </row>
    <row r="34" spans="5:13" x14ac:dyDescent="0.25">
      <c r="E34" s="66" t="str">
        <v>C00199</v>
      </c>
      <c r="F34" s="67">
        <v>2</v>
      </c>
      <c r="G34" s="68">
        <v>2</v>
      </c>
      <c r="H34" s="64" t="str">
        <v>Lost Customers</v>
      </c>
      <c r="J34" s="66" t="str">
        <f>'RFM-Pivot'!S20</f>
        <v>C00037</v>
      </c>
      <c r="K34" s="67">
        <f>'RFM-Pivot'!T20</f>
        <v>3.3333333333333335</v>
      </c>
      <c r="L34" s="68">
        <f>'RFM-Pivot'!U20</f>
        <v>3.3333333333333335</v>
      </c>
      <c r="M34" s="64" t="str">
        <f>'RFM-Pivot'!V20</f>
        <v>Loyal or Potential Loyalists</v>
      </c>
    </row>
    <row r="35" spans="5:13" x14ac:dyDescent="0.25">
      <c r="E35" s="66" t="str">
        <v>C00222</v>
      </c>
      <c r="F35" s="67">
        <v>2</v>
      </c>
      <c r="G35" s="68">
        <v>2</v>
      </c>
      <c r="H35" s="64" t="str">
        <v>Lost Customers</v>
      </c>
      <c r="J35" s="66" t="str">
        <f>'RFM-Pivot'!S21</f>
        <v>C00038</v>
      </c>
      <c r="K35" s="67">
        <f>'RFM-Pivot'!T21</f>
        <v>2.3333333333333335</v>
      </c>
      <c r="L35" s="68">
        <f>'RFM-Pivot'!U21</f>
        <v>2.3333333333333335</v>
      </c>
      <c r="M35" s="64" t="str">
        <f>'RFM-Pivot'!V21</f>
        <v>At Risk Customers</v>
      </c>
    </row>
    <row r="36" spans="5:13" x14ac:dyDescent="0.25">
      <c r="E36" s="66" t="str">
        <v>C00234</v>
      </c>
      <c r="F36" s="67">
        <v>2</v>
      </c>
      <c r="G36" s="68">
        <v>2</v>
      </c>
      <c r="H36" s="64" t="str">
        <v>Lost Customers</v>
      </c>
      <c r="J36" s="66" t="str">
        <f>'RFM-Pivot'!S22</f>
        <v>C00039</v>
      </c>
      <c r="K36" s="67">
        <f>'RFM-Pivot'!T22</f>
        <v>2</v>
      </c>
      <c r="L36" s="68">
        <f>'RFM-Pivot'!U22</f>
        <v>2</v>
      </c>
      <c r="M36" s="64" t="str">
        <f>'RFM-Pivot'!V22</f>
        <v>Lost Customers</v>
      </c>
    </row>
    <row r="37" spans="5:13" x14ac:dyDescent="0.25">
      <c r="E37" s="66" t="str">
        <v>C00245</v>
      </c>
      <c r="F37" s="67">
        <v>1.6666666666666667</v>
      </c>
      <c r="G37" s="68">
        <v>1.6666666666666667</v>
      </c>
      <c r="H37" s="64" t="str">
        <v>Lost Customers</v>
      </c>
      <c r="J37" s="66" t="str">
        <f>'RFM-Pivot'!S23</f>
        <v>C00041</v>
      </c>
      <c r="K37" s="67">
        <f>'RFM-Pivot'!T23</f>
        <v>3.6666666666666665</v>
      </c>
      <c r="L37" s="68">
        <f>'RFM-Pivot'!U23</f>
        <v>3.6666666666666665</v>
      </c>
      <c r="M37" s="64" t="str">
        <f>'RFM-Pivot'!V23</f>
        <v>Loyal or Potential Loyalists</v>
      </c>
    </row>
    <row r="38" spans="5:13" x14ac:dyDescent="0.25">
      <c r="E38" s="66" t="str">
        <v>C00268</v>
      </c>
      <c r="F38" s="67">
        <v>2</v>
      </c>
      <c r="G38" s="68">
        <v>2</v>
      </c>
      <c r="H38" s="64" t="str">
        <v>Lost Customers</v>
      </c>
      <c r="J38" s="66" t="str">
        <f>'RFM-Pivot'!S24</f>
        <v>C00042</v>
      </c>
      <c r="K38" s="67">
        <f>'RFM-Pivot'!T24</f>
        <v>5</v>
      </c>
      <c r="L38" s="68">
        <f>'RFM-Pivot'!U24</f>
        <v>5</v>
      </c>
      <c r="M38" s="64" t="str">
        <f>'RFM-Pivot'!V24</f>
        <v>Champions</v>
      </c>
    </row>
    <row r="39" spans="5:13" x14ac:dyDescent="0.25">
      <c r="E39" s="66" t="str">
        <v>C00275</v>
      </c>
      <c r="F39" s="67">
        <v>1.6666666666666667</v>
      </c>
      <c r="G39" s="68">
        <v>1.6666666666666667</v>
      </c>
      <c r="H39" s="64" t="str">
        <v>Lost Customers</v>
      </c>
      <c r="J39" s="66" t="str">
        <f>'RFM-Pivot'!S25</f>
        <v>C00043</v>
      </c>
      <c r="K39" s="67">
        <f>'RFM-Pivot'!T25</f>
        <v>2.3333333333333335</v>
      </c>
      <c r="L39" s="68">
        <f>'RFM-Pivot'!U25</f>
        <v>2.3333333333333335</v>
      </c>
      <c r="M39" s="64" t="str">
        <f>'RFM-Pivot'!V25</f>
        <v>At Risk Customers</v>
      </c>
    </row>
    <row r="40" spans="5:13" x14ac:dyDescent="0.25">
      <c r="E40" s="66" t="str">
        <v>C00287</v>
      </c>
      <c r="F40" s="67">
        <v>1.6666666666666667</v>
      </c>
      <c r="G40" s="68">
        <v>1.6666666666666667</v>
      </c>
      <c r="H40" s="64" t="str">
        <v>Lost Customers</v>
      </c>
      <c r="J40" s="66" t="str">
        <f>'RFM-Pivot'!S26</f>
        <v>C00044</v>
      </c>
      <c r="K40" s="67">
        <f>'RFM-Pivot'!T26</f>
        <v>3.6666666666666665</v>
      </c>
      <c r="L40" s="68">
        <f>'RFM-Pivot'!U26</f>
        <v>3.6666666666666665</v>
      </c>
      <c r="M40" s="64" t="str">
        <f>'RFM-Pivot'!V26</f>
        <v>Loyal or Potential Loyalists</v>
      </c>
    </row>
    <row r="41" spans="5:13" x14ac:dyDescent="0.25">
      <c r="E41" s="66" t="str">
        <v>C00288</v>
      </c>
      <c r="F41" s="67">
        <v>2</v>
      </c>
      <c r="G41" s="68">
        <v>2</v>
      </c>
      <c r="H41" s="64" t="str">
        <v>Lost Customers</v>
      </c>
      <c r="J41" s="66" t="str">
        <f>'RFM-Pivot'!S27</f>
        <v>C00046</v>
      </c>
      <c r="K41" s="67">
        <f>'RFM-Pivot'!T27</f>
        <v>2.6666666666666665</v>
      </c>
      <c r="L41" s="68">
        <f>'RFM-Pivot'!U27</f>
        <v>2.6666666666666665</v>
      </c>
      <c r="M41" s="64" t="str">
        <f>'RFM-Pivot'!V27</f>
        <v>At Risk Customers</v>
      </c>
    </row>
    <row r="42" spans="5:13" x14ac:dyDescent="0.25">
      <c r="E42" s="66" t="str">
        <v>C00293</v>
      </c>
      <c r="F42" s="67">
        <v>2</v>
      </c>
      <c r="G42" s="68">
        <v>2</v>
      </c>
      <c r="H42" s="64" t="str">
        <v>Lost Customers</v>
      </c>
      <c r="J42" s="66" t="str">
        <f>'RFM-Pivot'!S28</f>
        <v>C00047</v>
      </c>
      <c r="K42" s="67">
        <f>'RFM-Pivot'!T28</f>
        <v>5</v>
      </c>
      <c r="L42" s="68">
        <f>'RFM-Pivot'!U28</f>
        <v>5</v>
      </c>
      <c r="M42" s="64" t="str">
        <f>'RFM-Pivot'!V28</f>
        <v>Champions</v>
      </c>
    </row>
    <row r="43" spans="5:13" x14ac:dyDescent="0.25">
      <c r="E43" s="66" t="str">
        <v>C00295</v>
      </c>
      <c r="F43" s="67">
        <v>2</v>
      </c>
      <c r="G43" s="68">
        <v>2</v>
      </c>
      <c r="H43" s="64" t="str">
        <v>Lost Customers</v>
      </c>
      <c r="J43" s="66" t="str">
        <f>'RFM-Pivot'!S29</f>
        <v>C00049</v>
      </c>
      <c r="K43" s="67">
        <f>'RFM-Pivot'!T29</f>
        <v>2</v>
      </c>
      <c r="L43" s="68">
        <f>'RFM-Pivot'!U29</f>
        <v>2</v>
      </c>
      <c r="M43" s="64" t="str">
        <f>'RFM-Pivot'!V29</f>
        <v>Lost Customers</v>
      </c>
    </row>
    <row r="44" spans="5:13" x14ac:dyDescent="0.25">
      <c r="E44" s="66" t="str">
        <v>C00307</v>
      </c>
      <c r="F44" s="67">
        <v>1.6666666666666667</v>
      </c>
      <c r="G44" s="68">
        <v>1.6666666666666667</v>
      </c>
      <c r="H44" s="64" t="str">
        <v>Lost Customers</v>
      </c>
      <c r="J44" s="66" t="str">
        <f>'RFM-Pivot'!S30</f>
        <v>C00051</v>
      </c>
      <c r="K44" s="67">
        <f>'RFM-Pivot'!T30</f>
        <v>3.6666666666666665</v>
      </c>
      <c r="L44" s="68">
        <f>'RFM-Pivot'!U30</f>
        <v>3.6666666666666665</v>
      </c>
      <c r="M44" s="64" t="str">
        <f>'RFM-Pivot'!V30</f>
        <v>Loyal or Potential Loyalists</v>
      </c>
    </row>
    <row r="45" spans="5:13" x14ac:dyDescent="0.25">
      <c r="E45" s="66" t="str">
        <v>C00332</v>
      </c>
      <c r="F45" s="67">
        <v>2</v>
      </c>
      <c r="G45" s="68">
        <v>2</v>
      </c>
      <c r="H45" s="64" t="str">
        <v>Lost Customers</v>
      </c>
      <c r="J45" s="66" t="str">
        <f>'RFM-Pivot'!S31</f>
        <v>C00052</v>
      </c>
      <c r="K45" s="67">
        <f>'RFM-Pivot'!T31</f>
        <v>5</v>
      </c>
      <c r="L45" s="68">
        <f>'RFM-Pivot'!U31</f>
        <v>5</v>
      </c>
      <c r="M45" s="64" t="str">
        <f>'RFM-Pivot'!V31</f>
        <v>Champions</v>
      </c>
    </row>
    <row r="46" spans="5:13" x14ac:dyDescent="0.25">
      <c r="E46" s="66" t="str">
        <v>C00339</v>
      </c>
      <c r="F46" s="67">
        <v>1.6666666666666667</v>
      </c>
      <c r="G46" s="68">
        <v>1.6666666666666667</v>
      </c>
      <c r="H46" s="64" t="str">
        <v>Lost Customers</v>
      </c>
      <c r="J46" s="66" t="str">
        <f>'RFM-Pivot'!S32</f>
        <v>C00054</v>
      </c>
      <c r="K46" s="67">
        <f>'RFM-Pivot'!T32</f>
        <v>2.6666666666666665</v>
      </c>
      <c r="L46" s="68">
        <f>'RFM-Pivot'!U32</f>
        <v>2.6666666666666665</v>
      </c>
      <c r="M46" s="64" t="str">
        <f>'RFM-Pivot'!V32</f>
        <v>At Risk Customers</v>
      </c>
    </row>
    <row r="47" spans="5:13" x14ac:dyDescent="0.25">
      <c r="E47" s="66" t="str">
        <v>C00355</v>
      </c>
      <c r="F47" s="67">
        <v>2</v>
      </c>
      <c r="G47" s="68">
        <v>2</v>
      </c>
      <c r="H47" s="64" t="str">
        <v>Lost Customers</v>
      </c>
      <c r="J47" s="66" t="str">
        <f>'RFM-Pivot'!S33</f>
        <v>C00055</v>
      </c>
      <c r="K47" s="67">
        <f>'RFM-Pivot'!T33</f>
        <v>3</v>
      </c>
      <c r="L47" s="68">
        <f>'RFM-Pivot'!U33</f>
        <v>3</v>
      </c>
      <c r="M47" s="64" t="str">
        <f>'RFM-Pivot'!V33</f>
        <v>At Risk Customers</v>
      </c>
    </row>
    <row r="48" spans="5:13" x14ac:dyDescent="0.25">
      <c r="E48" s="66" t="str">
        <v>C00366</v>
      </c>
      <c r="F48" s="67">
        <v>1.6666666666666667</v>
      </c>
      <c r="G48" s="68">
        <v>1.6666666666666667</v>
      </c>
      <c r="H48" s="64" t="str">
        <v>Lost Customers</v>
      </c>
      <c r="J48" s="66" t="str">
        <f>'RFM-Pivot'!S34</f>
        <v>C00056</v>
      </c>
      <c r="K48" s="67">
        <f>'RFM-Pivot'!T34</f>
        <v>2.6666666666666665</v>
      </c>
      <c r="L48" s="68">
        <f>'RFM-Pivot'!U34</f>
        <v>2.6666666666666665</v>
      </c>
      <c r="M48" s="64" t="str">
        <f>'RFM-Pivot'!V34</f>
        <v>At Risk Customers</v>
      </c>
    </row>
    <row r="49" spans="5:13" x14ac:dyDescent="0.25">
      <c r="E49" s="66" t="str">
        <v>C00367</v>
      </c>
      <c r="F49" s="67">
        <v>2</v>
      </c>
      <c r="G49" s="68">
        <v>2</v>
      </c>
      <c r="H49" s="64" t="str">
        <v>Lost Customers</v>
      </c>
      <c r="J49" s="66" t="str">
        <f>'RFM-Pivot'!S35</f>
        <v>C00057</v>
      </c>
      <c r="K49" s="67">
        <f>'RFM-Pivot'!T35</f>
        <v>3.3333333333333335</v>
      </c>
      <c r="L49" s="68">
        <f>'RFM-Pivot'!U35</f>
        <v>3.3333333333333335</v>
      </c>
      <c r="M49" s="64" t="str">
        <f>'RFM-Pivot'!V35</f>
        <v>Loyal or Potential Loyalists</v>
      </c>
    </row>
    <row r="50" spans="5:13" x14ac:dyDescent="0.25">
      <c r="E50" s="66" t="str">
        <v>C00379</v>
      </c>
      <c r="F50" s="67">
        <v>1.6666666666666667</v>
      </c>
      <c r="G50" s="68">
        <v>1.6666666666666667</v>
      </c>
      <c r="H50" s="64" t="str">
        <v>Lost Customers</v>
      </c>
      <c r="J50" s="66" t="str">
        <f>'RFM-Pivot'!S36</f>
        <v>C00058</v>
      </c>
      <c r="K50" s="67">
        <f>'RFM-Pivot'!T36</f>
        <v>4.333333333333333</v>
      </c>
      <c r="L50" s="68">
        <f>'RFM-Pivot'!U36</f>
        <v>4.333333333333333</v>
      </c>
      <c r="M50" s="64" t="str">
        <f>'RFM-Pivot'!V36</f>
        <v>Champions</v>
      </c>
    </row>
    <row r="51" spans="5:13" x14ac:dyDescent="0.25">
      <c r="E51" s="66" t="str">
        <v>C00384</v>
      </c>
      <c r="F51" s="67">
        <v>1.6666666666666667</v>
      </c>
      <c r="G51" s="68">
        <v>1.6666666666666667</v>
      </c>
      <c r="H51" s="64" t="str">
        <v>Lost Customers</v>
      </c>
      <c r="J51" s="66" t="str">
        <f>'RFM-Pivot'!S37</f>
        <v>C00061</v>
      </c>
      <c r="K51" s="67">
        <f>'RFM-Pivot'!T37</f>
        <v>5</v>
      </c>
      <c r="L51" s="68">
        <f>'RFM-Pivot'!U37</f>
        <v>5</v>
      </c>
      <c r="M51" s="64" t="str">
        <f>'RFM-Pivot'!V37</f>
        <v>Champions</v>
      </c>
    </row>
    <row r="52" spans="5:13" x14ac:dyDescent="0.25">
      <c r="E52" s="66" t="str">
        <v>C00403</v>
      </c>
      <c r="F52" s="67">
        <v>2</v>
      </c>
      <c r="G52" s="68">
        <v>2</v>
      </c>
      <c r="H52" s="64" t="str">
        <v>Lost Customers</v>
      </c>
      <c r="J52" s="66" t="str">
        <f>'RFM-Pivot'!S38</f>
        <v>C00062</v>
      </c>
      <c r="K52" s="67">
        <f>'RFM-Pivot'!T38</f>
        <v>2.3333333333333335</v>
      </c>
      <c r="L52" s="68">
        <f>'RFM-Pivot'!U38</f>
        <v>2.3333333333333335</v>
      </c>
      <c r="M52" s="64" t="str">
        <f>'RFM-Pivot'!V38</f>
        <v>At Risk Customers</v>
      </c>
    </row>
    <row r="53" spans="5:13" x14ac:dyDescent="0.25">
      <c r="E53" s="66" t="str">
        <v>C00426</v>
      </c>
      <c r="F53" s="67">
        <v>2</v>
      </c>
      <c r="G53" s="68">
        <v>2</v>
      </c>
      <c r="H53" s="64" t="str">
        <v>Lost Customers</v>
      </c>
      <c r="J53" s="66" t="str">
        <f>'RFM-Pivot'!S39</f>
        <v>C00063</v>
      </c>
      <c r="K53" s="67">
        <f>'RFM-Pivot'!T39</f>
        <v>4</v>
      </c>
      <c r="L53" s="68">
        <f>'RFM-Pivot'!U39</f>
        <v>4</v>
      </c>
      <c r="M53" s="64" t="str">
        <f>'RFM-Pivot'!V39</f>
        <v>Loyal or Potential Loyalists</v>
      </c>
    </row>
    <row r="54" spans="5:13" x14ac:dyDescent="0.25">
      <c r="E54" s="66" t="str">
        <v>C00440</v>
      </c>
      <c r="F54" s="67">
        <v>2</v>
      </c>
      <c r="G54" s="68">
        <v>2</v>
      </c>
      <c r="H54" s="64" t="str">
        <v>Lost Customers</v>
      </c>
      <c r="J54" s="66" t="str">
        <f>'RFM-Pivot'!S40</f>
        <v>C00064</v>
      </c>
      <c r="K54" s="67">
        <f>'RFM-Pivot'!T40</f>
        <v>2</v>
      </c>
      <c r="L54" s="68">
        <f>'RFM-Pivot'!U40</f>
        <v>2</v>
      </c>
      <c r="M54" s="64" t="str">
        <f>'RFM-Pivot'!V40</f>
        <v>Lost Customers</v>
      </c>
    </row>
    <row r="55" spans="5:13" x14ac:dyDescent="0.25">
      <c r="E55" s="66" t="str">
        <v>C00441</v>
      </c>
      <c r="F55" s="67">
        <v>2</v>
      </c>
      <c r="G55" s="68">
        <v>2</v>
      </c>
      <c r="H55" s="64" t="str">
        <v>Lost Customers</v>
      </c>
      <c r="J55" s="66" t="str">
        <f>'RFM-Pivot'!S41</f>
        <v>C00065</v>
      </c>
      <c r="K55" s="67">
        <f>'RFM-Pivot'!T41</f>
        <v>2.6666666666666665</v>
      </c>
      <c r="L55" s="68">
        <f>'RFM-Pivot'!U41</f>
        <v>2.6666666666666665</v>
      </c>
      <c r="M55" s="64" t="str">
        <f>'RFM-Pivot'!V41</f>
        <v>At Risk Customers</v>
      </c>
    </row>
    <row r="56" spans="5:13" x14ac:dyDescent="0.25">
      <c r="E56" s="66" t="str">
        <v>C00453</v>
      </c>
      <c r="F56" s="67">
        <v>2</v>
      </c>
      <c r="G56" s="68">
        <v>2</v>
      </c>
      <c r="H56" s="64" t="str">
        <v>Lost Customers</v>
      </c>
      <c r="J56" s="66" t="str">
        <f>'RFM-Pivot'!S42</f>
        <v>C00066</v>
      </c>
      <c r="K56" s="67">
        <f>'RFM-Pivot'!T42</f>
        <v>4.333333333333333</v>
      </c>
      <c r="L56" s="68">
        <f>'RFM-Pivot'!U42</f>
        <v>4.333333333333333</v>
      </c>
      <c r="M56" s="64" t="str">
        <f>'RFM-Pivot'!V42</f>
        <v>Champions</v>
      </c>
    </row>
    <row r="57" spans="5:13" x14ac:dyDescent="0.25">
      <c r="E57" s="66" t="str">
        <v>C00455</v>
      </c>
      <c r="F57" s="67">
        <v>2</v>
      </c>
      <c r="G57" s="68">
        <v>2</v>
      </c>
      <c r="H57" s="64" t="str">
        <v>Lost Customers</v>
      </c>
      <c r="J57" s="66" t="str">
        <f>'RFM-Pivot'!S43</f>
        <v>C00067</v>
      </c>
      <c r="K57" s="67">
        <f>'RFM-Pivot'!T43</f>
        <v>4</v>
      </c>
      <c r="L57" s="68">
        <f>'RFM-Pivot'!U43</f>
        <v>4</v>
      </c>
      <c r="M57" s="64" t="str">
        <f>'RFM-Pivot'!V43</f>
        <v>Loyal or Potential Loyalists</v>
      </c>
    </row>
    <row r="58" spans="5:13" x14ac:dyDescent="0.25">
      <c r="E58" s="66" t="str">
        <v>C00466</v>
      </c>
      <c r="F58" s="67">
        <v>1.6666666666666667</v>
      </c>
      <c r="G58" s="68">
        <v>1.6666666666666667</v>
      </c>
      <c r="H58" s="64" t="str">
        <v>Lost Customers</v>
      </c>
      <c r="J58" s="66" t="str">
        <f>'RFM-Pivot'!S44</f>
        <v>C00068</v>
      </c>
      <c r="K58" s="67">
        <f>'RFM-Pivot'!T44</f>
        <v>5</v>
      </c>
      <c r="L58" s="68">
        <f>'RFM-Pivot'!U44</f>
        <v>5</v>
      </c>
      <c r="M58" s="64" t="str">
        <f>'RFM-Pivot'!V44</f>
        <v>Champions</v>
      </c>
    </row>
    <row r="59" spans="5:13" x14ac:dyDescent="0.25">
      <c r="E59" s="66" t="str">
        <v>C00469</v>
      </c>
      <c r="F59" s="67">
        <v>2</v>
      </c>
      <c r="G59" s="68">
        <v>2</v>
      </c>
      <c r="H59" s="64" t="str">
        <v>Lost Customers</v>
      </c>
      <c r="J59" s="66" t="str">
        <f>'RFM-Pivot'!S45</f>
        <v>C00070</v>
      </c>
      <c r="K59" s="67">
        <f>'RFM-Pivot'!T45</f>
        <v>3.3333333333333335</v>
      </c>
      <c r="L59" s="68">
        <f>'RFM-Pivot'!U45</f>
        <v>3.3333333333333335</v>
      </c>
      <c r="M59" s="64" t="str">
        <f>'RFM-Pivot'!V45</f>
        <v>Loyal or Potential Loyalists</v>
      </c>
    </row>
    <row r="60" spans="5:13" x14ac:dyDescent="0.25">
      <c r="E60" s="66" t="str">
        <v>C00470</v>
      </c>
      <c r="F60" s="67">
        <v>2</v>
      </c>
      <c r="G60" s="68">
        <v>2</v>
      </c>
      <c r="H60" s="64" t="str">
        <v>Lost Customers</v>
      </c>
      <c r="J60" s="66" t="str">
        <f>'RFM-Pivot'!S46</f>
        <v>C00071</v>
      </c>
      <c r="K60" s="67">
        <f>'RFM-Pivot'!T46</f>
        <v>3</v>
      </c>
      <c r="L60" s="68">
        <f>'RFM-Pivot'!U46</f>
        <v>3</v>
      </c>
      <c r="M60" s="64" t="str">
        <f>'RFM-Pivot'!V46</f>
        <v>At Risk Customers</v>
      </c>
    </row>
    <row r="61" spans="5:13" x14ac:dyDescent="0.25">
      <c r="E61" s="66" t="str">
        <v>C00471</v>
      </c>
      <c r="F61" s="67">
        <v>2</v>
      </c>
      <c r="G61" s="68">
        <v>2</v>
      </c>
      <c r="H61" s="64" t="str">
        <v>Lost Customers</v>
      </c>
      <c r="J61" s="66" t="str">
        <f>'RFM-Pivot'!S47</f>
        <v>C00072</v>
      </c>
      <c r="K61" s="67">
        <f>'RFM-Pivot'!T47</f>
        <v>1.6666666666666667</v>
      </c>
      <c r="L61" s="68">
        <f>'RFM-Pivot'!U47</f>
        <v>1.6666666666666667</v>
      </c>
      <c r="M61" s="64" t="str">
        <f>'RFM-Pivot'!V47</f>
        <v>Lost Customers</v>
      </c>
    </row>
    <row r="62" spans="5:13" x14ac:dyDescent="0.25">
      <c r="E62" s="66" t="str">
        <v>C00476</v>
      </c>
      <c r="F62" s="67">
        <v>2</v>
      </c>
      <c r="G62" s="68">
        <v>2</v>
      </c>
      <c r="H62" s="64" t="str">
        <v>Lost Customers</v>
      </c>
      <c r="J62" s="66" t="str">
        <f>'RFM-Pivot'!S48</f>
        <v>C00074</v>
      </c>
      <c r="K62" s="67">
        <f>'RFM-Pivot'!T48</f>
        <v>2</v>
      </c>
      <c r="L62" s="68">
        <f>'RFM-Pivot'!U48</f>
        <v>2</v>
      </c>
      <c r="M62" s="64" t="str">
        <f>'RFM-Pivot'!V48</f>
        <v>Lost Customers</v>
      </c>
    </row>
    <row r="63" spans="5:13" x14ac:dyDescent="0.25">
      <c r="E63" s="66" t="str">
        <v>C00479</v>
      </c>
      <c r="F63" s="67">
        <v>1.6666666666666667</v>
      </c>
      <c r="G63" s="68">
        <v>1.6666666666666667</v>
      </c>
      <c r="H63" s="64" t="str">
        <v>Lost Customers</v>
      </c>
      <c r="J63" s="66" t="str">
        <f>'RFM-Pivot'!S49</f>
        <v>C00075</v>
      </c>
      <c r="K63" s="67">
        <f>'RFM-Pivot'!T49</f>
        <v>3.6666666666666665</v>
      </c>
      <c r="L63" s="68">
        <f>'RFM-Pivot'!U49</f>
        <v>3.6666666666666665</v>
      </c>
      <c r="M63" s="64" t="str">
        <f>'RFM-Pivot'!V49</f>
        <v>Loyal or Potential Loyalists</v>
      </c>
    </row>
    <row r="64" spans="5:13" x14ac:dyDescent="0.25">
      <c r="E64" s="66" t="str">
        <v>C00484</v>
      </c>
      <c r="F64" s="67">
        <v>1.6666666666666667</v>
      </c>
      <c r="G64" s="68">
        <v>1.6666666666666667</v>
      </c>
      <c r="H64" s="64" t="str">
        <v>Lost Customers</v>
      </c>
      <c r="J64" s="66" t="str">
        <f>'RFM-Pivot'!S50</f>
        <v>C00076</v>
      </c>
      <c r="K64" s="67">
        <f>'RFM-Pivot'!T50</f>
        <v>4.666666666666667</v>
      </c>
      <c r="L64" s="68">
        <f>'RFM-Pivot'!U50</f>
        <v>4.666666666666667</v>
      </c>
      <c r="M64" s="64" t="str">
        <f>'RFM-Pivot'!V50</f>
        <v>Champions</v>
      </c>
    </row>
    <row r="65" spans="5:13" x14ac:dyDescent="0.25">
      <c r="E65" s="66" t="str">
        <v>C00486</v>
      </c>
      <c r="F65" s="67">
        <v>2</v>
      </c>
      <c r="G65" s="68">
        <v>2</v>
      </c>
      <c r="H65" s="64" t="str">
        <v>Lost Customers</v>
      </c>
      <c r="J65" s="66" t="str">
        <f>'RFM-Pivot'!S51</f>
        <v>C00077</v>
      </c>
      <c r="K65" s="67">
        <f>'RFM-Pivot'!T51</f>
        <v>3</v>
      </c>
      <c r="L65" s="68">
        <f>'RFM-Pivot'!U51</f>
        <v>3</v>
      </c>
      <c r="M65" s="64" t="str">
        <f>'RFM-Pivot'!V51</f>
        <v>At Risk Customers</v>
      </c>
    </row>
    <row r="66" spans="5:13" x14ac:dyDescent="0.25">
      <c r="E66" s="66" t="str">
        <v>C00498</v>
      </c>
      <c r="F66" s="67">
        <v>2</v>
      </c>
      <c r="G66" s="68">
        <v>2</v>
      </c>
      <c r="H66" s="64" t="str">
        <v>Lost Customers</v>
      </c>
      <c r="J66" s="66" t="str">
        <f>'RFM-Pivot'!S52</f>
        <v>C00079</v>
      </c>
      <c r="K66" s="67">
        <f>'RFM-Pivot'!T52</f>
        <v>4.666666666666667</v>
      </c>
      <c r="L66" s="68">
        <f>'RFM-Pivot'!U52</f>
        <v>4.666666666666667</v>
      </c>
      <c r="M66" s="64" t="str">
        <f>'RFM-Pivot'!V52</f>
        <v>Champions</v>
      </c>
    </row>
    <row r="67" spans="5:13" x14ac:dyDescent="0.25">
      <c r="E67" s="66" t="str">
        <v>C00501</v>
      </c>
      <c r="F67" s="67">
        <v>2</v>
      </c>
      <c r="G67" s="68">
        <v>2</v>
      </c>
      <c r="H67" s="64" t="str">
        <v>Lost Customers</v>
      </c>
      <c r="J67" s="66" t="str">
        <f>'RFM-Pivot'!S53</f>
        <v>C00080</v>
      </c>
      <c r="K67" s="67">
        <f>'RFM-Pivot'!T53</f>
        <v>3</v>
      </c>
      <c r="L67" s="68">
        <f>'RFM-Pivot'!U53</f>
        <v>3</v>
      </c>
      <c r="M67" s="64" t="str">
        <f>'RFM-Pivot'!V53</f>
        <v>At Risk Customers</v>
      </c>
    </row>
    <row r="68" spans="5:13" x14ac:dyDescent="0.25">
      <c r="E68" s="66" t="str">
        <v>C00518</v>
      </c>
      <c r="F68" s="67">
        <v>2</v>
      </c>
      <c r="G68" s="68">
        <v>2</v>
      </c>
      <c r="H68" s="64" t="str">
        <v>Lost Customers</v>
      </c>
      <c r="J68" s="66" t="str">
        <f>'RFM-Pivot'!S54</f>
        <v>C00081</v>
      </c>
      <c r="K68" s="67">
        <f>'RFM-Pivot'!T54</f>
        <v>4</v>
      </c>
      <c r="L68" s="68">
        <f>'RFM-Pivot'!U54</f>
        <v>4</v>
      </c>
      <c r="M68" s="64" t="str">
        <f>'RFM-Pivot'!V54</f>
        <v>Loyal or Potential Loyalists</v>
      </c>
    </row>
    <row r="69" spans="5:13" x14ac:dyDescent="0.25">
      <c r="E69" s="66" t="str">
        <v>C00525</v>
      </c>
      <c r="F69" s="67">
        <v>2</v>
      </c>
      <c r="G69" s="68">
        <v>2</v>
      </c>
      <c r="H69" s="64" t="str">
        <v>Lost Customers</v>
      </c>
      <c r="J69" s="66" t="str">
        <f>'RFM-Pivot'!S55</f>
        <v>C00082</v>
      </c>
      <c r="K69" s="67">
        <f>'RFM-Pivot'!T55</f>
        <v>5</v>
      </c>
      <c r="L69" s="68">
        <f>'RFM-Pivot'!U55</f>
        <v>5</v>
      </c>
      <c r="M69" s="64" t="str">
        <f>'RFM-Pivot'!V55</f>
        <v>Champions</v>
      </c>
    </row>
    <row r="70" spans="5:13" x14ac:dyDescent="0.25">
      <c r="E70" s="66" t="str">
        <v>C00535</v>
      </c>
      <c r="F70" s="67">
        <v>1.6666666666666667</v>
      </c>
      <c r="G70" s="68">
        <v>1.6666666666666667</v>
      </c>
      <c r="H70" s="64" t="str">
        <v>Lost Customers</v>
      </c>
      <c r="J70" s="66" t="str">
        <f>'RFM-Pivot'!S56</f>
        <v>C00083</v>
      </c>
      <c r="K70" s="67">
        <f>'RFM-Pivot'!T56</f>
        <v>2</v>
      </c>
      <c r="L70" s="68">
        <f>'RFM-Pivot'!U56</f>
        <v>2</v>
      </c>
      <c r="M70" s="64" t="str">
        <f>'RFM-Pivot'!V56</f>
        <v>Lost Customers</v>
      </c>
    </row>
    <row r="71" spans="5:13" x14ac:dyDescent="0.25">
      <c r="E71" s="66" t="str">
        <v>C00537</v>
      </c>
      <c r="F71" s="67">
        <v>1.6666666666666667</v>
      </c>
      <c r="G71" s="68">
        <v>1.6666666666666667</v>
      </c>
      <c r="H71" s="64" t="str">
        <v>Lost Customers</v>
      </c>
      <c r="J71" s="66" t="str">
        <f>'RFM-Pivot'!S57</f>
        <v>C00086</v>
      </c>
      <c r="K71" s="67">
        <f>'RFM-Pivot'!T57</f>
        <v>2</v>
      </c>
      <c r="L71" s="68">
        <f>'RFM-Pivot'!U57</f>
        <v>2</v>
      </c>
      <c r="M71" s="64" t="str">
        <f>'RFM-Pivot'!V57</f>
        <v>Lost Customers</v>
      </c>
    </row>
    <row r="72" spans="5:13" x14ac:dyDescent="0.25">
      <c r="E72" s="66" t="str">
        <v>C00538</v>
      </c>
      <c r="F72" s="67">
        <v>2</v>
      </c>
      <c r="G72" s="68">
        <v>2</v>
      </c>
      <c r="H72" s="64" t="str">
        <v>Lost Customers</v>
      </c>
      <c r="J72" s="66" t="str">
        <f>'RFM-Pivot'!S58</f>
        <v>C00087</v>
      </c>
      <c r="K72" s="67">
        <f>'RFM-Pivot'!T58</f>
        <v>2.6666666666666665</v>
      </c>
      <c r="L72" s="68">
        <f>'RFM-Pivot'!U58</f>
        <v>2.6666666666666665</v>
      </c>
      <c r="M72" s="64" t="str">
        <f>'RFM-Pivot'!V58</f>
        <v>At Risk Customers</v>
      </c>
    </row>
    <row r="73" spans="5:13" x14ac:dyDescent="0.25">
      <c r="E73" s="66" t="str">
        <v>C00546</v>
      </c>
      <c r="F73" s="67">
        <v>1.6666666666666667</v>
      </c>
      <c r="G73" s="68">
        <v>1.6666666666666667</v>
      </c>
      <c r="H73" s="64" t="str">
        <v>Lost Customers</v>
      </c>
      <c r="J73" s="66" t="str">
        <f>'RFM-Pivot'!S59</f>
        <v>C00089</v>
      </c>
      <c r="K73" s="67">
        <f>'RFM-Pivot'!T59</f>
        <v>2.6666666666666665</v>
      </c>
      <c r="L73" s="68">
        <f>'RFM-Pivot'!U59</f>
        <v>2.6666666666666665</v>
      </c>
      <c r="M73" s="64" t="str">
        <f>'RFM-Pivot'!V59</f>
        <v>At Risk Customers</v>
      </c>
    </row>
    <row r="74" spans="5:13" x14ac:dyDescent="0.25">
      <c r="E74" s="66" t="str">
        <v>C00547</v>
      </c>
      <c r="F74" s="67">
        <v>1.6666666666666667</v>
      </c>
      <c r="G74" s="68">
        <v>1.6666666666666667</v>
      </c>
      <c r="H74" s="64" t="str">
        <v>Lost Customers</v>
      </c>
      <c r="J74" s="66" t="str">
        <f>'RFM-Pivot'!S60</f>
        <v>C00090</v>
      </c>
      <c r="K74" s="67">
        <f>'RFM-Pivot'!T60</f>
        <v>4.333333333333333</v>
      </c>
      <c r="L74" s="68">
        <f>'RFM-Pivot'!U60</f>
        <v>4.333333333333333</v>
      </c>
      <c r="M74" s="64" t="str">
        <f>'RFM-Pivot'!V60</f>
        <v>Champions</v>
      </c>
    </row>
    <row r="75" spans="5:13" x14ac:dyDescent="0.25">
      <c r="E75" s="66" t="str">
        <v>C00555</v>
      </c>
      <c r="F75" s="67">
        <v>2</v>
      </c>
      <c r="G75" s="68">
        <v>2</v>
      </c>
      <c r="H75" s="64" t="str">
        <v>Lost Customers</v>
      </c>
      <c r="J75" s="66" t="str">
        <f>'RFM-Pivot'!S61</f>
        <v>C00091</v>
      </c>
      <c r="K75" s="67">
        <f>'RFM-Pivot'!T61</f>
        <v>2</v>
      </c>
      <c r="L75" s="68">
        <f>'RFM-Pivot'!U61</f>
        <v>2</v>
      </c>
      <c r="M75" s="64" t="str">
        <f>'RFM-Pivot'!V61</f>
        <v>Lost Customers</v>
      </c>
    </row>
    <row r="76" spans="5:13" x14ac:dyDescent="0.25">
      <c r="E76" s="66" t="str">
        <v>C00557</v>
      </c>
      <c r="F76" s="67">
        <v>2</v>
      </c>
      <c r="G76" s="68">
        <v>2</v>
      </c>
      <c r="H76" s="64" t="str">
        <v>Lost Customers</v>
      </c>
      <c r="J76" s="66" t="str">
        <f>'RFM-Pivot'!S62</f>
        <v>C00092</v>
      </c>
      <c r="K76" s="67">
        <f>'RFM-Pivot'!T62</f>
        <v>2</v>
      </c>
      <c r="L76" s="68">
        <f>'RFM-Pivot'!U62</f>
        <v>2</v>
      </c>
      <c r="M76" s="64" t="str">
        <f>'RFM-Pivot'!V62</f>
        <v>Lost Customers</v>
      </c>
    </row>
    <row r="77" spans="5:13" x14ac:dyDescent="0.25">
      <c r="E77" s="66" t="str">
        <v>C00578</v>
      </c>
      <c r="F77" s="67">
        <v>2</v>
      </c>
      <c r="G77" s="68">
        <v>2</v>
      </c>
      <c r="H77" s="64" t="str">
        <v>Lost Customers</v>
      </c>
      <c r="J77" s="66" t="str">
        <f>'RFM-Pivot'!S63</f>
        <v>C00093</v>
      </c>
      <c r="K77" s="67">
        <f>'RFM-Pivot'!T63</f>
        <v>3</v>
      </c>
      <c r="L77" s="68">
        <f>'RFM-Pivot'!U63</f>
        <v>3</v>
      </c>
      <c r="M77" s="64" t="str">
        <f>'RFM-Pivot'!V63</f>
        <v>At Risk Customers</v>
      </c>
    </row>
    <row r="78" spans="5:13" x14ac:dyDescent="0.25">
      <c r="E78" s="66" t="str">
        <v>C00606</v>
      </c>
      <c r="F78" s="67">
        <v>2</v>
      </c>
      <c r="G78" s="68">
        <v>2</v>
      </c>
      <c r="H78" s="64" t="str">
        <v>Lost Customers</v>
      </c>
      <c r="J78" s="66" t="str">
        <f>'RFM-Pivot'!S64</f>
        <v>C00095</v>
      </c>
      <c r="K78" s="67">
        <f>'RFM-Pivot'!T64</f>
        <v>2</v>
      </c>
      <c r="L78" s="68">
        <f>'RFM-Pivot'!U64</f>
        <v>2</v>
      </c>
      <c r="M78" s="64" t="str">
        <f>'RFM-Pivot'!V64</f>
        <v>Lost Customers</v>
      </c>
    </row>
    <row r="79" spans="5:13" x14ac:dyDescent="0.25">
      <c r="E79" s="66" t="str">
        <v>C00612</v>
      </c>
      <c r="F79" s="67">
        <v>2</v>
      </c>
      <c r="G79" s="68">
        <v>2</v>
      </c>
      <c r="H79" s="64" t="str">
        <v>Lost Customers</v>
      </c>
      <c r="J79" s="66" t="str">
        <f>'RFM-Pivot'!S65</f>
        <v>C00096</v>
      </c>
      <c r="K79" s="67">
        <f>'RFM-Pivot'!T65</f>
        <v>2.3333333333333335</v>
      </c>
      <c r="L79" s="68">
        <f>'RFM-Pivot'!U65</f>
        <v>2.3333333333333335</v>
      </c>
      <c r="M79" s="64" t="str">
        <f>'RFM-Pivot'!V65</f>
        <v>At Risk Customers</v>
      </c>
    </row>
    <row r="80" spans="5:13" x14ac:dyDescent="0.25">
      <c r="E80" s="66" t="str">
        <v>C00637</v>
      </c>
      <c r="F80" s="67">
        <v>1.6666666666666667</v>
      </c>
      <c r="G80" s="68">
        <v>1.6666666666666667</v>
      </c>
      <c r="H80" s="64" t="str">
        <v>Lost Customers</v>
      </c>
      <c r="J80" s="66" t="str">
        <f>'RFM-Pivot'!S66</f>
        <v>C00097</v>
      </c>
      <c r="K80" s="67">
        <f>'RFM-Pivot'!T66</f>
        <v>2.3333333333333335</v>
      </c>
      <c r="L80" s="68">
        <f>'RFM-Pivot'!U66</f>
        <v>2.3333333333333335</v>
      </c>
      <c r="M80" s="64" t="str">
        <f>'RFM-Pivot'!V66</f>
        <v>At Risk Customers</v>
      </c>
    </row>
    <row r="81" spans="5:13" x14ac:dyDescent="0.25">
      <c r="E81" s="66" t="str">
        <v>C00639</v>
      </c>
      <c r="F81" s="67">
        <v>2</v>
      </c>
      <c r="G81" s="68">
        <v>2</v>
      </c>
      <c r="H81" s="64" t="str">
        <v>Lost Customers</v>
      </c>
      <c r="J81" s="66" t="str">
        <f>'RFM-Pivot'!S67</f>
        <v>C00098</v>
      </c>
      <c r="K81" s="67">
        <f>'RFM-Pivot'!T67</f>
        <v>5</v>
      </c>
      <c r="L81" s="68">
        <f>'RFM-Pivot'!U67</f>
        <v>5</v>
      </c>
      <c r="M81" s="64" t="str">
        <f>'RFM-Pivot'!V67</f>
        <v>Champions</v>
      </c>
    </row>
    <row r="82" spans="5:13" x14ac:dyDescent="0.25">
      <c r="E82" s="66" t="str">
        <v>C00647</v>
      </c>
      <c r="F82" s="67">
        <v>1.6666666666666667</v>
      </c>
      <c r="G82" s="68">
        <v>1.6666666666666667</v>
      </c>
      <c r="H82" s="64" t="str">
        <v>Lost Customers</v>
      </c>
      <c r="J82" s="66" t="str">
        <f>'RFM-Pivot'!S68</f>
        <v>C00100</v>
      </c>
      <c r="K82" s="67">
        <f>'RFM-Pivot'!T68</f>
        <v>4</v>
      </c>
      <c r="L82" s="68">
        <f>'RFM-Pivot'!U68</f>
        <v>4</v>
      </c>
      <c r="M82" s="64" t="str">
        <f>'RFM-Pivot'!V68</f>
        <v>Loyal or Potential Loyalists</v>
      </c>
    </row>
    <row r="83" spans="5:13" x14ac:dyDescent="0.25">
      <c r="E83" s="66" t="str">
        <v>C00653</v>
      </c>
      <c r="F83" s="67">
        <v>2</v>
      </c>
      <c r="G83" s="68">
        <v>2</v>
      </c>
      <c r="H83" s="64" t="str">
        <v>Lost Customers</v>
      </c>
      <c r="J83" s="66" t="str">
        <f>'RFM-Pivot'!S69</f>
        <v>C00101</v>
      </c>
      <c r="K83" s="67">
        <f>'RFM-Pivot'!T69</f>
        <v>2</v>
      </c>
      <c r="L83" s="68">
        <f>'RFM-Pivot'!U69</f>
        <v>2</v>
      </c>
      <c r="M83" s="64" t="str">
        <f>'RFM-Pivot'!V69</f>
        <v>Lost Customers</v>
      </c>
    </row>
    <row r="84" spans="5:13" x14ac:dyDescent="0.25">
      <c r="E84" s="66" t="str">
        <v>C00663</v>
      </c>
      <c r="F84" s="67">
        <v>2</v>
      </c>
      <c r="G84" s="68">
        <v>2</v>
      </c>
      <c r="H84" s="64" t="str">
        <v>Lost Customers</v>
      </c>
      <c r="J84" s="66" t="str">
        <f>'RFM-Pivot'!S70</f>
        <v>C00103</v>
      </c>
      <c r="K84" s="67">
        <f>'RFM-Pivot'!T70</f>
        <v>4</v>
      </c>
      <c r="L84" s="68">
        <f>'RFM-Pivot'!U70</f>
        <v>4</v>
      </c>
      <c r="M84" s="64" t="str">
        <f>'RFM-Pivot'!V70</f>
        <v>Loyal or Potential Loyalists</v>
      </c>
    </row>
    <row r="85" spans="5:13" x14ac:dyDescent="0.25">
      <c r="E85" s="66" t="str">
        <v>C00684</v>
      </c>
      <c r="F85" s="67">
        <v>2</v>
      </c>
      <c r="G85" s="68">
        <v>2</v>
      </c>
      <c r="H85" s="64" t="str">
        <v>Lost Customers</v>
      </c>
      <c r="J85" s="66" t="str">
        <f>'RFM-Pivot'!S71</f>
        <v>C00104</v>
      </c>
      <c r="K85" s="67">
        <f>'RFM-Pivot'!T71</f>
        <v>4</v>
      </c>
      <c r="L85" s="68">
        <f>'RFM-Pivot'!U71</f>
        <v>4</v>
      </c>
      <c r="M85" s="64" t="str">
        <f>'RFM-Pivot'!V71</f>
        <v>Loyal or Potential Loyalists</v>
      </c>
    </row>
    <row r="86" spans="5:13" x14ac:dyDescent="0.25">
      <c r="E86" s="66" t="str">
        <v>C00687</v>
      </c>
      <c r="F86" s="67">
        <v>2</v>
      </c>
      <c r="G86" s="68">
        <v>2</v>
      </c>
      <c r="H86" s="64" t="str">
        <v>Lost Customers</v>
      </c>
      <c r="J86" s="66" t="str">
        <f>'RFM-Pivot'!S72</f>
        <v>C00108</v>
      </c>
      <c r="K86" s="67">
        <f>'RFM-Pivot'!T72</f>
        <v>4.333333333333333</v>
      </c>
      <c r="L86" s="68">
        <f>'RFM-Pivot'!U72</f>
        <v>4.333333333333333</v>
      </c>
      <c r="M86" s="64" t="str">
        <f>'RFM-Pivot'!V72</f>
        <v>Champions</v>
      </c>
    </row>
    <row r="87" spans="5:13" x14ac:dyDescent="0.25">
      <c r="E87" s="66" t="str">
        <v>C00690</v>
      </c>
      <c r="F87" s="67">
        <v>2</v>
      </c>
      <c r="G87" s="68">
        <v>2</v>
      </c>
      <c r="H87" s="64" t="str">
        <v>Lost Customers</v>
      </c>
      <c r="J87" s="66" t="str">
        <f>'RFM-Pivot'!S73</f>
        <v>C00110</v>
      </c>
      <c r="K87" s="67">
        <f>'RFM-Pivot'!T73</f>
        <v>4</v>
      </c>
      <c r="L87" s="68">
        <f>'RFM-Pivot'!U73</f>
        <v>4</v>
      </c>
      <c r="M87" s="64" t="str">
        <f>'RFM-Pivot'!V73</f>
        <v>Loyal or Potential Loyalists</v>
      </c>
    </row>
    <row r="88" spans="5:13" x14ac:dyDescent="0.25">
      <c r="E88" s="66" t="str">
        <v>C00721</v>
      </c>
      <c r="F88" s="67">
        <v>1.6666666666666667</v>
      </c>
      <c r="G88" s="68">
        <v>1.6666666666666667</v>
      </c>
      <c r="H88" s="64" t="str">
        <v>Lost Customers</v>
      </c>
      <c r="J88" s="66" t="str">
        <f>'RFM-Pivot'!S74</f>
        <v>C00111</v>
      </c>
      <c r="K88" s="67">
        <f>'RFM-Pivot'!T74</f>
        <v>2.3333333333333335</v>
      </c>
      <c r="L88" s="68">
        <f>'RFM-Pivot'!U74</f>
        <v>2.3333333333333335</v>
      </c>
      <c r="M88" s="64" t="str">
        <f>'RFM-Pivot'!V74</f>
        <v>At Risk Customers</v>
      </c>
    </row>
    <row r="89" spans="5:13" x14ac:dyDescent="0.25">
      <c r="E89" s="66" t="str">
        <v>C00742</v>
      </c>
      <c r="F89" s="67">
        <v>2</v>
      </c>
      <c r="G89" s="68">
        <v>2</v>
      </c>
      <c r="H89" s="64" t="str">
        <v>Lost Customers</v>
      </c>
      <c r="J89" s="66" t="str">
        <f>'RFM-Pivot'!S75</f>
        <v>C00112</v>
      </c>
      <c r="K89" s="67">
        <f>'RFM-Pivot'!T75</f>
        <v>3.3333333333333335</v>
      </c>
      <c r="L89" s="68">
        <f>'RFM-Pivot'!U75</f>
        <v>3.3333333333333335</v>
      </c>
      <c r="M89" s="64" t="str">
        <f>'RFM-Pivot'!V75</f>
        <v>Loyal or Potential Loyalists</v>
      </c>
    </row>
    <row r="90" spans="5:13" x14ac:dyDescent="0.25">
      <c r="E90" s="66" t="str">
        <v>C00783</v>
      </c>
      <c r="F90" s="67">
        <v>1.6666666666666667</v>
      </c>
      <c r="G90" s="68">
        <v>1.6666666666666667</v>
      </c>
      <c r="H90" s="64" t="str">
        <v>Lost Customers</v>
      </c>
      <c r="J90" s="66" t="str">
        <f>'RFM-Pivot'!S76</f>
        <v>C00114</v>
      </c>
      <c r="K90" s="67">
        <f>'RFM-Pivot'!T76</f>
        <v>4</v>
      </c>
      <c r="L90" s="68">
        <f>'RFM-Pivot'!U76</f>
        <v>4</v>
      </c>
      <c r="M90" s="64" t="str">
        <f>'RFM-Pivot'!V76</f>
        <v>Loyal or Potential Loyalists</v>
      </c>
    </row>
    <row r="91" spans="5:13" x14ac:dyDescent="0.25">
      <c r="E91" s="66" t="str">
        <v>C00791</v>
      </c>
      <c r="F91" s="67">
        <v>1.6666666666666667</v>
      </c>
      <c r="G91" s="68">
        <v>1.6666666666666667</v>
      </c>
      <c r="H91" s="64" t="str">
        <v>Lost Customers</v>
      </c>
      <c r="J91" s="66" t="str">
        <f>'RFM-Pivot'!S77</f>
        <v>C00116</v>
      </c>
      <c r="K91" s="67">
        <f>'RFM-Pivot'!T77</f>
        <v>2.6666666666666665</v>
      </c>
      <c r="L91" s="68">
        <f>'RFM-Pivot'!U77</f>
        <v>2.6666666666666665</v>
      </c>
      <c r="M91" s="64" t="str">
        <f>'RFM-Pivot'!V77</f>
        <v>At Risk Customers</v>
      </c>
    </row>
    <row r="92" spans="5:13" x14ac:dyDescent="0.25">
      <c r="E92" s="66" t="str">
        <v>C00812</v>
      </c>
      <c r="F92" s="67">
        <v>2</v>
      </c>
      <c r="G92" s="68">
        <v>2</v>
      </c>
      <c r="H92" s="64" t="str">
        <v>Lost Customers</v>
      </c>
      <c r="J92" s="66" t="str">
        <f>'RFM-Pivot'!S78</f>
        <v>C00117</v>
      </c>
      <c r="K92" s="67">
        <f>'RFM-Pivot'!T78</f>
        <v>2.6666666666666665</v>
      </c>
      <c r="L92" s="68">
        <f>'RFM-Pivot'!U78</f>
        <v>2.6666666666666665</v>
      </c>
      <c r="M92" s="64" t="str">
        <f>'RFM-Pivot'!V78</f>
        <v>At Risk Customers</v>
      </c>
    </row>
    <row r="93" spans="5:13" x14ac:dyDescent="0.25">
      <c r="E93" s="66" t="str">
        <v>C00841</v>
      </c>
      <c r="F93" s="67">
        <v>2</v>
      </c>
      <c r="G93" s="68">
        <v>2</v>
      </c>
      <c r="H93" s="64" t="str">
        <v>Lost Customers</v>
      </c>
      <c r="J93" s="66" t="str">
        <f>'RFM-Pivot'!S79</f>
        <v>C00119</v>
      </c>
      <c r="K93" s="67">
        <f>'RFM-Pivot'!T79</f>
        <v>3</v>
      </c>
      <c r="L93" s="68">
        <f>'RFM-Pivot'!U79</f>
        <v>3</v>
      </c>
      <c r="M93" s="64" t="str">
        <f>'RFM-Pivot'!V79</f>
        <v>At Risk Customers</v>
      </c>
    </row>
    <row r="94" spans="5:13" x14ac:dyDescent="0.25">
      <c r="E94" s="66" t="str">
        <v>C00859</v>
      </c>
      <c r="F94" s="67">
        <v>1.6666666666666667</v>
      </c>
      <c r="G94" s="68">
        <v>1.6666666666666667</v>
      </c>
      <c r="H94" s="64" t="str">
        <v>Lost Customers</v>
      </c>
      <c r="J94" s="66" t="str">
        <f>'RFM-Pivot'!S80</f>
        <v>C00120</v>
      </c>
      <c r="K94" s="67">
        <f>'RFM-Pivot'!T80</f>
        <v>4.666666666666667</v>
      </c>
      <c r="L94" s="68">
        <f>'RFM-Pivot'!U80</f>
        <v>4.666666666666667</v>
      </c>
      <c r="M94" s="64" t="str">
        <f>'RFM-Pivot'!V80</f>
        <v>Champions</v>
      </c>
    </row>
    <row r="95" spans="5:13" x14ac:dyDescent="0.25">
      <c r="E95" s="66" t="str">
        <v>C00874</v>
      </c>
      <c r="F95" s="67">
        <v>1.6666666666666667</v>
      </c>
      <c r="G95" s="68">
        <v>1.6666666666666667</v>
      </c>
      <c r="H95" s="64" t="str">
        <v>Lost Customers</v>
      </c>
      <c r="J95" s="66" t="str">
        <f>'RFM-Pivot'!S81</f>
        <v>C00121</v>
      </c>
      <c r="K95" s="67">
        <f>'RFM-Pivot'!T81</f>
        <v>1.6666666666666667</v>
      </c>
      <c r="L95" s="68">
        <f>'RFM-Pivot'!U81</f>
        <v>1.6666666666666667</v>
      </c>
      <c r="M95" s="64" t="str">
        <f>'RFM-Pivot'!V81</f>
        <v>Lost Customers</v>
      </c>
    </row>
    <row r="96" spans="5:13" x14ac:dyDescent="0.25">
      <c r="E96" s="66" t="str">
        <v>C00903</v>
      </c>
      <c r="F96" s="67">
        <v>2</v>
      </c>
      <c r="G96" s="68">
        <v>2</v>
      </c>
      <c r="H96" s="64" t="str">
        <v>Lost Customers</v>
      </c>
      <c r="J96" s="66" t="str">
        <f>'RFM-Pivot'!S82</f>
        <v>C00122</v>
      </c>
      <c r="K96" s="67">
        <f>'RFM-Pivot'!T82</f>
        <v>4</v>
      </c>
      <c r="L96" s="68">
        <f>'RFM-Pivot'!U82</f>
        <v>4</v>
      </c>
      <c r="M96" s="64" t="str">
        <f>'RFM-Pivot'!V82</f>
        <v>Loyal or Potential Loyalists</v>
      </c>
    </row>
    <row r="97" spans="5:13" x14ac:dyDescent="0.25">
      <c r="E97" s="66" t="str">
        <v>C00909</v>
      </c>
      <c r="F97" s="67">
        <v>1.6666666666666667</v>
      </c>
      <c r="G97" s="68">
        <v>1.6666666666666667</v>
      </c>
      <c r="H97" s="64" t="str">
        <v>Lost Customers</v>
      </c>
      <c r="J97" s="66" t="str">
        <f>'RFM-Pivot'!S83</f>
        <v>C00123</v>
      </c>
      <c r="K97" s="67">
        <f>'RFM-Pivot'!T83</f>
        <v>3.3333333333333335</v>
      </c>
      <c r="L97" s="68">
        <f>'RFM-Pivot'!U83</f>
        <v>3.3333333333333335</v>
      </c>
      <c r="M97" s="64" t="str">
        <f>'RFM-Pivot'!V83</f>
        <v>Loyal or Potential Loyalists</v>
      </c>
    </row>
    <row r="98" spans="5:13" x14ac:dyDescent="0.25">
      <c r="E98" s="66" t="str">
        <v>C00925</v>
      </c>
      <c r="F98" s="67">
        <v>2</v>
      </c>
      <c r="G98" s="68">
        <v>2</v>
      </c>
      <c r="H98" s="64" t="str">
        <v>Lost Customers</v>
      </c>
      <c r="J98" s="66" t="str">
        <f>'RFM-Pivot'!S84</f>
        <v>C00124</v>
      </c>
      <c r="K98" s="67">
        <f>'RFM-Pivot'!T84</f>
        <v>2.6666666666666665</v>
      </c>
      <c r="L98" s="68">
        <f>'RFM-Pivot'!U84</f>
        <v>2.6666666666666665</v>
      </c>
      <c r="M98" s="64" t="str">
        <f>'RFM-Pivot'!V84</f>
        <v>At Risk Customers</v>
      </c>
    </row>
    <row r="99" spans="5:13" x14ac:dyDescent="0.25">
      <c r="E99" s="66" t="str">
        <v>C00949</v>
      </c>
      <c r="F99" s="67">
        <v>2</v>
      </c>
      <c r="G99" s="68">
        <v>2</v>
      </c>
      <c r="H99" s="64" t="str">
        <v>Lost Customers</v>
      </c>
      <c r="J99" s="66" t="str">
        <f>'RFM-Pivot'!S85</f>
        <v>C00125</v>
      </c>
      <c r="K99" s="67">
        <f>'RFM-Pivot'!T85</f>
        <v>3.6666666666666665</v>
      </c>
      <c r="L99" s="68">
        <f>'RFM-Pivot'!U85</f>
        <v>3.6666666666666665</v>
      </c>
      <c r="M99" s="64" t="str">
        <f>'RFM-Pivot'!V85</f>
        <v>Loyal or Potential Loyalists</v>
      </c>
    </row>
    <row r="100" spans="5:13" x14ac:dyDescent="0.25">
      <c r="E100" s="66" t="str">
        <v>C00963</v>
      </c>
      <c r="F100" s="67">
        <v>1.6666666666666667</v>
      </c>
      <c r="G100" s="68">
        <v>1.6666666666666667</v>
      </c>
      <c r="H100" s="64" t="str">
        <v>Lost Customers</v>
      </c>
      <c r="J100" s="66" t="str">
        <f>'RFM-Pivot'!S86</f>
        <v>C00126</v>
      </c>
      <c r="K100" s="67">
        <f>'RFM-Pivot'!T86</f>
        <v>2.6666666666666665</v>
      </c>
      <c r="L100" s="68">
        <f>'RFM-Pivot'!U86</f>
        <v>2.6666666666666665</v>
      </c>
      <c r="M100" s="64" t="str">
        <f>'RFM-Pivot'!V86</f>
        <v>At Risk Customers</v>
      </c>
    </row>
    <row r="101" spans="5:13" x14ac:dyDescent="0.25">
      <c r="E101" s="66" t="str">
        <v>C00981</v>
      </c>
      <c r="F101" s="67">
        <v>2</v>
      </c>
      <c r="G101" s="68">
        <v>2</v>
      </c>
      <c r="H101" s="64" t="str">
        <v>Lost Customers</v>
      </c>
      <c r="J101" s="66" t="str">
        <f>'RFM-Pivot'!S87</f>
        <v>C00127</v>
      </c>
      <c r="K101" s="67">
        <f>'RFM-Pivot'!T87</f>
        <v>1.6666666666666667</v>
      </c>
      <c r="L101" s="68">
        <f>'RFM-Pivot'!U87</f>
        <v>1.6666666666666667</v>
      </c>
      <c r="M101" s="64" t="str">
        <f>'RFM-Pivot'!V87</f>
        <v>Lost Customers</v>
      </c>
    </row>
    <row r="102" spans="5:13" x14ac:dyDescent="0.25">
      <c r="E102" s="66" t="str">
        <v>C00984</v>
      </c>
      <c r="F102" s="67">
        <v>1.6666666666666667</v>
      </c>
      <c r="G102" s="68">
        <v>1.6666666666666667</v>
      </c>
      <c r="H102" s="64" t="str">
        <v>Lost Customers</v>
      </c>
      <c r="J102" s="66" t="str">
        <f>'RFM-Pivot'!S88</f>
        <v>C00129</v>
      </c>
      <c r="K102" s="67">
        <f>'RFM-Pivot'!T88</f>
        <v>4.666666666666667</v>
      </c>
      <c r="L102" s="68">
        <f>'RFM-Pivot'!U88</f>
        <v>4.666666666666667</v>
      </c>
      <c r="M102" s="64" t="str">
        <f>'RFM-Pivot'!V88</f>
        <v>Champions</v>
      </c>
    </row>
    <row r="103" spans="5:13" x14ac:dyDescent="0.25">
      <c r="E103" s="66" t="str">
        <v>C00990</v>
      </c>
      <c r="F103" s="67">
        <v>2</v>
      </c>
      <c r="G103" s="68">
        <v>2</v>
      </c>
      <c r="H103" s="64" t="str">
        <v>Lost Customers</v>
      </c>
      <c r="J103" s="66" t="str">
        <f>'RFM-Pivot'!S89</f>
        <v>C00130</v>
      </c>
      <c r="K103" s="67">
        <f>'RFM-Pivot'!T89</f>
        <v>2</v>
      </c>
      <c r="L103" s="68">
        <f>'RFM-Pivot'!U89</f>
        <v>2</v>
      </c>
      <c r="M103" s="64" t="str">
        <f>'RFM-Pivot'!V89</f>
        <v>Lost Customers</v>
      </c>
    </row>
    <row r="104" spans="5:13" x14ac:dyDescent="0.25">
      <c r="E104" s="66" t="str">
        <v>C00999</v>
      </c>
      <c r="F104" s="67">
        <v>1.6666666666666667</v>
      </c>
      <c r="G104" s="68">
        <v>1.6666666666666667</v>
      </c>
      <c r="H104" s="64" t="str">
        <v>Lost Customers</v>
      </c>
      <c r="J104" s="66" t="str">
        <f>'RFM-Pivot'!S90</f>
        <v>C00132</v>
      </c>
      <c r="K104" s="67">
        <f>'RFM-Pivot'!T90</f>
        <v>3.3333333333333335</v>
      </c>
      <c r="L104" s="68">
        <f>'RFM-Pivot'!U90</f>
        <v>3.3333333333333335</v>
      </c>
      <c r="M104" s="64" t="str">
        <f>'RFM-Pivot'!V90</f>
        <v>Loyal or Potential Loyalists</v>
      </c>
    </row>
    <row r="105" spans="5:13" x14ac:dyDescent="0.25">
      <c r="E105" s="66" t="str">
        <v>C01012</v>
      </c>
      <c r="F105" s="67">
        <v>2</v>
      </c>
      <c r="G105" s="68">
        <v>2</v>
      </c>
      <c r="H105" s="64" t="str">
        <v>Lost Customers</v>
      </c>
      <c r="J105" s="66" t="str">
        <f>'RFM-Pivot'!S91</f>
        <v>C00133</v>
      </c>
      <c r="K105" s="67">
        <f>'RFM-Pivot'!T91</f>
        <v>3.3333333333333335</v>
      </c>
      <c r="L105" s="68">
        <f>'RFM-Pivot'!U91</f>
        <v>3.3333333333333335</v>
      </c>
      <c r="M105" s="64" t="str">
        <f>'RFM-Pivot'!V91</f>
        <v>Loyal or Potential Loyalists</v>
      </c>
    </row>
    <row r="106" spans="5:13" x14ac:dyDescent="0.25">
      <c r="E106" s="66" t="str">
        <v>C01015</v>
      </c>
      <c r="F106" s="67">
        <v>2</v>
      </c>
      <c r="G106" s="68">
        <v>2</v>
      </c>
      <c r="H106" s="64" t="str">
        <v>Lost Customers</v>
      </c>
      <c r="J106" s="66" t="str">
        <f>'RFM-Pivot'!S92</f>
        <v>C00134</v>
      </c>
      <c r="K106" s="67">
        <f>'RFM-Pivot'!T92</f>
        <v>3.3333333333333335</v>
      </c>
      <c r="L106" s="68">
        <f>'RFM-Pivot'!U92</f>
        <v>3.3333333333333335</v>
      </c>
      <c r="M106" s="64" t="str">
        <f>'RFM-Pivot'!V92</f>
        <v>Loyal or Potential Loyalists</v>
      </c>
    </row>
    <row r="107" spans="5:13" x14ac:dyDescent="0.25">
      <c r="E107" s="66" t="str">
        <v>C01021</v>
      </c>
      <c r="F107" s="67">
        <v>2</v>
      </c>
      <c r="G107" s="68">
        <v>2</v>
      </c>
      <c r="H107" s="64" t="str">
        <v>Lost Customers</v>
      </c>
      <c r="J107" s="66" t="str">
        <f>'RFM-Pivot'!S93</f>
        <v>C00139</v>
      </c>
      <c r="K107" s="67">
        <f>'RFM-Pivot'!T93</f>
        <v>2</v>
      </c>
      <c r="L107" s="68">
        <f>'RFM-Pivot'!U93</f>
        <v>2</v>
      </c>
      <c r="M107" s="64" t="str">
        <f>'RFM-Pivot'!V93</f>
        <v>Lost Customers</v>
      </c>
    </row>
    <row r="108" spans="5:13" x14ac:dyDescent="0.25">
      <c r="E108" s="66" t="str">
        <v>C01035</v>
      </c>
      <c r="F108" s="67">
        <v>1.6666666666666667</v>
      </c>
      <c r="G108" s="68">
        <v>1.6666666666666667</v>
      </c>
      <c r="H108" s="64" t="str">
        <v>Lost Customers</v>
      </c>
      <c r="J108" s="66" t="str">
        <f>'RFM-Pivot'!S94</f>
        <v>C00141</v>
      </c>
      <c r="K108" s="67">
        <f>'RFM-Pivot'!T94</f>
        <v>1.6666666666666667</v>
      </c>
      <c r="L108" s="68">
        <f>'RFM-Pivot'!U94</f>
        <v>1.6666666666666667</v>
      </c>
      <c r="M108" s="64" t="str">
        <f>'RFM-Pivot'!V94</f>
        <v>Lost Customers</v>
      </c>
    </row>
    <row r="109" spans="5:13" x14ac:dyDescent="0.25">
      <c r="E109" s="66" t="str">
        <v>C01048</v>
      </c>
      <c r="F109" s="67">
        <v>1.6666666666666667</v>
      </c>
      <c r="G109" s="68">
        <v>1.6666666666666667</v>
      </c>
      <c r="H109" s="64" t="str">
        <v>Lost Customers</v>
      </c>
      <c r="J109" s="66" t="str">
        <f>'RFM-Pivot'!S95</f>
        <v>C00143</v>
      </c>
      <c r="K109" s="67">
        <f>'RFM-Pivot'!T95</f>
        <v>2</v>
      </c>
      <c r="L109" s="68">
        <f>'RFM-Pivot'!U95</f>
        <v>2</v>
      </c>
      <c r="M109" s="64" t="str">
        <f>'RFM-Pivot'!V95</f>
        <v>Lost Customers</v>
      </c>
    </row>
    <row r="110" spans="5:13" x14ac:dyDescent="0.25">
      <c r="E110" s="66" t="str">
        <v>C01050</v>
      </c>
      <c r="F110" s="67">
        <v>1.6666666666666667</v>
      </c>
      <c r="G110" s="68">
        <v>1.6666666666666667</v>
      </c>
      <c r="H110" s="64" t="str">
        <v>Lost Customers</v>
      </c>
      <c r="J110" s="66" t="str">
        <f>'RFM-Pivot'!S96</f>
        <v>C00145</v>
      </c>
      <c r="K110" s="67">
        <f>'RFM-Pivot'!T96</f>
        <v>4</v>
      </c>
      <c r="L110" s="68">
        <f>'RFM-Pivot'!U96</f>
        <v>4</v>
      </c>
      <c r="M110" s="64" t="str">
        <f>'RFM-Pivot'!V96</f>
        <v>Loyal or Potential Loyalists</v>
      </c>
    </row>
    <row r="111" spans="5:13" x14ac:dyDescent="0.25">
      <c r="E111" s="66" t="str">
        <v>C01061</v>
      </c>
      <c r="F111" s="67">
        <v>1.6666666666666667</v>
      </c>
      <c r="G111" s="68">
        <v>1.6666666666666667</v>
      </c>
      <c r="H111" s="64" t="str">
        <v>Lost Customers</v>
      </c>
      <c r="J111" s="66" t="str">
        <f>'RFM-Pivot'!S97</f>
        <v>C00146</v>
      </c>
      <c r="K111" s="67">
        <f>'RFM-Pivot'!T97</f>
        <v>1.6666666666666667</v>
      </c>
      <c r="L111" s="68">
        <f>'RFM-Pivot'!U97</f>
        <v>1.6666666666666667</v>
      </c>
      <c r="M111" s="64" t="str">
        <f>'RFM-Pivot'!V97</f>
        <v>Lost Customers</v>
      </c>
    </row>
    <row r="112" spans="5:13" x14ac:dyDescent="0.25">
      <c r="E112" s="66" t="str">
        <v>C01066</v>
      </c>
      <c r="F112" s="67">
        <v>2</v>
      </c>
      <c r="G112" s="68">
        <v>2</v>
      </c>
      <c r="H112" s="64" t="str">
        <v>Lost Customers</v>
      </c>
      <c r="J112" s="66" t="str">
        <f>'RFM-Pivot'!S98</f>
        <v>C00150</v>
      </c>
      <c r="K112" s="67">
        <f>'RFM-Pivot'!T98</f>
        <v>4.666666666666667</v>
      </c>
      <c r="L112" s="68">
        <f>'RFM-Pivot'!U98</f>
        <v>4.666666666666667</v>
      </c>
      <c r="M112" s="64" t="str">
        <f>'RFM-Pivot'!V98</f>
        <v>Champions</v>
      </c>
    </row>
    <row r="113" spans="5:13" x14ac:dyDescent="0.25">
      <c r="E113" s="66" t="str">
        <v>C01099</v>
      </c>
      <c r="F113" s="67">
        <v>2</v>
      </c>
      <c r="G113" s="68">
        <v>2</v>
      </c>
      <c r="H113" s="64" t="str">
        <v>Lost Customers</v>
      </c>
      <c r="J113" s="66" t="str">
        <f>'RFM-Pivot'!S99</f>
        <v>C00153</v>
      </c>
      <c r="K113" s="67">
        <f>'RFM-Pivot'!T99</f>
        <v>2</v>
      </c>
      <c r="L113" s="68">
        <f>'RFM-Pivot'!U99</f>
        <v>2</v>
      </c>
      <c r="M113" s="64" t="str">
        <f>'RFM-Pivot'!V99</f>
        <v>Lost Customers</v>
      </c>
    </row>
    <row r="114" spans="5:13" x14ac:dyDescent="0.25">
      <c r="E114" s="66" t="str">
        <v>C01119</v>
      </c>
      <c r="F114" s="67">
        <v>1.6666666666666667</v>
      </c>
      <c r="G114" s="68">
        <v>1.6666666666666667</v>
      </c>
      <c r="H114" s="64" t="str">
        <v>Lost Customers</v>
      </c>
      <c r="J114" s="66" t="str">
        <f>'RFM-Pivot'!S100</f>
        <v>C00154</v>
      </c>
      <c r="K114" s="67">
        <f>'RFM-Pivot'!T100</f>
        <v>4</v>
      </c>
      <c r="L114" s="68">
        <f>'RFM-Pivot'!U100</f>
        <v>4</v>
      </c>
      <c r="M114" s="64" t="str">
        <f>'RFM-Pivot'!V100</f>
        <v>Loyal or Potential Loyalists</v>
      </c>
    </row>
    <row r="115" spans="5:13" x14ac:dyDescent="0.25">
      <c r="E115" s="66" t="str">
        <v>C01132</v>
      </c>
      <c r="F115" s="67">
        <v>2</v>
      </c>
      <c r="G115" s="68">
        <v>2</v>
      </c>
      <c r="H115" s="64" t="str">
        <v>Lost Customers</v>
      </c>
      <c r="J115" s="66" t="str">
        <f>'RFM-Pivot'!S101</f>
        <v>C00155</v>
      </c>
      <c r="K115" s="67">
        <f>'RFM-Pivot'!T101</f>
        <v>3</v>
      </c>
      <c r="L115" s="68">
        <f>'RFM-Pivot'!U101</f>
        <v>3</v>
      </c>
      <c r="M115" s="64" t="str">
        <f>'RFM-Pivot'!V101</f>
        <v>At Risk Customers</v>
      </c>
    </row>
    <row r="116" spans="5:13" x14ac:dyDescent="0.25">
      <c r="E116" s="66" t="str">
        <v>C01140</v>
      </c>
      <c r="F116" s="67">
        <v>1.6666666666666667</v>
      </c>
      <c r="G116" s="68">
        <v>1.6666666666666667</v>
      </c>
      <c r="H116" s="64" t="str">
        <v>Lost Customers</v>
      </c>
      <c r="J116" s="66" t="str">
        <f>'RFM-Pivot'!S102</f>
        <v>C00156</v>
      </c>
      <c r="K116" s="67">
        <f>'RFM-Pivot'!T102</f>
        <v>3.3333333333333335</v>
      </c>
      <c r="L116" s="68">
        <f>'RFM-Pivot'!U102</f>
        <v>3.3333333333333335</v>
      </c>
      <c r="M116" s="64" t="str">
        <f>'RFM-Pivot'!V102</f>
        <v>Loyal or Potential Loyalists</v>
      </c>
    </row>
    <row r="117" spans="5:13" x14ac:dyDescent="0.25">
      <c r="E117" s="66" t="str">
        <v>C01156</v>
      </c>
      <c r="F117" s="67">
        <v>2</v>
      </c>
      <c r="G117" s="68">
        <v>2</v>
      </c>
      <c r="H117" s="64" t="str">
        <v>Lost Customers</v>
      </c>
      <c r="J117" s="66" t="str">
        <f>'RFM-Pivot'!S103</f>
        <v>C00157</v>
      </c>
      <c r="K117" s="67">
        <f>'RFM-Pivot'!T103</f>
        <v>3</v>
      </c>
      <c r="L117" s="68">
        <f>'RFM-Pivot'!U103</f>
        <v>3</v>
      </c>
      <c r="M117" s="64" t="str">
        <f>'RFM-Pivot'!V103</f>
        <v>At Risk Customers</v>
      </c>
    </row>
    <row r="118" spans="5:13" x14ac:dyDescent="0.25">
      <c r="E118" s="66" t="str">
        <v>C01159</v>
      </c>
      <c r="F118" s="67">
        <v>2</v>
      </c>
      <c r="G118" s="68">
        <v>2</v>
      </c>
      <c r="H118" s="64" t="str">
        <v>Lost Customers</v>
      </c>
      <c r="J118" s="66" t="str">
        <f>'RFM-Pivot'!S104</f>
        <v>C00159</v>
      </c>
      <c r="K118" s="67">
        <f>'RFM-Pivot'!T104</f>
        <v>5</v>
      </c>
      <c r="L118" s="68">
        <f>'RFM-Pivot'!U104</f>
        <v>5</v>
      </c>
      <c r="M118" s="64" t="str">
        <f>'RFM-Pivot'!V104</f>
        <v>Champions</v>
      </c>
    </row>
    <row r="119" spans="5:13" x14ac:dyDescent="0.25">
      <c r="E119" s="66" t="str">
        <v>C01161</v>
      </c>
      <c r="F119" s="67">
        <v>1.6666666666666667</v>
      </c>
      <c r="G119" s="68">
        <v>1.6666666666666667</v>
      </c>
      <c r="H119" s="64" t="str">
        <v>Lost Customers</v>
      </c>
      <c r="J119" s="66" t="str">
        <f>'RFM-Pivot'!S105</f>
        <v>C00160</v>
      </c>
      <c r="K119" s="67">
        <f>'RFM-Pivot'!T105</f>
        <v>2.6666666666666665</v>
      </c>
      <c r="L119" s="68">
        <f>'RFM-Pivot'!U105</f>
        <v>2.6666666666666665</v>
      </c>
      <c r="M119" s="64" t="str">
        <f>'RFM-Pivot'!V105</f>
        <v>At Risk Customers</v>
      </c>
    </row>
    <row r="120" spans="5:13" x14ac:dyDescent="0.25">
      <c r="E120" s="66" t="str">
        <v>C01166</v>
      </c>
      <c r="F120" s="67">
        <v>2</v>
      </c>
      <c r="G120" s="68">
        <v>2</v>
      </c>
      <c r="H120" s="64" t="str">
        <v>Lost Customers</v>
      </c>
      <c r="J120" s="66" t="str">
        <f>'RFM-Pivot'!S106</f>
        <v>C00162</v>
      </c>
      <c r="K120" s="67">
        <f>'RFM-Pivot'!T106</f>
        <v>3</v>
      </c>
      <c r="L120" s="68">
        <f>'RFM-Pivot'!U106</f>
        <v>3</v>
      </c>
      <c r="M120" s="64" t="str">
        <f>'RFM-Pivot'!V106</f>
        <v>At Risk Customers</v>
      </c>
    </row>
    <row r="121" spans="5:13" x14ac:dyDescent="0.25">
      <c r="E121" s="66" t="str">
        <v>C01168</v>
      </c>
      <c r="F121" s="67">
        <v>2</v>
      </c>
      <c r="G121" s="68">
        <v>2</v>
      </c>
      <c r="H121" s="64" t="str">
        <v>Lost Customers</v>
      </c>
      <c r="J121" s="66" t="str">
        <f>'RFM-Pivot'!S107</f>
        <v>C00165</v>
      </c>
      <c r="K121" s="67">
        <f>'RFM-Pivot'!T107</f>
        <v>3</v>
      </c>
      <c r="L121" s="68">
        <f>'RFM-Pivot'!U107</f>
        <v>3</v>
      </c>
      <c r="M121" s="64" t="str">
        <f>'RFM-Pivot'!V107</f>
        <v>At Risk Customers</v>
      </c>
    </row>
    <row r="122" spans="5:13" x14ac:dyDescent="0.25">
      <c r="E122" s="66" t="str">
        <v>C01177</v>
      </c>
      <c r="F122" s="67">
        <v>1.6666666666666667</v>
      </c>
      <c r="G122" s="68">
        <v>1.6666666666666667</v>
      </c>
      <c r="H122" s="64" t="str">
        <v>Lost Customers</v>
      </c>
      <c r="J122" s="66" t="str">
        <f>'RFM-Pivot'!S108</f>
        <v>C00166</v>
      </c>
      <c r="K122" s="67">
        <f>'RFM-Pivot'!T108</f>
        <v>4.333333333333333</v>
      </c>
      <c r="L122" s="68">
        <f>'RFM-Pivot'!U108</f>
        <v>4.333333333333333</v>
      </c>
      <c r="M122" s="64" t="str">
        <f>'RFM-Pivot'!V108</f>
        <v>Champions</v>
      </c>
    </row>
    <row r="123" spans="5:13" x14ac:dyDescent="0.25">
      <c r="E123" s="66" t="str">
        <v>C01182</v>
      </c>
      <c r="F123" s="67">
        <v>1.6666666666666667</v>
      </c>
      <c r="G123" s="68">
        <v>1.6666666666666667</v>
      </c>
      <c r="H123" s="64" t="str">
        <v>Lost Customers</v>
      </c>
      <c r="J123" s="66" t="str">
        <f>'RFM-Pivot'!S109</f>
        <v>C00168</v>
      </c>
      <c r="K123" s="67">
        <f>'RFM-Pivot'!T109</f>
        <v>3.6666666666666665</v>
      </c>
      <c r="L123" s="68">
        <f>'RFM-Pivot'!U109</f>
        <v>3.6666666666666665</v>
      </c>
      <c r="M123" s="64" t="str">
        <f>'RFM-Pivot'!V109</f>
        <v>Loyal or Potential Loyalists</v>
      </c>
    </row>
    <row r="124" spans="5:13" x14ac:dyDescent="0.25">
      <c r="E124" s="66" t="str">
        <v>C01187</v>
      </c>
      <c r="F124" s="67">
        <v>2</v>
      </c>
      <c r="G124" s="68">
        <v>2</v>
      </c>
      <c r="H124" s="64" t="str">
        <v>Lost Customers</v>
      </c>
      <c r="J124" s="66" t="str">
        <f>'RFM-Pivot'!S110</f>
        <v>C00169</v>
      </c>
      <c r="K124" s="67">
        <f>'RFM-Pivot'!T110</f>
        <v>3</v>
      </c>
      <c r="L124" s="68">
        <f>'RFM-Pivot'!U110</f>
        <v>3</v>
      </c>
      <c r="M124" s="64" t="str">
        <f>'RFM-Pivot'!V110</f>
        <v>At Risk Customers</v>
      </c>
    </row>
    <row r="125" spans="5:13" x14ac:dyDescent="0.25">
      <c r="E125" s="66" t="str">
        <v>C01188</v>
      </c>
      <c r="F125" s="67">
        <v>2</v>
      </c>
      <c r="G125" s="68">
        <v>2</v>
      </c>
      <c r="H125" s="64" t="str">
        <v>Lost Customers</v>
      </c>
      <c r="J125" s="66" t="str">
        <f>'RFM-Pivot'!S111</f>
        <v>C00170</v>
      </c>
      <c r="K125" s="67">
        <f>'RFM-Pivot'!T111</f>
        <v>2.3333333333333335</v>
      </c>
      <c r="L125" s="68">
        <f>'RFM-Pivot'!U111</f>
        <v>2.3333333333333335</v>
      </c>
      <c r="M125" s="64" t="str">
        <f>'RFM-Pivot'!V111</f>
        <v>At Risk Customers</v>
      </c>
    </row>
    <row r="126" spans="5:13" x14ac:dyDescent="0.25">
      <c r="E126" s="66" t="str">
        <v>C01193</v>
      </c>
      <c r="F126" s="67">
        <v>2</v>
      </c>
      <c r="G126" s="68">
        <v>2</v>
      </c>
      <c r="H126" s="64" t="str">
        <v>Lost Customers</v>
      </c>
      <c r="J126" s="66" t="str">
        <f>'RFM-Pivot'!S112</f>
        <v>C00171</v>
      </c>
      <c r="K126" s="67">
        <f>'RFM-Pivot'!T112</f>
        <v>1.6666666666666667</v>
      </c>
      <c r="L126" s="68">
        <f>'RFM-Pivot'!U112</f>
        <v>1.6666666666666667</v>
      </c>
      <c r="M126" s="64" t="str">
        <f>'RFM-Pivot'!V112</f>
        <v>Lost Customers</v>
      </c>
    </row>
    <row r="127" spans="5:13" x14ac:dyDescent="0.25">
      <c r="E127" s="66" t="str">
        <v>C01203</v>
      </c>
      <c r="F127" s="67">
        <v>2</v>
      </c>
      <c r="G127" s="68">
        <v>2</v>
      </c>
      <c r="H127" s="64" t="str">
        <v>Lost Customers</v>
      </c>
      <c r="J127" s="66" t="str">
        <f>'RFM-Pivot'!S113</f>
        <v>C00174</v>
      </c>
      <c r="K127" s="67">
        <f>'RFM-Pivot'!T113</f>
        <v>2.6666666666666665</v>
      </c>
      <c r="L127" s="68">
        <f>'RFM-Pivot'!U113</f>
        <v>2.6666666666666665</v>
      </c>
      <c r="M127" s="64" t="str">
        <f>'RFM-Pivot'!V113</f>
        <v>At Risk Customers</v>
      </c>
    </row>
    <row r="128" spans="5:13" x14ac:dyDescent="0.25">
      <c r="E128" s="66" t="str">
        <v>C01217</v>
      </c>
      <c r="F128" s="67">
        <v>1.6666666666666667</v>
      </c>
      <c r="G128" s="68">
        <v>1.6666666666666667</v>
      </c>
      <c r="H128" s="64" t="str">
        <v>Lost Customers</v>
      </c>
      <c r="J128" s="66" t="str">
        <f>'RFM-Pivot'!S114</f>
        <v>C00175</v>
      </c>
      <c r="K128" s="67">
        <f>'RFM-Pivot'!T114</f>
        <v>3.3333333333333335</v>
      </c>
      <c r="L128" s="68">
        <f>'RFM-Pivot'!U114</f>
        <v>3.3333333333333335</v>
      </c>
      <c r="M128" s="64" t="str">
        <f>'RFM-Pivot'!V114</f>
        <v>Loyal or Potential Loyalists</v>
      </c>
    </row>
    <row r="129" spans="5:13" x14ac:dyDescent="0.25">
      <c r="E129" s="66" t="str">
        <v>C01219</v>
      </c>
      <c r="F129" s="67">
        <v>1.6666666666666667</v>
      </c>
      <c r="G129" s="68">
        <v>1.6666666666666667</v>
      </c>
      <c r="H129" s="64" t="str">
        <v>Lost Customers</v>
      </c>
      <c r="J129" s="66" t="str">
        <f>'RFM-Pivot'!S115</f>
        <v>C00176</v>
      </c>
      <c r="K129" s="67">
        <f>'RFM-Pivot'!T115</f>
        <v>1.6666666666666667</v>
      </c>
      <c r="L129" s="68">
        <f>'RFM-Pivot'!U115</f>
        <v>1.6666666666666667</v>
      </c>
      <c r="M129" s="64" t="str">
        <f>'RFM-Pivot'!V115</f>
        <v>Lost Customers</v>
      </c>
    </row>
    <row r="130" spans="5:13" x14ac:dyDescent="0.25">
      <c r="E130" s="66" t="str">
        <v>C01234</v>
      </c>
      <c r="F130" s="67">
        <v>2</v>
      </c>
      <c r="G130" s="68">
        <v>2</v>
      </c>
      <c r="H130" s="64" t="str">
        <v>Lost Customers</v>
      </c>
      <c r="J130" s="66" t="str">
        <f>'RFM-Pivot'!S116</f>
        <v>C00177</v>
      </c>
      <c r="K130" s="67">
        <f>'RFM-Pivot'!T116</f>
        <v>3</v>
      </c>
      <c r="L130" s="68">
        <f>'RFM-Pivot'!U116</f>
        <v>3</v>
      </c>
      <c r="M130" s="64" t="str">
        <f>'RFM-Pivot'!V116</f>
        <v>At Risk Customers</v>
      </c>
    </row>
    <row r="131" spans="5:13" x14ac:dyDescent="0.25">
      <c r="E131" s="66" t="str">
        <v>C01246</v>
      </c>
      <c r="F131" s="67">
        <v>1.6666666666666667</v>
      </c>
      <c r="G131" s="68">
        <v>1.6666666666666667</v>
      </c>
      <c r="H131" s="64" t="str">
        <v>Lost Customers</v>
      </c>
      <c r="J131" s="66" t="str">
        <f>'RFM-Pivot'!S117</f>
        <v>C00178</v>
      </c>
      <c r="K131" s="67">
        <f>'RFM-Pivot'!T117</f>
        <v>3.3333333333333335</v>
      </c>
      <c r="L131" s="68">
        <f>'RFM-Pivot'!U117</f>
        <v>3.3333333333333335</v>
      </c>
      <c r="M131" s="64" t="str">
        <f>'RFM-Pivot'!V117</f>
        <v>Loyal or Potential Loyalists</v>
      </c>
    </row>
    <row r="132" spans="5:13" x14ac:dyDescent="0.25">
      <c r="E132" s="66" t="str">
        <v>C01254</v>
      </c>
      <c r="F132" s="67">
        <v>2</v>
      </c>
      <c r="G132" s="68">
        <v>2</v>
      </c>
      <c r="H132" s="64" t="str">
        <v>Lost Customers</v>
      </c>
      <c r="J132" s="66" t="str">
        <f>'RFM-Pivot'!S118</f>
        <v>C00179</v>
      </c>
      <c r="K132" s="67">
        <f>'RFM-Pivot'!T118</f>
        <v>2</v>
      </c>
      <c r="L132" s="68">
        <f>'RFM-Pivot'!U118</f>
        <v>2</v>
      </c>
      <c r="M132" s="64" t="str">
        <f>'RFM-Pivot'!V118</f>
        <v>Lost Customers</v>
      </c>
    </row>
    <row r="133" spans="5:13" x14ac:dyDescent="0.25">
      <c r="E133" s="66" t="str">
        <v>C01256</v>
      </c>
      <c r="F133" s="67">
        <v>1.6666666666666667</v>
      </c>
      <c r="G133" s="68">
        <v>1.6666666666666667</v>
      </c>
      <c r="H133" s="64" t="str">
        <v>Lost Customers</v>
      </c>
      <c r="J133" s="66" t="str">
        <f>'RFM-Pivot'!S119</f>
        <v>C00181</v>
      </c>
      <c r="K133" s="67">
        <f>'RFM-Pivot'!T119</f>
        <v>3.3333333333333335</v>
      </c>
      <c r="L133" s="68">
        <f>'RFM-Pivot'!U119</f>
        <v>3.3333333333333335</v>
      </c>
      <c r="M133" s="64" t="str">
        <f>'RFM-Pivot'!V119</f>
        <v>Loyal or Potential Loyalists</v>
      </c>
    </row>
    <row r="134" spans="5:13" x14ac:dyDescent="0.25">
      <c r="E134" s="66" t="str">
        <v>C01262</v>
      </c>
      <c r="F134" s="67">
        <v>2</v>
      </c>
      <c r="G134" s="68">
        <v>2</v>
      </c>
      <c r="H134" s="64" t="str">
        <v>Lost Customers</v>
      </c>
      <c r="J134" s="66" t="str">
        <f>'RFM-Pivot'!S120</f>
        <v>C00182</v>
      </c>
      <c r="K134" s="67">
        <f>'RFM-Pivot'!T120</f>
        <v>4</v>
      </c>
      <c r="L134" s="68">
        <f>'RFM-Pivot'!U120</f>
        <v>4</v>
      </c>
      <c r="M134" s="64" t="str">
        <f>'RFM-Pivot'!V120</f>
        <v>Loyal or Potential Loyalists</v>
      </c>
    </row>
    <row r="135" spans="5:13" x14ac:dyDescent="0.25">
      <c r="E135" s="66" t="str">
        <v>C01284</v>
      </c>
      <c r="F135" s="67">
        <v>2</v>
      </c>
      <c r="G135" s="68">
        <v>2</v>
      </c>
      <c r="H135" s="64" t="str">
        <v>Lost Customers</v>
      </c>
      <c r="J135" s="66" t="str">
        <f>'RFM-Pivot'!S121</f>
        <v>C00183</v>
      </c>
      <c r="K135" s="67">
        <f>'RFM-Pivot'!T121</f>
        <v>1.6666666666666667</v>
      </c>
      <c r="L135" s="68">
        <f>'RFM-Pivot'!U121</f>
        <v>1.6666666666666667</v>
      </c>
      <c r="M135" s="64" t="str">
        <f>'RFM-Pivot'!V121</f>
        <v>Lost Customers</v>
      </c>
    </row>
    <row r="136" spans="5:13" x14ac:dyDescent="0.25">
      <c r="E136" s="66" t="str">
        <v>C01289</v>
      </c>
      <c r="F136" s="67">
        <v>1.6666666666666667</v>
      </c>
      <c r="G136" s="68">
        <v>1.6666666666666667</v>
      </c>
      <c r="H136" s="64" t="str">
        <v>Lost Customers</v>
      </c>
      <c r="J136" s="66" t="str">
        <f>'RFM-Pivot'!S122</f>
        <v>C00185</v>
      </c>
      <c r="K136" s="67">
        <f>'RFM-Pivot'!T122</f>
        <v>3</v>
      </c>
      <c r="L136" s="68">
        <f>'RFM-Pivot'!U122</f>
        <v>3</v>
      </c>
      <c r="M136" s="64" t="str">
        <f>'RFM-Pivot'!V122</f>
        <v>At Risk Customers</v>
      </c>
    </row>
    <row r="137" spans="5:13" x14ac:dyDescent="0.25">
      <c r="E137" s="66" t="str">
        <v>C01296</v>
      </c>
      <c r="F137" s="67">
        <v>1.6666666666666667</v>
      </c>
      <c r="G137" s="68">
        <v>1.6666666666666667</v>
      </c>
      <c r="H137" s="64" t="str">
        <v>Lost Customers</v>
      </c>
      <c r="J137" s="66" t="str">
        <f>'RFM-Pivot'!S123</f>
        <v>C00188</v>
      </c>
      <c r="K137" s="67">
        <f>'RFM-Pivot'!T123</f>
        <v>4.666666666666667</v>
      </c>
      <c r="L137" s="68">
        <f>'RFM-Pivot'!U123</f>
        <v>4.666666666666667</v>
      </c>
      <c r="M137" s="64" t="str">
        <f>'RFM-Pivot'!V123</f>
        <v>Champions</v>
      </c>
    </row>
    <row r="138" spans="5:13" x14ac:dyDescent="0.25">
      <c r="E138" s="66" t="str">
        <v>C01301</v>
      </c>
      <c r="F138" s="67">
        <v>1.6666666666666667</v>
      </c>
      <c r="G138" s="68">
        <v>1.6666666666666667</v>
      </c>
      <c r="H138" s="64" t="str">
        <v>Lost Customers</v>
      </c>
      <c r="J138" s="66" t="str">
        <f>'RFM-Pivot'!S124</f>
        <v>C00189</v>
      </c>
      <c r="K138" s="67">
        <f>'RFM-Pivot'!T124</f>
        <v>5</v>
      </c>
      <c r="L138" s="68">
        <f>'RFM-Pivot'!U124</f>
        <v>5</v>
      </c>
      <c r="M138" s="64" t="str">
        <f>'RFM-Pivot'!V124</f>
        <v>Champions</v>
      </c>
    </row>
    <row r="139" spans="5:13" x14ac:dyDescent="0.25">
      <c r="E139" s="66" t="str">
        <v>C01310</v>
      </c>
      <c r="F139" s="67">
        <v>1.6666666666666667</v>
      </c>
      <c r="G139" s="68">
        <v>1.6666666666666667</v>
      </c>
      <c r="H139" s="64" t="str">
        <v>Lost Customers</v>
      </c>
      <c r="J139" s="66" t="str">
        <f>'RFM-Pivot'!S125</f>
        <v>C00191</v>
      </c>
      <c r="K139" s="67">
        <f>'RFM-Pivot'!T125</f>
        <v>3.6666666666666665</v>
      </c>
      <c r="L139" s="68">
        <f>'RFM-Pivot'!U125</f>
        <v>3.6666666666666665</v>
      </c>
      <c r="M139" s="64" t="str">
        <f>'RFM-Pivot'!V125</f>
        <v>Loyal or Potential Loyalists</v>
      </c>
    </row>
    <row r="140" spans="5:13" x14ac:dyDescent="0.25">
      <c r="E140" s="66" t="str">
        <v>C01321</v>
      </c>
      <c r="F140" s="67">
        <v>2</v>
      </c>
      <c r="G140" s="68">
        <v>2</v>
      </c>
      <c r="H140" s="64" t="str">
        <v>Lost Customers</v>
      </c>
      <c r="J140" s="66" t="str">
        <f>'RFM-Pivot'!S126</f>
        <v>C00193</v>
      </c>
      <c r="K140" s="67">
        <f>'RFM-Pivot'!T126</f>
        <v>2</v>
      </c>
      <c r="L140" s="68">
        <f>'RFM-Pivot'!U126</f>
        <v>2</v>
      </c>
      <c r="M140" s="64" t="str">
        <f>'RFM-Pivot'!V126</f>
        <v>Lost Customers</v>
      </c>
    </row>
    <row r="141" spans="5:13" x14ac:dyDescent="0.25">
      <c r="E141" s="66" t="str">
        <v>C01343</v>
      </c>
      <c r="F141" s="67">
        <v>2</v>
      </c>
      <c r="G141" s="68">
        <v>2</v>
      </c>
      <c r="H141" s="64" t="str">
        <v>Lost Customers</v>
      </c>
      <c r="J141" s="66" t="str">
        <f>'RFM-Pivot'!S127</f>
        <v>C00195</v>
      </c>
      <c r="K141" s="67">
        <f>'RFM-Pivot'!T127</f>
        <v>2.6666666666666665</v>
      </c>
      <c r="L141" s="68">
        <f>'RFM-Pivot'!U127</f>
        <v>2.6666666666666665</v>
      </c>
      <c r="M141" s="64" t="str">
        <f>'RFM-Pivot'!V127</f>
        <v>At Risk Customers</v>
      </c>
    </row>
    <row r="142" spans="5:13" x14ac:dyDescent="0.25">
      <c r="E142" s="66" t="str">
        <v>C01348</v>
      </c>
      <c r="F142" s="67">
        <v>2</v>
      </c>
      <c r="G142" s="68">
        <v>2</v>
      </c>
      <c r="H142" s="64" t="str">
        <v>Lost Customers</v>
      </c>
      <c r="J142" s="66" t="str">
        <f>'RFM-Pivot'!S128</f>
        <v>C00197</v>
      </c>
      <c r="K142" s="67">
        <f>'RFM-Pivot'!T128</f>
        <v>1.6666666666666667</v>
      </c>
      <c r="L142" s="68">
        <f>'RFM-Pivot'!U128</f>
        <v>1.6666666666666667</v>
      </c>
      <c r="M142" s="64" t="str">
        <f>'RFM-Pivot'!V128</f>
        <v>Lost Customers</v>
      </c>
    </row>
    <row r="143" spans="5:13" x14ac:dyDescent="0.25">
      <c r="E143" s="66" t="str">
        <v>C01353</v>
      </c>
      <c r="F143" s="67">
        <v>2</v>
      </c>
      <c r="G143" s="68">
        <v>2</v>
      </c>
      <c r="H143" s="64" t="str">
        <v>Lost Customers</v>
      </c>
      <c r="J143" s="66" t="str">
        <f>'RFM-Pivot'!S129</f>
        <v>C00199</v>
      </c>
      <c r="K143" s="67">
        <f>'RFM-Pivot'!T129</f>
        <v>2</v>
      </c>
      <c r="L143" s="68">
        <f>'RFM-Pivot'!U129</f>
        <v>2</v>
      </c>
      <c r="M143" s="64" t="str">
        <f>'RFM-Pivot'!V129</f>
        <v>Lost Customers</v>
      </c>
    </row>
    <row r="144" spans="5:13" x14ac:dyDescent="0.25">
      <c r="E144" s="66" t="str">
        <v>C01357</v>
      </c>
      <c r="F144" s="67">
        <v>2</v>
      </c>
      <c r="G144" s="68">
        <v>2</v>
      </c>
      <c r="H144" s="64" t="str">
        <v>Lost Customers</v>
      </c>
      <c r="J144" s="66" t="str">
        <f>'RFM-Pivot'!S130</f>
        <v>C00200</v>
      </c>
      <c r="K144" s="67">
        <f>'RFM-Pivot'!T130</f>
        <v>3</v>
      </c>
      <c r="L144" s="68">
        <f>'RFM-Pivot'!U130</f>
        <v>3</v>
      </c>
      <c r="M144" s="64" t="str">
        <f>'RFM-Pivot'!V130</f>
        <v>At Risk Customers</v>
      </c>
    </row>
    <row r="145" spans="5:13" x14ac:dyDescent="0.25">
      <c r="E145" s="66" t="str">
        <v>C01366</v>
      </c>
      <c r="F145" s="67">
        <v>2</v>
      </c>
      <c r="G145" s="68">
        <v>2</v>
      </c>
      <c r="H145" s="64" t="str">
        <v>Lost Customers</v>
      </c>
      <c r="J145" s="66" t="str">
        <f>'RFM-Pivot'!S131</f>
        <v>C00201</v>
      </c>
      <c r="K145" s="67">
        <f>'RFM-Pivot'!T131</f>
        <v>3.6666666666666665</v>
      </c>
      <c r="L145" s="68">
        <f>'RFM-Pivot'!U131</f>
        <v>3.6666666666666665</v>
      </c>
      <c r="M145" s="64" t="str">
        <f>'RFM-Pivot'!V131</f>
        <v>Loyal or Potential Loyalists</v>
      </c>
    </row>
    <row r="146" spans="5:13" x14ac:dyDescent="0.25">
      <c r="E146" s="66" t="str">
        <v>C01373</v>
      </c>
      <c r="F146" s="67">
        <v>2</v>
      </c>
      <c r="G146" s="68">
        <v>2</v>
      </c>
      <c r="H146" s="64" t="str">
        <v>Lost Customers</v>
      </c>
      <c r="J146" s="66" t="str">
        <f>'RFM-Pivot'!S132</f>
        <v>C00202</v>
      </c>
      <c r="K146" s="67">
        <f>'RFM-Pivot'!T132</f>
        <v>4.333333333333333</v>
      </c>
      <c r="L146" s="68">
        <f>'RFM-Pivot'!U132</f>
        <v>4.333333333333333</v>
      </c>
      <c r="M146" s="64" t="str">
        <f>'RFM-Pivot'!V132</f>
        <v>Champions</v>
      </c>
    </row>
    <row r="147" spans="5:13" x14ac:dyDescent="0.25">
      <c r="E147" s="66" t="str">
        <v>C01388</v>
      </c>
      <c r="F147" s="67">
        <v>2</v>
      </c>
      <c r="G147" s="68">
        <v>2</v>
      </c>
      <c r="H147" s="64" t="str">
        <v>Lost Customers</v>
      </c>
      <c r="J147" s="66" t="str">
        <f>'RFM-Pivot'!S133</f>
        <v>C00203</v>
      </c>
      <c r="K147" s="67">
        <f>'RFM-Pivot'!T133</f>
        <v>2.6666666666666665</v>
      </c>
      <c r="L147" s="68">
        <f>'RFM-Pivot'!U133</f>
        <v>2.6666666666666665</v>
      </c>
      <c r="M147" s="64" t="str">
        <f>'RFM-Pivot'!V133</f>
        <v>At Risk Customers</v>
      </c>
    </row>
    <row r="148" spans="5:13" x14ac:dyDescent="0.25">
      <c r="E148" s="66" t="str">
        <v>C01403</v>
      </c>
      <c r="F148" s="67">
        <v>2</v>
      </c>
      <c r="G148" s="68">
        <v>2</v>
      </c>
      <c r="H148" s="64" t="str">
        <v>Lost Customers</v>
      </c>
      <c r="J148" s="66" t="str">
        <f>'RFM-Pivot'!S134</f>
        <v>C00204</v>
      </c>
      <c r="K148" s="67">
        <f>'RFM-Pivot'!T134</f>
        <v>3.3333333333333335</v>
      </c>
      <c r="L148" s="68">
        <f>'RFM-Pivot'!U134</f>
        <v>3.3333333333333335</v>
      </c>
      <c r="M148" s="64" t="str">
        <f>'RFM-Pivot'!V134</f>
        <v>Loyal or Potential Loyalists</v>
      </c>
    </row>
    <row r="149" spans="5:13" x14ac:dyDescent="0.25">
      <c r="E149" s="66" t="str">
        <v>C01407</v>
      </c>
      <c r="F149" s="67">
        <v>1.6666666666666667</v>
      </c>
      <c r="G149" s="68">
        <v>1.6666666666666667</v>
      </c>
      <c r="H149" s="64" t="str">
        <v>Lost Customers</v>
      </c>
      <c r="J149" s="66" t="str">
        <f>'RFM-Pivot'!S135</f>
        <v>C00205</v>
      </c>
      <c r="K149" s="67">
        <f>'RFM-Pivot'!T135</f>
        <v>2.3333333333333335</v>
      </c>
      <c r="L149" s="68">
        <f>'RFM-Pivot'!U135</f>
        <v>2.3333333333333335</v>
      </c>
      <c r="M149" s="64" t="str">
        <f>'RFM-Pivot'!V135</f>
        <v>At Risk Customers</v>
      </c>
    </row>
    <row r="150" spans="5:13" x14ac:dyDescent="0.25">
      <c r="E150" s="66" t="str">
        <v>C01411</v>
      </c>
      <c r="F150" s="67">
        <v>1.6666666666666667</v>
      </c>
      <c r="G150" s="68">
        <v>1.6666666666666667</v>
      </c>
      <c r="H150" s="64" t="str">
        <v>Lost Customers</v>
      </c>
      <c r="J150" s="66" t="str">
        <f>'RFM-Pivot'!S136</f>
        <v>C00208</v>
      </c>
      <c r="K150" s="67">
        <f>'RFM-Pivot'!T136</f>
        <v>5</v>
      </c>
      <c r="L150" s="68">
        <f>'RFM-Pivot'!U136</f>
        <v>5</v>
      </c>
      <c r="M150" s="64" t="str">
        <f>'RFM-Pivot'!V136</f>
        <v>Champions</v>
      </c>
    </row>
    <row r="151" spans="5:13" x14ac:dyDescent="0.25">
      <c r="E151" s="66" t="str">
        <v>C01412</v>
      </c>
      <c r="F151" s="67">
        <v>2</v>
      </c>
      <c r="G151" s="68">
        <v>2</v>
      </c>
      <c r="H151" s="64" t="str">
        <v>Lost Customers</v>
      </c>
      <c r="J151" s="66" t="str">
        <f>'RFM-Pivot'!S137</f>
        <v>C00209</v>
      </c>
      <c r="K151" s="67">
        <f>'RFM-Pivot'!T137</f>
        <v>2.6666666666666665</v>
      </c>
      <c r="L151" s="68">
        <f>'RFM-Pivot'!U137</f>
        <v>2.6666666666666665</v>
      </c>
      <c r="M151" s="64" t="str">
        <f>'RFM-Pivot'!V137</f>
        <v>At Risk Customers</v>
      </c>
    </row>
    <row r="152" spans="5:13" x14ac:dyDescent="0.25">
      <c r="E152" s="66" t="str">
        <v>C01432</v>
      </c>
      <c r="F152" s="67">
        <v>2</v>
      </c>
      <c r="G152" s="68">
        <v>2</v>
      </c>
      <c r="H152" s="64" t="str">
        <v>Lost Customers</v>
      </c>
      <c r="J152" s="66" t="str">
        <f>'RFM-Pivot'!S138</f>
        <v>C00210</v>
      </c>
      <c r="K152" s="67">
        <f>'RFM-Pivot'!T138</f>
        <v>3.3333333333333335</v>
      </c>
      <c r="L152" s="68">
        <f>'RFM-Pivot'!U138</f>
        <v>3.3333333333333335</v>
      </c>
      <c r="M152" s="64" t="str">
        <f>'RFM-Pivot'!V138</f>
        <v>Loyal or Potential Loyalists</v>
      </c>
    </row>
    <row r="153" spans="5:13" x14ac:dyDescent="0.25">
      <c r="E153" s="66" t="str">
        <v>C01443</v>
      </c>
      <c r="F153" s="67">
        <v>2</v>
      </c>
      <c r="G153" s="68">
        <v>2</v>
      </c>
      <c r="H153" s="64" t="str">
        <v>Lost Customers</v>
      </c>
      <c r="J153" s="66" t="str">
        <f>'RFM-Pivot'!S139</f>
        <v>C00211</v>
      </c>
      <c r="K153" s="67">
        <f>'RFM-Pivot'!T139</f>
        <v>3</v>
      </c>
      <c r="L153" s="68">
        <f>'RFM-Pivot'!U139</f>
        <v>3</v>
      </c>
      <c r="M153" s="64" t="str">
        <f>'RFM-Pivot'!V139</f>
        <v>At Risk Customers</v>
      </c>
    </row>
    <row r="154" spans="5:13" x14ac:dyDescent="0.25">
      <c r="E154" s="66" t="str">
        <v>C01450</v>
      </c>
      <c r="F154" s="67">
        <v>1.6666666666666667</v>
      </c>
      <c r="G154" s="68">
        <v>1.6666666666666667</v>
      </c>
      <c r="H154" s="64" t="str">
        <v>Lost Customers</v>
      </c>
      <c r="J154" s="66" t="str">
        <f>'RFM-Pivot'!S140</f>
        <v>C00212</v>
      </c>
      <c r="K154" s="67">
        <f>'RFM-Pivot'!T140</f>
        <v>3</v>
      </c>
      <c r="L154" s="68">
        <f>'RFM-Pivot'!U140</f>
        <v>3</v>
      </c>
      <c r="M154" s="64" t="str">
        <f>'RFM-Pivot'!V140</f>
        <v>At Risk Customers</v>
      </c>
    </row>
    <row r="155" spans="5:13" x14ac:dyDescent="0.25">
      <c r="E155" s="66" t="str">
        <v>C01452</v>
      </c>
      <c r="F155" s="67">
        <v>2</v>
      </c>
      <c r="G155" s="68">
        <v>2</v>
      </c>
      <c r="H155" s="64" t="str">
        <v>Lost Customers</v>
      </c>
      <c r="J155" s="66" t="str">
        <f>'RFM-Pivot'!S141</f>
        <v>C00213</v>
      </c>
      <c r="K155" s="67">
        <f>'RFM-Pivot'!T141</f>
        <v>5</v>
      </c>
      <c r="L155" s="68">
        <f>'RFM-Pivot'!U141</f>
        <v>5</v>
      </c>
      <c r="M155" s="64" t="str">
        <f>'RFM-Pivot'!V141</f>
        <v>Champions</v>
      </c>
    </row>
    <row r="156" spans="5:13" x14ac:dyDescent="0.25">
      <c r="E156" s="66" t="str">
        <v>C01455</v>
      </c>
      <c r="F156" s="67">
        <v>2</v>
      </c>
      <c r="G156" s="68">
        <v>2</v>
      </c>
      <c r="H156" s="64" t="str">
        <v>Lost Customers</v>
      </c>
      <c r="J156" s="66" t="str">
        <f>'RFM-Pivot'!S142</f>
        <v>C00214</v>
      </c>
      <c r="K156" s="67">
        <f>'RFM-Pivot'!T142</f>
        <v>3.6666666666666665</v>
      </c>
      <c r="L156" s="68">
        <f>'RFM-Pivot'!U142</f>
        <v>3.6666666666666665</v>
      </c>
      <c r="M156" s="64" t="str">
        <f>'RFM-Pivot'!V142</f>
        <v>Loyal or Potential Loyalists</v>
      </c>
    </row>
    <row r="157" spans="5:13" x14ac:dyDescent="0.25">
      <c r="E157" s="66" t="str">
        <v>C01467</v>
      </c>
      <c r="F157" s="67">
        <v>1.6666666666666667</v>
      </c>
      <c r="G157" s="68">
        <v>1.6666666666666667</v>
      </c>
      <c r="H157" s="64" t="str">
        <v>Lost Customers</v>
      </c>
      <c r="J157" s="66" t="str">
        <f>'RFM-Pivot'!S143</f>
        <v>C00216</v>
      </c>
      <c r="K157" s="67">
        <f>'RFM-Pivot'!T143</f>
        <v>3</v>
      </c>
      <c r="L157" s="68">
        <f>'RFM-Pivot'!U143</f>
        <v>3</v>
      </c>
      <c r="M157" s="64" t="str">
        <f>'RFM-Pivot'!V143</f>
        <v>At Risk Customers</v>
      </c>
    </row>
    <row r="158" spans="5:13" x14ac:dyDescent="0.25">
      <c r="E158" s="66" t="str">
        <v>C01468</v>
      </c>
      <c r="F158" s="67">
        <v>2</v>
      </c>
      <c r="G158" s="68">
        <v>2</v>
      </c>
      <c r="H158" s="64" t="str">
        <v>Lost Customers</v>
      </c>
      <c r="J158" s="66" t="str">
        <f>'RFM-Pivot'!S144</f>
        <v>C00218</v>
      </c>
      <c r="K158" s="67">
        <f>'RFM-Pivot'!T144</f>
        <v>3.6666666666666665</v>
      </c>
      <c r="L158" s="68">
        <f>'RFM-Pivot'!U144</f>
        <v>3.6666666666666665</v>
      </c>
      <c r="M158" s="64" t="str">
        <f>'RFM-Pivot'!V144</f>
        <v>Loyal or Potential Loyalists</v>
      </c>
    </row>
    <row r="159" spans="5:13" x14ac:dyDescent="0.25">
      <c r="E159" s="66" t="str">
        <v>C01472</v>
      </c>
      <c r="F159" s="67">
        <v>1.6666666666666667</v>
      </c>
      <c r="G159" s="68">
        <v>1.6666666666666667</v>
      </c>
      <c r="H159" s="64" t="str">
        <v>Lost Customers</v>
      </c>
      <c r="J159" s="66" t="str">
        <f>'RFM-Pivot'!S145</f>
        <v>C00219</v>
      </c>
      <c r="K159" s="67">
        <f>'RFM-Pivot'!T145</f>
        <v>4</v>
      </c>
      <c r="L159" s="68">
        <f>'RFM-Pivot'!U145</f>
        <v>4</v>
      </c>
      <c r="M159" s="64" t="str">
        <f>'RFM-Pivot'!V145</f>
        <v>Loyal or Potential Loyalists</v>
      </c>
    </row>
    <row r="160" spans="5:13" x14ac:dyDescent="0.25">
      <c r="E160" s="66" t="str">
        <v>C01483</v>
      </c>
      <c r="F160" s="67">
        <v>2</v>
      </c>
      <c r="G160" s="68">
        <v>2</v>
      </c>
      <c r="H160" s="64" t="str">
        <v>Lost Customers</v>
      </c>
      <c r="J160" s="66" t="str">
        <f>'RFM-Pivot'!S146</f>
        <v>C00220</v>
      </c>
      <c r="K160" s="67">
        <f>'RFM-Pivot'!T146</f>
        <v>2.6666666666666665</v>
      </c>
      <c r="L160" s="68">
        <f>'RFM-Pivot'!U146</f>
        <v>2.6666666666666665</v>
      </c>
      <c r="M160" s="64" t="str">
        <f>'RFM-Pivot'!V146</f>
        <v>At Risk Customers</v>
      </c>
    </row>
    <row r="161" spans="5:13" x14ac:dyDescent="0.25">
      <c r="E161" s="66" t="str">
        <v>C01489</v>
      </c>
      <c r="F161" s="67">
        <v>1.6666666666666667</v>
      </c>
      <c r="G161" s="68">
        <v>1.6666666666666667</v>
      </c>
      <c r="H161" s="64" t="str">
        <v>Lost Customers</v>
      </c>
      <c r="J161" s="66" t="str">
        <f>'RFM-Pivot'!S147</f>
        <v>C00222</v>
      </c>
      <c r="K161" s="67">
        <f>'RFM-Pivot'!T147</f>
        <v>2</v>
      </c>
      <c r="L161" s="68">
        <f>'RFM-Pivot'!U147</f>
        <v>2</v>
      </c>
      <c r="M161" s="64" t="str">
        <f>'RFM-Pivot'!V147</f>
        <v>Lost Customers</v>
      </c>
    </row>
    <row r="162" spans="5:13" x14ac:dyDescent="0.25">
      <c r="E162" s="66" t="str">
        <v>C01494</v>
      </c>
      <c r="F162" s="67">
        <v>2</v>
      </c>
      <c r="G162" s="68">
        <v>2</v>
      </c>
      <c r="H162" s="64" t="str">
        <v>Lost Customers</v>
      </c>
      <c r="J162" s="66" t="str">
        <f>'RFM-Pivot'!S148</f>
        <v>C00226</v>
      </c>
      <c r="K162" s="67">
        <f>'RFM-Pivot'!T148</f>
        <v>5</v>
      </c>
      <c r="L162" s="68">
        <f>'RFM-Pivot'!U148</f>
        <v>5</v>
      </c>
      <c r="M162" s="64" t="str">
        <f>'RFM-Pivot'!V148</f>
        <v>Champions</v>
      </c>
    </row>
    <row r="163" spans="5:13" x14ac:dyDescent="0.25">
      <c r="E163" s="66" t="str">
        <v>C01515</v>
      </c>
      <c r="F163" s="67">
        <v>2</v>
      </c>
      <c r="G163" s="68">
        <v>2</v>
      </c>
      <c r="H163" s="64" t="str">
        <v>Lost Customers</v>
      </c>
      <c r="J163" s="66" t="str">
        <f>'RFM-Pivot'!S149</f>
        <v>C00230</v>
      </c>
      <c r="K163" s="67">
        <f>'RFM-Pivot'!T149</f>
        <v>3</v>
      </c>
      <c r="L163" s="68">
        <f>'RFM-Pivot'!U149</f>
        <v>3</v>
      </c>
      <c r="M163" s="64" t="str">
        <f>'RFM-Pivot'!V149</f>
        <v>At Risk Customers</v>
      </c>
    </row>
    <row r="164" spans="5:13" x14ac:dyDescent="0.25">
      <c r="E164" s="66" t="str">
        <v>C01528</v>
      </c>
      <c r="F164" s="67">
        <v>2</v>
      </c>
      <c r="G164" s="68">
        <v>2</v>
      </c>
      <c r="H164" s="64" t="str">
        <v>Lost Customers</v>
      </c>
      <c r="J164" s="66" t="str">
        <f>'RFM-Pivot'!S150</f>
        <v>C00231</v>
      </c>
      <c r="K164" s="67">
        <f>'RFM-Pivot'!T150</f>
        <v>2.3333333333333335</v>
      </c>
      <c r="L164" s="68">
        <f>'RFM-Pivot'!U150</f>
        <v>2.3333333333333335</v>
      </c>
      <c r="M164" s="64" t="str">
        <f>'RFM-Pivot'!V150</f>
        <v>At Risk Customers</v>
      </c>
    </row>
    <row r="165" spans="5:13" x14ac:dyDescent="0.25">
      <c r="E165" s="66" t="str">
        <v>C01542</v>
      </c>
      <c r="F165" s="67">
        <v>1.6666666666666667</v>
      </c>
      <c r="G165" s="68">
        <v>1.6666666666666667</v>
      </c>
      <c r="H165" s="64" t="str">
        <v>Lost Customers</v>
      </c>
      <c r="J165" s="66" t="str">
        <f>'RFM-Pivot'!S151</f>
        <v>C00234</v>
      </c>
      <c r="K165" s="67">
        <f>'RFM-Pivot'!T151</f>
        <v>2</v>
      </c>
      <c r="L165" s="68">
        <f>'RFM-Pivot'!U151</f>
        <v>2</v>
      </c>
      <c r="M165" s="64" t="str">
        <f>'RFM-Pivot'!V151</f>
        <v>Lost Customers</v>
      </c>
    </row>
    <row r="166" spans="5:13" x14ac:dyDescent="0.25">
      <c r="E166" s="66" t="str">
        <v>C01555</v>
      </c>
      <c r="F166" s="67">
        <v>2</v>
      </c>
      <c r="G166" s="68">
        <v>2</v>
      </c>
      <c r="H166" s="64" t="str">
        <v>Lost Customers</v>
      </c>
      <c r="J166" s="66" t="str">
        <f>'RFM-Pivot'!S152</f>
        <v>C00237</v>
      </c>
      <c r="K166" s="67">
        <f>'RFM-Pivot'!T152</f>
        <v>5</v>
      </c>
      <c r="L166" s="68">
        <f>'RFM-Pivot'!U152</f>
        <v>5</v>
      </c>
      <c r="M166" s="64" t="str">
        <f>'RFM-Pivot'!V152</f>
        <v>Champions</v>
      </c>
    </row>
    <row r="167" spans="5:13" x14ac:dyDescent="0.25">
      <c r="E167" s="66" t="str">
        <v>C01556</v>
      </c>
      <c r="F167" s="67">
        <v>2</v>
      </c>
      <c r="G167" s="68">
        <v>2</v>
      </c>
      <c r="H167" s="64" t="str">
        <v>Lost Customers</v>
      </c>
      <c r="J167" s="66" t="str">
        <f>'RFM-Pivot'!S153</f>
        <v>C00238</v>
      </c>
      <c r="K167" s="67">
        <f>'RFM-Pivot'!T153</f>
        <v>3</v>
      </c>
      <c r="L167" s="68">
        <f>'RFM-Pivot'!U153</f>
        <v>3</v>
      </c>
      <c r="M167" s="64" t="str">
        <f>'RFM-Pivot'!V153</f>
        <v>At Risk Customers</v>
      </c>
    </row>
    <row r="168" spans="5:13" x14ac:dyDescent="0.25">
      <c r="E168" s="66" t="str">
        <v>C01569</v>
      </c>
      <c r="F168" s="67">
        <v>1.6666666666666667</v>
      </c>
      <c r="G168" s="68">
        <v>1.6666666666666667</v>
      </c>
      <c r="H168" s="64" t="str">
        <v>Lost Customers</v>
      </c>
      <c r="J168" s="66" t="str">
        <f>'RFM-Pivot'!S154</f>
        <v>C00242</v>
      </c>
      <c r="K168" s="67">
        <f>'RFM-Pivot'!T154</f>
        <v>3.3333333333333335</v>
      </c>
      <c r="L168" s="68">
        <f>'RFM-Pivot'!U154</f>
        <v>3.3333333333333335</v>
      </c>
      <c r="M168" s="64" t="str">
        <f>'RFM-Pivot'!V154</f>
        <v>Loyal or Potential Loyalists</v>
      </c>
    </row>
    <row r="169" spans="5:13" x14ac:dyDescent="0.25">
      <c r="E169" s="66" t="str">
        <v>C01588</v>
      </c>
      <c r="F169" s="67">
        <v>2</v>
      </c>
      <c r="G169" s="68">
        <v>2</v>
      </c>
      <c r="H169" s="64" t="str">
        <v>Lost Customers</v>
      </c>
      <c r="J169" s="66" t="str">
        <f>'RFM-Pivot'!S155</f>
        <v>C00245</v>
      </c>
      <c r="K169" s="67">
        <f>'RFM-Pivot'!T155</f>
        <v>1.6666666666666667</v>
      </c>
      <c r="L169" s="68">
        <f>'RFM-Pivot'!U155</f>
        <v>1.6666666666666667</v>
      </c>
      <c r="M169" s="64" t="str">
        <f>'RFM-Pivot'!V155</f>
        <v>Lost Customers</v>
      </c>
    </row>
    <row r="170" spans="5:13" x14ac:dyDescent="0.25">
      <c r="E170" s="66" t="str">
        <v>C01590</v>
      </c>
      <c r="F170" s="67">
        <v>2</v>
      </c>
      <c r="G170" s="68">
        <v>2</v>
      </c>
      <c r="H170" s="64" t="str">
        <v>Lost Customers</v>
      </c>
      <c r="J170" s="66" t="str">
        <f>'RFM-Pivot'!S156</f>
        <v>C00246</v>
      </c>
      <c r="K170" s="67">
        <f>'RFM-Pivot'!T156</f>
        <v>2.3333333333333335</v>
      </c>
      <c r="L170" s="68">
        <f>'RFM-Pivot'!U156</f>
        <v>2.3333333333333335</v>
      </c>
      <c r="M170" s="64" t="str">
        <f>'RFM-Pivot'!V156</f>
        <v>At Risk Customers</v>
      </c>
    </row>
    <row r="171" spans="5:13" x14ac:dyDescent="0.25">
      <c r="E171" s="66" t="str">
        <v>C01605</v>
      </c>
      <c r="F171" s="67">
        <v>1.6666666666666667</v>
      </c>
      <c r="G171" s="68">
        <v>1.6666666666666667</v>
      </c>
      <c r="H171" s="64" t="str">
        <v>Lost Customers</v>
      </c>
      <c r="J171" s="66" t="str">
        <f>'RFM-Pivot'!S157</f>
        <v>C00248</v>
      </c>
      <c r="K171" s="67">
        <f>'RFM-Pivot'!T157</f>
        <v>2.3333333333333335</v>
      </c>
      <c r="L171" s="68">
        <f>'RFM-Pivot'!U157</f>
        <v>2.3333333333333335</v>
      </c>
      <c r="M171" s="64" t="str">
        <f>'RFM-Pivot'!V157</f>
        <v>At Risk Customers</v>
      </c>
    </row>
    <row r="172" spans="5:13" x14ac:dyDescent="0.25">
      <c r="E172" s="66" t="str">
        <v>C01614</v>
      </c>
      <c r="F172" s="67">
        <v>1.6666666666666667</v>
      </c>
      <c r="G172" s="68">
        <v>1.6666666666666667</v>
      </c>
      <c r="H172" s="64" t="str">
        <v>Lost Customers</v>
      </c>
      <c r="J172" s="66" t="str">
        <f>'RFM-Pivot'!S158</f>
        <v>C00250</v>
      </c>
      <c r="K172" s="67">
        <f>'RFM-Pivot'!T158</f>
        <v>2.6666666666666665</v>
      </c>
      <c r="L172" s="68">
        <f>'RFM-Pivot'!U158</f>
        <v>2.6666666666666665</v>
      </c>
      <c r="M172" s="64" t="str">
        <f>'RFM-Pivot'!V158</f>
        <v>At Risk Customers</v>
      </c>
    </row>
    <row r="173" spans="5:13" x14ac:dyDescent="0.25">
      <c r="E173" s="66" t="str">
        <v>C01627</v>
      </c>
      <c r="F173" s="67">
        <v>2</v>
      </c>
      <c r="G173" s="68">
        <v>2</v>
      </c>
      <c r="H173" s="64" t="str">
        <v>Lost Customers</v>
      </c>
      <c r="J173" s="66" t="str">
        <f>'RFM-Pivot'!S159</f>
        <v>C00252</v>
      </c>
      <c r="K173" s="67">
        <f>'RFM-Pivot'!T159</f>
        <v>3.3333333333333335</v>
      </c>
      <c r="L173" s="68">
        <f>'RFM-Pivot'!U159</f>
        <v>3.3333333333333335</v>
      </c>
      <c r="M173" s="64" t="str">
        <f>'RFM-Pivot'!V159</f>
        <v>Loyal or Potential Loyalists</v>
      </c>
    </row>
    <row r="174" spans="5:13" x14ac:dyDescent="0.25">
      <c r="E174" s="66" t="str">
        <v>C01634</v>
      </c>
      <c r="F174" s="67">
        <v>1.6666666666666667</v>
      </c>
      <c r="G174" s="68">
        <v>1.6666666666666667</v>
      </c>
      <c r="H174" s="64" t="str">
        <v>Lost Customers</v>
      </c>
      <c r="J174" s="66" t="str">
        <f>'RFM-Pivot'!S160</f>
        <v>C00253</v>
      </c>
      <c r="K174" s="67">
        <f>'RFM-Pivot'!T160</f>
        <v>3.6666666666666665</v>
      </c>
      <c r="L174" s="68">
        <f>'RFM-Pivot'!U160</f>
        <v>3.6666666666666665</v>
      </c>
      <c r="M174" s="64" t="str">
        <f>'RFM-Pivot'!V160</f>
        <v>Loyal or Potential Loyalists</v>
      </c>
    </row>
    <row r="175" spans="5:13" x14ac:dyDescent="0.25">
      <c r="E175" s="66" t="str">
        <v>C01638</v>
      </c>
      <c r="F175" s="67">
        <v>2</v>
      </c>
      <c r="G175" s="68">
        <v>2</v>
      </c>
      <c r="H175" s="64" t="str">
        <v>Lost Customers</v>
      </c>
      <c r="J175" s="66" t="str">
        <f>'RFM-Pivot'!S161</f>
        <v>C00254</v>
      </c>
      <c r="K175" s="67">
        <f>'RFM-Pivot'!T161</f>
        <v>2.3333333333333335</v>
      </c>
      <c r="L175" s="68">
        <f>'RFM-Pivot'!U161</f>
        <v>2.3333333333333335</v>
      </c>
      <c r="M175" s="64" t="str">
        <f>'RFM-Pivot'!V161</f>
        <v>At Risk Customers</v>
      </c>
    </row>
    <row r="176" spans="5:13" x14ac:dyDescent="0.25">
      <c r="E176" s="66" t="str">
        <v>C01639</v>
      </c>
      <c r="F176" s="67">
        <v>2</v>
      </c>
      <c r="G176" s="68">
        <v>2</v>
      </c>
      <c r="H176" s="64" t="str">
        <v>Lost Customers</v>
      </c>
      <c r="J176" s="66" t="str">
        <f>'RFM-Pivot'!S162</f>
        <v>C00257</v>
      </c>
      <c r="K176" s="67">
        <f>'RFM-Pivot'!T162</f>
        <v>2.6666666666666665</v>
      </c>
      <c r="L176" s="68">
        <f>'RFM-Pivot'!U162</f>
        <v>2.6666666666666665</v>
      </c>
      <c r="M176" s="64" t="str">
        <f>'RFM-Pivot'!V162</f>
        <v>At Risk Customers</v>
      </c>
    </row>
    <row r="177" spans="5:13" x14ac:dyDescent="0.25">
      <c r="E177" s="66" t="str">
        <v>C01662</v>
      </c>
      <c r="F177" s="67">
        <v>2</v>
      </c>
      <c r="G177" s="68">
        <v>2</v>
      </c>
      <c r="H177" s="64" t="str">
        <v>Lost Customers</v>
      </c>
      <c r="J177" s="66" t="str">
        <f>'RFM-Pivot'!S163</f>
        <v>C00261</v>
      </c>
      <c r="K177" s="67">
        <f>'RFM-Pivot'!T163</f>
        <v>4</v>
      </c>
      <c r="L177" s="68">
        <f>'RFM-Pivot'!U163</f>
        <v>4</v>
      </c>
      <c r="M177" s="64" t="str">
        <f>'RFM-Pivot'!V163</f>
        <v>Loyal or Potential Loyalists</v>
      </c>
    </row>
    <row r="178" spans="5:13" x14ac:dyDescent="0.25">
      <c r="E178" s="66" t="str">
        <v>C01665</v>
      </c>
      <c r="F178" s="67">
        <v>1.6666666666666667</v>
      </c>
      <c r="G178" s="68">
        <v>1.6666666666666667</v>
      </c>
      <c r="H178" s="64" t="str">
        <v>Lost Customers</v>
      </c>
      <c r="J178" s="66" t="str">
        <f>'RFM-Pivot'!S164</f>
        <v>C00263</v>
      </c>
      <c r="K178" s="67">
        <f>'RFM-Pivot'!T164</f>
        <v>4.666666666666667</v>
      </c>
      <c r="L178" s="68">
        <f>'RFM-Pivot'!U164</f>
        <v>4.666666666666667</v>
      </c>
      <c r="M178" s="64" t="str">
        <f>'RFM-Pivot'!V164</f>
        <v>Champions</v>
      </c>
    </row>
    <row r="179" spans="5:13" x14ac:dyDescent="0.25">
      <c r="E179" s="66" t="str">
        <v>C01667</v>
      </c>
      <c r="F179" s="67">
        <v>2</v>
      </c>
      <c r="G179" s="68">
        <v>2</v>
      </c>
      <c r="H179" s="64" t="str">
        <v>Lost Customers</v>
      </c>
      <c r="J179" s="66" t="str">
        <f>'RFM-Pivot'!S165</f>
        <v>C00266</v>
      </c>
      <c r="K179" s="67">
        <f>'RFM-Pivot'!T165</f>
        <v>3.6666666666666665</v>
      </c>
      <c r="L179" s="68">
        <f>'RFM-Pivot'!U165</f>
        <v>3.6666666666666665</v>
      </c>
      <c r="M179" s="64" t="str">
        <f>'RFM-Pivot'!V165</f>
        <v>Loyal or Potential Loyalists</v>
      </c>
    </row>
    <row r="180" spans="5:13" x14ac:dyDescent="0.25">
      <c r="E180" s="66" t="str">
        <v>C01679</v>
      </c>
      <c r="F180" s="67">
        <v>2</v>
      </c>
      <c r="G180" s="68">
        <v>2</v>
      </c>
      <c r="H180" s="64" t="str">
        <v>Lost Customers</v>
      </c>
      <c r="J180" s="66" t="str">
        <f>'RFM-Pivot'!S166</f>
        <v>C00268</v>
      </c>
      <c r="K180" s="67">
        <f>'RFM-Pivot'!T166</f>
        <v>2</v>
      </c>
      <c r="L180" s="68">
        <f>'RFM-Pivot'!U166</f>
        <v>2</v>
      </c>
      <c r="M180" s="64" t="str">
        <f>'RFM-Pivot'!V166</f>
        <v>Lost Customers</v>
      </c>
    </row>
    <row r="181" spans="5:13" x14ac:dyDescent="0.25">
      <c r="E181" s="66" t="str">
        <v>C01696</v>
      </c>
      <c r="F181" s="67">
        <v>1.6666666666666667</v>
      </c>
      <c r="G181" s="68">
        <v>1.6666666666666667</v>
      </c>
      <c r="H181" s="64" t="str">
        <v>Lost Customers</v>
      </c>
      <c r="J181" s="66" t="str">
        <f>'RFM-Pivot'!S167</f>
        <v>C00269</v>
      </c>
      <c r="K181" s="67">
        <f>'RFM-Pivot'!T167</f>
        <v>3</v>
      </c>
      <c r="L181" s="68">
        <f>'RFM-Pivot'!U167</f>
        <v>3</v>
      </c>
      <c r="M181" s="64" t="str">
        <f>'RFM-Pivot'!V167</f>
        <v>At Risk Customers</v>
      </c>
    </row>
    <row r="182" spans="5:13" x14ac:dyDescent="0.25">
      <c r="E182" s="66" t="str">
        <v>C01721</v>
      </c>
      <c r="F182" s="67">
        <v>1.6666666666666667</v>
      </c>
      <c r="G182" s="68">
        <v>1.6666666666666667</v>
      </c>
      <c r="H182" s="64" t="str">
        <v>Lost Customers</v>
      </c>
      <c r="J182" s="66" t="str">
        <f>'RFM-Pivot'!S168</f>
        <v>C00270</v>
      </c>
      <c r="K182" s="67">
        <f>'RFM-Pivot'!T168</f>
        <v>3.3333333333333335</v>
      </c>
      <c r="L182" s="68">
        <f>'RFM-Pivot'!U168</f>
        <v>3.3333333333333335</v>
      </c>
      <c r="M182" s="64" t="str">
        <f>'RFM-Pivot'!V168</f>
        <v>Loyal or Potential Loyalists</v>
      </c>
    </row>
    <row r="183" spans="5:13" x14ac:dyDescent="0.25">
      <c r="E183" s="66" t="str">
        <v>C01726</v>
      </c>
      <c r="F183" s="67">
        <v>1.6666666666666667</v>
      </c>
      <c r="G183" s="68">
        <v>1.6666666666666667</v>
      </c>
      <c r="H183" s="64" t="str">
        <v>Lost Customers</v>
      </c>
      <c r="J183" s="66" t="str">
        <f>'RFM-Pivot'!S169</f>
        <v>C00273</v>
      </c>
      <c r="K183" s="67">
        <f>'RFM-Pivot'!T169</f>
        <v>3.3333333333333335</v>
      </c>
      <c r="L183" s="68">
        <f>'RFM-Pivot'!U169</f>
        <v>3.3333333333333335</v>
      </c>
      <c r="M183" s="64" t="str">
        <f>'RFM-Pivot'!V169</f>
        <v>Loyal or Potential Loyalists</v>
      </c>
    </row>
    <row r="184" spans="5:13" x14ac:dyDescent="0.25">
      <c r="E184" s="66" t="str">
        <v>C01759</v>
      </c>
      <c r="F184" s="67">
        <v>1.6666666666666667</v>
      </c>
      <c r="G184" s="68">
        <v>1.6666666666666667</v>
      </c>
      <c r="H184" s="64" t="str">
        <v>Lost Customers</v>
      </c>
      <c r="J184" s="66" t="str">
        <f>'RFM-Pivot'!S170</f>
        <v>C00275</v>
      </c>
      <c r="K184" s="67">
        <f>'RFM-Pivot'!T170</f>
        <v>1.6666666666666667</v>
      </c>
      <c r="L184" s="68">
        <f>'RFM-Pivot'!U170</f>
        <v>1.6666666666666667</v>
      </c>
      <c r="M184" s="64" t="str">
        <f>'RFM-Pivot'!V170</f>
        <v>Lost Customers</v>
      </c>
    </row>
    <row r="185" spans="5:13" x14ac:dyDescent="0.25">
      <c r="E185" s="66" t="str">
        <v>C01766</v>
      </c>
      <c r="F185" s="67">
        <v>1.6666666666666667</v>
      </c>
      <c r="G185" s="68">
        <v>1.6666666666666667</v>
      </c>
      <c r="H185" s="64" t="str">
        <v>Lost Customers</v>
      </c>
      <c r="J185" s="66" t="str">
        <f>'RFM-Pivot'!S171</f>
        <v>C00276</v>
      </c>
      <c r="K185" s="67">
        <f>'RFM-Pivot'!T171</f>
        <v>4.666666666666667</v>
      </c>
      <c r="L185" s="68">
        <f>'RFM-Pivot'!U171</f>
        <v>4.666666666666667</v>
      </c>
      <c r="M185" s="64" t="str">
        <f>'RFM-Pivot'!V171</f>
        <v>Champions</v>
      </c>
    </row>
    <row r="186" spans="5:13" x14ac:dyDescent="0.25">
      <c r="E186" s="66" t="str">
        <v>C01777</v>
      </c>
      <c r="F186" s="67">
        <v>1.6666666666666667</v>
      </c>
      <c r="G186" s="68">
        <v>1.6666666666666667</v>
      </c>
      <c r="H186" s="64" t="str">
        <v>Lost Customers</v>
      </c>
      <c r="J186" s="66" t="str">
        <f>'RFM-Pivot'!S172</f>
        <v>C00278</v>
      </c>
      <c r="K186" s="67">
        <f>'RFM-Pivot'!T172</f>
        <v>2.3333333333333335</v>
      </c>
      <c r="L186" s="68">
        <f>'RFM-Pivot'!U172</f>
        <v>2.3333333333333335</v>
      </c>
      <c r="M186" s="64" t="str">
        <f>'RFM-Pivot'!V172</f>
        <v>At Risk Customers</v>
      </c>
    </row>
    <row r="187" spans="5:13" x14ac:dyDescent="0.25">
      <c r="E187" s="66" t="str">
        <v>C01784</v>
      </c>
      <c r="F187" s="67">
        <v>1.6666666666666667</v>
      </c>
      <c r="G187" s="68">
        <v>1.6666666666666667</v>
      </c>
      <c r="H187" s="64" t="str">
        <v>Lost Customers</v>
      </c>
      <c r="J187" s="66" t="str">
        <f>'RFM-Pivot'!S173</f>
        <v>C00280</v>
      </c>
      <c r="K187" s="67">
        <f>'RFM-Pivot'!T173</f>
        <v>3</v>
      </c>
      <c r="L187" s="68">
        <f>'RFM-Pivot'!U173</f>
        <v>3</v>
      </c>
      <c r="M187" s="64" t="str">
        <f>'RFM-Pivot'!V173</f>
        <v>At Risk Customers</v>
      </c>
    </row>
    <row r="188" spans="5:13" x14ac:dyDescent="0.25">
      <c r="E188" s="66" t="str">
        <v>C01819</v>
      </c>
      <c r="F188" s="67">
        <v>1.6666666666666667</v>
      </c>
      <c r="G188" s="68">
        <v>1.6666666666666667</v>
      </c>
      <c r="H188" s="64" t="str">
        <v>Lost Customers</v>
      </c>
      <c r="J188" s="66" t="str">
        <f>'RFM-Pivot'!S174</f>
        <v>C00281</v>
      </c>
      <c r="K188" s="67">
        <f>'RFM-Pivot'!T174</f>
        <v>4.333333333333333</v>
      </c>
      <c r="L188" s="68">
        <f>'RFM-Pivot'!U174</f>
        <v>4.333333333333333</v>
      </c>
      <c r="M188" s="64" t="str">
        <f>'RFM-Pivot'!V174</f>
        <v>Champions</v>
      </c>
    </row>
    <row r="189" spans="5:13" x14ac:dyDescent="0.25">
      <c r="E189" s="66" t="str">
        <v>C01831</v>
      </c>
      <c r="F189" s="67">
        <v>1.6666666666666667</v>
      </c>
      <c r="G189" s="68">
        <v>1.6666666666666667</v>
      </c>
      <c r="H189" s="64" t="str">
        <v>Lost Customers</v>
      </c>
      <c r="J189" s="66" t="str">
        <f>'RFM-Pivot'!S175</f>
        <v>C00282</v>
      </c>
      <c r="K189" s="67">
        <f>'RFM-Pivot'!T175</f>
        <v>3</v>
      </c>
      <c r="L189" s="68">
        <f>'RFM-Pivot'!U175</f>
        <v>3</v>
      </c>
      <c r="M189" s="64" t="str">
        <f>'RFM-Pivot'!V175</f>
        <v>At Risk Customers</v>
      </c>
    </row>
    <row r="190" spans="5:13" x14ac:dyDescent="0.25">
      <c r="E190" s="66" t="str">
        <v>C01832</v>
      </c>
      <c r="F190" s="67">
        <v>2</v>
      </c>
      <c r="G190" s="68">
        <v>2</v>
      </c>
      <c r="H190" s="64" t="str">
        <v>Lost Customers</v>
      </c>
      <c r="J190" s="66" t="str">
        <f>'RFM-Pivot'!S176</f>
        <v>C00285</v>
      </c>
      <c r="K190" s="67">
        <f>'RFM-Pivot'!T176</f>
        <v>3.3333333333333335</v>
      </c>
      <c r="L190" s="68">
        <f>'RFM-Pivot'!U176</f>
        <v>3.3333333333333335</v>
      </c>
      <c r="M190" s="64" t="str">
        <f>'RFM-Pivot'!V176</f>
        <v>Loyal or Potential Loyalists</v>
      </c>
    </row>
    <row r="191" spans="5:13" x14ac:dyDescent="0.25">
      <c r="E191" s="66" t="str">
        <v>C01842</v>
      </c>
      <c r="F191" s="67">
        <v>2</v>
      </c>
      <c r="G191" s="68">
        <v>2</v>
      </c>
      <c r="H191" s="64" t="str">
        <v>Lost Customers</v>
      </c>
      <c r="J191" s="66" t="str">
        <f>'RFM-Pivot'!S177</f>
        <v>C00287</v>
      </c>
      <c r="K191" s="67">
        <f>'RFM-Pivot'!T177</f>
        <v>1.6666666666666667</v>
      </c>
      <c r="L191" s="68">
        <f>'RFM-Pivot'!U177</f>
        <v>1.6666666666666667</v>
      </c>
      <c r="M191" s="64" t="str">
        <f>'RFM-Pivot'!V177</f>
        <v>Lost Customers</v>
      </c>
    </row>
    <row r="192" spans="5:13" x14ac:dyDescent="0.25">
      <c r="E192" s="66" t="str">
        <v>C01862</v>
      </c>
      <c r="F192" s="67">
        <v>1.6666666666666667</v>
      </c>
      <c r="G192" s="68">
        <v>1.6666666666666667</v>
      </c>
      <c r="H192" s="64" t="str">
        <v>Lost Customers</v>
      </c>
      <c r="J192" s="66" t="str">
        <f>'RFM-Pivot'!S178</f>
        <v>C00288</v>
      </c>
      <c r="K192" s="67">
        <f>'RFM-Pivot'!T178</f>
        <v>2</v>
      </c>
      <c r="L192" s="68">
        <f>'RFM-Pivot'!U178</f>
        <v>2</v>
      </c>
      <c r="M192" s="64" t="str">
        <f>'RFM-Pivot'!V178</f>
        <v>Lost Customers</v>
      </c>
    </row>
    <row r="193" spans="5:13" x14ac:dyDescent="0.25">
      <c r="E193" s="66" t="str">
        <v>C01868</v>
      </c>
      <c r="F193" s="67">
        <v>1.6666666666666667</v>
      </c>
      <c r="G193" s="68">
        <v>1.6666666666666667</v>
      </c>
      <c r="H193" s="64" t="str">
        <v>Lost Customers</v>
      </c>
      <c r="J193" s="66" t="str">
        <f>'RFM-Pivot'!S179</f>
        <v>C00289</v>
      </c>
      <c r="K193" s="67">
        <f>'RFM-Pivot'!T179</f>
        <v>2.3333333333333335</v>
      </c>
      <c r="L193" s="68">
        <f>'RFM-Pivot'!U179</f>
        <v>2.3333333333333335</v>
      </c>
      <c r="M193" s="64" t="str">
        <f>'RFM-Pivot'!V179</f>
        <v>At Risk Customers</v>
      </c>
    </row>
    <row r="194" spans="5:13" x14ac:dyDescent="0.25">
      <c r="E194" s="66" t="str">
        <v>C01880</v>
      </c>
      <c r="F194" s="67">
        <v>2</v>
      </c>
      <c r="G194" s="68">
        <v>2</v>
      </c>
      <c r="H194" s="64" t="str">
        <v>Lost Customers</v>
      </c>
      <c r="J194" s="66" t="str">
        <f>'RFM-Pivot'!S180</f>
        <v>C00290</v>
      </c>
      <c r="K194" s="67">
        <f>'RFM-Pivot'!T180</f>
        <v>4</v>
      </c>
      <c r="L194" s="68">
        <f>'RFM-Pivot'!U180</f>
        <v>4</v>
      </c>
      <c r="M194" s="64" t="str">
        <f>'RFM-Pivot'!V180</f>
        <v>Loyal or Potential Loyalists</v>
      </c>
    </row>
    <row r="195" spans="5:13" x14ac:dyDescent="0.25">
      <c r="E195" s="66" t="str">
        <v>C01886</v>
      </c>
      <c r="F195" s="67">
        <v>2</v>
      </c>
      <c r="G195" s="68">
        <v>2</v>
      </c>
      <c r="H195" s="64" t="str">
        <v>Lost Customers</v>
      </c>
      <c r="J195" s="66" t="str">
        <f>'RFM-Pivot'!S181</f>
        <v>C00292</v>
      </c>
      <c r="K195" s="67">
        <f>'RFM-Pivot'!T181</f>
        <v>2.6666666666666665</v>
      </c>
      <c r="L195" s="68">
        <f>'RFM-Pivot'!U181</f>
        <v>2.6666666666666665</v>
      </c>
      <c r="M195" s="64" t="str">
        <f>'RFM-Pivot'!V181</f>
        <v>At Risk Customers</v>
      </c>
    </row>
    <row r="196" spans="5:13" x14ac:dyDescent="0.25">
      <c r="E196" s="66" t="str">
        <v>C01887</v>
      </c>
      <c r="F196" s="67">
        <v>2</v>
      </c>
      <c r="G196" s="68">
        <v>2</v>
      </c>
      <c r="H196" s="64" t="str">
        <v>Lost Customers</v>
      </c>
      <c r="J196" s="66" t="str">
        <f>'RFM-Pivot'!S182</f>
        <v>C00293</v>
      </c>
      <c r="K196" s="67">
        <f>'RFM-Pivot'!T182</f>
        <v>2</v>
      </c>
      <c r="L196" s="68">
        <f>'RFM-Pivot'!U182</f>
        <v>2</v>
      </c>
      <c r="M196" s="64" t="str">
        <f>'RFM-Pivot'!V182</f>
        <v>Lost Customers</v>
      </c>
    </row>
    <row r="197" spans="5:13" x14ac:dyDescent="0.25">
      <c r="E197" s="66" t="str">
        <v>C01900</v>
      </c>
      <c r="F197" s="67">
        <v>2</v>
      </c>
      <c r="G197" s="68">
        <v>2</v>
      </c>
      <c r="H197" s="64" t="str">
        <v>Lost Customers</v>
      </c>
      <c r="J197" s="66" t="str">
        <f>'RFM-Pivot'!S183</f>
        <v>C00294</v>
      </c>
      <c r="K197" s="67">
        <f>'RFM-Pivot'!T183</f>
        <v>4.666666666666667</v>
      </c>
      <c r="L197" s="68">
        <f>'RFM-Pivot'!U183</f>
        <v>4.666666666666667</v>
      </c>
      <c r="M197" s="64" t="str">
        <f>'RFM-Pivot'!V183</f>
        <v>Champions</v>
      </c>
    </row>
    <row r="198" spans="5:13" x14ac:dyDescent="0.25">
      <c r="E198" s="66" t="str">
        <v>C01904</v>
      </c>
      <c r="F198" s="67">
        <v>2</v>
      </c>
      <c r="G198" s="68">
        <v>2</v>
      </c>
      <c r="H198" s="64" t="str">
        <v>Lost Customers</v>
      </c>
      <c r="J198" s="66" t="str">
        <f>'RFM-Pivot'!S184</f>
        <v>C00295</v>
      </c>
      <c r="K198" s="67">
        <f>'RFM-Pivot'!T184</f>
        <v>2</v>
      </c>
      <c r="L198" s="68">
        <f>'RFM-Pivot'!U184</f>
        <v>2</v>
      </c>
      <c r="M198" s="64" t="str">
        <f>'RFM-Pivot'!V184</f>
        <v>Lost Customers</v>
      </c>
    </row>
    <row r="199" spans="5:13" x14ac:dyDescent="0.25">
      <c r="E199" s="66" t="str">
        <v>C01905</v>
      </c>
      <c r="F199" s="67">
        <v>2</v>
      </c>
      <c r="G199" s="68">
        <v>2</v>
      </c>
      <c r="H199" s="64" t="str">
        <v>Lost Customers</v>
      </c>
      <c r="J199" s="66" t="str">
        <f>'RFM-Pivot'!S185</f>
        <v>C00297</v>
      </c>
      <c r="K199" s="67">
        <f>'RFM-Pivot'!T185</f>
        <v>4</v>
      </c>
      <c r="L199" s="68">
        <f>'RFM-Pivot'!U185</f>
        <v>4</v>
      </c>
      <c r="M199" s="64" t="str">
        <f>'RFM-Pivot'!V185</f>
        <v>Loyal or Potential Loyalists</v>
      </c>
    </row>
    <row r="200" spans="5:13" x14ac:dyDescent="0.25">
      <c r="E200" s="66" t="str">
        <v>C01917</v>
      </c>
      <c r="F200" s="67">
        <v>2</v>
      </c>
      <c r="G200" s="68">
        <v>2</v>
      </c>
      <c r="H200" s="64" t="str">
        <v>Lost Customers</v>
      </c>
      <c r="J200" s="66" t="str">
        <f>'RFM-Pivot'!S186</f>
        <v>C00299</v>
      </c>
      <c r="K200" s="67">
        <f>'RFM-Pivot'!T186</f>
        <v>3</v>
      </c>
      <c r="L200" s="68">
        <f>'RFM-Pivot'!U186</f>
        <v>3</v>
      </c>
      <c r="M200" s="64" t="str">
        <f>'RFM-Pivot'!V186</f>
        <v>At Risk Customers</v>
      </c>
    </row>
    <row r="201" spans="5:13" x14ac:dyDescent="0.25">
      <c r="E201" s="66" t="str">
        <v>C01928</v>
      </c>
      <c r="F201" s="67">
        <v>1.6666666666666667</v>
      </c>
      <c r="G201" s="68">
        <v>1.6666666666666667</v>
      </c>
      <c r="H201" s="64" t="str">
        <v>Lost Customers</v>
      </c>
      <c r="J201" s="66" t="str">
        <f>'RFM-Pivot'!S187</f>
        <v>C00300</v>
      </c>
      <c r="K201" s="67">
        <f>'RFM-Pivot'!T187</f>
        <v>4</v>
      </c>
      <c r="L201" s="68">
        <f>'RFM-Pivot'!U187</f>
        <v>4</v>
      </c>
      <c r="M201" s="64" t="str">
        <f>'RFM-Pivot'!V187</f>
        <v>Loyal or Potential Loyalists</v>
      </c>
    </row>
    <row r="202" spans="5:13" x14ac:dyDescent="0.25">
      <c r="E202" s="66" t="str">
        <v>C01932</v>
      </c>
      <c r="F202" s="67">
        <v>2</v>
      </c>
      <c r="G202" s="68">
        <v>2</v>
      </c>
      <c r="H202" s="64" t="str">
        <v>Lost Customers</v>
      </c>
      <c r="J202" s="66" t="str">
        <f>'RFM-Pivot'!S188</f>
        <v>C00302</v>
      </c>
      <c r="K202" s="67">
        <f>'RFM-Pivot'!T188</f>
        <v>3.6666666666666665</v>
      </c>
      <c r="L202" s="68">
        <f>'RFM-Pivot'!U188</f>
        <v>3.6666666666666665</v>
      </c>
      <c r="M202" s="64" t="str">
        <f>'RFM-Pivot'!V188</f>
        <v>Loyal or Potential Loyalists</v>
      </c>
    </row>
    <row r="203" spans="5:13" x14ac:dyDescent="0.25">
      <c r="E203" s="66" t="str">
        <v>C01933</v>
      </c>
      <c r="F203" s="67">
        <v>1.6666666666666667</v>
      </c>
      <c r="G203" s="68">
        <v>1.6666666666666667</v>
      </c>
      <c r="H203" s="64" t="str">
        <v>Lost Customers</v>
      </c>
      <c r="J203" s="66" t="str">
        <f>'RFM-Pivot'!S189</f>
        <v>C00304</v>
      </c>
      <c r="K203" s="67">
        <f>'RFM-Pivot'!T189</f>
        <v>4.666666666666667</v>
      </c>
      <c r="L203" s="68">
        <f>'RFM-Pivot'!U189</f>
        <v>4.666666666666667</v>
      </c>
      <c r="M203" s="64" t="str">
        <f>'RFM-Pivot'!V189</f>
        <v>Champions</v>
      </c>
    </row>
    <row r="204" spans="5:13" x14ac:dyDescent="0.25">
      <c r="E204" s="66" t="str">
        <v>C01935</v>
      </c>
      <c r="F204" s="67">
        <v>2</v>
      </c>
      <c r="G204" s="68">
        <v>2</v>
      </c>
      <c r="H204" s="64" t="str">
        <v>Lost Customers</v>
      </c>
      <c r="J204" s="66" t="str">
        <f>'RFM-Pivot'!S190</f>
        <v>C00307</v>
      </c>
      <c r="K204" s="67">
        <f>'RFM-Pivot'!T190</f>
        <v>1.6666666666666667</v>
      </c>
      <c r="L204" s="68">
        <f>'RFM-Pivot'!U190</f>
        <v>1.6666666666666667</v>
      </c>
      <c r="M204" s="64" t="str">
        <f>'RFM-Pivot'!V190</f>
        <v>Lost Customers</v>
      </c>
    </row>
    <row r="205" spans="5:13" x14ac:dyDescent="0.25">
      <c r="E205" s="66" t="str">
        <v>C01949</v>
      </c>
      <c r="F205" s="67">
        <v>2</v>
      </c>
      <c r="G205" s="68">
        <v>2</v>
      </c>
      <c r="H205" s="64" t="str">
        <v>Lost Customers</v>
      </c>
      <c r="J205" s="66" t="str">
        <f>'RFM-Pivot'!S191</f>
        <v>C00308</v>
      </c>
      <c r="K205" s="67">
        <f>'RFM-Pivot'!T191</f>
        <v>3.3333333333333335</v>
      </c>
      <c r="L205" s="68">
        <f>'RFM-Pivot'!U191</f>
        <v>3.3333333333333335</v>
      </c>
      <c r="M205" s="64" t="str">
        <f>'RFM-Pivot'!V191</f>
        <v>Loyal or Potential Loyalists</v>
      </c>
    </row>
    <row r="206" spans="5:13" x14ac:dyDescent="0.25">
      <c r="E206" s="66" t="str">
        <v>C01976</v>
      </c>
      <c r="F206" s="67">
        <v>1.6666666666666667</v>
      </c>
      <c r="G206" s="68">
        <v>1.6666666666666667</v>
      </c>
      <c r="H206" s="64" t="str">
        <v>Lost Customers</v>
      </c>
      <c r="J206" s="66" t="str">
        <f>'RFM-Pivot'!S192</f>
        <v>C00310</v>
      </c>
      <c r="K206" s="67">
        <f>'RFM-Pivot'!T192</f>
        <v>3</v>
      </c>
      <c r="L206" s="68">
        <f>'RFM-Pivot'!U192</f>
        <v>3</v>
      </c>
      <c r="M206" s="64" t="str">
        <f>'RFM-Pivot'!V192</f>
        <v>At Risk Customers</v>
      </c>
    </row>
    <row r="207" spans="5:13" x14ac:dyDescent="0.25">
      <c r="E207" s="66" t="str">
        <v>C01980</v>
      </c>
      <c r="F207" s="67">
        <v>2</v>
      </c>
      <c r="G207" s="68">
        <v>2</v>
      </c>
      <c r="H207" s="64" t="str">
        <v>Lost Customers</v>
      </c>
      <c r="J207" s="66" t="str">
        <f>'RFM-Pivot'!S193</f>
        <v>C00311</v>
      </c>
      <c r="K207" s="67">
        <f>'RFM-Pivot'!T193</f>
        <v>3.6666666666666665</v>
      </c>
      <c r="L207" s="68">
        <f>'RFM-Pivot'!U193</f>
        <v>3.6666666666666665</v>
      </c>
      <c r="M207" s="64" t="str">
        <f>'RFM-Pivot'!V193</f>
        <v>Loyal or Potential Loyalists</v>
      </c>
    </row>
    <row r="208" spans="5:13" x14ac:dyDescent="0.25">
      <c r="E208" s="66" t="str">
        <v>C01982</v>
      </c>
      <c r="F208" s="67">
        <v>2</v>
      </c>
      <c r="G208" s="68">
        <v>2</v>
      </c>
      <c r="H208" s="64" t="str">
        <v>Lost Customers</v>
      </c>
      <c r="J208" s="66" t="str">
        <f>'RFM-Pivot'!S194</f>
        <v>C00313</v>
      </c>
      <c r="K208" s="67">
        <f>'RFM-Pivot'!T194</f>
        <v>4</v>
      </c>
      <c r="L208" s="68">
        <f>'RFM-Pivot'!U194</f>
        <v>4</v>
      </c>
      <c r="M208" s="64" t="str">
        <f>'RFM-Pivot'!V194</f>
        <v>Loyal or Potential Loyalists</v>
      </c>
    </row>
    <row r="209" spans="5:13" x14ac:dyDescent="0.25">
      <c r="E209" s="66" t="str">
        <v>C01987</v>
      </c>
      <c r="F209" s="67">
        <v>1.6666666666666667</v>
      </c>
      <c r="G209" s="68">
        <v>1.6666666666666667</v>
      </c>
      <c r="H209" s="64" t="str">
        <v>Lost Customers</v>
      </c>
      <c r="J209" s="66" t="str">
        <f>'RFM-Pivot'!S195</f>
        <v>C00316</v>
      </c>
      <c r="K209" s="67">
        <f>'RFM-Pivot'!T195</f>
        <v>2.3333333333333335</v>
      </c>
      <c r="L209" s="68">
        <f>'RFM-Pivot'!U195</f>
        <v>2.3333333333333335</v>
      </c>
      <c r="M209" s="64" t="str">
        <f>'RFM-Pivot'!V195</f>
        <v>At Risk Customers</v>
      </c>
    </row>
    <row r="210" spans="5:13" x14ac:dyDescent="0.25">
      <c r="E210" s="66" t="str">
        <v>C01988</v>
      </c>
      <c r="F210" s="67">
        <v>1.6666666666666667</v>
      </c>
      <c r="G210" s="68">
        <v>1.6666666666666667</v>
      </c>
      <c r="H210" s="64" t="str">
        <v>Lost Customers</v>
      </c>
      <c r="J210" s="66" t="str">
        <f>'RFM-Pivot'!S196</f>
        <v>C00317</v>
      </c>
      <c r="K210" s="67">
        <f>'RFM-Pivot'!T196</f>
        <v>2.6666666666666665</v>
      </c>
      <c r="L210" s="68">
        <f>'RFM-Pivot'!U196</f>
        <v>2.6666666666666665</v>
      </c>
      <c r="M210" s="64" t="str">
        <f>'RFM-Pivot'!V196</f>
        <v>At Risk Customers</v>
      </c>
    </row>
    <row r="211" spans="5:13" x14ac:dyDescent="0.25">
      <c r="E211" s="66" t="str">
        <v>C01991</v>
      </c>
      <c r="F211" s="67">
        <v>2</v>
      </c>
      <c r="G211" s="68">
        <v>2</v>
      </c>
      <c r="H211" s="64" t="str">
        <v>Lost Customers</v>
      </c>
      <c r="J211" s="66" t="str">
        <f>'RFM-Pivot'!S197</f>
        <v>C00318</v>
      </c>
      <c r="K211" s="67">
        <f>'RFM-Pivot'!T197</f>
        <v>3</v>
      </c>
      <c r="L211" s="68">
        <f>'RFM-Pivot'!U197</f>
        <v>3</v>
      </c>
      <c r="M211" s="64" t="str">
        <f>'RFM-Pivot'!V197</f>
        <v>At Risk Customers</v>
      </c>
    </row>
    <row r="212" spans="5:13" x14ac:dyDescent="0.25">
      <c r="E212" s="66" t="str">
        <v>C02012</v>
      </c>
      <c r="F212" s="67">
        <v>1.6666666666666667</v>
      </c>
      <c r="G212" s="68">
        <v>1.6666666666666667</v>
      </c>
      <c r="H212" s="64" t="str">
        <v>Lost Customers</v>
      </c>
      <c r="J212" s="66" t="str">
        <f>'RFM-Pivot'!S198</f>
        <v>C00319</v>
      </c>
      <c r="K212" s="67">
        <f>'RFM-Pivot'!T198</f>
        <v>5</v>
      </c>
      <c r="L212" s="68">
        <f>'RFM-Pivot'!U198</f>
        <v>5</v>
      </c>
      <c r="M212" s="64" t="str">
        <f>'RFM-Pivot'!V198</f>
        <v>Champions</v>
      </c>
    </row>
    <row r="213" spans="5:13" x14ac:dyDescent="0.25">
      <c r="E213" s="66" t="str">
        <v>C02016</v>
      </c>
      <c r="F213" s="67">
        <v>2</v>
      </c>
      <c r="G213" s="68">
        <v>2</v>
      </c>
      <c r="H213" s="64" t="str">
        <v>Lost Customers</v>
      </c>
      <c r="J213" s="66" t="str">
        <f>'RFM-Pivot'!S199</f>
        <v>C00320</v>
      </c>
      <c r="K213" s="67">
        <f>'RFM-Pivot'!T199</f>
        <v>2.6666666666666665</v>
      </c>
      <c r="L213" s="68">
        <f>'RFM-Pivot'!U199</f>
        <v>2.6666666666666665</v>
      </c>
      <c r="M213" s="64" t="str">
        <f>'RFM-Pivot'!V199</f>
        <v>At Risk Customers</v>
      </c>
    </row>
    <row r="214" spans="5:13" x14ac:dyDescent="0.25">
      <c r="E214" s="66" t="str">
        <v>C02037</v>
      </c>
      <c r="F214" s="67">
        <v>1.6666666666666667</v>
      </c>
      <c r="G214" s="68">
        <v>1.6666666666666667</v>
      </c>
      <c r="H214" s="64" t="str">
        <v>Lost Customers</v>
      </c>
      <c r="J214" s="66" t="str">
        <f>'RFM-Pivot'!S200</f>
        <v>C00323</v>
      </c>
      <c r="K214" s="67">
        <f>'RFM-Pivot'!T200</f>
        <v>3.3333333333333335</v>
      </c>
      <c r="L214" s="68">
        <f>'RFM-Pivot'!U200</f>
        <v>3.3333333333333335</v>
      </c>
      <c r="M214" s="64" t="str">
        <f>'RFM-Pivot'!V200</f>
        <v>Loyal or Potential Loyalists</v>
      </c>
    </row>
    <row r="215" spans="5:13" x14ac:dyDescent="0.25">
      <c r="E215" s="66" t="str">
        <v>C02041</v>
      </c>
      <c r="F215" s="67">
        <v>1.6666666666666667</v>
      </c>
      <c r="G215" s="68">
        <v>1.6666666666666667</v>
      </c>
      <c r="H215" s="64" t="str">
        <v>Lost Customers</v>
      </c>
      <c r="J215" s="66" t="str">
        <f>'RFM-Pivot'!S201</f>
        <v>C00324</v>
      </c>
      <c r="K215" s="67">
        <f>'RFM-Pivot'!T201</f>
        <v>3</v>
      </c>
      <c r="L215" s="68">
        <f>'RFM-Pivot'!U201</f>
        <v>3</v>
      </c>
      <c r="M215" s="64" t="str">
        <f>'RFM-Pivot'!V201</f>
        <v>At Risk Customers</v>
      </c>
    </row>
    <row r="216" spans="5:13" x14ac:dyDescent="0.25">
      <c r="E216" s="66" t="str">
        <v>C02042</v>
      </c>
      <c r="F216" s="67">
        <v>2</v>
      </c>
      <c r="G216" s="68">
        <v>2</v>
      </c>
      <c r="H216" s="64" t="str">
        <v>Lost Customers</v>
      </c>
      <c r="J216" s="66" t="str">
        <f>'RFM-Pivot'!S202</f>
        <v>C00325</v>
      </c>
      <c r="K216" s="67">
        <f>'RFM-Pivot'!T202</f>
        <v>3</v>
      </c>
      <c r="L216" s="68">
        <f>'RFM-Pivot'!U202</f>
        <v>3</v>
      </c>
      <c r="M216" s="64" t="str">
        <f>'RFM-Pivot'!V202</f>
        <v>At Risk Customers</v>
      </c>
    </row>
    <row r="217" spans="5:13" x14ac:dyDescent="0.25">
      <c r="E217" s="66" t="str">
        <v>C02043</v>
      </c>
      <c r="F217" s="67">
        <v>2</v>
      </c>
      <c r="G217" s="68">
        <v>2</v>
      </c>
      <c r="H217" s="64" t="str">
        <v>Lost Customers</v>
      </c>
      <c r="J217" s="66" t="str">
        <f>'RFM-Pivot'!S203</f>
        <v>C00326</v>
      </c>
      <c r="K217" s="67">
        <f>'RFM-Pivot'!T203</f>
        <v>4</v>
      </c>
      <c r="L217" s="68">
        <f>'RFM-Pivot'!U203</f>
        <v>4</v>
      </c>
      <c r="M217" s="64" t="str">
        <f>'RFM-Pivot'!V203</f>
        <v>Loyal or Potential Loyalists</v>
      </c>
    </row>
    <row r="218" spans="5:13" x14ac:dyDescent="0.25">
      <c r="E218" s="66" t="str">
        <v>C02046</v>
      </c>
      <c r="F218" s="67">
        <v>2</v>
      </c>
      <c r="G218" s="68">
        <v>2</v>
      </c>
      <c r="H218" s="64" t="str">
        <v>Lost Customers</v>
      </c>
      <c r="J218" s="66" t="str">
        <f>'RFM-Pivot'!S204</f>
        <v>C00327</v>
      </c>
      <c r="K218" s="67">
        <f>'RFM-Pivot'!T204</f>
        <v>3.3333333333333335</v>
      </c>
      <c r="L218" s="68">
        <f>'RFM-Pivot'!U204</f>
        <v>3.3333333333333335</v>
      </c>
      <c r="M218" s="64" t="str">
        <f>'RFM-Pivot'!V204</f>
        <v>Loyal or Potential Loyalists</v>
      </c>
    </row>
    <row r="219" spans="5:13" x14ac:dyDescent="0.25">
      <c r="E219" s="66" t="str">
        <v>C02048</v>
      </c>
      <c r="F219" s="67">
        <v>2</v>
      </c>
      <c r="G219" s="68">
        <v>2</v>
      </c>
      <c r="H219" s="64" t="str">
        <v>Lost Customers</v>
      </c>
      <c r="J219" s="66" t="str">
        <f>'RFM-Pivot'!S205</f>
        <v>C00329</v>
      </c>
      <c r="K219" s="67">
        <f>'RFM-Pivot'!T205</f>
        <v>2.6666666666666665</v>
      </c>
      <c r="L219" s="68">
        <f>'RFM-Pivot'!U205</f>
        <v>2.6666666666666665</v>
      </c>
      <c r="M219" s="64" t="str">
        <f>'RFM-Pivot'!V205</f>
        <v>At Risk Customers</v>
      </c>
    </row>
    <row r="220" spans="5:13" x14ac:dyDescent="0.25">
      <c r="E220" s="66" t="str">
        <v>C02050</v>
      </c>
      <c r="F220" s="67">
        <v>2</v>
      </c>
      <c r="G220" s="68">
        <v>2</v>
      </c>
      <c r="H220" s="64" t="str">
        <v>Lost Customers</v>
      </c>
      <c r="J220" s="66" t="str">
        <f>'RFM-Pivot'!S206</f>
        <v>C00332</v>
      </c>
      <c r="K220" s="67">
        <f>'RFM-Pivot'!T206</f>
        <v>2</v>
      </c>
      <c r="L220" s="68">
        <f>'RFM-Pivot'!U206</f>
        <v>2</v>
      </c>
      <c r="M220" s="64" t="str">
        <f>'RFM-Pivot'!V206</f>
        <v>Lost Customers</v>
      </c>
    </row>
    <row r="221" spans="5:13" x14ac:dyDescent="0.25">
      <c r="E221" s="66" t="str">
        <v>C02059</v>
      </c>
      <c r="F221" s="67">
        <v>1.6666666666666667</v>
      </c>
      <c r="G221" s="68">
        <v>1.6666666666666667</v>
      </c>
      <c r="H221" s="64" t="str">
        <v>Lost Customers</v>
      </c>
      <c r="J221" s="66" t="str">
        <f>'RFM-Pivot'!S207</f>
        <v>C00333</v>
      </c>
      <c r="K221" s="67">
        <f>'RFM-Pivot'!T207</f>
        <v>5</v>
      </c>
      <c r="L221" s="68">
        <f>'RFM-Pivot'!U207</f>
        <v>5</v>
      </c>
      <c r="M221" s="64" t="str">
        <f>'RFM-Pivot'!V207</f>
        <v>Champions</v>
      </c>
    </row>
    <row r="222" spans="5:13" x14ac:dyDescent="0.25">
      <c r="E222" s="66" t="str">
        <v>C02068</v>
      </c>
      <c r="F222" s="67">
        <v>2</v>
      </c>
      <c r="G222" s="68">
        <v>2</v>
      </c>
      <c r="H222" s="64" t="str">
        <v>Lost Customers</v>
      </c>
      <c r="J222" s="66" t="str">
        <f>'RFM-Pivot'!S208</f>
        <v>C00334</v>
      </c>
      <c r="K222" s="67">
        <f>'RFM-Pivot'!T208</f>
        <v>3.3333333333333335</v>
      </c>
      <c r="L222" s="68">
        <f>'RFM-Pivot'!U208</f>
        <v>3.3333333333333335</v>
      </c>
      <c r="M222" s="64" t="str">
        <f>'RFM-Pivot'!V208</f>
        <v>Loyal or Potential Loyalists</v>
      </c>
    </row>
    <row r="223" spans="5:13" x14ac:dyDescent="0.25">
      <c r="E223" s="66" t="str">
        <v>C02074</v>
      </c>
      <c r="F223" s="67">
        <v>2</v>
      </c>
      <c r="G223" s="68">
        <v>2</v>
      </c>
      <c r="H223" s="64" t="str">
        <v>Lost Customers</v>
      </c>
      <c r="J223" s="66" t="str">
        <f>'RFM-Pivot'!S209</f>
        <v>C00336</v>
      </c>
      <c r="K223" s="67">
        <f>'RFM-Pivot'!T209</f>
        <v>3.3333333333333335</v>
      </c>
      <c r="L223" s="68">
        <f>'RFM-Pivot'!U209</f>
        <v>3.3333333333333335</v>
      </c>
      <c r="M223" s="64" t="str">
        <f>'RFM-Pivot'!V209</f>
        <v>Loyal or Potential Loyalists</v>
      </c>
    </row>
    <row r="224" spans="5:13" x14ac:dyDescent="0.25">
      <c r="E224" s="66" t="str">
        <v>C02075</v>
      </c>
      <c r="F224" s="67">
        <v>2</v>
      </c>
      <c r="G224" s="68">
        <v>2</v>
      </c>
      <c r="H224" s="64" t="str">
        <v>Lost Customers</v>
      </c>
      <c r="J224" s="66" t="str">
        <f>'RFM-Pivot'!S210</f>
        <v>C00339</v>
      </c>
      <c r="K224" s="67">
        <f>'RFM-Pivot'!T210</f>
        <v>1.6666666666666667</v>
      </c>
      <c r="L224" s="68">
        <f>'RFM-Pivot'!U210</f>
        <v>1.6666666666666667</v>
      </c>
      <c r="M224" s="64" t="str">
        <f>'RFM-Pivot'!V210</f>
        <v>Lost Customers</v>
      </c>
    </row>
    <row r="225" spans="5:13" x14ac:dyDescent="0.25">
      <c r="E225" s="66" t="str">
        <v>C02093</v>
      </c>
      <c r="F225" s="67">
        <v>1.6666666666666667</v>
      </c>
      <c r="G225" s="68">
        <v>1.6666666666666667</v>
      </c>
      <c r="H225" s="64" t="str">
        <v>Lost Customers</v>
      </c>
      <c r="J225" s="66" t="str">
        <f>'RFM-Pivot'!S211</f>
        <v>C00342</v>
      </c>
      <c r="K225" s="67">
        <f>'RFM-Pivot'!T211</f>
        <v>3</v>
      </c>
      <c r="L225" s="68">
        <f>'RFM-Pivot'!U211</f>
        <v>3</v>
      </c>
      <c r="M225" s="64" t="str">
        <f>'RFM-Pivot'!V211</f>
        <v>At Risk Customers</v>
      </c>
    </row>
    <row r="226" spans="5:13" x14ac:dyDescent="0.25">
      <c r="E226" s="66" t="str">
        <v>C02106</v>
      </c>
      <c r="F226" s="67">
        <v>1.6666666666666667</v>
      </c>
      <c r="G226" s="68">
        <v>1.6666666666666667</v>
      </c>
      <c r="H226" s="64" t="str">
        <v>Lost Customers</v>
      </c>
      <c r="J226" s="66" t="str">
        <f>'RFM-Pivot'!S212</f>
        <v>C00343</v>
      </c>
      <c r="K226" s="67">
        <f>'RFM-Pivot'!T212</f>
        <v>4.333333333333333</v>
      </c>
      <c r="L226" s="68">
        <f>'RFM-Pivot'!U212</f>
        <v>4.333333333333333</v>
      </c>
      <c r="M226" s="64" t="str">
        <f>'RFM-Pivot'!V212</f>
        <v>Champions</v>
      </c>
    </row>
    <row r="227" spans="5:13" x14ac:dyDescent="0.25">
      <c r="E227" s="66" t="str">
        <v>C02110</v>
      </c>
      <c r="F227" s="67">
        <v>2</v>
      </c>
      <c r="G227" s="68">
        <v>2</v>
      </c>
      <c r="H227" s="64" t="str">
        <v>Lost Customers</v>
      </c>
      <c r="J227" s="66" t="str">
        <f>'RFM-Pivot'!S213</f>
        <v>C00344</v>
      </c>
      <c r="K227" s="67">
        <f>'RFM-Pivot'!T213</f>
        <v>3.3333333333333335</v>
      </c>
      <c r="L227" s="68">
        <f>'RFM-Pivot'!U213</f>
        <v>3.3333333333333335</v>
      </c>
      <c r="M227" s="64" t="str">
        <f>'RFM-Pivot'!V213</f>
        <v>Loyal or Potential Loyalists</v>
      </c>
    </row>
    <row r="228" spans="5:13" x14ac:dyDescent="0.25">
      <c r="E228" s="66" t="str">
        <v>C02133</v>
      </c>
      <c r="F228" s="67">
        <v>1.6666666666666667</v>
      </c>
      <c r="G228" s="68">
        <v>1.6666666666666667</v>
      </c>
      <c r="H228" s="64" t="str">
        <v>Lost Customers</v>
      </c>
      <c r="J228" s="66" t="str">
        <f>'RFM-Pivot'!S214</f>
        <v>C00347</v>
      </c>
      <c r="K228" s="67">
        <f>'RFM-Pivot'!T214</f>
        <v>3.3333333333333335</v>
      </c>
      <c r="L228" s="68">
        <f>'RFM-Pivot'!U214</f>
        <v>3.3333333333333335</v>
      </c>
      <c r="M228" s="64" t="str">
        <f>'RFM-Pivot'!V214</f>
        <v>Loyal or Potential Loyalists</v>
      </c>
    </row>
    <row r="229" spans="5:13" x14ac:dyDescent="0.25">
      <c r="E229" s="66" t="str">
        <v>C02173</v>
      </c>
      <c r="F229" s="67">
        <v>2</v>
      </c>
      <c r="G229" s="68">
        <v>2</v>
      </c>
      <c r="H229" s="64" t="str">
        <v>Lost Customers</v>
      </c>
      <c r="J229" s="66" t="str">
        <f>'RFM-Pivot'!S215</f>
        <v>C00348</v>
      </c>
      <c r="K229" s="67">
        <f>'RFM-Pivot'!T215</f>
        <v>4</v>
      </c>
      <c r="L229" s="68">
        <f>'RFM-Pivot'!U215</f>
        <v>4</v>
      </c>
      <c r="M229" s="64" t="str">
        <f>'RFM-Pivot'!V215</f>
        <v>Loyal or Potential Loyalists</v>
      </c>
    </row>
    <row r="230" spans="5:13" x14ac:dyDescent="0.25">
      <c r="E230" s="66" t="str">
        <v>C02185</v>
      </c>
      <c r="F230" s="67">
        <v>1.6666666666666667</v>
      </c>
      <c r="G230" s="68">
        <v>1.6666666666666667</v>
      </c>
      <c r="H230" s="64" t="str">
        <v>Lost Customers</v>
      </c>
      <c r="J230" s="66" t="str">
        <f>'RFM-Pivot'!S216</f>
        <v>C00349</v>
      </c>
      <c r="K230" s="67">
        <f>'RFM-Pivot'!T216</f>
        <v>2.3333333333333335</v>
      </c>
      <c r="L230" s="68">
        <f>'RFM-Pivot'!U216</f>
        <v>2.3333333333333335</v>
      </c>
      <c r="M230" s="64" t="str">
        <f>'RFM-Pivot'!V216</f>
        <v>At Risk Customers</v>
      </c>
    </row>
    <row r="231" spans="5:13" x14ac:dyDescent="0.25">
      <c r="E231" s="66" t="str">
        <v>C02213</v>
      </c>
      <c r="F231" s="67">
        <v>1.6666666666666667</v>
      </c>
      <c r="G231" s="68">
        <v>1.6666666666666667</v>
      </c>
      <c r="H231" s="64" t="str">
        <v>Lost Customers</v>
      </c>
      <c r="J231" s="66" t="str">
        <f>'RFM-Pivot'!S217</f>
        <v>C00350</v>
      </c>
      <c r="K231" s="67">
        <f>'RFM-Pivot'!T217</f>
        <v>2.6666666666666665</v>
      </c>
      <c r="L231" s="68">
        <f>'RFM-Pivot'!U217</f>
        <v>2.6666666666666665</v>
      </c>
      <c r="M231" s="64" t="str">
        <f>'RFM-Pivot'!V217</f>
        <v>At Risk Customers</v>
      </c>
    </row>
    <row r="232" spans="5:13" x14ac:dyDescent="0.25">
      <c r="E232" s="66" t="str">
        <v>C02223</v>
      </c>
      <c r="F232" s="67">
        <v>1.6666666666666667</v>
      </c>
      <c r="G232" s="68">
        <v>1.6666666666666667</v>
      </c>
      <c r="H232" s="64" t="str">
        <v>Lost Customers</v>
      </c>
      <c r="J232" s="66" t="str">
        <f>'RFM-Pivot'!S218</f>
        <v>C00353</v>
      </c>
      <c r="K232" s="67">
        <f>'RFM-Pivot'!T218</f>
        <v>4.333333333333333</v>
      </c>
      <c r="L232" s="68">
        <f>'RFM-Pivot'!U218</f>
        <v>4.333333333333333</v>
      </c>
      <c r="M232" s="64" t="str">
        <f>'RFM-Pivot'!V218</f>
        <v>Champions</v>
      </c>
    </row>
    <row r="233" spans="5:13" x14ac:dyDescent="0.25">
      <c r="E233" s="66" t="str">
        <v>C02230</v>
      </c>
      <c r="F233" s="67">
        <v>2</v>
      </c>
      <c r="G233" s="68">
        <v>2</v>
      </c>
      <c r="H233" s="64" t="str">
        <v>Lost Customers</v>
      </c>
      <c r="J233" s="66" t="str">
        <f>'RFM-Pivot'!S219</f>
        <v>C00354</v>
      </c>
      <c r="K233" s="67">
        <f>'RFM-Pivot'!T219</f>
        <v>4</v>
      </c>
      <c r="L233" s="68">
        <f>'RFM-Pivot'!U219</f>
        <v>4</v>
      </c>
      <c r="M233" s="64" t="str">
        <f>'RFM-Pivot'!V219</f>
        <v>Loyal or Potential Loyalists</v>
      </c>
    </row>
    <row r="234" spans="5:13" x14ac:dyDescent="0.25">
      <c r="E234" s="66" t="str">
        <v>C02250</v>
      </c>
      <c r="F234" s="67">
        <v>1.6666666666666667</v>
      </c>
      <c r="G234" s="68">
        <v>1.6666666666666667</v>
      </c>
      <c r="H234" s="64" t="str">
        <v>Lost Customers</v>
      </c>
      <c r="J234" s="66" t="str">
        <f>'RFM-Pivot'!S220</f>
        <v>C00355</v>
      </c>
      <c r="K234" s="67">
        <f>'RFM-Pivot'!T220</f>
        <v>2</v>
      </c>
      <c r="L234" s="68">
        <f>'RFM-Pivot'!U220</f>
        <v>2</v>
      </c>
      <c r="M234" s="64" t="str">
        <f>'RFM-Pivot'!V220</f>
        <v>Lost Customers</v>
      </c>
    </row>
    <row r="235" spans="5:13" x14ac:dyDescent="0.25">
      <c r="E235" s="66" t="str">
        <v>C02256</v>
      </c>
      <c r="F235" s="67">
        <v>2</v>
      </c>
      <c r="G235" s="68">
        <v>2</v>
      </c>
      <c r="H235" s="64" t="str">
        <v>Lost Customers</v>
      </c>
      <c r="J235" s="66" t="str">
        <f>'RFM-Pivot'!S221</f>
        <v>C00356</v>
      </c>
      <c r="K235" s="67">
        <f>'RFM-Pivot'!T221</f>
        <v>4</v>
      </c>
      <c r="L235" s="68">
        <f>'RFM-Pivot'!U221</f>
        <v>4</v>
      </c>
      <c r="M235" s="64" t="str">
        <f>'RFM-Pivot'!V221</f>
        <v>Loyal or Potential Loyalists</v>
      </c>
    </row>
    <row r="236" spans="5:13" x14ac:dyDescent="0.25">
      <c r="E236" s="66" t="str">
        <v>C02263</v>
      </c>
      <c r="F236" s="67">
        <v>1.6666666666666667</v>
      </c>
      <c r="G236" s="68">
        <v>1.6666666666666667</v>
      </c>
      <c r="H236" s="64" t="str">
        <v>Lost Customers</v>
      </c>
      <c r="J236" s="66" t="str">
        <f>'RFM-Pivot'!S222</f>
        <v>C00357</v>
      </c>
      <c r="K236" s="67">
        <f>'RFM-Pivot'!T222</f>
        <v>3</v>
      </c>
      <c r="L236" s="68">
        <f>'RFM-Pivot'!U222</f>
        <v>3</v>
      </c>
      <c r="M236" s="64" t="str">
        <f>'RFM-Pivot'!V222</f>
        <v>At Risk Customers</v>
      </c>
    </row>
    <row r="237" spans="5:13" x14ac:dyDescent="0.25">
      <c r="E237" s="66" t="str">
        <v>C02287</v>
      </c>
      <c r="F237" s="67">
        <v>1.6666666666666667</v>
      </c>
      <c r="G237" s="68">
        <v>1.6666666666666667</v>
      </c>
      <c r="H237" s="64" t="str">
        <v>Lost Customers</v>
      </c>
      <c r="J237" s="66" t="str">
        <f>'RFM-Pivot'!S223</f>
        <v>C00358</v>
      </c>
      <c r="K237" s="67">
        <f>'RFM-Pivot'!T223</f>
        <v>2.3333333333333335</v>
      </c>
      <c r="L237" s="68">
        <f>'RFM-Pivot'!U223</f>
        <v>2.3333333333333335</v>
      </c>
      <c r="M237" s="64" t="str">
        <f>'RFM-Pivot'!V223</f>
        <v>At Risk Customers</v>
      </c>
    </row>
    <row r="238" spans="5:13" x14ac:dyDescent="0.25">
      <c r="E238" s="66" t="str">
        <v>C02294</v>
      </c>
      <c r="F238" s="67">
        <v>2</v>
      </c>
      <c r="G238" s="68">
        <v>2</v>
      </c>
      <c r="H238" s="64" t="str">
        <v>Lost Customers</v>
      </c>
      <c r="J238" s="66" t="str">
        <f>'RFM-Pivot'!S224</f>
        <v>C00360</v>
      </c>
      <c r="K238" s="67">
        <f>'RFM-Pivot'!T224</f>
        <v>3.6666666666666665</v>
      </c>
      <c r="L238" s="68">
        <f>'RFM-Pivot'!U224</f>
        <v>3.6666666666666665</v>
      </c>
      <c r="M238" s="64" t="str">
        <f>'RFM-Pivot'!V224</f>
        <v>Loyal or Potential Loyalists</v>
      </c>
    </row>
    <row r="239" spans="5:13" x14ac:dyDescent="0.25">
      <c r="E239" s="66" t="str">
        <v>C02295</v>
      </c>
      <c r="F239" s="67">
        <v>1.6666666666666667</v>
      </c>
      <c r="G239" s="68">
        <v>1.6666666666666667</v>
      </c>
      <c r="H239" s="64" t="str">
        <v>Lost Customers</v>
      </c>
      <c r="J239" s="66" t="str">
        <f>'RFM-Pivot'!S225</f>
        <v>C00362</v>
      </c>
      <c r="K239" s="67">
        <f>'RFM-Pivot'!T225</f>
        <v>4.333333333333333</v>
      </c>
      <c r="L239" s="68">
        <f>'RFM-Pivot'!U225</f>
        <v>4.333333333333333</v>
      </c>
      <c r="M239" s="64" t="str">
        <f>'RFM-Pivot'!V225</f>
        <v>Champions</v>
      </c>
    </row>
    <row r="240" spans="5:13" x14ac:dyDescent="0.25">
      <c r="E240" s="66" t="str">
        <v>C02298</v>
      </c>
      <c r="F240" s="67">
        <v>2</v>
      </c>
      <c r="G240" s="68">
        <v>2</v>
      </c>
      <c r="H240" s="64" t="str">
        <v>Lost Customers</v>
      </c>
      <c r="J240" s="66" t="str">
        <f>'RFM-Pivot'!S226</f>
        <v>C00365</v>
      </c>
      <c r="K240" s="67">
        <f>'RFM-Pivot'!T226</f>
        <v>2.6666666666666665</v>
      </c>
      <c r="L240" s="68">
        <f>'RFM-Pivot'!U226</f>
        <v>2.6666666666666665</v>
      </c>
      <c r="M240" s="64" t="str">
        <f>'RFM-Pivot'!V226</f>
        <v>At Risk Customers</v>
      </c>
    </row>
    <row r="241" spans="5:13" x14ac:dyDescent="0.25">
      <c r="E241" s="66" t="str">
        <v>C02299</v>
      </c>
      <c r="F241" s="67">
        <v>1.6666666666666667</v>
      </c>
      <c r="G241" s="68">
        <v>1.6666666666666667</v>
      </c>
      <c r="H241" s="64" t="str">
        <v>Lost Customers</v>
      </c>
      <c r="J241" s="66" t="str">
        <f>'RFM-Pivot'!S227</f>
        <v>C00366</v>
      </c>
      <c r="K241" s="67">
        <f>'RFM-Pivot'!T227</f>
        <v>1.6666666666666667</v>
      </c>
      <c r="L241" s="68">
        <f>'RFM-Pivot'!U227</f>
        <v>1.6666666666666667</v>
      </c>
      <c r="M241" s="64" t="str">
        <f>'RFM-Pivot'!V227</f>
        <v>Lost Customers</v>
      </c>
    </row>
    <row r="242" spans="5:13" x14ac:dyDescent="0.25">
      <c r="E242" s="66" t="str">
        <v>C02301</v>
      </c>
      <c r="F242" s="67">
        <v>2</v>
      </c>
      <c r="G242" s="68">
        <v>2</v>
      </c>
      <c r="H242" s="64" t="str">
        <v>Lost Customers</v>
      </c>
      <c r="J242" s="66" t="str">
        <f>'RFM-Pivot'!S228</f>
        <v>C00367</v>
      </c>
      <c r="K242" s="67">
        <f>'RFM-Pivot'!T228</f>
        <v>2</v>
      </c>
      <c r="L242" s="68">
        <f>'RFM-Pivot'!U228</f>
        <v>2</v>
      </c>
      <c r="M242" s="64" t="str">
        <f>'RFM-Pivot'!V228</f>
        <v>Lost Customers</v>
      </c>
    </row>
    <row r="243" spans="5:13" x14ac:dyDescent="0.25">
      <c r="E243" s="66" t="str">
        <v>C02307</v>
      </c>
      <c r="F243" s="67">
        <v>2</v>
      </c>
      <c r="G243" s="68">
        <v>2</v>
      </c>
      <c r="H243" s="64" t="str">
        <v>Lost Customers</v>
      </c>
      <c r="J243" s="66" t="str">
        <f>'RFM-Pivot'!S229</f>
        <v>C00368</v>
      </c>
      <c r="K243" s="67">
        <f>'RFM-Pivot'!T229</f>
        <v>2.3333333333333335</v>
      </c>
      <c r="L243" s="68">
        <f>'RFM-Pivot'!U229</f>
        <v>2.3333333333333335</v>
      </c>
      <c r="M243" s="64" t="str">
        <f>'RFM-Pivot'!V229</f>
        <v>At Risk Customers</v>
      </c>
    </row>
    <row r="244" spans="5:13" x14ac:dyDescent="0.25">
      <c r="E244" s="66" t="str">
        <v>C02328</v>
      </c>
      <c r="F244" s="67">
        <v>2</v>
      </c>
      <c r="G244" s="68">
        <v>2</v>
      </c>
      <c r="H244" s="64" t="str">
        <v>Lost Customers</v>
      </c>
      <c r="J244" s="66" t="str">
        <f>'RFM-Pivot'!S230</f>
        <v>C00369</v>
      </c>
      <c r="K244" s="67">
        <f>'RFM-Pivot'!T230</f>
        <v>2.3333333333333335</v>
      </c>
      <c r="L244" s="68">
        <f>'RFM-Pivot'!U230</f>
        <v>2.3333333333333335</v>
      </c>
      <c r="M244" s="64" t="str">
        <f>'RFM-Pivot'!V230</f>
        <v>At Risk Customers</v>
      </c>
    </row>
    <row r="245" spans="5:13" x14ac:dyDescent="0.25">
      <c r="E245" s="66" t="str">
        <v>C02345</v>
      </c>
      <c r="F245" s="67">
        <v>2</v>
      </c>
      <c r="G245" s="68">
        <v>2</v>
      </c>
      <c r="H245" s="64" t="str">
        <v>Lost Customers</v>
      </c>
      <c r="J245" s="66" t="str">
        <f>'RFM-Pivot'!S231</f>
        <v>C00370</v>
      </c>
      <c r="K245" s="67">
        <f>'RFM-Pivot'!T231</f>
        <v>4</v>
      </c>
      <c r="L245" s="68">
        <f>'RFM-Pivot'!U231</f>
        <v>4</v>
      </c>
      <c r="M245" s="64" t="str">
        <f>'RFM-Pivot'!V231</f>
        <v>Loyal or Potential Loyalists</v>
      </c>
    </row>
    <row r="246" spans="5:13" x14ac:dyDescent="0.25">
      <c r="E246" s="66" t="str">
        <v>C02349</v>
      </c>
      <c r="F246" s="67">
        <v>2</v>
      </c>
      <c r="G246" s="68">
        <v>2</v>
      </c>
      <c r="H246" s="64" t="str">
        <v>Lost Customers</v>
      </c>
      <c r="J246" s="66" t="str">
        <f>'RFM-Pivot'!S232</f>
        <v>C00375</v>
      </c>
      <c r="K246" s="67">
        <f>'RFM-Pivot'!T232</f>
        <v>3</v>
      </c>
      <c r="L246" s="68">
        <f>'RFM-Pivot'!U232</f>
        <v>3</v>
      </c>
      <c r="M246" s="64" t="str">
        <f>'RFM-Pivot'!V232</f>
        <v>At Risk Customers</v>
      </c>
    </row>
    <row r="247" spans="5:13" x14ac:dyDescent="0.25">
      <c r="E247" s="66" t="str">
        <v>C02391</v>
      </c>
      <c r="F247" s="67">
        <v>2</v>
      </c>
      <c r="G247" s="68">
        <v>2</v>
      </c>
      <c r="H247" s="64" t="str">
        <v>Lost Customers</v>
      </c>
      <c r="J247" s="66" t="str">
        <f>'RFM-Pivot'!S233</f>
        <v>C00376</v>
      </c>
      <c r="K247" s="67">
        <f>'RFM-Pivot'!T233</f>
        <v>3.3333333333333335</v>
      </c>
      <c r="L247" s="68">
        <f>'RFM-Pivot'!U233</f>
        <v>3.3333333333333335</v>
      </c>
      <c r="M247" s="64" t="str">
        <f>'RFM-Pivot'!V233</f>
        <v>Loyal or Potential Loyalists</v>
      </c>
    </row>
    <row r="248" spans="5:13" x14ac:dyDescent="0.25">
      <c r="E248" s="66" t="str">
        <v>C02414</v>
      </c>
      <c r="F248" s="67">
        <v>2</v>
      </c>
      <c r="G248" s="68">
        <v>2</v>
      </c>
      <c r="H248" s="64" t="str">
        <v>Lost Customers</v>
      </c>
      <c r="J248" s="66" t="str">
        <f>'RFM-Pivot'!S234</f>
        <v>C00378</v>
      </c>
      <c r="K248" s="67">
        <f>'RFM-Pivot'!T234</f>
        <v>2.6666666666666665</v>
      </c>
      <c r="L248" s="68">
        <f>'RFM-Pivot'!U234</f>
        <v>2.6666666666666665</v>
      </c>
      <c r="M248" s="64" t="str">
        <f>'RFM-Pivot'!V234</f>
        <v>At Risk Customers</v>
      </c>
    </row>
    <row r="249" spans="5:13" x14ac:dyDescent="0.25">
      <c r="E249" s="66" t="str">
        <v>C02415</v>
      </c>
      <c r="F249" s="67">
        <v>1.6666666666666667</v>
      </c>
      <c r="G249" s="68">
        <v>1.6666666666666667</v>
      </c>
      <c r="H249" s="64" t="str">
        <v>Lost Customers</v>
      </c>
      <c r="J249" s="66" t="str">
        <f>'RFM-Pivot'!S235</f>
        <v>C00379</v>
      </c>
      <c r="K249" s="67">
        <f>'RFM-Pivot'!T235</f>
        <v>1.6666666666666667</v>
      </c>
      <c r="L249" s="68">
        <f>'RFM-Pivot'!U235</f>
        <v>1.6666666666666667</v>
      </c>
      <c r="M249" s="64" t="str">
        <f>'RFM-Pivot'!V235</f>
        <v>Lost Customers</v>
      </c>
    </row>
    <row r="250" spans="5:13" x14ac:dyDescent="0.25">
      <c r="E250" s="66" t="str">
        <v>C02426</v>
      </c>
      <c r="F250" s="67">
        <v>2</v>
      </c>
      <c r="G250" s="68">
        <v>2</v>
      </c>
      <c r="H250" s="64" t="str">
        <v>Lost Customers</v>
      </c>
      <c r="J250" s="66" t="str">
        <f>'RFM-Pivot'!S236</f>
        <v>C00382</v>
      </c>
      <c r="K250" s="67">
        <f>'RFM-Pivot'!T236</f>
        <v>3.6666666666666665</v>
      </c>
      <c r="L250" s="68">
        <f>'RFM-Pivot'!U236</f>
        <v>3.6666666666666665</v>
      </c>
      <c r="M250" s="64" t="str">
        <f>'RFM-Pivot'!V236</f>
        <v>Loyal or Potential Loyalists</v>
      </c>
    </row>
    <row r="251" spans="5:13" x14ac:dyDescent="0.25">
      <c r="E251" s="66" t="str">
        <v>C02433</v>
      </c>
      <c r="F251" s="67">
        <v>2</v>
      </c>
      <c r="G251" s="68">
        <v>2</v>
      </c>
      <c r="H251" s="64" t="str">
        <v>Lost Customers</v>
      </c>
      <c r="J251" s="66" t="str">
        <f>'RFM-Pivot'!S237</f>
        <v>C00383</v>
      </c>
      <c r="K251" s="67">
        <f>'RFM-Pivot'!T237</f>
        <v>4.666666666666667</v>
      </c>
      <c r="L251" s="68">
        <f>'RFM-Pivot'!U237</f>
        <v>4.666666666666667</v>
      </c>
      <c r="M251" s="64" t="str">
        <f>'RFM-Pivot'!V237</f>
        <v>Champions</v>
      </c>
    </row>
    <row r="252" spans="5:13" x14ac:dyDescent="0.25">
      <c r="E252" s="66" t="str">
        <v>C02448</v>
      </c>
      <c r="F252" s="67">
        <v>2</v>
      </c>
      <c r="G252" s="68">
        <v>2</v>
      </c>
      <c r="H252" s="64" t="str">
        <v>Lost Customers</v>
      </c>
      <c r="J252" s="66" t="str">
        <f>'RFM-Pivot'!S238</f>
        <v>C00384</v>
      </c>
      <c r="K252" s="67">
        <f>'RFM-Pivot'!T238</f>
        <v>1.6666666666666667</v>
      </c>
      <c r="L252" s="68">
        <f>'RFM-Pivot'!U238</f>
        <v>1.6666666666666667</v>
      </c>
      <c r="M252" s="64" t="str">
        <f>'RFM-Pivot'!V238</f>
        <v>Lost Customers</v>
      </c>
    </row>
    <row r="253" spans="5:13" x14ac:dyDescent="0.25">
      <c r="E253" s="66" t="str">
        <v>C02452</v>
      </c>
      <c r="F253" s="67">
        <v>1.6666666666666667</v>
      </c>
      <c r="G253" s="68">
        <v>1.6666666666666667</v>
      </c>
      <c r="H253" s="64" t="str">
        <v>Lost Customers</v>
      </c>
      <c r="J253" s="66" t="str">
        <f>'RFM-Pivot'!S239</f>
        <v>C00389</v>
      </c>
      <c r="K253" s="67">
        <f>'RFM-Pivot'!T239</f>
        <v>3</v>
      </c>
      <c r="L253" s="68">
        <f>'RFM-Pivot'!U239</f>
        <v>3</v>
      </c>
      <c r="M253" s="64" t="str">
        <f>'RFM-Pivot'!V239</f>
        <v>At Risk Customers</v>
      </c>
    </row>
    <row r="254" spans="5:13" x14ac:dyDescent="0.25">
      <c r="E254" s="66" t="str">
        <v>C02477</v>
      </c>
      <c r="F254" s="67">
        <v>1.6666666666666667</v>
      </c>
      <c r="G254" s="68">
        <v>1.6666666666666667</v>
      </c>
      <c r="H254" s="64" t="str">
        <v>Lost Customers</v>
      </c>
      <c r="J254" s="66" t="str">
        <f>'RFM-Pivot'!S240</f>
        <v>C00392</v>
      </c>
      <c r="K254" s="67">
        <f>'RFM-Pivot'!T240</f>
        <v>3.3333333333333335</v>
      </c>
      <c r="L254" s="68">
        <f>'RFM-Pivot'!U240</f>
        <v>3.3333333333333335</v>
      </c>
      <c r="M254" s="64" t="str">
        <f>'RFM-Pivot'!V240</f>
        <v>Loyal or Potential Loyalists</v>
      </c>
    </row>
    <row r="255" spans="5:13" x14ac:dyDescent="0.25">
      <c r="E255" s="66" t="str">
        <v>C02478</v>
      </c>
      <c r="F255" s="67">
        <v>1.6666666666666667</v>
      </c>
      <c r="G255" s="68">
        <v>1.6666666666666667</v>
      </c>
      <c r="H255" s="64" t="str">
        <v>Lost Customers</v>
      </c>
      <c r="J255" s="66" t="str">
        <f>'RFM-Pivot'!S241</f>
        <v>C00394</v>
      </c>
      <c r="K255" s="67">
        <f>'RFM-Pivot'!T241</f>
        <v>3</v>
      </c>
      <c r="L255" s="68">
        <f>'RFM-Pivot'!U241</f>
        <v>3</v>
      </c>
      <c r="M255" s="64" t="str">
        <f>'RFM-Pivot'!V241</f>
        <v>At Risk Customers</v>
      </c>
    </row>
    <row r="256" spans="5:13" x14ac:dyDescent="0.25">
      <c r="E256" s="66" t="str">
        <v>C02479</v>
      </c>
      <c r="F256" s="67">
        <v>2</v>
      </c>
      <c r="G256" s="68">
        <v>2</v>
      </c>
      <c r="H256" s="64" t="str">
        <v>Lost Customers</v>
      </c>
      <c r="J256" s="66" t="str">
        <f>'RFM-Pivot'!S242</f>
        <v>C00395</v>
      </c>
      <c r="K256" s="67">
        <f>'RFM-Pivot'!T242</f>
        <v>2.3333333333333335</v>
      </c>
      <c r="L256" s="68">
        <f>'RFM-Pivot'!U242</f>
        <v>2.3333333333333335</v>
      </c>
      <c r="M256" s="64" t="str">
        <f>'RFM-Pivot'!V242</f>
        <v>At Risk Customers</v>
      </c>
    </row>
    <row r="257" spans="5:13" x14ac:dyDescent="0.25">
      <c r="E257" s="66" t="str">
        <v>C02525</v>
      </c>
      <c r="F257" s="67">
        <v>2</v>
      </c>
      <c r="G257" s="68">
        <v>2</v>
      </c>
      <c r="H257" s="64" t="str">
        <v>Lost Customers</v>
      </c>
      <c r="J257" s="66" t="str">
        <f>'RFM-Pivot'!S243</f>
        <v>C00397</v>
      </c>
      <c r="K257" s="67">
        <f>'RFM-Pivot'!T243</f>
        <v>3.6666666666666665</v>
      </c>
      <c r="L257" s="68">
        <f>'RFM-Pivot'!U243</f>
        <v>3.6666666666666665</v>
      </c>
      <c r="M257" s="64" t="str">
        <f>'RFM-Pivot'!V243</f>
        <v>Loyal or Potential Loyalists</v>
      </c>
    </row>
    <row r="258" spans="5:13" x14ac:dyDescent="0.25">
      <c r="E258" s="66" t="str">
        <v>C02527</v>
      </c>
      <c r="F258" s="67">
        <v>2</v>
      </c>
      <c r="G258" s="68">
        <v>2</v>
      </c>
      <c r="H258" s="64" t="str">
        <v>Lost Customers</v>
      </c>
      <c r="J258" s="66" t="str">
        <f>'RFM-Pivot'!S244</f>
        <v>C00399</v>
      </c>
      <c r="K258" s="67">
        <f>'RFM-Pivot'!T244</f>
        <v>3.6666666666666665</v>
      </c>
      <c r="L258" s="68">
        <f>'RFM-Pivot'!U244</f>
        <v>3.6666666666666665</v>
      </c>
      <c r="M258" s="64" t="str">
        <f>'RFM-Pivot'!V244</f>
        <v>Loyal or Potential Loyalists</v>
      </c>
    </row>
    <row r="259" spans="5:13" x14ac:dyDescent="0.25">
      <c r="E259" s="66" t="str">
        <v>C02531</v>
      </c>
      <c r="F259" s="67">
        <v>1.6666666666666667</v>
      </c>
      <c r="G259" s="68">
        <v>1.6666666666666667</v>
      </c>
      <c r="H259" s="64" t="str">
        <v>Lost Customers</v>
      </c>
      <c r="J259" s="66" t="str">
        <f>'RFM-Pivot'!S245</f>
        <v>C00402</v>
      </c>
      <c r="K259" s="67">
        <f>'RFM-Pivot'!T245</f>
        <v>2.6666666666666665</v>
      </c>
      <c r="L259" s="68">
        <f>'RFM-Pivot'!U245</f>
        <v>2.6666666666666665</v>
      </c>
      <c r="M259" s="64" t="str">
        <f>'RFM-Pivot'!V245</f>
        <v>At Risk Customers</v>
      </c>
    </row>
    <row r="260" spans="5:13" x14ac:dyDescent="0.25">
      <c r="E260" s="66" t="str">
        <v>C02537</v>
      </c>
      <c r="F260" s="67">
        <v>1.6666666666666667</v>
      </c>
      <c r="G260" s="68">
        <v>1.6666666666666667</v>
      </c>
      <c r="H260" s="64" t="str">
        <v>Lost Customers</v>
      </c>
      <c r="J260" s="66" t="str">
        <f>'RFM-Pivot'!S246</f>
        <v>C00403</v>
      </c>
      <c r="K260" s="67">
        <f>'RFM-Pivot'!T246</f>
        <v>2</v>
      </c>
      <c r="L260" s="68">
        <f>'RFM-Pivot'!U246</f>
        <v>2</v>
      </c>
      <c r="M260" s="64" t="str">
        <f>'RFM-Pivot'!V246</f>
        <v>Lost Customers</v>
      </c>
    </row>
    <row r="261" spans="5:13" x14ac:dyDescent="0.25">
      <c r="E261" s="66" t="str">
        <v>C02543</v>
      </c>
      <c r="F261" s="67">
        <v>1.6666666666666667</v>
      </c>
      <c r="G261" s="68">
        <v>1.6666666666666667</v>
      </c>
      <c r="H261" s="64" t="str">
        <v>Lost Customers</v>
      </c>
      <c r="J261" s="66" t="str">
        <f>'RFM-Pivot'!S247</f>
        <v>C00404</v>
      </c>
      <c r="K261" s="67">
        <f>'RFM-Pivot'!T247</f>
        <v>3</v>
      </c>
      <c r="L261" s="68">
        <f>'RFM-Pivot'!U247</f>
        <v>3</v>
      </c>
      <c r="M261" s="64" t="str">
        <f>'RFM-Pivot'!V247</f>
        <v>At Risk Customers</v>
      </c>
    </row>
    <row r="262" spans="5:13" x14ac:dyDescent="0.25">
      <c r="E262" s="66" t="str">
        <v>C02565</v>
      </c>
      <c r="F262" s="67">
        <v>1.6666666666666667</v>
      </c>
      <c r="G262" s="68">
        <v>1.6666666666666667</v>
      </c>
      <c r="H262" s="64" t="str">
        <v>Lost Customers</v>
      </c>
      <c r="J262" s="66" t="str">
        <f>'RFM-Pivot'!S248</f>
        <v>C00405</v>
      </c>
      <c r="K262" s="67">
        <f>'RFM-Pivot'!T248</f>
        <v>3.3333333333333335</v>
      </c>
      <c r="L262" s="68">
        <f>'RFM-Pivot'!U248</f>
        <v>3.3333333333333335</v>
      </c>
      <c r="M262" s="64" t="str">
        <f>'RFM-Pivot'!V248</f>
        <v>Loyal or Potential Loyalists</v>
      </c>
    </row>
    <row r="263" spans="5:13" x14ac:dyDescent="0.25">
      <c r="E263" s="66" t="str">
        <v>C02572</v>
      </c>
      <c r="F263" s="67">
        <v>1.6666666666666667</v>
      </c>
      <c r="G263" s="68">
        <v>1.6666666666666667</v>
      </c>
      <c r="H263" s="64" t="str">
        <v>Lost Customers</v>
      </c>
      <c r="J263" s="66" t="str">
        <f>'RFM-Pivot'!S249</f>
        <v>C00407</v>
      </c>
      <c r="K263" s="67">
        <f>'RFM-Pivot'!T249</f>
        <v>3</v>
      </c>
      <c r="L263" s="68">
        <f>'RFM-Pivot'!U249</f>
        <v>3</v>
      </c>
      <c r="M263" s="64" t="str">
        <f>'RFM-Pivot'!V249</f>
        <v>At Risk Customers</v>
      </c>
    </row>
    <row r="264" spans="5:13" x14ac:dyDescent="0.25">
      <c r="E264" s="66" t="str">
        <v>C02578</v>
      </c>
      <c r="F264" s="67">
        <v>2</v>
      </c>
      <c r="G264" s="68">
        <v>2</v>
      </c>
      <c r="H264" s="64" t="str">
        <v>Lost Customers</v>
      </c>
      <c r="J264" s="66" t="str">
        <f>'RFM-Pivot'!S250</f>
        <v>C00410</v>
      </c>
      <c r="K264" s="67">
        <f>'RFM-Pivot'!T250</f>
        <v>4.666666666666667</v>
      </c>
      <c r="L264" s="68">
        <f>'RFM-Pivot'!U250</f>
        <v>4.666666666666667</v>
      </c>
      <c r="M264" s="64" t="str">
        <f>'RFM-Pivot'!V250</f>
        <v>Champions</v>
      </c>
    </row>
    <row r="265" spans="5:13" x14ac:dyDescent="0.25">
      <c r="E265" s="66" t="str">
        <v>C02582</v>
      </c>
      <c r="F265" s="67">
        <v>1.6666666666666667</v>
      </c>
      <c r="G265" s="68">
        <v>1.6666666666666667</v>
      </c>
      <c r="H265" s="64" t="str">
        <v>Lost Customers</v>
      </c>
      <c r="J265" s="66" t="str">
        <f>'RFM-Pivot'!S251</f>
        <v>C00411</v>
      </c>
      <c r="K265" s="67">
        <f>'RFM-Pivot'!T251</f>
        <v>3.6666666666666665</v>
      </c>
      <c r="L265" s="68">
        <f>'RFM-Pivot'!U251</f>
        <v>3.6666666666666665</v>
      </c>
      <c r="M265" s="64" t="str">
        <f>'RFM-Pivot'!V251</f>
        <v>Loyal or Potential Loyalists</v>
      </c>
    </row>
    <row r="266" spans="5:13" x14ac:dyDescent="0.25">
      <c r="E266" s="66" t="str">
        <v>C02602</v>
      </c>
      <c r="F266" s="67">
        <v>2</v>
      </c>
      <c r="G266" s="68">
        <v>2</v>
      </c>
      <c r="H266" s="64" t="str">
        <v>Lost Customers</v>
      </c>
      <c r="J266" s="66" t="str">
        <f>'RFM-Pivot'!S252</f>
        <v>C00414</v>
      </c>
      <c r="K266" s="67">
        <f>'RFM-Pivot'!T252</f>
        <v>2.3333333333333335</v>
      </c>
      <c r="L266" s="68">
        <f>'RFM-Pivot'!U252</f>
        <v>2.3333333333333335</v>
      </c>
      <c r="M266" s="64" t="str">
        <f>'RFM-Pivot'!V252</f>
        <v>At Risk Customers</v>
      </c>
    </row>
    <row r="267" spans="5:13" x14ac:dyDescent="0.25">
      <c r="E267" s="66" t="str">
        <v>C02603</v>
      </c>
      <c r="F267" s="67">
        <v>1.6666666666666667</v>
      </c>
      <c r="G267" s="68">
        <v>1.6666666666666667</v>
      </c>
      <c r="H267" s="64" t="str">
        <v>Lost Customers</v>
      </c>
      <c r="J267" s="66" t="str">
        <f>'RFM-Pivot'!S253</f>
        <v>C00415</v>
      </c>
      <c r="K267" s="67">
        <f>'RFM-Pivot'!T253</f>
        <v>5</v>
      </c>
      <c r="L267" s="68">
        <f>'RFM-Pivot'!U253</f>
        <v>5</v>
      </c>
      <c r="M267" s="64" t="str">
        <f>'RFM-Pivot'!V253</f>
        <v>Champions</v>
      </c>
    </row>
    <row r="268" spans="5:13" x14ac:dyDescent="0.25">
      <c r="E268" s="66" t="str">
        <v>C02617</v>
      </c>
      <c r="F268" s="67">
        <v>1.6666666666666667</v>
      </c>
      <c r="G268" s="68">
        <v>1.6666666666666667</v>
      </c>
      <c r="H268" s="64" t="str">
        <v>Lost Customers</v>
      </c>
      <c r="J268" s="66" t="str">
        <f>'RFM-Pivot'!S254</f>
        <v>C00416</v>
      </c>
      <c r="K268" s="67">
        <f>'RFM-Pivot'!T254</f>
        <v>4.666666666666667</v>
      </c>
      <c r="L268" s="68">
        <f>'RFM-Pivot'!U254</f>
        <v>4.666666666666667</v>
      </c>
      <c r="M268" s="64" t="str">
        <f>'RFM-Pivot'!V254</f>
        <v>Champions</v>
      </c>
    </row>
    <row r="269" spans="5:13" x14ac:dyDescent="0.25">
      <c r="E269" s="66" t="str">
        <v>C02623</v>
      </c>
      <c r="F269" s="67">
        <v>2</v>
      </c>
      <c r="G269" s="68">
        <v>2</v>
      </c>
      <c r="H269" s="64" t="str">
        <v>Lost Customers</v>
      </c>
      <c r="J269" s="66" t="str">
        <f>'RFM-Pivot'!S255</f>
        <v>C00418</v>
      </c>
      <c r="K269" s="67">
        <f>'RFM-Pivot'!T255</f>
        <v>3</v>
      </c>
      <c r="L269" s="68">
        <f>'RFM-Pivot'!U255</f>
        <v>3</v>
      </c>
      <c r="M269" s="64" t="str">
        <f>'RFM-Pivot'!V255</f>
        <v>At Risk Customers</v>
      </c>
    </row>
    <row r="270" spans="5:13" x14ac:dyDescent="0.25">
      <c r="E270" s="66" t="str">
        <v>C02626</v>
      </c>
      <c r="F270" s="67">
        <v>2</v>
      </c>
      <c r="G270" s="68">
        <v>2</v>
      </c>
      <c r="H270" s="64" t="str">
        <v>Lost Customers</v>
      </c>
      <c r="J270" s="66" t="str">
        <f>'RFM-Pivot'!S256</f>
        <v>C00420</v>
      </c>
      <c r="K270" s="67">
        <f>'RFM-Pivot'!T256</f>
        <v>4.666666666666667</v>
      </c>
      <c r="L270" s="68">
        <f>'RFM-Pivot'!U256</f>
        <v>4.666666666666667</v>
      </c>
      <c r="M270" s="64" t="str">
        <f>'RFM-Pivot'!V256</f>
        <v>Champions</v>
      </c>
    </row>
    <row r="271" spans="5:13" x14ac:dyDescent="0.25">
      <c r="E271" s="66" t="str">
        <v>C02650</v>
      </c>
      <c r="F271" s="67">
        <v>2</v>
      </c>
      <c r="G271" s="68">
        <v>2</v>
      </c>
      <c r="H271" s="64" t="str">
        <v>Lost Customers</v>
      </c>
      <c r="J271" s="66" t="str">
        <f>'RFM-Pivot'!S257</f>
        <v>C00421</v>
      </c>
      <c r="K271" s="67">
        <f>'RFM-Pivot'!T257</f>
        <v>4</v>
      </c>
      <c r="L271" s="68">
        <f>'RFM-Pivot'!U257</f>
        <v>4</v>
      </c>
      <c r="M271" s="64" t="str">
        <f>'RFM-Pivot'!V257</f>
        <v>Loyal or Potential Loyalists</v>
      </c>
    </row>
    <row r="272" spans="5:13" x14ac:dyDescent="0.25">
      <c r="E272" s="66" t="str">
        <v>C02659</v>
      </c>
      <c r="F272" s="67">
        <v>2</v>
      </c>
      <c r="G272" s="68">
        <v>2</v>
      </c>
      <c r="H272" s="64" t="str">
        <v>Lost Customers</v>
      </c>
      <c r="J272" s="66" t="str">
        <f>'RFM-Pivot'!S258</f>
        <v>C00422</v>
      </c>
      <c r="K272" s="67">
        <f>'RFM-Pivot'!T258</f>
        <v>5</v>
      </c>
      <c r="L272" s="68">
        <f>'RFM-Pivot'!U258</f>
        <v>5</v>
      </c>
      <c r="M272" s="64" t="str">
        <f>'RFM-Pivot'!V258</f>
        <v>Champions</v>
      </c>
    </row>
    <row r="273" spans="5:13" x14ac:dyDescent="0.25">
      <c r="E273" s="66" t="str">
        <v>C02663</v>
      </c>
      <c r="F273" s="67">
        <v>2</v>
      </c>
      <c r="G273" s="68">
        <v>2</v>
      </c>
      <c r="H273" s="64" t="str">
        <v>Lost Customers</v>
      </c>
      <c r="J273" s="66" t="str">
        <f>'RFM-Pivot'!S259</f>
        <v>C00423</v>
      </c>
      <c r="K273" s="67">
        <f>'RFM-Pivot'!T259</f>
        <v>4</v>
      </c>
      <c r="L273" s="68">
        <f>'RFM-Pivot'!U259</f>
        <v>4</v>
      </c>
      <c r="M273" s="64" t="str">
        <f>'RFM-Pivot'!V259</f>
        <v>Loyal or Potential Loyalists</v>
      </c>
    </row>
    <row r="274" spans="5:13" x14ac:dyDescent="0.25">
      <c r="E274" s="66" t="str">
        <v>C02669</v>
      </c>
      <c r="F274" s="67">
        <v>2</v>
      </c>
      <c r="G274" s="68">
        <v>2</v>
      </c>
      <c r="H274" s="64" t="str">
        <v>Lost Customers</v>
      </c>
      <c r="J274" s="66" t="str">
        <f>'RFM-Pivot'!S260</f>
        <v>C00424</v>
      </c>
      <c r="K274" s="67">
        <f>'RFM-Pivot'!T260</f>
        <v>5</v>
      </c>
      <c r="L274" s="68">
        <f>'RFM-Pivot'!U260</f>
        <v>5</v>
      </c>
      <c r="M274" s="64" t="str">
        <f>'RFM-Pivot'!V260</f>
        <v>Champions</v>
      </c>
    </row>
    <row r="275" spans="5:13" x14ac:dyDescent="0.25">
      <c r="E275" s="66" t="str">
        <v>C02684</v>
      </c>
      <c r="F275" s="67">
        <v>2</v>
      </c>
      <c r="G275" s="68">
        <v>2</v>
      </c>
      <c r="H275" s="64" t="str">
        <v>Lost Customers</v>
      </c>
      <c r="J275" s="66" t="str">
        <f>'RFM-Pivot'!S261</f>
        <v>C00426</v>
      </c>
      <c r="K275" s="67">
        <f>'RFM-Pivot'!T261</f>
        <v>2</v>
      </c>
      <c r="L275" s="68">
        <f>'RFM-Pivot'!U261</f>
        <v>2</v>
      </c>
      <c r="M275" s="64" t="str">
        <f>'RFM-Pivot'!V261</f>
        <v>Lost Customers</v>
      </c>
    </row>
    <row r="276" spans="5:13" x14ac:dyDescent="0.25">
      <c r="E276" s="66" t="str">
        <v>C02698</v>
      </c>
      <c r="F276" s="67">
        <v>2</v>
      </c>
      <c r="G276" s="68">
        <v>2</v>
      </c>
      <c r="H276" s="64" t="str">
        <v>Lost Customers</v>
      </c>
      <c r="J276" s="66" t="str">
        <f>'RFM-Pivot'!S262</f>
        <v>C00427</v>
      </c>
      <c r="K276" s="67">
        <f>'RFM-Pivot'!T262</f>
        <v>3</v>
      </c>
      <c r="L276" s="68">
        <f>'RFM-Pivot'!U262</f>
        <v>3</v>
      </c>
      <c r="M276" s="64" t="str">
        <f>'RFM-Pivot'!V262</f>
        <v>At Risk Customers</v>
      </c>
    </row>
    <row r="277" spans="5:13" x14ac:dyDescent="0.25">
      <c r="E277" s="66" t="str">
        <v>C02699</v>
      </c>
      <c r="F277" s="67">
        <v>2</v>
      </c>
      <c r="G277" s="68">
        <v>2</v>
      </c>
      <c r="H277" s="64" t="str">
        <v>Lost Customers</v>
      </c>
      <c r="J277" s="66" t="str">
        <f>'RFM-Pivot'!S263</f>
        <v>C00428</v>
      </c>
      <c r="K277" s="67">
        <f>'RFM-Pivot'!T263</f>
        <v>2.3333333333333335</v>
      </c>
      <c r="L277" s="68">
        <f>'RFM-Pivot'!U263</f>
        <v>2.3333333333333335</v>
      </c>
      <c r="M277" s="64" t="str">
        <f>'RFM-Pivot'!V263</f>
        <v>At Risk Customers</v>
      </c>
    </row>
    <row r="278" spans="5:13" x14ac:dyDescent="0.25">
      <c r="E278" s="66" t="str">
        <v>C02706</v>
      </c>
      <c r="F278" s="67">
        <v>1.6666666666666667</v>
      </c>
      <c r="G278" s="68">
        <v>1.6666666666666667</v>
      </c>
      <c r="H278" s="64" t="str">
        <v>Lost Customers</v>
      </c>
      <c r="J278" s="66" t="str">
        <f>'RFM-Pivot'!S264</f>
        <v>C00429</v>
      </c>
      <c r="K278" s="67">
        <f>'RFM-Pivot'!T264</f>
        <v>2.6666666666666665</v>
      </c>
      <c r="L278" s="68">
        <f>'RFM-Pivot'!U264</f>
        <v>2.6666666666666665</v>
      </c>
      <c r="M278" s="64" t="str">
        <f>'RFM-Pivot'!V264</f>
        <v>At Risk Customers</v>
      </c>
    </row>
    <row r="279" spans="5:13" x14ac:dyDescent="0.25">
      <c r="E279" s="66" t="str">
        <v>C02709</v>
      </c>
      <c r="F279" s="67">
        <v>1.6666666666666667</v>
      </c>
      <c r="G279" s="68">
        <v>1.6666666666666667</v>
      </c>
      <c r="H279" s="64" t="str">
        <v>Lost Customers</v>
      </c>
      <c r="J279" s="66" t="str">
        <f>'RFM-Pivot'!S265</f>
        <v>C00433</v>
      </c>
      <c r="K279" s="67">
        <f>'RFM-Pivot'!T265</f>
        <v>4.333333333333333</v>
      </c>
      <c r="L279" s="68">
        <f>'RFM-Pivot'!U265</f>
        <v>4.333333333333333</v>
      </c>
      <c r="M279" s="64" t="str">
        <f>'RFM-Pivot'!V265</f>
        <v>Champions</v>
      </c>
    </row>
    <row r="280" spans="5:13" x14ac:dyDescent="0.25">
      <c r="E280" s="66" t="str">
        <v>C02715</v>
      </c>
      <c r="F280" s="67">
        <v>2</v>
      </c>
      <c r="G280" s="68">
        <v>2</v>
      </c>
      <c r="H280" s="64" t="str">
        <v>Lost Customers</v>
      </c>
      <c r="J280" s="66" t="str">
        <f>'RFM-Pivot'!S266</f>
        <v>C00434</v>
      </c>
      <c r="K280" s="67">
        <f>'RFM-Pivot'!T266</f>
        <v>4.666666666666667</v>
      </c>
      <c r="L280" s="68">
        <f>'RFM-Pivot'!U266</f>
        <v>4.666666666666667</v>
      </c>
      <c r="M280" s="64" t="str">
        <f>'RFM-Pivot'!V266</f>
        <v>Champions</v>
      </c>
    </row>
    <row r="281" spans="5:13" x14ac:dyDescent="0.25">
      <c r="E281" s="66" t="str">
        <v>C02719</v>
      </c>
      <c r="F281" s="67">
        <v>1.6666666666666667</v>
      </c>
      <c r="G281" s="68">
        <v>1.6666666666666667</v>
      </c>
      <c r="H281" s="64" t="str">
        <v>Lost Customers</v>
      </c>
      <c r="J281" s="66" t="str">
        <f>'RFM-Pivot'!S267</f>
        <v>C00435</v>
      </c>
      <c r="K281" s="67">
        <f>'RFM-Pivot'!T267</f>
        <v>5</v>
      </c>
      <c r="L281" s="68">
        <f>'RFM-Pivot'!U267</f>
        <v>5</v>
      </c>
      <c r="M281" s="64" t="str">
        <f>'RFM-Pivot'!V267</f>
        <v>Champions</v>
      </c>
    </row>
    <row r="282" spans="5:13" x14ac:dyDescent="0.25">
      <c r="E282" s="66" t="str">
        <v>C02723</v>
      </c>
      <c r="F282" s="67">
        <v>2</v>
      </c>
      <c r="G282" s="68">
        <v>2</v>
      </c>
      <c r="H282" s="64" t="str">
        <v>Lost Customers</v>
      </c>
      <c r="J282" s="66" t="str">
        <f>'RFM-Pivot'!S268</f>
        <v>C00436</v>
      </c>
      <c r="K282" s="67">
        <f>'RFM-Pivot'!T268</f>
        <v>4.333333333333333</v>
      </c>
      <c r="L282" s="68">
        <f>'RFM-Pivot'!U268</f>
        <v>4.333333333333333</v>
      </c>
      <c r="M282" s="64" t="str">
        <f>'RFM-Pivot'!V268</f>
        <v>Champions</v>
      </c>
    </row>
    <row r="283" spans="5:13" x14ac:dyDescent="0.25">
      <c r="E283" s="66" t="str">
        <v>C02728</v>
      </c>
      <c r="F283" s="67">
        <v>1.6666666666666667</v>
      </c>
      <c r="G283" s="68">
        <v>1.6666666666666667</v>
      </c>
      <c r="H283" s="64" t="str">
        <v>Lost Customers</v>
      </c>
      <c r="J283" s="66" t="str">
        <f>'RFM-Pivot'!S269</f>
        <v>C00437</v>
      </c>
      <c r="K283" s="67">
        <f>'RFM-Pivot'!T269</f>
        <v>4</v>
      </c>
      <c r="L283" s="68">
        <f>'RFM-Pivot'!U269</f>
        <v>4</v>
      </c>
      <c r="M283" s="64" t="str">
        <f>'RFM-Pivot'!V269</f>
        <v>Loyal or Potential Loyalists</v>
      </c>
    </row>
    <row r="284" spans="5:13" x14ac:dyDescent="0.25">
      <c r="E284" s="66" t="str">
        <v>C02749</v>
      </c>
      <c r="F284" s="67">
        <v>2</v>
      </c>
      <c r="G284" s="68">
        <v>2</v>
      </c>
      <c r="H284" s="64" t="str">
        <v>Lost Customers</v>
      </c>
      <c r="J284" s="66" t="str">
        <f>'RFM-Pivot'!S270</f>
        <v>C00438</v>
      </c>
      <c r="K284" s="67">
        <f>'RFM-Pivot'!T270</f>
        <v>4.333333333333333</v>
      </c>
      <c r="L284" s="68">
        <f>'RFM-Pivot'!U270</f>
        <v>4.333333333333333</v>
      </c>
      <c r="M284" s="64" t="str">
        <f>'RFM-Pivot'!V270</f>
        <v>Champions</v>
      </c>
    </row>
    <row r="285" spans="5:13" x14ac:dyDescent="0.25">
      <c r="E285" s="66" t="str">
        <v>C02752</v>
      </c>
      <c r="F285" s="67">
        <v>2</v>
      </c>
      <c r="G285" s="68">
        <v>2</v>
      </c>
      <c r="H285" s="64" t="str">
        <v>Lost Customers</v>
      </c>
      <c r="J285" s="66" t="str">
        <f>'RFM-Pivot'!S271</f>
        <v>C00440</v>
      </c>
      <c r="K285" s="67">
        <f>'RFM-Pivot'!T271</f>
        <v>2</v>
      </c>
      <c r="L285" s="68">
        <f>'RFM-Pivot'!U271</f>
        <v>2</v>
      </c>
      <c r="M285" s="64" t="str">
        <f>'RFM-Pivot'!V271</f>
        <v>Lost Customers</v>
      </c>
    </row>
    <row r="286" spans="5:13" x14ac:dyDescent="0.25">
      <c r="E286" s="66" t="str">
        <v>C02757</v>
      </c>
      <c r="F286" s="67">
        <v>1.6666666666666667</v>
      </c>
      <c r="G286" s="68">
        <v>1.6666666666666667</v>
      </c>
      <c r="H286" s="64" t="str">
        <v>Lost Customers</v>
      </c>
      <c r="J286" s="66" t="str">
        <f>'RFM-Pivot'!S272</f>
        <v>C00441</v>
      </c>
      <c r="K286" s="67">
        <f>'RFM-Pivot'!T272</f>
        <v>2</v>
      </c>
      <c r="L286" s="68">
        <f>'RFM-Pivot'!U272</f>
        <v>2</v>
      </c>
      <c r="M286" s="64" t="str">
        <f>'RFM-Pivot'!V272</f>
        <v>Lost Customers</v>
      </c>
    </row>
    <row r="287" spans="5:13" x14ac:dyDescent="0.25">
      <c r="E287" s="66" t="str">
        <v>C02758</v>
      </c>
      <c r="F287" s="67">
        <v>2</v>
      </c>
      <c r="G287" s="68">
        <v>2</v>
      </c>
      <c r="H287" s="64" t="str">
        <v>Lost Customers</v>
      </c>
      <c r="J287" s="66" t="str">
        <f>'RFM-Pivot'!S273</f>
        <v>C00442</v>
      </c>
      <c r="K287" s="67">
        <f>'RFM-Pivot'!T273</f>
        <v>2.6666666666666665</v>
      </c>
      <c r="L287" s="68">
        <f>'RFM-Pivot'!U273</f>
        <v>2.6666666666666665</v>
      </c>
      <c r="M287" s="64" t="str">
        <f>'RFM-Pivot'!V273</f>
        <v>At Risk Customers</v>
      </c>
    </row>
    <row r="288" spans="5:13" x14ac:dyDescent="0.25">
      <c r="E288" s="66" t="str">
        <v>C02767</v>
      </c>
      <c r="F288" s="67">
        <v>2</v>
      </c>
      <c r="G288" s="68">
        <v>2</v>
      </c>
      <c r="H288" s="64" t="str">
        <v>Lost Customers</v>
      </c>
      <c r="J288" s="66" t="str">
        <f>'RFM-Pivot'!S274</f>
        <v>C00443</v>
      </c>
      <c r="K288" s="67">
        <f>'RFM-Pivot'!T274</f>
        <v>2.3333333333333335</v>
      </c>
      <c r="L288" s="68">
        <f>'RFM-Pivot'!U274</f>
        <v>2.3333333333333335</v>
      </c>
      <c r="M288" s="64" t="str">
        <f>'RFM-Pivot'!V274</f>
        <v>At Risk Customers</v>
      </c>
    </row>
    <row r="289" spans="5:13" x14ac:dyDescent="0.25">
      <c r="E289" s="66" t="str">
        <v>C02770</v>
      </c>
      <c r="F289" s="67">
        <v>2</v>
      </c>
      <c r="G289" s="68">
        <v>2</v>
      </c>
      <c r="H289" s="64" t="str">
        <v>Lost Customers</v>
      </c>
      <c r="J289" s="66" t="str">
        <f>'RFM-Pivot'!S275</f>
        <v>C00444</v>
      </c>
      <c r="K289" s="67">
        <f>'RFM-Pivot'!T275</f>
        <v>5</v>
      </c>
      <c r="L289" s="68">
        <f>'RFM-Pivot'!U275</f>
        <v>5</v>
      </c>
      <c r="M289" s="64" t="str">
        <f>'RFM-Pivot'!V275</f>
        <v>Champions</v>
      </c>
    </row>
    <row r="290" spans="5:13" x14ac:dyDescent="0.25">
      <c r="E290" s="66" t="str">
        <v>C02824</v>
      </c>
      <c r="F290" s="67">
        <v>1.6666666666666667</v>
      </c>
      <c r="G290" s="68">
        <v>1.6666666666666667</v>
      </c>
      <c r="H290" s="64" t="str">
        <v>Lost Customers</v>
      </c>
      <c r="J290" s="66" t="str">
        <f>'RFM-Pivot'!S276</f>
        <v>C00445</v>
      </c>
      <c r="K290" s="67">
        <f>'RFM-Pivot'!T276</f>
        <v>3.3333333333333335</v>
      </c>
      <c r="L290" s="68">
        <f>'RFM-Pivot'!U276</f>
        <v>3.3333333333333335</v>
      </c>
      <c r="M290" s="64" t="str">
        <f>'RFM-Pivot'!V276</f>
        <v>Loyal or Potential Loyalists</v>
      </c>
    </row>
    <row r="291" spans="5:13" x14ac:dyDescent="0.25">
      <c r="E291" s="66" t="str">
        <v>C02831</v>
      </c>
      <c r="F291" s="67">
        <v>2</v>
      </c>
      <c r="G291" s="68">
        <v>2</v>
      </c>
      <c r="H291" s="64" t="str">
        <v>Lost Customers</v>
      </c>
      <c r="J291" s="66" t="str">
        <f>'RFM-Pivot'!S277</f>
        <v>C00446</v>
      </c>
      <c r="K291" s="67">
        <f>'RFM-Pivot'!T277</f>
        <v>3</v>
      </c>
      <c r="L291" s="68">
        <f>'RFM-Pivot'!U277</f>
        <v>3</v>
      </c>
      <c r="M291" s="64" t="str">
        <f>'RFM-Pivot'!V277</f>
        <v>At Risk Customers</v>
      </c>
    </row>
    <row r="292" spans="5:13" x14ac:dyDescent="0.25">
      <c r="E292" s="66" t="str">
        <v>C02844</v>
      </c>
      <c r="F292" s="67">
        <v>2</v>
      </c>
      <c r="G292" s="68">
        <v>2</v>
      </c>
      <c r="H292" s="64" t="str">
        <v>Lost Customers</v>
      </c>
      <c r="J292" s="66" t="str">
        <f>'RFM-Pivot'!S278</f>
        <v>C00447</v>
      </c>
      <c r="K292" s="67">
        <f>'RFM-Pivot'!T278</f>
        <v>3.6666666666666665</v>
      </c>
      <c r="L292" s="68">
        <f>'RFM-Pivot'!U278</f>
        <v>3.6666666666666665</v>
      </c>
      <c r="M292" s="64" t="str">
        <f>'RFM-Pivot'!V278</f>
        <v>Loyal or Potential Loyalists</v>
      </c>
    </row>
    <row r="293" spans="5:13" x14ac:dyDescent="0.25">
      <c r="E293" s="66" t="str">
        <v>C02853</v>
      </c>
      <c r="F293" s="67">
        <v>2</v>
      </c>
      <c r="G293" s="68">
        <v>2</v>
      </c>
      <c r="H293" s="64" t="str">
        <v>Lost Customers</v>
      </c>
      <c r="J293" s="66" t="str">
        <f>'RFM-Pivot'!S279</f>
        <v>C00448</v>
      </c>
      <c r="K293" s="67">
        <f>'RFM-Pivot'!T279</f>
        <v>4.333333333333333</v>
      </c>
      <c r="L293" s="68">
        <f>'RFM-Pivot'!U279</f>
        <v>4.333333333333333</v>
      </c>
      <c r="M293" s="64" t="str">
        <f>'RFM-Pivot'!V279</f>
        <v>Champions</v>
      </c>
    </row>
    <row r="294" spans="5:13" x14ac:dyDescent="0.25">
      <c r="E294" s="66" t="str">
        <v>C02855</v>
      </c>
      <c r="F294" s="67">
        <v>2</v>
      </c>
      <c r="G294" s="68">
        <v>2</v>
      </c>
      <c r="H294" s="64" t="str">
        <v>Lost Customers</v>
      </c>
      <c r="J294" s="66" t="str">
        <f>'RFM-Pivot'!S280</f>
        <v>C00449</v>
      </c>
      <c r="K294" s="67">
        <f>'RFM-Pivot'!T280</f>
        <v>4.666666666666667</v>
      </c>
      <c r="L294" s="68">
        <f>'RFM-Pivot'!U280</f>
        <v>4.666666666666667</v>
      </c>
      <c r="M294" s="64" t="str">
        <f>'RFM-Pivot'!V280</f>
        <v>Champions</v>
      </c>
    </row>
    <row r="295" spans="5:13" x14ac:dyDescent="0.25">
      <c r="E295" s="66" t="str">
        <v>C02884</v>
      </c>
      <c r="F295" s="67">
        <v>2</v>
      </c>
      <c r="G295" s="68">
        <v>2</v>
      </c>
      <c r="H295" s="64" t="str">
        <v>Lost Customers</v>
      </c>
      <c r="J295" s="66" t="str">
        <f>'RFM-Pivot'!S281</f>
        <v>C00450</v>
      </c>
      <c r="K295" s="67">
        <f>'RFM-Pivot'!T281</f>
        <v>3.6666666666666665</v>
      </c>
      <c r="L295" s="68">
        <f>'RFM-Pivot'!U281</f>
        <v>3.6666666666666665</v>
      </c>
      <c r="M295" s="64" t="str">
        <f>'RFM-Pivot'!V281</f>
        <v>Loyal or Potential Loyalists</v>
      </c>
    </row>
    <row r="296" spans="5:13" x14ac:dyDescent="0.25">
      <c r="E296" s="66" t="str">
        <v>C02911</v>
      </c>
      <c r="F296" s="67">
        <v>2</v>
      </c>
      <c r="G296" s="68">
        <v>2</v>
      </c>
      <c r="H296" s="64" t="str">
        <v>Lost Customers</v>
      </c>
      <c r="J296" s="66" t="str">
        <f>'RFM-Pivot'!S282</f>
        <v>C00451</v>
      </c>
      <c r="K296" s="67">
        <f>'RFM-Pivot'!T282</f>
        <v>5</v>
      </c>
      <c r="L296" s="68">
        <f>'RFM-Pivot'!U282</f>
        <v>5</v>
      </c>
      <c r="M296" s="64" t="str">
        <f>'RFM-Pivot'!V282</f>
        <v>Champions</v>
      </c>
    </row>
    <row r="297" spans="5:13" x14ac:dyDescent="0.25">
      <c r="E297" s="66" t="str">
        <v>C02913</v>
      </c>
      <c r="F297" s="67">
        <v>2</v>
      </c>
      <c r="G297" s="68">
        <v>2</v>
      </c>
      <c r="H297" s="64" t="str">
        <v>Lost Customers</v>
      </c>
      <c r="J297" s="66" t="str">
        <f>'RFM-Pivot'!S283</f>
        <v>C00453</v>
      </c>
      <c r="K297" s="67">
        <f>'RFM-Pivot'!T283</f>
        <v>2</v>
      </c>
      <c r="L297" s="68">
        <f>'RFM-Pivot'!U283</f>
        <v>2</v>
      </c>
      <c r="M297" s="64" t="str">
        <f>'RFM-Pivot'!V283</f>
        <v>Lost Customers</v>
      </c>
    </row>
    <row r="298" spans="5:13" x14ac:dyDescent="0.25">
      <c r="E298" s="66" t="str">
        <v>C02916</v>
      </c>
      <c r="F298" s="67">
        <v>2</v>
      </c>
      <c r="G298" s="68">
        <v>2</v>
      </c>
      <c r="H298" s="64" t="str">
        <v>Lost Customers</v>
      </c>
      <c r="J298" s="66" t="str">
        <f>'RFM-Pivot'!S284</f>
        <v>C00454</v>
      </c>
      <c r="K298" s="67">
        <f>'RFM-Pivot'!T284</f>
        <v>3.3333333333333335</v>
      </c>
      <c r="L298" s="68">
        <f>'RFM-Pivot'!U284</f>
        <v>3.3333333333333335</v>
      </c>
      <c r="M298" s="64" t="str">
        <f>'RFM-Pivot'!V284</f>
        <v>Loyal or Potential Loyalists</v>
      </c>
    </row>
    <row r="299" spans="5:13" x14ac:dyDescent="0.25">
      <c r="E299" s="66" t="str">
        <v>C02918</v>
      </c>
      <c r="F299" s="67">
        <v>2</v>
      </c>
      <c r="G299" s="68">
        <v>2</v>
      </c>
      <c r="H299" s="64" t="str">
        <v>Lost Customers</v>
      </c>
      <c r="J299" s="66" t="str">
        <f>'RFM-Pivot'!S285</f>
        <v>C00455</v>
      </c>
      <c r="K299" s="67">
        <f>'RFM-Pivot'!T285</f>
        <v>2</v>
      </c>
      <c r="L299" s="68">
        <f>'RFM-Pivot'!U285</f>
        <v>2</v>
      </c>
      <c r="M299" s="64" t="str">
        <f>'RFM-Pivot'!V285</f>
        <v>Lost Customers</v>
      </c>
    </row>
    <row r="300" spans="5:13" x14ac:dyDescent="0.25">
      <c r="E300" s="66" t="str">
        <v>C02942</v>
      </c>
      <c r="F300" s="67">
        <v>2</v>
      </c>
      <c r="G300" s="68">
        <v>2</v>
      </c>
      <c r="H300" s="64" t="str">
        <v>Lost Customers</v>
      </c>
      <c r="J300" s="66" t="str">
        <f>'RFM-Pivot'!S286</f>
        <v>C00456</v>
      </c>
      <c r="K300" s="67">
        <f>'RFM-Pivot'!T286</f>
        <v>4</v>
      </c>
      <c r="L300" s="68">
        <f>'RFM-Pivot'!U286</f>
        <v>4</v>
      </c>
      <c r="M300" s="64" t="str">
        <f>'RFM-Pivot'!V286</f>
        <v>Loyal or Potential Loyalists</v>
      </c>
    </row>
    <row r="301" spans="5:13" x14ac:dyDescent="0.25">
      <c r="E301" s="66" t="str">
        <v>C02944</v>
      </c>
      <c r="F301" s="67">
        <v>2</v>
      </c>
      <c r="G301" s="68">
        <v>2</v>
      </c>
      <c r="H301" s="64" t="str">
        <v>Lost Customers</v>
      </c>
      <c r="J301" s="66" t="str">
        <f>'RFM-Pivot'!S287</f>
        <v>C00457</v>
      </c>
      <c r="K301" s="67">
        <f>'RFM-Pivot'!T287</f>
        <v>5</v>
      </c>
      <c r="L301" s="68">
        <f>'RFM-Pivot'!U287</f>
        <v>5</v>
      </c>
      <c r="M301" s="64" t="str">
        <f>'RFM-Pivot'!V287</f>
        <v>Champions</v>
      </c>
    </row>
    <row r="302" spans="5:13" x14ac:dyDescent="0.25">
      <c r="E302" s="66" t="str">
        <v>C02945</v>
      </c>
      <c r="F302" s="67">
        <v>2</v>
      </c>
      <c r="G302" s="68">
        <v>2</v>
      </c>
      <c r="H302" s="64" t="str">
        <v>Lost Customers</v>
      </c>
      <c r="J302" s="66" t="str">
        <f>'RFM-Pivot'!S288</f>
        <v>C00458</v>
      </c>
      <c r="K302" s="67">
        <f>'RFM-Pivot'!T288</f>
        <v>3.3333333333333335</v>
      </c>
      <c r="L302" s="68">
        <f>'RFM-Pivot'!U288</f>
        <v>3.3333333333333335</v>
      </c>
      <c r="M302" s="64" t="str">
        <f>'RFM-Pivot'!V288</f>
        <v>Loyal or Potential Loyalists</v>
      </c>
    </row>
    <row r="303" spans="5:13" x14ac:dyDescent="0.25">
      <c r="E303" s="66" t="str">
        <v>C02983</v>
      </c>
      <c r="F303" s="67">
        <v>1.6666666666666667</v>
      </c>
      <c r="G303" s="68">
        <v>1.6666666666666667</v>
      </c>
      <c r="H303" s="64" t="str">
        <v>Lost Customers</v>
      </c>
      <c r="J303" s="66" t="str">
        <f>'RFM-Pivot'!S289</f>
        <v>C00459</v>
      </c>
      <c r="K303" s="67">
        <f>'RFM-Pivot'!T289</f>
        <v>2.6666666666666665</v>
      </c>
      <c r="L303" s="68">
        <f>'RFM-Pivot'!U289</f>
        <v>2.6666666666666665</v>
      </c>
      <c r="M303" s="64" t="str">
        <f>'RFM-Pivot'!V289</f>
        <v>At Risk Customers</v>
      </c>
    </row>
    <row r="304" spans="5:13" x14ac:dyDescent="0.25">
      <c r="E304" s="66" t="str">
        <v>C02991</v>
      </c>
      <c r="F304" s="67">
        <v>1.6666666666666667</v>
      </c>
      <c r="G304" s="68">
        <v>1.6666666666666667</v>
      </c>
      <c r="H304" s="64" t="str">
        <v>Lost Customers</v>
      </c>
      <c r="J304" s="66" t="str">
        <f>'RFM-Pivot'!S290</f>
        <v>C00460</v>
      </c>
      <c r="K304" s="67">
        <f>'RFM-Pivot'!T290</f>
        <v>4.666666666666667</v>
      </c>
      <c r="L304" s="68">
        <f>'RFM-Pivot'!U290</f>
        <v>4.666666666666667</v>
      </c>
      <c r="M304" s="64" t="str">
        <f>'RFM-Pivot'!V290</f>
        <v>Champions</v>
      </c>
    </row>
    <row r="305" spans="5:13" x14ac:dyDescent="0.25">
      <c r="E305" s="66" t="str">
        <v>C02997</v>
      </c>
      <c r="F305" s="67">
        <v>2</v>
      </c>
      <c r="G305" s="68">
        <v>2</v>
      </c>
      <c r="H305" s="64" t="str">
        <v>Lost Customers</v>
      </c>
      <c r="J305" s="66" t="str">
        <f>'RFM-Pivot'!S291</f>
        <v>C00462</v>
      </c>
      <c r="K305" s="67">
        <f>'RFM-Pivot'!T291</f>
        <v>4.333333333333333</v>
      </c>
      <c r="L305" s="68">
        <f>'RFM-Pivot'!U291</f>
        <v>4.333333333333333</v>
      </c>
      <c r="M305" s="64" t="str">
        <f>'RFM-Pivot'!V291</f>
        <v>Champions</v>
      </c>
    </row>
    <row r="306" spans="5:13" x14ac:dyDescent="0.25">
      <c r="E306" s="66" t="str">
        <v>C03009</v>
      </c>
      <c r="F306" s="67">
        <v>2</v>
      </c>
      <c r="G306" s="68">
        <v>2</v>
      </c>
      <c r="H306" s="64" t="str">
        <v>Lost Customers</v>
      </c>
      <c r="J306" s="66" t="str">
        <f>'RFM-Pivot'!S292</f>
        <v>C00463</v>
      </c>
      <c r="K306" s="67">
        <f>'RFM-Pivot'!T292</f>
        <v>3.6666666666666665</v>
      </c>
      <c r="L306" s="68">
        <f>'RFM-Pivot'!U292</f>
        <v>3.6666666666666665</v>
      </c>
      <c r="M306" s="64" t="str">
        <f>'RFM-Pivot'!V292</f>
        <v>Loyal or Potential Loyalists</v>
      </c>
    </row>
    <row r="307" spans="5:13" x14ac:dyDescent="0.25">
      <c r="E307" s="66" t="str">
        <v>C03021</v>
      </c>
      <c r="F307" s="67">
        <v>2</v>
      </c>
      <c r="G307" s="68">
        <v>2</v>
      </c>
      <c r="H307" s="64" t="str">
        <v>Lost Customers</v>
      </c>
      <c r="J307" s="66" t="str">
        <f>'RFM-Pivot'!S293</f>
        <v>C00466</v>
      </c>
      <c r="K307" s="67">
        <f>'RFM-Pivot'!T293</f>
        <v>1.6666666666666667</v>
      </c>
      <c r="L307" s="68">
        <f>'RFM-Pivot'!U293</f>
        <v>1.6666666666666667</v>
      </c>
      <c r="M307" s="64" t="str">
        <f>'RFM-Pivot'!V293</f>
        <v>Lost Customers</v>
      </c>
    </row>
    <row r="308" spans="5:13" x14ac:dyDescent="0.25">
      <c r="E308" s="66" t="str">
        <v>C03024</v>
      </c>
      <c r="F308" s="67">
        <v>2</v>
      </c>
      <c r="G308" s="68">
        <v>2</v>
      </c>
      <c r="H308" s="64" t="str">
        <v>Lost Customers</v>
      </c>
      <c r="J308" s="66" t="str">
        <f>'RFM-Pivot'!S294</f>
        <v>C00468</v>
      </c>
      <c r="K308" s="67">
        <f>'RFM-Pivot'!T294</f>
        <v>4</v>
      </c>
      <c r="L308" s="68">
        <f>'RFM-Pivot'!U294</f>
        <v>4</v>
      </c>
      <c r="M308" s="64" t="str">
        <f>'RFM-Pivot'!V294</f>
        <v>Loyal or Potential Loyalists</v>
      </c>
    </row>
    <row r="309" spans="5:13" x14ac:dyDescent="0.25">
      <c r="E309" s="66" t="str">
        <v>C03028</v>
      </c>
      <c r="F309" s="67">
        <v>2</v>
      </c>
      <c r="G309" s="68">
        <v>2</v>
      </c>
      <c r="H309" s="64" t="str">
        <v>Lost Customers</v>
      </c>
      <c r="J309" s="66" t="str">
        <f>'RFM-Pivot'!S295</f>
        <v>C00469</v>
      </c>
      <c r="K309" s="67">
        <f>'RFM-Pivot'!T295</f>
        <v>2</v>
      </c>
      <c r="L309" s="68">
        <f>'RFM-Pivot'!U295</f>
        <v>2</v>
      </c>
      <c r="M309" s="64" t="str">
        <f>'RFM-Pivot'!V295</f>
        <v>Lost Customers</v>
      </c>
    </row>
    <row r="310" spans="5:13" x14ac:dyDescent="0.25">
      <c r="E310" s="66" t="str">
        <v>C03029</v>
      </c>
      <c r="F310" s="67">
        <v>1.6666666666666667</v>
      </c>
      <c r="G310" s="68">
        <v>1.6666666666666667</v>
      </c>
      <c r="H310" s="64" t="str">
        <v>Lost Customers</v>
      </c>
      <c r="J310" s="66" t="str">
        <f>'RFM-Pivot'!S296</f>
        <v>C00470</v>
      </c>
      <c r="K310" s="67">
        <f>'RFM-Pivot'!T296</f>
        <v>2</v>
      </c>
      <c r="L310" s="68">
        <f>'RFM-Pivot'!U296</f>
        <v>2</v>
      </c>
      <c r="M310" s="64" t="str">
        <f>'RFM-Pivot'!V296</f>
        <v>Lost Customers</v>
      </c>
    </row>
    <row r="311" spans="5:13" x14ac:dyDescent="0.25">
      <c r="E311" s="66" t="str">
        <v>C03042</v>
      </c>
      <c r="F311" s="67">
        <v>2</v>
      </c>
      <c r="G311" s="68">
        <v>2</v>
      </c>
      <c r="H311" s="64" t="str">
        <v>Lost Customers</v>
      </c>
      <c r="J311" s="66" t="str">
        <f>'RFM-Pivot'!S297</f>
        <v>C00471</v>
      </c>
      <c r="K311" s="67">
        <f>'RFM-Pivot'!T297</f>
        <v>2</v>
      </c>
      <c r="L311" s="68">
        <f>'RFM-Pivot'!U297</f>
        <v>2</v>
      </c>
      <c r="M311" s="64" t="str">
        <f>'RFM-Pivot'!V297</f>
        <v>Lost Customers</v>
      </c>
    </row>
    <row r="312" spans="5:13" x14ac:dyDescent="0.25">
      <c r="E312" s="66" t="str">
        <v>C03045</v>
      </c>
      <c r="F312" s="67">
        <v>1.6666666666666667</v>
      </c>
      <c r="G312" s="68">
        <v>1.6666666666666667</v>
      </c>
      <c r="H312" s="64" t="str">
        <v>Lost Customers</v>
      </c>
      <c r="J312" s="66" t="str">
        <f>'RFM-Pivot'!S298</f>
        <v>C00472</v>
      </c>
      <c r="K312" s="67">
        <f>'RFM-Pivot'!T298</f>
        <v>3</v>
      </c>
      <c r="L312" s="68">
        <f>'RFM-Pivot'!U298</f>
        <v>3</v>
      </c>
      <c r="M312" s="64" t="str">
        <f>'RFM-Pivot'!V298</f>
        <v>At Risk Customers</v>
      </c>
    </row>
    <row r="313" spans="5:13" x14ac:dyDescent="0.25">
      <c r="E313" s="66" t="str">
        <v>C03054</v>
      </c>
      <c r="F313" s="67">
        <v>2</v>
      </c>
      <c r="G313" s="68">
        <v>2</v>
      </c>
      <c r="H313" s="64" t="str">
        <v>Lost Customers</v>
      </c>
      <c r="J313" s="66" t="str">
        <f>'RFM-Pivot'!S299</f>
        <v>C00473</v>
      </c>
      <c r="K313" s="67">
        <f>'RFM-Pivot'!T299</f>
        <v>4</v>
      </c>
      <c r="L313" s="68">
        <f>'RFM-Pivot'!U299</f>
        <v>4</v>
      </c>
      <c r="M313" s="64" t="str">
        <f>'RFM-Pivot'!V299</f>
        <v>Loyal or Potential Loyalists</v>
      </c>
    </row>
    <row r="314" spans="5:13" x14ac:dyDescent="0.25">
      <c r="E314" s="66" t="str">
        <v>C03065</v>
      </c>
      <c r="F314" s="67">
        <v>2</v>
      </c>
      <c r="G314" s="68">
        <v>2</v>
      </c>
      <c r="H314" s="64" t="str">
        <v>Lost Customers</v>
      </c>
      <c r="J314" s="66" t="str">
        <f>'RFM-Pivot'!S300</f>
        <v>C00474</v>
      </c>
      <c r="K314" s="67">
        <f>'RFM-Pivot'!T300</f>
        <v>3.6666666666666665</v>
      </c>
      <c r="L314" s="68">
        <f>'RFM-Pivot'!U300</f>
        <v>3.6666666666666665</v>
      </c>
      <c r="M314" s="64" t="str">
        <f>'RFM-Pivot'!V300</f>
        <v>Loyal or Potential Loyalists</v>
      </c>
    </row>
    <row r="315" spans="5:13" x14ac:dyDescent="0.25">
      <c r="E315" s="66" t="str">
        <v>C03067</v>
      </c>
      <c r="F315" s="67">
        <v>2</v>
      </c>
      <c r="G315" s="68">
        <v>2</v>
      </c>
      <c r="H315" s="64" t="str">
        <v>Lost Customers</v>
      </c>
      <c r="J315" s="66" t="str">
        <f>'RFM-Pivot'!S301</f>
        <v>C00475</v>
      </c>
      <c r="K315" s="67">
        <f>'RFM-Pivot'!T301</f>
        <v>2.6666666666666665</v>
      </c>
      <c r="L315" s="68">
        <f>'RFM-Pivot'!U301</f>
        <v>2.6666666666666665</v>
      </c>
      <c r="M315" s="64" t="str">
        <f>'RFM-Pivot'!V301</f>
        <v>At Risk Customers</v>
      </c>
    </row>
    <row r="316" spans="5:13" x14ac:dyDescent="0.25">
      <c r="E316" s="66" t="str">
        <v>C03074</v>
      </c>
      <c r="F316" s="67">
        <v>1.6666666666666667</v>
      </c>
      <c r="G316" s="68">
        <v>1.6666666666666667</v>
      </c>
      <c r="H316" s="64" t="str">
        <v>Lost Customers</v>
      </c>
      <c r="J316" s="66" t="str">
        <f>'RFM-Pivot'!S302</f>
        <v>C00476</v>
      </c>
      <c r="K316" s="67">
        <f>'RFM-Pivot'!T302</f>
        <v>2</v>
      </c>
      <c r="L316" s="68">
        <f>'RFM-Pivot'!U302</f>
        <v>2</v>
      </c>
      <c r="M316" s="64" t="str">
        <f>'RFM-Pivot'!V302</f>
        <v>Lost Customers</v>
      </c>
    </row>
    <row r="317" spans="5:13" x14ac:dyDescent="0.25">
      <c r="E317" s="66" t="str">
        <v>C03082</v>
      </c>
      <c r="F317" s="67">
        <v>2</v>
      </c>
      <c r="G317" s="68">
        <v>2</v>
      </c>
      <c r="H317" s="64" t="str">
        <v>Lost Customers</v>
      </c>
      <c r="J317" s="66" t="str">
        <f>'RFM-Pivot'!S303</f>
        <v>C00477</v>
      </c>
      <c r="K317" s="67">
        <f>'RFM-Pivot'!T303</f>
        <v>4.666666666666667</v>
      </c>
      <c r="L317" s="68">
        <f>'RFM-Pivot'!U303</f>
        <v>4.666666666666667</v>
      </c>
      <c r="M317" s="64" t="str">
        <f>'RFM-Pivot'!V303</f>
        <v>Champions</v>
      </c>
    </row>
    <row r="318" spans="5:13" x14ac:dyDescent="0.25">
      <c r="E318" s="66" t="str">
        <v>C03085</v>
      </c>
      <c r="F318" s="67">
        <v>1.6666666666666667</v>
      </c>
      <c r="G318" s="68">
        <v>1.6666666666666667</v>
      </c>
      <c r="H318" s="64" t="str">
        <v>Lost Customers</v>
      </c>
      <c r="J318" s="66" t="str">
        <f>'RFM-Pivot'!S304</f>
        <v>C00478</v>
      </c>
      <c r="K318" s="67">
        <f>'RFM-Pivot'!T304</f>
        <v>4.333333333333333</v>
      </c>
      <c r="L318" s="68">
        <f>'RFM-Pivot'!U304</f>
        <v>4.333333333333333</v>
      </c>
      <c r="M318" s="64" t="str">
        <f>'RFM-Pivot'!V304</f>
        <v>Champions</v>
      </c>
    </row>
    <row r="319" spans="5:13" x14ac:dyDescent="0.25">
      <c r="E319" s="66" t="str">
        <v>C03090</v>
      </c>
      <c r="F319" s="67">
        <v>1.6666666666666667</v>
      </c>
      <c r="G319" s="68">
        <v>1.6666666666666667</v>
      </c>
      <c r="H319" s="64" t="str">
        <v>Lost Customers</v>
      </c>
      <c r="J319" s="66" t="str">
        <f>'RFM-Pivot'!S305</f>
        <v>C00479</v>
      </c>
      <c r="K319" s="67">
        <f>'RFM-Pivot'!T305</f>
        <v>1.6666666666666667</v>
      </c>
      <c r="L319" s="68">
        <f>'RFM-Pivot'!U305</f>
        <v>1.6666666666666667</v>
      </c>
      <c r="M319" s="64" t="str">
        <f>'RFM-Pivot'!V305</f>
        <v>Lost Customers</v>
      </c>
    </row>
    <row r="320" spans="5:13" x14ac:dyDescent="0.25">
      <c r="E320" s="66" t="str">
        <v>C03091</v>
      </c>
      <c r="F320" s="67">
        <v>1.6666666666666667</v>
      </c>
      <c r="G320" s="68">
        <v>1.6666666666666667</v>
      </c>
      <c r="H320" s="64" t="str">
        <v>Lost Customers</v>
      </c>
      <c r="J320" s="66" t="str">
        <f>'RFM-Pivot'!S306</f>
        <v>C00481</v>
      </c>
      <c r="K320" s="67">
        <f>'RFM-Pivot'!T306</f>
        <v>3.6666666666666665</v>
      </c>
      <c r="L320" s="68">
        <f>'RFM-Pivot'!U306</f>
        <v>3.6666666666666665</v>
      </c>
      <c r="M320" s="64" t="str">
        <f>'RFM-Pivot'!V306</f>
        <v>Loyal or Potential Loyalists</v>
      </c>
    </row>
    <row r="321" spans="5:13" x14ac:dyDescent="0.25">
      <c r="E321" s="66" t="str">
        <v>C03095</v>
      </c>
      <c r="F321" s="67">
        <v>1.6666666666666667</v>
      </c>
      <c r="G321" s="68">
        <v>1.6666666666666667</v>
      </c>
      <c r="H321" s="64" t="str">
        <v>Lost Customers</v>
      </c>
      <c r="J321" s="66" t="str">
        <f>'RFM-Pivot'!S307</f>
        <v>C00484</v>
      </c>
      <c r="K321" s="67">
        <f>'RFM-Pivot'!T307</f>
        <v>1.6666666666666667</v>
      </c>
      <c r="L321" s="68">
        <f>'RFM-Pivot'!U307</f>
        <v>1.6666666666666667</v>
      </c>
      <c r="M321" s="64" t="str">
        <f>'RFM-Pivot'!V307</f>
        <v>Lost Customers</v>
      </c>
    </row>
    <row r="322" spans="5:13" x14ac:dyDescent="0.25">
      <c r="E322" s="66" t="str">
        <v>C03102</v>
      </c>
      <c r="F322" s="67">
        <v>2</v>
      </c>
      <c r="G322" s="68">
        <v>2</v>
      </c>
      <c r="H322" s="64" t="str">
        <v>Lost Customers</v>
      </c>
      <c r="J322" s="66" t="str">
        <f>'RFM-Pivot'!S308</f>
        <v>C00485</v>
      </c>
      <c r="K322" s="67">
        <f>'RFM-Pivot'!T308</f>
        <v>3.3333333333333335</v>
      </c>
      <c r="L322" s="68">
        <f>'RFM-Pivot'!U308</f>
        <v>3.3333333333333335</v>
      </c>
      <c r="M322" s="64" t="str">
        <f>'RFM-Pivot'!V308</f>
        <v>Loyal or Potential Loyalists</v>
      </c>
    </row>
    <row r="323" spans="5:13" x14ac:dyDescent="0.25">
      <c r="E323" s="66" t="str">
        <v>C03155</v>
      </c>
      <c r="F323" s="67">
        <v>2</v>
      </c>
      <c r="G323" s="68">
        <v>2</v>
      </c>
      <c r="H323" s="64" t="str">
        <v>Lost Customers</v>
      </c>
      <c r="J323" s="66" t="str">
        <f>'RFM-Pivot'!S309</f>
        <v>C00486</v>
      </c>
      <c r="K323" s="67">
        <f>'RFM-Pivot'!T309</f>
        <v>2</v>
      </c>
      <c r="L323" s="68">
        <f>'RFM-Pivot'!U309</f>
        <v>2</v>
      </c>
      <c r="M323" s="64" t="str">
        <f>'RFM-Pivot'!V309</f>
        <v>Lost Customers</v>
      </c>
    </row>
    <row r="324" spans="5:13" x14ac:dyDescent="0.25">
      <c r="E324" s="66" t="str">
        <v>C03156</v>
      </c>
      <c r="F324" s="67">
        <v>1.6666666666666667</v>
      </c>
      <c r="G324" s="68">
        <v>1.6666666666666667</v>
      </c>
      <c r="H324" s="64" t="str">
        <v>Lost Customers</v>
      </c>
      <c r="J324" s="66" t="str">
        <f>'RFM-Pivot'!S310</f>
        <v>C00487</v>
      </c>
      <c r="K324" s="67">
        <f>'RFM-Pivot'!T310</f>
        <v>4.666666666666667</v>
      </c>
      <c r="L324" s="68">
        <f>'RFM-Pivot'!U310</f>
        <v>4.666666666666667</v>
      </c>
      <c r="M324" s="64" t="str">
        <f>'RFM-Pivot'!V310</f>
        <v>Champions</v>
      </c>
    </row>
    <row r="325" spans="5:13" x14ac:dyDescent="0.25">
      <c r="E325" s="66" t="str">
        <v>C03169</v>
      </c>
      <c r="F325" s="67">
        <v>1.6666666666666667</v>
      </c>
      <c r="G325" s="68">
        <v>1.6666666666666667</v>
      </c>
      <c r="H325" s="64" t="str">
        <v>Lost Customers</v>
      </c>
      <c r="J325" s="66" t="str">
        <f>'RFM-Pivot'!S311</f>
        <v>C00488</v>
      </c>
      <c r="K325" s="67">
        <f>'RFM-Pivot'!T311</f>
        <v>2.6666666666666665</v>
      </c>
      <c r="L325" s="68">
        <f>'RFM-Pivot'!U311</f>
        <v>2.6666666666666665</v>
      </c>
      <c r="M325" s="64" t="str">
        <f>'RFM-Pivot'!V311</f>
        <v>At Risk Customers</v>
      </c>
    </row>
    <row r="326" spans="5:13" x14ac:dyDescent="0.25">
      <c r="E326" s="66" t="str">
        <v>C03190</v>
      </c>
      <c r="F326" s="67">
        <v>2</v>
      </c>
      <c r="G326" s="68">
        <v>2</v>
      </c>
      <c r="H326" s="64" t="str">
        <v>Lost Customers</v>
      </c>
      <c r="J326" s="66" t="str">
        <f>'RFM-Pivot'!S312</f>
        <v>C00489</v>
      </c>
      <c r="K326" s="67">
        <f>'RFM-Pivot'!T312</f>
        <v>2.6666666666666665</v>
      </c>
      <c r="L326" s="68">
        <f>'RFM-Pivot'!U312</f>
        <v>2.6666666666666665</v>
      </c>
      <c r="M326" s="64" t="str">
        <f>'RFM-Pivot'!V312</f>
        <v>At Risk Customers</v>
      </c>
    </row>
    <row r="327" spans="5:13" x14ac:dyDescent="0.25">
      <c r="E327" s="66" t="str">
        <v>C03195</v>
      </c>
      <c r="F327" s="67">
        <v>2</v>
      </c>
      <c r="G327" s="68">
        <v>2</v>
      </c>
      <c r="H327" s="64" t="str">
        <v>Lost Customers</v>
      </c>
      <c r="J327" s="66" t="str">
        <f>'RFM-Pivot'!S313</f>
        <v>C00490</v>
      </c>
      <c r="K327" s="67">
        <f>'RFM-Pivot'!T313</f>
        <v>4</v>
      </c>
      <c r="L327" s="68">
        <f>'RFM-Pivot'!U313</f>
        <v>4</v>
      </c>
      <c r="M327" s="64" t="str">
        <f>'RFM-Pivot'!V313</f>
        <v>Loyal or Potential Loyalists</v>
      </c>
    </row>
    <row r="328" spans="5:13" x14ac:dyDescent="0.25">
      <c r="E328" s="66" t="str">
        <v>C03199</v>
      </c>
      <c r="F328" s="67">
        <v>1.6666666666666667</v>
      </c>
      <c r="G328" s="68">
        <v>1.6666666666666667</v>
      </c>
      <c r="H328" s="64" t="str">
        <v>Lost Customers</v>
      </c>
      <c r="J328" s="66" t="str">
        <f>'RFM-Pivot'!S314</f>
        <v>C00491</v>
      </c>
      <c r="K328" s="67">
        <f>'RFM-Pivot'!T314</f>
        <v>3</v>
      </c>
      <c r="L328" s="68">
        <f>'RFM-Pivot'!U314</f>
        <v>3</v>
      </c>
      <c r="M328" s="64" t="str">
        <f>'RFM-Pivot'!V314</f>
        <v>At Risk Customers</v>
      </c>
    </row>
    <row r="329" spans="5:13" x14ac:dyDescent="0.25">
      <c r="E329" s="66" t="str">
        <v>C03202</v>
      </c>
      <c r="F329" s="67">
        <v>1.6666666666666667</v>
      </c>
      <c r="G329" s="68">
        <v>1.6666666666666667</v>
      </c>
      <c r="H329" s="64" t="str">
        <v>Lost Customers</v>
      </c>
      <c r="J329" s="66" t="str">
        <f>'RFM-Pivot'!S315</f>
        <v>C00494</v>
      </c>
      <c r="K329" s="67">
        <f>'RFM-Pivot'!T315</f>
        <v>3</v>
      </c>
      <c r="L329" s="68">
        <f>'RFM-Pivot'!U315</f>
        <v>3</v>
      </c>
      <c r="M329" s="64" t="str">
        <f>'RFM-Pivot'!V315</f>
        <v>At Risk Customers</v>
      </c>
    </row>
    <row r="330" spans="5:13" x14ac:dyDescent="0.25">
      <c r="E330" s="66" t="str">
        <v>C03209</v>
      </c>
      <c r="F330" s="67">
        <v>2</v>
      </c>
      <c r="G330" s="68">
        <v>2</v>
      </c>
      <c r="H330" s="64" t="str">
        <v>Lost Customers</v>
      </c>
      <c r="J330" s="66" t="str">
        <f>'RFM-Pivot'!S316</f>
        <v>C00495</v>
      </c>
      <c r="K330" s="67">
        <f>'RFM-Pivot'!T316</f>
        <v>3</v>
      </c>
      <c r="L330" s="68">
        <f>'RFM-Pivot'!U316</f>
        <v>3</v>
      </c>
      <c r="M330" s="64" t="str">
        <f>'RFM-Pivot'!V316</f>
        <v>At Risk Customers</v>
      </c>
    </row>
    <row r="331" spans="5:13" x14ac:dyDescent="0.25">
      <c r="E331" s="66" t="str">
        <v>C03211</v>
      </c>
      <c r="F331" s="67">
        <v>2</v>
      </c>
      <c r="G331" s="68">
        <v>2</v>
      </c>
      <c r="H331" s="64" t="str">
        <v>Lost Customers</v>
      </c>
      <c r="J331" s="66" t="str">
        <f>'RFM-Pivot'!S317</f>
        <v>C00496</v>
      </c>
      <c r="K331" s="67">
        <f>'RFM-Pivot'!T317</f>
        <v>4.333333333333333</v>
      </c>
      <c r="L331" s="68">
        <f>'RFM-Pivot'!U317</f>
        <v>4.333333333333333</v>
      </c>
      <c r="M331" s="64" t="str">
        <f>'RFM-Pivot'!V317</f>
        <v>Champions</v>
      </c>
    </row>
    <row r="332" spans="5:13" x14ac:dyDescent="0.25">
      <c r="E332" s="66" t="str">
        <v>C03212</v>
      </c>
      <c r="F332" s="67">
        <v>1.6666666666666667</v>
      </c>
      <c r="G332" s="68">
        <v>1.6666666666666667</v>
      </c>
      <c r="H332" s="64" t="str">
        <v>Lost Customers</v>
      </c>
      <c r="J332" s="66" t="str">
        <f>'RFM-Pivot'!S318</f>
        <v>C00497</v>
      </c>
      <c r="K332" s="67">
        <f>'RFM-Pivot'!T318</f>
        <v>3.3333333333333335</v>
      </c>
      <c r="L332" s="68">
        <f>'RFM-Pivot'!U318</f>
        <v>3.3333333333333335</v>
      </c>
      <c r="M332" s="64" t="str">
        <f>'RFM-Pivot'!V318</f>
        <v>Loyal or Potential Loyalists</v>
      </c>
    </row>
    <row r="333" spans="5:13" x14ac:dyDescent="0.25">
      <c r="E333" s="66" t="str">
        <v>C03218</v>
      </c>
      <c r="F333" s="67">
        <v>2</v>
      </c>
      <c r="G333" s="68">
        <v>2</v>
      </c>
      <c r="H333" s="64" t="str">
        <v>Lost Customers</v>
      </c>
      <c r="J333" s="66" t="str">
        <f>'RFM-Pivot'!S319</f>
        <v>C00498</v>
      </c>
      <c r="K333" s="67">
        <f>'RFM-Pivot'!T319</f>
        <v>2</v>
      </c>
      <c r="L333" s="68">
        <f>'RFM-Pivot'!U319</f>
        <v>2</v>
      </c>
      <c r="M333" s="64" t="str">
        <f>'RFM-Pivot'!V319</f>
        <v>Lost Customers</v>
      </c>
    </row>
    <row r="334" spans="5:13" x14ac:dyDescent="0.25">
      <c r="E334" s="66" t="str">
        <v>C03227</v>
      </c>
      <c r="F334" s="67">
        <v>2</v>
      </c>
      <c r="G334" s="68">
        <v>2</v>
      </c>
      <c r="H334" s="64" t="str">
        <v>Lost Customers</v>
      </c>
      <c r="J334" s="66" t="str">
        <f>'RFM-Pivot'!S320</f>
        <v>C00499</v>
      </c>
      <c r="K334" s="67">
        <f>'RFM-Pivot'!T320</f>
        <v>2.3333333333333335</v>
      </c>
      <c r="L334" s="68">
        <f>'RFM-Pivot'!U320</f>
        <v>2.3333333333333335</v>
      </c>
      <c r="M334" s="64" t="str">
        <f>'RFM-Pivot'!V320</f>
        <v>At Risk Customers</v>
      </c>
    </row>
    <row r="335" spans="5:13" x14ac:dyDescent="0.25">
      <c r="E335" s="66" t="str">
        <v>C03231</v>
      </c>
      <c r="F335" s="67">
        <v>1.6666666666666667</v>
      </c>
      <c r="G335" s="68">
        <v>1.6666666666666667</v>
      </c>
      <c r="H335" s="64" t="str">
        <v>Lost Customers</v>
      </c>
      <c r="J335" s="66" t="str">
        <f>'RFM-Pivot'!S321</f>
        <v>C00501</v>
      </c>
      <c r="K335" s="67">
        <f>'RFM-Pivot'!T321</f>
        <v>2</v>
      </c>
      <c r="L335" s="68">
        <f>'RFM-Pivot'!U321</f>
        <v>2</v>
      </c>
      <c r="M335" s="64" t="str">
        <f>'RFM-Pivot'!V321</f>
        <v>Lost Customers</v>
      </c>
    </row>
    <row r="336" spans="5:13" x14ac:dyDescent="0.25">
      <c r="E336" s="66" t="str">
        <v>C03235</v>
      </c>
      <c r="F336" s="67">
        <v>2</v>
      </c>
      <c r="G336" s="68">
        <v>2</v>
      </c>
      <c r="H336" s="64" t="str">
        <v>Lost Customers</v>
      </c>
      <c r="J336" s="66" t="str">
        <f>'RFM-Pivot'!S322</f>
        <v>C00502</v>
      </c>
      <c r="K336" s="67">
        <f>'RFM-Pivot'!T322</f>
        <v>2.3333333333333335</v>
      </c>
      <c r="L336" s="68">
        <f>'RFM-Pivot'!U322</f>
        <v>2.3333333333333335</v>
      </c>
      <c r="M336" s="64" t="str">
        <f>'RFM-Pivot'!V322</f>
        <v>At Risk Customers</v>
      </c>
    </row>
    <row r="337" spans="5:13" x14ac:dyDescent="0.25">
      <c r="E337" s="66" t="str">
        <v>C03245</v>
      </c>
      <c r="F337" s="67">
        <v>1.6666666666666667</v>
      </c>
      <c r="G337" s="68">
        <v>1.6666666666666667</v>
      </c>
      <c r="H337" s="64" t="str">
        <v>Lost Customers</v>
      </c>
      <c r="J337" s="66" t="str">
        <f>'RFM-Pivot'!S323</f>
        <v>C00504</v>
      </c>
      <c r="K337" s="67">
        <f>'RFM-Pivot'!T323</f>
        <v>3.3333333333333335</v>
      </c>
      <c r="L337" s="68">
        <f>'RFM-Pivot'!U323</f>
        <v>3.3333333333333335</v>
      </c>
      <c r="M337" s="64" t="str">
        <f>'RFM-Pivot'!V323</f>
        <v>Loyal or Potential Loyalists</v>
      </c>
    </row>
    <row r="338" spans="5:13" x14ac:dyDescent="0.25">
      <c r="E338" s="66" t="str">
        <v>C03247</v>
      </c>
      <c r="F338" s="67">
        <v>1.6666666666666667</v>
      </c>
      <c r="G338" s="68">
        <v>1.6666666666666667</v>
      </c>
      <c r="H338" s="64" t="str">
        <v>Lost Customers</v>
      </c>
      <c r="J338" s="66" t="str">
        <f>'RFM-Pivot'!S324</f>
        <v>C00505</v>
      </c>
      <c r="K338" s="67">
        <f>'RFM-Pivot'!T324</f>
        <v>4.666666666666667</v>
      </c>
      <c r="L338" s="68">
        <f>'RFM-Pivot'!U324</f>
        <v>4.666666666666667</v>
      </c>
      <c r="M338" s="64" t="str">
        <f>'RFM-Pivot'!V324</f>
        <v>Champions</v>
      </c>
    </row>
    <row r="339" spans="5:13" x14ac:dyDescent="0.25">
      <c r="E339" s="66" t="str">
        <v>C03264</v>
      </c>
      <c r="F339" s="67">
        <v>1.6666666666666667</v>
      </c>
      <c r="G339" s="68">
        <v>1.6666666666666667</v>
      </c>
      <c r="H339" s="64" t="str">
        <v>Lost Customers</v>
      </c>
      <c r="J339" s="66" t="str">
        <f>'RFM-Pivot'!S325</f>
        <v>C00508</v>
      </c>
      <c r="K339" s="67">
        <f>'RFM-Pivot'!T325</f>
        <v>2.6666666666666665</v>
      </c>
      <c r="L339" s="68">
        <f>'RFM-Pivot'!U325</f>
        <v>2.6666666666666665</v>
      </c>
      <c r="M339" s="64" t="str">
        <f>'RFM-Pivot'!V325</f>
        <v>At Risk Customers</v>
      </c>
    </row>
    <row r="340" spans="5:13" x14ac:dyDescent="0.25">
      <c r="E340" s="66" t="str">
        <v>C03276</v>
      </c>
      <c r="F340" s="67">
        <v>1.6666666666666667</v>
      </c>
      <c r="G340" s="68">
        <v>1.6666666666666667</v>
      </c>
      <c r="H340" s="64" t="str">
        <v>Lost Customers</v>
      </c>
      <c r="J340" s="66" t="str">
        <f>'RFM-Pivot'!S326</f>
        <v>C00509</v>
      </c>
      <c r="K340" s="67">
        <f>'RFM-Pivot'!T326</f>
        <v>5</v>
      </c>
      <c r="L340" s="68">
        <f>'RFM-Pivot'!U326</f>
        <v>5</v>
      </c>
      <c r="M340" s="64" t="str">
        <f>'RFM-Pivot'!V326</f>
        <v>Champions</v>
      </c>
    </row>
    <row r="341" spans="5:13" x14ac:dyDescent="0.25">
      <c r="E341" s="66" t="str">
        <v>C03281</v>
      </c>
      <c r="F341" s="67">
        <v>1.6666666666666667</v>
      </c>
      <c r="G341" s="68">
        <v>1.6666666666666667</v>
      </c>
      <c r="H341" s="64" t="str">
        <v>Lost Customers</v>
      </c>
      <c r="J341" s="66" t="str">
        <f>'RFM-Pivot'!S327</f>
        <v>C00510</v>
      </c>
      <c r="K341" s="67">
        <f>'RFM-Pivot'!T327</f>
        <v>5</v>
      </c>
      <c r="L341" s="68">
        <f>'RFM-Pivot'!U327</f>
        <v>5</v>
      </c>
      <c r="M341" s="64" t="str">
        <f>'RFM-Pivot'!V327</f>
        <v>Champions</v>
      </c>
    </row>
    <row r="342" spans="5:13" x14ac:dyDescent="0.25">
      <c r="E342" s="66" t="str">
        <v>C03282</v>
      </c>
      <c r="F342" s="67">
        <v>1.6666666666666667</v>
      </c>
      <c r="G342" s="68">
        <v>1.6666666666666667</v>
      </c>
      <c r="H342" s="64" t="str">
        <v>Lost Customers</v>
      </c>
      <c r="J342" s="66" t="str">
        <f>'RFM-Pivot'!S328</f>
        <v>C00512</v>
      </c>
      <c r="K342" s="67">
        <f>'RFM-Pivot'!T328</f>
        <v>4.333333333333333</v>
      </c>
      <c r="L342" s="68">
        <f>'RFM-Pivot'!U328</f>
        <v>4.333333333333333</v>
      </c>
      <c r="M342" s="64" t="str">
        <f>'RFM-Pivot'!V328</f>
        <v>Champions</v>
      </c>
    </row>
    <row r="343" spans="5:13" x14ac:dyDescent="0.25">
      <c r="E343" s="66" t="str">
        <v>C03284</v>
      </c>
      <c r="F343" s="67">
        <v>2</v>
      </c>
      <c r="G343" s="68">
        <v>2</v>
      </c>
      <c r="H343" s="64" t="str">
        <v>Lost Customers</v>
      </c>
      <c r="J343" s="66" t="str">
        <f>'RFM-Pivot'!S329</f>
        <v>C00513</v>
      </c>
      <c r="K343" s="67">
        <f>'RFM-Pivot'!T329</f>
        <v>4.666666666666667</v>
      </c>
      <c r="L343" s="68">
        <f>'RFM-Pivot'!U329</f>
        <v>4.666666666666667</v>
      </c>
      <c r="M343" s="64" t="str">
        <f>'RFM-Pivot'!V329</f>
        <v>Champions</v>
      </c>
    </row>
    <row r="344" spans="5:13" x14ac:dyDescent="0.25">
      <c r="E344" s="66" t="str">
        <v>C03307</v>
      </c>
      <c r="F344" s="67">
        <v>1.6666666666666667</v>
      </c>
      <c r="G344" s="68">
        <v>1.6666666666666667</v>
      </c>
      <c r="H344" s="64" t="str">
        <v>Lost Customers</v>
      </c>
      <c r="J344" s="66" t="str">
        <f>'RFM-Pivot'!S330</f>
        <v>C00514</v>
      </c>
      <c r="K344" s="67">
        <f>'RFM-Pivot'!T330</f>
        <v>5</v>
      </c>
      <c r="L344" s="68">
        <f>'RFM-Pivot'!U330</f>
        <v>5</v>
      </c>
      <c r="M344" s="64" t="str">
        <f>'RFM-Pivot'!V330</f>
        <v>Champions</v>
      </c>
    </row>
    <row r="345" spans="5:13" x14ac:dyDescent="0.25">
      <c r="E345" s="66" t="str">
        <v>C03334</v>
      </c>
      <c r="F345" s="67">
        <v>2</v>
      </c>
      <c r="G345" s="68">
        <v>2</v>
      </c>
      <c r="H345" s="64" t="str">
        <v>Lost Customers</v>
      </c>
      <c r="J345" s="66" t="str">
        <f>'RFM-Pivot'!S331</f>
        <v>C00515</v>
      </c>
      <c r="K345" s="67">
        <f>'RFM-Pivot'!T331</f>
        <v>3</v>
      </c>
      <c r="L345" s="68">
        <f>'RFM-Pivot'!U331</f>
        <v>3</v>
      </c>
      <c r="M345" s="64" t="str">
        <f>'RFM-Pivot'!V331</f>
        <v>At Risk Customers</v>
      </c>
    </row>
    <row r="346" spans="5:13" x14ac:dyDescent="0.25">
      <c r="E346" s="66" t="str">
        <v>C03340</v>
      </c>
      <c r="F346" s="67">
        <v>2</v>
      </c>
      <c r="G346" s="68">
        <v>2</v>
      </c>
      <c r="H346" s="64" t="str">
        <v>Lost Customers</v>
      </c>
      <c r="J346" s="66" t="str">
        <f>'RFM-Pivot'!S332</f>
        <v>C00516</v>
      </c>
      <c r="K346" s="67">
        <f>'RFM-Pivot'!T332</f>
        <v>3.6666666666666665</v>
      </c>
      <c r="L346" s="68">
        <f>'RFM-Pivot'!U332</f>
        <v>3.6666666666666665</v>
      </c>
      <c r="M346" s="64" t="str">
        <f>'RFM-Pivot'!V332</f>
        <v>Loyal or Potential Loyalists</v>
      </c>
    </row>
    <row r="347" spans="5:13" x14ac:dyDescent="0.25">
      <c r="E347" s="66" t="str">
        <v>C03370</v>
      </c>
      <c r="F347" s="67">
        <v>2</v>
      </c>
      <c r="G347" s="68">
        <v>2</v>
      </c>
      <c r="H347" s="64" t="str">
        <v>Lost Customers</v>
      </c>
      <c r="J347" s="66" t="str">
        <f>'RFM-Pivot'!S333</f>
        <v>C00518</v>
      </c>
      <c r="K347" s="67">
        <f>'RFM-Pivot'!T333</f>
        <v>2</v>
      </c>
      <c r="L347" s="68">
        <f>'RFM-Pivot'!U333</f>
        <v>2</v>
      </c>
      <c r="M347" s="64" t="str">
        <f>'RFM-Pivot'!V333</f>
        <v>Lost Customers</v>
      </c>
    </row>
    <row r="348" spans="5:13" x14ac:dyDescent="0.25">
      <c r="E348" s="66" t="str">
        <v>C03379</v>
      </c>
      <c r="F348" s="67">
        <v>1.6666666666666667</v>
      </c>
      <c r="G348" s="68">
        <v>1.6666666666666667</v>
      </c>
      <c r="H348" s="64" t="str">
        <v>Lost Customers</v>
      </c>
      <c r="J348" s="66" t="str">
        <f>'RFM-Pivot'!S334</f>
        <v>C00519</v>
      </c>
      <c r="K348" s="67">
        <f>'RFM-Pivot'!T334</f>
        <v>2.3333333333333335</v>
      </c>
      <c r="L348" s="68">
        <f>'RFM-Pivot'!U334</f>
        <v>2.3333333333333335</v>
      </c>
      <c r="M348" s="64" t="str">
        <f>'RFM-Pivot'!V334</f>
        <v>At Risk Customers</v>
      </c>
    </row>
    <row r="349" spans="5:13" x14ac:dyDescent="0.25">
      <c r="E349" s="66" t="str">
        <v>C03391</v>
      </c>
      <c r="F349" s="67">
        <v>2</v>
      </c>
      <c r="G349" s="68">
        <v>2</v>
      </c>
      <c r="H349" s="64" t="str">
        <v>Lost Customers</v>
      </c>
      <c r="J349" s="66" t="str">
        <f>'RFM-Pivot'!S335</f>
        <v>C00522</v>
      </c>
      <c r="K349" s="67">
        <f>'RFM-Pivot'!T335</f>
        <v>2.6666666666666665</v>
      </c>
      <c r="L349" s="68">
        <f>'RFM-Pivot'!U335</f>
        <v>2.6666666666666665</v>
      </c>
      <c r="M349" s="64" t="str">
        <f>'RFM-Pivot'!V335</f>
        <v>At Risk Customers</v>
      </c>
    </row>
    <row r="350" spans="5:13" x14ac:dyDescent="0.25">
      <c r="E350" s="66" t="str">
        <v>C03411</v>
      </c>
      <c r="F350" s="67">
        <v>2</v>
      </c>
      <c r="G350" s="68">
        <v>2</v>
      </c>
      <c r="H350" s="64" t="str">
        <v>Lost Customers</v>
      </c>
      <c r="J350" s="66" t="str">
        <f>'RFM-Pivot'!S336</f>
        <v>C00523</v>
      </c>
      <c r="K350" s="67">
        <f>'RFM-Pivot'!T336</f>
        <v>2.6666666666666665</v>
      </c>
      <c r="L350" s="68">
        <f>'RFM-Pivot'!U336</f>
        <v>2.6666666666666665</v>
      </c>
      <c r="M350" s="64" t="str">
        <f>'RFM-Pivot'!V336</f>
        <v>At Risk Customers</v>
      </c>
    </row>
    <row r="351" spans="5:13" x14ac:dyDescent="0.25">
      <c r="E351" s="66" t="str">
        <v>C03412</v>
      </c>
      <c r="F351" s="67">
        <v>2</v>
      </c>
      <c r="G351" s="68">
        <v>2</v>
      </c>
      <c r="H351" s="64" t="str">
        <v>Lost Customers</v>
      </c>
      <c r="J351" s="66" t="str">
        <f>'RFM-Pivot'!S337</f>
        <v>C00524</v>
      </c>
      <c r="K351" s="67">
        <f>'RFM-Pivot'!T337</f>
        <v>2.6666666666666665</v>
      </c>
      <c r="L351" s="68">
        <f>'RFM-Pivot'!U337</f>
        <v>2.6666666666666665</v>
      </c>
      <c r="M351" s="64" t="str">
        <f>'RFM-Pivot'!V337</f>
        <v>At Risk Customers</v>
      </c>
    </row>
    <row r="352" spans="5:13" x14ac:dyDescent="0.25">
      <c r="E352" s="66" t="str">
        <v>C03424</v>
      </c>
      <c r="F352" s="67">
        <v>1.6666666666666667</v>
      </c>
      <c r="G352" s="68">
        <v>1.6666666666666667</v>
      </c>
      <c r="H352" s="64" t="str">
        <v>Lost Customers</v>
      </c>
      <c r="J352" s="66" t="str">
        <f>'RFM-Pivot'!S338</f>
        <v>C00525</v>
      </c>
      <c r="K352" s="67">
        <f>'RFM-Pivot'!T338</f>
        <v>2</v>
      </c>
      <c r="L352" s="68">
        <f>'RFM-Pivot'!U338</f>
        <v>2</v>
      </c>
      <c r="M352" s="64" t="str">
        <f>'RFM-Pivot'!V338</f>
        <v>Lost Customers</v>
      </c>
    </row>
    <row r="353" spans="5:13" x14ac:dyDescent="0.25">
      <c r="E353" s="66" t="str">
        <v>C03430</v>
      </c>
      <c r="F353" s="67">
        <v>1.6666666666666667</v>
      </c>
      <c r="G353" s="68">
        <v>1.6666666666666667</v>
      </c>
      <c r="H353" s="64" t="str">
        <v>Lost Customers</v>
      </c>
      <c r="J353" s="66" t="str">
        <f>'RFM-Pivot'!S339</f>
        <v>C00526</v>
      </c>
      <c r="K353" s="67">
        <f>'RFM-Pivot'!T339</f>
        <v>4.333333333333333</v>
      </c>
      <c r="L353" s="68">
        <f>'RFM-Pivot'!U339</f>
        <v>4.333333333333333</v>
      </c>
      <c r="M353" s="64" t="str">
        <f>'RFM-Pivot'!V339</f>
        <v>Champions</v>
      </c>
    </row>
    <row r="354" spans="5:13" x14ac:dyDescent="0.25">
      <c r="E354" s="66" t="str">
        <v>C03431</v>
      </c>
      <c r="F354" s="67">
        <v>1.6666666666666667</v>
      </c>
      <c r="G354" s="68">
        <v>1.6666666666666667</v>
      </c>
      <c r="H354" s="64" t="str">
        <v>Lost Customers</v>
      </c>
      <c r="J354" s="66" t="str">
        <f>'RFM-Pivot'!S340</f>
        <v>C00527</v>
      </c>
      <c r="K354" s="67">
        <f>'RFM-Pivot'!T340</f>
        <v>2.6666666666666665</v>
      </c>
      <c r="L354" s="68">
        <f>'RFM-Pivot'!U340</f>
        <v>2.6666666666666665</v>
      </c>
      <c r="M354" s="64" t="str">
        <f>'RFM-Pivot'!V340</f>
        <v>At Risk Customers</v>
      </c>
    </row>
    <row r="355" spans="5:13" x14ac:dyDescent="0.25">
      <c r="E355" s="66" t="str">
        <v>C03439</v>
      </c>
      <c r="F355" s="67">
        <v>2</v>
      </c>
      <c r="G355" s="68">
        <v>2</v>
      </c>
      <c r="H355" s="64" t="str">
        <v>Lost Customers</v>
      </c>
      <c r="J355" s="66" t="str">
        <f>'RFM-Pivot'!S341</f>
        <v>C00530</v>
      </c>
      <c r="K355" s="67">
        <f>'RFM-Pivot'!T341</f>
        <v>3.6666666666666665</v>
      </c>
      <c r="L355" s="68">
        <f>'RFM-Pivot'!U341</f>
        <v>3.6666666666666665</v>
      </c>
      <c r="M355" s="64" t="str">
        <f>'RFM-Pivot'!V341</f>
        <v>Loyal or Potential Loyalists</v>
      </c>
    </row>
    <row r="356" spans="5:13" x14ac:dyDescent="0.25">
      <c r="E356" s="66" t="str">
        <v>C03440</v>
      </c>
      <c r="F356" s="67">
        <v>2</v>
      </c>
      <c r="G356" s="68">
        <v>2</v>
      </c>
      <c r="H356" s="64" t="str">
        <v>Lost Customers</v>
      </c>
      <c r="J356" s="66" t="str">
        <f>'RFM-Pivot'!S342</f>
        <v>C00531</v>
      </c>
      <c r="K356" s="67">
        <f>'RFM-Pivot'!T342</f>
        <v>3</v>
      </c>
      <c r="L356" s="68">
        <f>'RFM-Pivot'!U342</f>
        <v>3</v>
      </c>
      <c r="M356" s="64" t="str">
        <f>'RFM-Pivot'!V342</f>
        <v>At Risk Customers</v>
      </c>
    </row>
    <row r="357" spans="5:13" x14ac:dyDescent="0.25">
      <c r="E357" s="66" t="str">
        <v>C03450</v>
      </c>
      <c r="F357" s="67">
        <v>1.6666666666666667</v>
      </c>
      <c r="G357" s="68">
        <v>1.6666666666666667</v>
      </c>
      <c r="H357" s="64" t="str">
        <v>Lost Customers</v>
      </c>
      <c r="J357" s="66" t="str">
        <f>'RFM-Pivot'!S343</f>
        <v>C00532</v>
      </c>
      <c r="K357" s="67">
        <f>'RFM-Pivot'!T343</f>
        <v>3.3333333333333335</v>
      </c>
      <c r="L357" s="68">
        <f>'RFM-Pivot'!U343</f>
        <v>3.3333333333333335</v>
      </c>
      <c r="M357" s="64" t="str">
        <f>'RFM-Pivot'!V343</f>
        <v>Loyal or Potential Loyalists</v>
      </c>
    </row>
    <row r="358" spans="5:13" x14ac:dyDescent="0.25">
      <c r="E358" s="66" t="str">
        <v>C03457</v>
      </c>
      <c r="F358" s="67">
        <v>1.6666666666666667</v>
      </c>
      <c r="G358" s="68">
        <v>1.6666666666666667</v>
      </c>
      <c r="H358" s="64" t="str">
        <v>Lost Customers</v>
      </c>
      <c r="J358" s="66" t="str">
        <f>'RFM-Pivot'!S344</f>
        <v>C00535</v>
      </c>
      <c r="K358" s="67">
        <f>'RFM-Pivot'!T344</f>
        <v>1.6666666666666667</v>
      </c>
      <c r="L358" s="68">
        <f>'RFM-Pivot'!U344</f>
        <v>1.6666666666666667</v>
      </c>
      <c r="M358" s="64" t="str">
        <f>'RFM-Pivot'!V344</f>
        <v>Lost Customers</v>
      </c>
    </row>
    <row r="359" spans="5:13" x14ac:dyDescent="0.25">
      <c r="E359" s="66" t="str">
        <v>C03459</v>
      </c>
      <c r="F359" s="67">
        <v>1.6666666666666667</v>
      </c>
      <c r="G359" s="68">
        <v>1.6666666666666667</v>
      </c>
      <c r="H359" s="64" t="str">
        <v>Lost Customers</v>
      </c>
      <c r="J359" s="66" t="str">
        <f>'RFM-Pivot'!S345</f>
        <v>C00537</v>
      </c>
      <c r="K359" s="67">
        <f>'RFM-Pivot'!T345</f>
        <v>1.6666666666666667</v>
      </c>
      <c r="L359" s="68">
        <f>'RFM-Pivot'!U345</f>
        <v>1.6666666666666667</v>
      </c>
      <c r="M359" s="64" t="str">
        <f>'RFM-Pivot'!V345</f>
        <v>Lost Customers</v>
      </c>
    </row>
    <row r="360" spans="5:13" x14ac:dyDescent="0.25">
      <c r="E360" s="66" t="str">
        <v>C03460</v>
      </c>
      <c r="F360" s="67">
        <v>2</v>
      </c>
      <c r="G360" s="68">
        <v>2</v>
      </c>
      <c r="H360" s="64" t="str">
        <v>Lost Customers</v>
      </c>
      <c r="J360" s="66" t="str">
        <f>'RFM-Pivot'!S346</f>
        <v>C00538</v>
      </c>
      <c r="K360" s="67">
        <f>'RFM-Pivot'!T346</f>
        <v>2</v>
      </c>
      <c r="L360" s="68">
        <f>'RFM-Pivot'!U346</f>
        <v>2</v>
      </c>
      <c r="M360" s="64" t="str">
        <f>'RFM-Pivot'!V346</f>
        <v>Lost Customers</v>
      </c>
    </row>
    <row r="361" spans="5:13" x14ac:dyDescent="0.25">
      <c r="E361" s="66" t="str">
        <v>C03468</v>
      </c>
      <c r="F361" s="67">
        <v>1.6666666666666667</v>
      </c>
      <c r="G361" s="68">
        <v>1.6666666666666667</v>
      </c>
      <c r="H361" s="64" t="str">
        <v>Lost Customers</v>
      </c>
      <c r="J361" s="66" t="str">
        <f>'RFM-Pivot'!S347</f>
        <v>C00540</v>
      </c>
      <c r="K361" s="67">
        <f>'RFM-Pivot'!T347</f>
        <v>2.6666666666666665</v>
      </c>
      <c r="L361" s="68">
        <f>'RFM-Pivot'!U347</f>
        <v>2.6666666666666665</v>
      </c>
      <c r="M361" s="64" t="str">
        <f>'RFM-Pivot'!V347</f>
        <v>At Risk Customers</v>
      </c>
    </row>
    <row r="362" spans="5:13" x14ac:dyDescent="0.25">
      <c r="E362" s="66" t="str">
        <v>C03473</v>
      </c>
      <c r="F362" s="67">
        <v>1.6666666666666667</v>
      </c>
      <c r="G362" s="68">
        <v>1.6666666666666667</v>
      </c>
      <c r="H362" s="64" t="str">
        <v>Lost Customers</v>
      </c>
      <c r="J362" s="66" t="str">
        <f>'RFM-Pivot'!S348</f>
        <v>C00542</v>
      </c>
      <c r="K362" s="67">
        <f>'RFM-Pivot'!T348</f>
        <v>3.6666666666666665</v>
      </c>
      <c r="L362" s="68">
        <f>'RFM-Pivot'!U348</f>
        <v>3.6666666666666665</v>
      </c>
      <c r="M362" s="64" t="str">
        <f>'RFM-Pivot'!V348</f>
        <v>Loyal or Potential Loyalists</v>
      </c>
    </row>
    <row r="363" spans="5:13" x14ac:dyDescent="0.25">
      <c r="E363" s="66" t="str">
        <v>C03477</v>
      </c>
      <c r="F363" s="67">
        <v>2</v>
      </c>
      <c r="G363" s="68">
        <v>2</v>
      </c>
      <c r="H363" s="64" t="str">
        <v>Lost Customers</v>
      </c>
      <c r="J363" s="66" t="str">
        <f>'RFM-Pivot'!S349</f>
        <v>C00545</v>
      </c>
      <c r="K363" s="67">
        <f>'RFM-Pivot'!T349</f>
        <v>2.3333333333333335</v>
      </c>
      <c r="L363" s="68">
        <f>'RFM-Pivot'!U349</f>
        <v>2.3333333333333335</v>
      </c>
      <c r="M363" s="64" t="str">
        <f>'RFM-Pivot'!V349</f>
        <v>At Risk Customers</v>
      </c>
    </row>
    <row r="364" spans="5:13" x14ac:dyDescent="0.25">
      <c r="E364" s="66" t="str">
        <v>C03490</v>
      </c>
      <c r="F364" s="67">
        <v>1.6666666666666667</v>
      </c>
      <c r="G364" s="68">
        <v>1.6666666666666667</v>
      </c>
      <c r="H364" s="64" t="str">
        <v>Lost Customers</v>
      </c>
      <c r="J364" s="66" t="str">
        <f>'RFM-Pivot'!S350</f>
        <v>C00546</v>
      </c>
      <c r="K364" s="67">
        <f>'RFM-Pivot'!T350</f>
        <v>1.6666666666666667</v>
      </c>
      <c r="L364" s="68">
        <f>'RFM-Pivot'!U350</f>
        <v>1.6666666666666667</v>
      </c>
      <c r="M364" s="64" t="str">
        <f>'RFM-Pivot'!V350</f>
        <v>Lost Customers</v>
      </c>
    </row>
    <row r="365" spans="5:13" x14ac:dyDescent="0.25">
      <c r="E365" s="66" t="str">
        <v>C03501</v>
      </c>
      <c r="F365" s="67">
        <v>2</v>
      </c>
      <c r="G365" s="68">
        <v>2</v>
      </c>
      <c r="H365" s="64" t="str">
        <v>Lost Customers</v>
      </c>
      <c r="J365" s="66" t="str">
        <f>'RFM-Pivot'!S351</f>
        <v>C00547</v>
      </c>
      <c r="K365" s="67">
        <f>'RFM-Pivot'!T351</f>
        <v>1.6666666666666667</v>
      </c>
      <c r="L365" s="68">
        <f>'RFM-Pivot'!U351</f>
        <v>1.6666666666666667</v>
      </c>
      <c r="M365" s="64" t="str">
        <f>'RFM-Pivot'!V351</f>
        <v>Lost Customers</v>
      </c>
    </row>
    <row r="366" spans="5:13" x14ac:dyDescent="0.25">
      <c r="E366" s="66" t="str">
        <v>C03511</v>
      </c>
      <c r="F366" s="67">
        <v>2</v>
      </c>
      <c r="G366" s="68">
        <v>2</v>
      </c>
      <c r="H366" s="64" t="str">
        <v>Lost Customers</v>
      </c>
      <c r="J366" s="66" t="str">
        <f>'RFM-Pivot'!S352</f>
        <v>C00548</v>
      </c>
      <c r="K366" s="67">
        <f>'RFM-Pivot'!T352</f>
        <v>5</v>
      </c>
      <c r="L366" s="68">
        <f>'RFM-Pivot'!U352</f>
        <v>5</v>
      </c>
      <c r="M366" s="64" t="str">
        <f>'RFM-Pivot'!V352</f>
        <v>Champions</v>
      </c>
    </row>
    <row r="367" spans="5:13" x14ac:dyDescent="0.25">
      <c r="E367" s="66" t="str">
        <v>C03516</v>
      </c>
      <c r="F367" s="67">
        <v>2</v>
      </c>
      <c r="G367" s="68">
        <v>2</v>
      </c>
      <c r="H367" s="64" t="str">
        <v>Lost Customers</v>
      </c>
      <c r="J367" s="66" t="str">
        <f>'RFM-Pivot'!S353</f>
        <v>C00549</v>
      </c>
      <c r="K367" s="67">
        <f>'RFM-Pivot'!T353</f>
        <v>4.666666666666667</v>
      </c>
      <c r="L367" s="68">
        <f>'RFM-Pivot'!U353</f>
        <v>4.666666666666667</v>
      </c>
      <c r="M367" s="64" t="str">
        <f>'RFM-Pivot'!V353</f>
        <v>Champions</v>
      </c>
    </row>
    <row r="368" spans="5:13" x14ac:dyDescent="0.25">
      <c r="E368" s="66" t="str">
        <v>C03526</v>
      </c>
      <c r="F368" s="67">
        <v>1.6666666666666667</v>
      </c>
      <c r="G368" s="68">
        <v>1.6666666666666667</v>
      </c>
      <c r="H368" s="64" t="str">
        <v>Lost Customers</v>
      </c>
      <c r="J368" s="66" t="str">
        <f>'RFM-Pivot'!S354</f>
        <v>C00550</v>
      </c>
      <c r="K368" s="67">
        <f>'RFM-Pivot'!T354</f>
        <v>2.3333333333333335</v>
      </c>
      <c r="L368" s="68">
        <f>'RFM-Pivot'!U354</f>
        <v>2.3333333333333335</v>
      </c>
      <c r="M368" s="64" t="str">
        <f>'RFM-Pivot'!V354</f>
        <v>At Risk Customers</v>
      </c>
    </row>
    <row r="369" spans="5:13" x14ac:dyDescent="0.25">
      <c r="E369" s="66" t="str">
        <v>C03561</v>
      </c>
      <c r="F369" s="67">
        <v>2</v>
      </c>
      <c r="G369" s="68">
        <v>2</v>
      </c>
      <c r="H369" s="64" t="str">
        <v>Lost Customers</v>
      </c>
      <c r="J369" s="66" t="str">
        <f>'RFM-Pivot'!S355</f>
        <v>C00551</v>
      </c>
      <c r="K369" s="67">
        <f>'RFM-Pivot'!T355</f>
        <v>2.6666666666666665</v>
      </c>
      <c r="L369" s="68">
        <f>'RFM-Pivot'!U355</f>
        <v>2.6666666666666665</v>
      </c>
      <c r="M369" s="64" t="str">
        <f>'RFM-Pivot'!V355</f>
        <v>At Risk Customers</v>
      </c>
    </row>
    <row r="370" spans="5:13" x14ac:dyDescent="0.25">
      <c r="E370" s="66" t="str">
        <v>C03563</v>
      </c>
      <c r="F370" s="67">
        <v>2</v>
      </c>
      <c r="G370" s="68">
        <v>2</v>
      </c>
      <c r="H370" s="64" t="str">
        <v>Lost Customers</v>
      </c>
      <c r="J370" s="66" t="str">
        <f>'RFM-Pivot'!S356</f>
        <v>C00552</v>
      </c>
      <c r="K370" s="67">
        <f>'RFM-Pivot'!T356</f>
        <v>3</v>
      </c>
      <c r="L370" s="68">
        <f>'RFM-Pivot'!U356</f>
        <v>3</v>
      </c>
      <c r="M370" s="64" t="str">
        <f>'RFM-Pivot'!V356</f>
        <v>At Risk Customers</v>
      </c>
    </row>
    <row r="371" spans="5:13" x14ac:dyDescent="0.25">
      <c r="E371" s="66" t="str">
        <v>C03571</v>
      </c>
      <c r="F371" s="67">
        <v>2</v>
      </c>
      <c r="G371" s="68">
        <v>2</v>
      </c>
      <c r="H371" s="64" t="str">
        <v>Lost Customers</v>
      </c>
      <c r="J371" s="66" t="str">
        <f>'RFM-Pivot'!S357</f>
        <v>C00555</v>
      </c>
      <c r="K371" s="67">
        <f>'RFM-Pivot'!T357</f>
        <v>2</v>
      </c>
      <c r="L371" s="68">
        <f>'RFM-Pivot'!U357</f>
        <v>2</v>
      </c>
      <c r="M371" s="64" t="str">
        <f>'RFM-Pivot'!V357</f>
        <v>Lost Customers</v>
      </c>
    </row>
    <row r="372" spans="5:13" x14ac:dyDescent="0.25">
      <c r="E372" s="66" t="str">
        <v>C03575</v>
      </c>
      <c r="F372" s="67">
        <v>2</v>
      </c>
      <c r="G372" s="68">
        <v>2</v>
      </c>
      <c r="H372" s="64" t="str">
        <v>Lost Customers</v>
      </c>
      <c r="J372" s="66" t="str">
        <f>'RFM-Pivot'!S358</f>
        <v>C00557</v>
      </c>
      <c r="K372" s="67">
        <f>'RFM-Pivot'!T358</f>
        <v>2</v>
      </c>
      <c r="L372" s="68">
        <f>'RFM-Pivot'!U358</f>
        <v>2</v>
      </c>
      <c r="M372" s="64" t="str">
        <f>'RFM-Pivot'!V358</f>
        <v>Lost Customers</v>
      </c>
    </row>
    <row r="373" spans="5:13" x14ac:dyDescent="0.25">
      <c r="E373" s="66" t="str">
        <v>C03593</v>
      </c>
      <c r="F373" s="67">
        <v>2</v>
      </c>
      <c r="G373" s="68">
        <v>2</v>
      </c>
      <c r="H373" s="64" t="str">
        <v>Lost Customers</v>
      </c>
      <c r="J373" s="66" t="str">
        <f>'RFM-Pivot'!S359</f>
        <v>C00558</v>
      </c>
      <c r="K373" s="67">
        <f>'RFM-Pivot'!T359</f>
        <v>3.3333333333333335</v>
      </c>
      <c r="L373" s="68">
        <f>'RFM-Pivot'!U359</f>
        <v>3.3333333333333335</v>
      </c>
      <c r="M373" s="64" t="str">
        <f>'RFM-Pivot'!V359</f>
        <v>Loyal or Potential Loyalists</v>
      </c>
    </row>
    <row r="374" spans="5:13" x14ac:dyDescent="0.25">
      <c r="E374" s="66" t="str">
        <v>C03594</v>
      </c>
      <c r="F374" s="67">
        <v>2</v>
      </c>
      <c r="G374" s="68">
        <v>2</v>
      </c>
      <c r="H374" s="64" t="str">
        <v>Lost Customers</v>
      </c>
      <c r="J374" s="66" t="str">
        <f>'RFM-Pivot'!S360</f>
        <v>C00559</v>
      </c>
      <c r="K374" s="67">
        <f>'RFM-Pivot'!T360</f>
        <v>5</v>
      </c>
      <c r="L374" s="68">
        <f>'RFM-Pivot'!U360</f>
        <v>5</v>
      </c>
      <c r="M374" s="64" t="str">
        <f>'RFM-Pivot'!V360</f>
        <v>Champions</v>
      </c>
    </row>
    <row r="375" spans="5:13" x14ac:dyDescent="0.25">
      <c r="E375" s="66" t="str">
        <v>C03645</v>
      </c>
      <c r="F375" s="67">
        <v>1.6666666666666667</v>
      </c>
      <c r="G375" s="68">
        <v>1.6666666666666667</v>
      </c>
      <c r="H375" s="64" t="str">
        <v>Lost Customers</v>
      </c>
      <c r="J375" s="66" t="str">
        <f>'RFM-Pivot'!S361</f>
        <v>C00560</v>
      </c>
      <c r="K375" s="67">
        <f>'RFM-Pivot'!T361</f>
        <v>3.3333333333333335</v>
      </c>
      <c r="L375" s="68">
        <f>'RFM-Pivot'!U361</f>
        <v>3.3333333333333335</v>
      </c>
      <c r="M375" s="64" t="str">
        <f>'RFM-Pivot'!V361</f>
        <v>Loyal or Potential Loyalists</v>
      </c>
    </row>
    <row r="376" spans="5:13" x14ac:dyDescent="0.25">
      <c r="E376" s="66" t="str">
        <v>C03650</v>
      </c>
      <c r="F376" s="67">
        <v>2</v>
      </c>
      <c r="G376" s="68">
        <v>2</v>
      </c>
      <c r="H376" s="64" t="str">
        <v>Lost Customers</v>
      </c>
      <c r="J376" s="66" t="str">
        <f>'RFM-Pivot'!S362</f>
        <v>C00562</v>
      </c>
      <c r="K376" s="67">
        <f>'RFM-Pivot'!T362</f>
        <v>5</v>
      </c>
      <c r="L376" s="68">
        <f>'RFM-Pivot'!U362</f>
        <v>5</v>
      </c>
      <c r="M376" s="64" t="str">
        <f>'RFM-Pivot'!V362</f>
        <v>Champions</v>
      </c>
    </row>
    <row r="377" spans="5:13" x14ac:dyDescent="0.25">
      <c r="E377" s="66" t="str">
        <v>C03658</v>
      </c>
      <c r="F377" s="67">
        <v>1.6666666666666667</v>
      </c>
      <c r="G377" s="68">
        <v>1.6666666666666667</v>
      </c>
      <c r="H377" s="64" t="str">
        <v>Lost Customers</v>
      </c>
      <c r="J377" s="66" t="str">
        <f>'RFM-Pivot'!S363</f>
        <v>C00564</v>
      </c>
      <c r="K377" s="67">
        <f>'RFM-Pivot'!T363</f>
        <v>5</v>
      </c>
      <c r="L377" s="68">
        <f>'RFM-Pivot'!U363</f>
        <v>5</v>
      </c>
      <c r="M377" s="64" t="str">
        <f>'RFM-Pivot'!V363</f>
        <v>Champions</v>
      </c>
    </row>
    <row r="378" spans="5:13" x14ac:dyDescent="0.25">
      <c r="E378" s="66" t="str">
        <v>C03659</v>
      </c>
      <c r="F378" s="67">
        <v>2</v>
      </c>
      <c r="G378" s="68">
        <v>2</v>
      </c>
      <c r="H378" s="64" t="str">
        <v>Lost Customers</v>
      </c>
      <c r="J378" s="66" t="str">
        <f>'RFM-Pivot'!S364</f>
        <v>C00565</v>
      </c>
      <c r="K378" s="67">
        <f>'RFM-Pivot'!T364</f>
        <v>3</v>
      </c>
      <c r="L378" s="68">
        <f>'RFM-Pivot'!U364</f>
        <v>3</v>
      </c>
      <c r="M378" s="64" t="str">
        <f>'RFM-Pivot'!V364</f>
        <v>At Risk Customers</v>
      </c>
    </row>
    <row r="379" spans="5:13" x14ac:dyDescent="0.25">
      <c r="E379" s="66" t="str">
        <v>C03664</v>
      </c>
      <c r="F379" s="67">
        <v>2</v>
      </c>
      <c r="G379" s="68">
        <v>2</v>
      </c>
      <c r="H379" s="64" t="str">
        <v>Lost Customers</v>
      </c>
      <c r="J379" s="66" t="str">
        <f>'RFM-Pivot'!S365</f>
        <v>C00566</v>
      </c>
      <c r="K379" s="67">
        <f>'RFM-Pivot'!T365</f>
        <v>2.6666666666666665</v>
      </c>
      <c r="L379" s="68">
        <f>'RFM-Pivot'!U365</f>
        <v>2.6666666666666665</v>
      </c>
      <c r="M379" s="64" t="str">
        <f>'RFM-Pivot'!V365</f>
        <v>At Risk Customers</v>
      </c>
    </row>
    <row r="380" spans="5:13" x14ac:dyDescent="0.25">
      <c r="E380" s="66" t="str">
        <v>C03667</v>
      </c>
      <c r="F380" s="67">
        <v>2</v>
      </c>
      <c r="G380" s="68">
        <v>2</v>
      </c>
      <c r="H380" s="64" t="str">
        <v>Lost Customers</v>
      </c>
      <c r="J380" s="66" t="str">
        <f>'RFM-Pivot'!S366</f>
        <v>C00568</v>
      </c>
      <c r="K380" s="67">
        <f>'RFM-Pivot'!T366</f>
        <v>4.666666666666667</v>
      </c>
      <c r="L380" s="68">
        <f>'RFM-Pivot'!U366</f>
        <v>4.666666666666667</v>
      </c>
      <c r="M380" s="64" t="str">
        <f>'RFM-Pivot'!V366</f>
        <v>Champions</v>
      </c>
    </row>
    <row r="381" spans="5:13" x14ac:dyDescent="0.25">
      <c r="E381" s="66" t="str">
        <v>C03678</v>
      </c>
      <c r="F381" s="67">
        <v>1.6666666666666667</v>
      </c>
      <c r="G381" s="68">
        <v>1.6666666666666667</v>
      </c>
      <c r="H381" s="64" t="str">
        <v>Lost Customers</v>
      </c>
      <c r="J381" s="66" t="str">
        <f>'RFM-Pivot'!S367</f>
        <v>C00569</v>
      </c>
      <c r="K381" s="67">
        <f>'RFM-Pivot'!T367</f>
        <v>5</v>
      </c>
      <c r="L381" s="68">
        <f>'RFM-Pivot'!U367</f>
        <v>5</v>
      </c>
      <c r="M381" s="64" t="str">
        <f>'RFM-Pivot'!V367</f>
        <v>Champions</v>
      </c>
    </row>
    <row r="382" spans="5:13" x14ac:dyDescent="0.25">
      <c r="E382" s="66" t="str">
        <v>C03701</v>
      </c>
      <c r="F382" s="67">
        <v>2</v>
      </c>
      <c r="G382" s="68">
        <v>2</v>
      </c>
      <c r="H382" s="64" t="str">
        <v>Lost Customers</v>
      </c>
      <c r="J382" s="66" t="str">
        <f>'RFM-Pivot'!S368</f>
        <v>C00571</v>
      </c>
      <c r="K382" s="67">
        <f>'RFM-Pivot'!T368</f>
        <v>2.3333333333333335</v>
      </c>
      <c r="L382" s="68">
        <f>'RFM-Pivot'!U368</f>
        <v>2.3333333333333335</v>
      </c>
      <c r="M382" s="64" t="str">
        <f>'RFM-Pivot'!V368</f>
        <v>At Risk Customers</v>
      </c>
    </row>
    <row r="383" spans="5:13" x14ac:dyDescent="0.25">
      <c r="E383" s="66" t="str">
        <v>C03704</v>
      </c>
      <c r="F383" s="67">
        <v>2</v>
      </c>
      <c r="G383" s="68">
        <v>2</v>
      </c>
      <c r="H383" s="64" t="str">
        <v>Lost Customers</v>
      </c>
      <c r="J383" s="66" t="str">
        <f>'RFM-Pivot'!S369</f>
        <v>C00574</v>
      </c>
      <c r="K383" s="67">
        <f>'RFM-Pivot'!T369</f>
        <v>5</v>
      </c>
      <c r="L383" s="68">
        <f>'RFM-Pivot'!U369</f>
        <v>5</v>
      </c>
      <c r="M383" s="64" t="str">
        <f>'RFM-Pivot'!V369</f>
        <v>Champions</v>
      </c>
    </row>
    <row r="384" spans="5:13" x14ac:dyDescent="0.25">
      <c r="E384" s="66" t="str">
        <v>C03712</v>
      </c>
      <c r="F384" s="67">
        <v>2</v>
      </c>
      <c r="G384" s="68">
        <v>2</v>
      </c>
      <c r="H384" s="64" t="str">
        <v>Lost Customers</v>
      </c>
      <c r="J384" s="66" t="str">
        <f>'RFM-Pivot'!S370</f>
        <v>C00575</v>
      </c>
      <c r="K384" s="67">
        <f>'RFM-Pivot'!T370</f>
        <v>3.6666666666666665</v>
      </c>
      <c r="L384" s="68">
        <f>'RFM-Pivot'!U370</f>
        <v>3.6666666666666665</v>
      </c>
      <c r="M384" s="64" t="str">
        <f>'RFM-Pivot'!V370</f>
        <v>Loyal or Potential Loyalists</v>
      </c>
    </row>
    <row r="385" spans="5:13" x14ac:dyDescent="0.25">
      <c r="E385" s="66" t="str">
        <v>C03715</v>
      </c>
      <c r="F385" s="67">
        <v>1.6666666666666667</v>
      </c>
      <c r="G385" s="68">
        <v>1.6666666666666667</v>
      </c>
      <c r="H385" s="64" t="str">
        <v>Lost Customers</v>
      </c>
      <c r="J385" s="66" t="str">
        <f>'RFM-Pivot'!S371</f>
        <v>C00576</v>
      </c>
      <c r="K385" s="67">
        <f>'RFM-Pivot'!T371</f>
        <v>3.6666666666666665</v>
      </c>
      <c r="L385" s="68">
        <f>'RFM-Pivot'!U371</f>
        <v>3.6666666666666665</v>
      </c>
      <c r="M385" s="64" t="str">
        <f>'RFM-Pivot'!V371</f>
        <v>Loyal or Potential Loyalists</v>
      </c>
    </row>
    <row r="386" spans="5:13" x14ac:dyDescent="0.25">
      <c r="E386" s="66" t="str">
        <v>C03722</v>
      </c>
      <c r="F386" s="67">
        <v>2</v>
      </c>
      <c r="G386" s="68">
        <v>2</v>
      </c>
      <c r="H386" s="64" t="str">
        <v>Lost Customers</v>
      </c>
      <c r="J386" s="66" t="str">
        <f>'RFM-Pivot'!S372</f>
        <v>C00577</v>
      </c>
      <c r="K386" s="67">
        <f>'RFM-Pivot'!T372</f>
        <v>5</v>
      </c>
      <c r="L386" s="68">
        <f>'RFM-Pivot'!U372</f>
        <v>5</v>
      </c>
      <c r="M386" s="64" t="str">
        <f>'RFM-Pivot'!V372</f>
        <v>Champions</v>
      </c>
    </row>
    <row r="387" spans="5:13" x14ac:dyDescent="0.25">
      <c r="E387" s="66" t="str">
        <v>C03725</v>
      </c>
      <c r="F387" s="67">
        <v>2</v>
      </c>
      <c r="G387" s="68">
        <v>2</v>
      </c>
      <c r="H387" s="64" t="str">
        <v>Lost Customers</v>
      </c>
      <c r="J387" s="66" t="str">
        <f>'RFM-Pivot'!S373</f>
        <v>C00578</v>
      </c>
      <c r="K387" s="67">
        <f>'RFM-Pivot'!T373</f>
        <v>2</v>
      </c>
      <c r="L387" s="68">
        <f>'RFM-Pivot'!U373</f>
        <v>2</v>
      </c>
      <c r="M387" s="64" t="str">
        <f>'RFM-Pivot'!V373</f>
        <v>Lost Customers</v>
      </c>
    </row>
    <row r="388" spans="5:13" x14ac:dyDescent="0.25">
      <c r="E388" s="66" t="str">
        <v>C03728</v>
      </c>
      <c r="F388" s="67">
        <v>2</v>
      </c>
      <c r="G388" s="68">
        <v>2</v>
      </c>
      <c r="H388" s="64" t="str">
        <v>Lost Customers</v>
      </c>
      <c r="J388" s="66" t="str">
        <f>'RFM-Pivot'!S374</f>
        <v>C00582</v>
      </c>
      <c r="K388" s="67">
        <f>'RFM-Pivot'!T374</f>
        <v>3.3333333333333335</v>
      </c>
      <c r="L388" s="68">
        <f>'RFM-Pivot'!U374</f>
        <v>3.3333333333333335</v>
      </c>
      <c r="M388" s="64" t="str">
        <f>'RFM-Pivot'!V374</f>
        <v>Loyal or Potential Loyalists</v>
      </c>
    </row>
    <row r="389" spans="5:13" x14ac:dyDescent="0.25">
      <c r="E389" s="66" t="str">
        <v>C03730</v>
      </c>
      <c r="F389" s="67">
        <v>2</v>
      </c>
      <c r="G389" s="68">
        <v>2</v>
      </c>
      <c r="H389" s="64" t="str">
        <v>Lost Customers</v>
      </c>
      <c r="J389" s="66" t="str">
        <f>'RFM-Pivot'!S375</f>
        <v>C00584</v>
      </c>
      <c r="K389" s="67">
        <f>'RFM-Pivot'!T375</f>
        <v>2.3333333333333335</v>
      </c>
      <c r="L389" s="68">
        <f>'RFM-Pivot'!U375</f>
        <v>2.3333333333333335</v>
      </c>
      <c r="M389" s="64" t="str">
        <f>'RFM-Pivot'!V375</f>
        <v>At Risk Customers</v>
      </c>
    </row>
    <row r="390" spans="5:13" x14ac:dyDescent="0.25">
      <c r="E390" s="66" t="str">
        <v>C03731</v>
      </c>
      <c r="F390" s="67">
        <v>1.6666666666666667</v>
      </c>
      <c r="G390" s="68">
        <v>1.6666666666666667</v>
      </c>
      <c r="H390" s="64" t="str">
        <v>Lost Customers</v>
      </c>
      <c r="J390" s="66" t="str">
        <f>'RFM-Pivot'!S376</f>
        <v>C00585</v>
      </c>
      <c r="K390" s="67">
        <f>'RFM-Pivot'!T376</f>
        <v>3.6666666666666665</v>
      </c>
      <c r="L390" s="68">
        <f>'RFM-Pivot'!U376</f>
        <v>3.6666666666666665</v>
      </c>
      <c r="M390" s="64" t="str">
        <f>'RFM-Pivot'!V376</f>
        <v>Loyal or Potential Loyalists</v>
      </c>
    </row>
    <row r="391" spans="5:13" x14ac:dyDescent="0.25">
      <c r="E391" s="66" t="str">
        <v>C03732</v>
      </c>
      <c r="F391" s="67">
        <v>2</v>
      </c>
      <c r="G391" s="68">
        <v>2</v>
      </c>
      <c r="H391" s="64" t="str">
        <v>Lost Customers</v>
      </c>
      <c r="J391" s="66" t="str">
        <f>'RFM-Pivot'!S377</f>
        <v>C00588</v>
      </c>
      <c r="K391" s="67">
        <f>'RFM-Pivot'!T377</f>
        <v>2.3333333333333335</v>
      </c>
      <c r="L391" s="68">
        <f>'RFM-Pivot'!U377</f>
        <v>2.3333333333333335</v>
      </c>
      <c r="M391" s="64" t="str">
        <f>'RFM-Pivot'!V377</f>
        <v>At Risk Customers</v>
      </c>
    </row>
    <row r="392" spans="5:13" x14ac:dyDescent="0.25">
      <c r="E392" s="66" t="str">
        <v>C03748</v>
      </c>
      <c r="F392" s="67">
        <v>1.6666666666666667</v>
      </c>
      <c r="G392" s="68">
        <v>1.6666666666666667</v>
      </c>
      <c r="H392" s="64" t="str">
        <v>Lost Customers</v>
      </c>
      <c r="J392" s="66" t="str">
        <f>'RFM-Pivot'!S378</f>
        <v>C00590</v>
      </c>
      <c r="K392" s="67">
        <f>'RFM-Pivot'!T378</f>
        <v>2.3333333333333335</v>
      </c>
      <c r="L392" s="68">
        <f>'RFM-Pivot'!U378</f>
        <v>2.3333333333333335</v>
      </c>
      <c r="M392" s="64" t="str">
        <f>'RFM-Pivot'!V378</f>
        <v>At Risk Customers</v>
      </c>
    </row>
    <row r="393" spans="5:13" x14ac:dyDescent="0.25">
      <c r="E393" s="66" t="str">
        <v>C03751</v>
      </c>
      <c r="F393" s="67">
        <v>1.6666666666666667</v>
      </c>
      <c r="G393" s="68">
        <v>1.6666666666666667</v>
      </c>
      <c r="H393" s="64" t="str">
        <v>Lost Customers</v>
      </c>
      <c r="J393" s="66" t="str">
        <f>'RFM-Pivot'!S379</f>
        <v>C00596</v>
      </c>
      <c r="K393" s="67">
        <f>'RFM-Pivot'!T379</f>
        <v>3.3333333333333335</v>
      </c>
      <c r="L393" s="68">
        <f>'RFM-Pivot'!U379</f>
        <v>3.3333333333333335</v>
      </c>
      <c r="M393" s="64" t="str">
        <f>'RFM-Pivot'!V379</f>
        <v>Loyal or Potential Loyalists</v>
      </c>
    </row>
    <row r="394" spans="5:13" x14ac:dyDescent="0.25">
      <c r="E394" s="66" t="str">
        <v>C03757</v>
      </c>
      <c r="F394" s="67">
        <v>2</v>
      </c>
      <c r="G394" s="68">
        <v>2</v>
      </c>
      <c r="H394" s="64" t="str">
        <v>Lost Customers</v>
      </c>
      <c r="J394" s="66" t="str">
        <f>'RFM-Pivot'!S380</f>
        <v>C00598</v>
      </c>
      <c r="K394" s="67">
        <f>'RFM-Pivot'!T380</f>
        <v>5</v>
      </c>
      <c r="L394" s="68">
        <f>'RFM-Pivot'!U380</f>
        <v>5</v>
      </c>
      <c r="M394" s="64" t="str">
        <f>'RFM-Pivot'!V380</f>
        <v>Champions</v>
      </c>
    </row>
    <row r="395" spans="5:13" x14ac:dyDescent="0.25">
      <c r="E395" s="66" t="str">
        <v>C03763</v>
      </c>
      <c r="F395" s="67">
        <v>2</v>
      </c>
      <c r="G395" s="68">
        <v>2</v>
      </c>
      <c r="H395" s="64" t="str">
        <v>Lost Customers</v>
      </c>
      <c r="J395" s="66" t="str">
        <f>'RFM-Pivot'!S381</f>
        <v>C00599</v>
      </c>
      <c r="K395" s="67">
        <f>'RFM-Pivot'!T381</f>
        <v>3</v>
      </c>
      <c r="L395" s="68">
        <f>'RFM-Pivot'!U381</f>
        <v>3</v>
      </c>
      <c r="M395" s="64" t="str">
        <f>'RFM-Pivot'!V381</f>
        <v>At Risk Customers</v>
      </c>
    </row>
    <row r="396" spans="5:13" x14ac:dyDescent="0.25">
      <c r="E396" s="66" t="str">
        <v>C03789</v>
      </c>
      <c r="F396" s="67">
        <v>1.6666666666666667</v>
      </c>
      <c r="G396" s="68">
        <v>1.6666666666666667</v>
      </c>
      <c r="H396" s="64" t="str">
        <v>Lost Customers</v>
      </c>
      <c r="J396" s="66" t="str">
        <f>'RFM-Pivot'!S382</f>
        <v>C00600</v>
      </c>
      <c r="K396" s="67">
        <f>'RFM-Pivot'!T382</f>
        <v>3.3333333333333335</v>
      </c>
      <c r="L396" s="68">
        <f>'RFM-Pivot'!U382</f>
        <v>3.3333333333333335</v>
      </c>
      <c r="M396" s="64" t="str">
        <f>'RFM-Pivot'!V382</f>
        <v>Loyal or Potential Loyalists</v>
      </c>
    </row>
    <row r="397" spans="5:13" x14ac:dyDescent="0.25">
      <c r="E397" s="66" t="str">
        <v>C03830</v>
      </c>
      <c r="F397" s="67">
        <v>2</v>
      </c>
      <c r="G397" s="68">
        <v>2</v>
      </c>
      <c r="H397" s="64" t="str">
        <v>Lost Customers</v>
      </c>
      <c r="J397" s="66" t="str">
        <f>'RFM-Pivot'!S383</f>
        <v>C00602</v>
      </c>
      <c r="K397" s="67">
        <f>'RFM-Pivot'!T383</f>
        <v>4.666666666666667</v>
      </c>
      <c r="L397" s="68">
        <f>'RFM-Pivot'!U383</f>
        <v>4.666666666666667</v>
      </c>
      <c r="M397" s="64" t="str">
        <f>'RFM-Pivot'!V383</f>
        <v>Champions</v>
      </c>
    </row>
    <row r="398" spans="5:13" x14ac:dyDescent="0.25">
      <c r="E398" s="66" t="str">
        <v>C03834</v>
      </c>
      <c r="F398" s="67">
        <v>1.6666666666666667</v>
      </c>
      <c r="G398" s="68">
        <v>1.6666666666666667</v>
      </c>
      <c r="H398" s="64" t="str">
        <v>Lost Customers</v>
      </c>
      <c r="J398" s="66" t="str">
        <f>'RFM-Pivot'!S384</f>
        <v>C00603</v>
      </c>
      <c r="K398" s="67">
        <f>'RFM-Pivot'!T384</f>
        <v>3</v>
      </c>
      <c r="L398" s="68">
        <f>'RFM-Pivot'!U384</f>
        <v>3</v>
      </c>
      <c r="M398" s="64" t="str">
        <f>'RFM-Pivot'!V384</f>
        <v>At Risk Customers</v>
      </c>
    </row>
    <row r="399" spans="5:13" x14ac:dyDescent="0.25">
      <c r="E399" s="66" t="str">
        <v>C03844</v>
      </c>
      <c r="F399" s="67">
        <v>1.6666666666666667</v>
      </c>
      <c r="G399" s="68">
        <v>1.6666666666666667</v>
      </c>
      <c r="H399" s="64" t="str">
        <v>Lost Customers</v>
      </c>
      <c r="J399" s="66" t="str">
        <f>'RFM-Pivot'!S385</f>
        <v>C00604</v>
      </c>
      <c r="K399" s="67">
        <f>'RFM-Pivot'!T385</f>
        <v>2.6666666666666665</v>
      </c>
      <c r="L399" s="68">
        <f>'RFM-Pivot'!U385</f>
        <v>2.6666666666666665</v>
      </c>
      <c r="M399" s="64" t="str">
        <f>'RFM-Pivot'!V385</f>
        <v>At Risk Customers</v>
      </c>
    </row>
    <row r="400" spans="5:13" x14ac:dyDescent="0.25">
      <c r="E400" s="66" t="str">
        <v>C03862</v>
      </c>
      <c r="F400" s="67">
        <v>1.6666666666666667</v>
      </c>
      <c r="G400" s="68">
        <v>1.6666666666666667</v>
      </c>
      <c r="H400" s="64" t="str">
        <v>Lost Customers</v>
      </c>
      <c r="J400" s="66" t="str">
        <f>'RFM-Pivot'!S386</f>
        <v>C00605</v>
      </c>
      <c r="K400" s="67">
        <f>'RFM-Pivot'!T386</f>
        <v>3</v>
      </c>
      <c r="L400" s="68">
        <f>'RFM-Pivot'!U386</f>
        <v>3</v>
      </c>
      <c r="M400" s="64" t="str">
        <f>'RFM-Pivot'!V386</f>
        <v>At Risk Customers</v>
      </c>
    </row>
    <row r="401" spans="5:13" x14ac:dyDescent="0.25">
      <c r="E401" s="66" t="str">
        <v>C03871</v>
      </c>
      <c r="F401" s="67">
        <v>2</v>
      </c>
      <c r="G401" s="68">
        <v>2</v>
      </c>
      <c r="H401" s="64" t="str">
        <v>Lost Customers</v>
      </c>
      <c r="J401" s="66" t="str">
        <f>'RFM-Pivot'!S387</f>
        <v>C00606</v>
      </c>
      <c r="K401" s="67">
        <f>'RFM-Pivot'!T387</f>
        <v>2</v>
      </c>
      <c r="L401" s="68">
        <f>'RFM-Pivot'!U387</f>
        <v>2</v>
      </c>
      <c r="M401" s="64" t="str">
        <f>'RFM-Pivot'!V387</f>
        <v>Lost Customers</v>
      </c>
    </row>
    <row r="402" spans="5:13" x14ac:dyDescent="0.25">
      <c r="E402" s="66" t="str">
        <v>C03879</v>
      </c>
      <c r="F402" s="67">
        <v>1.6666666666666667</v>
      </c>
      <c r="G402" s="68">
        <v>1.6666666666666667</v>
      </c>
      <c r="H402" s="64" t="str">
        <v>Lost Customers</v>
      </c>
      <c r="J402" s="66" t="str">
        <f>'RFM-Pivot'!S388</f>
        <v>C00607</v>
      </c>
      <c r="K402" s="67">
        <f>'RFM-Pivot'!T388</f>
        <v>5</v>
      </c>
      <c r="L402" s="68">
        <f>'RFM-Pivot'!U388</f>
        <v>5</v>
      </c>
      <c r="M402" s="64" t="str">
        <f>'RFM-Pivot'!V388</f>
        <v>Champions</v>
      </c>
    </row>
    <row r="403" spans="5:13" x14ac:dyDescent="0.25">
      <c r="E403" s="66" t="str">
        <v>C03885</v>
      </c>
      <c r="F403" s="67">
        <v>2</v>
      </c>
      <c r="G403" s="68">
        <v>2</v>
      </c>
      <c r="H403" s="64" t="str">
        <v>Lost Customers</v>
      </c>
      <c r="J403" s="66" t="str">
        <f>'RFM-Pivot'!S389</f>
        <v>C00608</v>
      </c>
      <c r="K403" s="67">
        <f>'RFM-Pivot'!T389</f>
        <v>5</v>
      </c>
      <c r="L403" s="68">
        <f>'RFM-Pivot'!U389</f>
        <v>5</v>
      </c>
      <c r="M403" s="64" t="str">
        <f>'RFM-Pivot'!V389</f>
        <v>Champions</v>
      </c>
    </row>
    <row r="404" spans="5:13" x14ac:dyDescent="0.25">
      <c r="E404" s="66" t="str">
        <v>C03919</v>
      </c>
      <c r="F404" s="67">
        <v>2</v>
      </c>
      <c r="G404" s="68">
        <v>2</v>
      </c>
      <c r="H404" s="64" t="str">
        <v>Lost Customers</v>
      </c>
      <c r="J404" s="66" t="str">
        <f>'RFM-Pivot'!S390</f>
        <v>C00609</v>
      </c>
      <c r="K404" s="67">
        <f>'RFM-Pivot'!T390</f>
        <v>4</v>
      </c>
      <c r="L404" s="68">
        <f>'RFM-Pivot'!U390</f>
        <v>4</v>
      </c>
      <c r="M404" s="64" t="str">
        <f>'RFM-Pivot'!V390</f>
        <v>Loyal or Potential Loyalists</v>
      </c>
    </row>
    <row r="405" spans="5:13" x14ac:dyDescent="0.25">
      <c r="E405" s="66" t="str">
        <v>C03920</v>
      </c>
      <c r="F405" s="67">
        <v>2</v>
      </c>
      <c r="G405" s="68">
        <v>2</v>
      </c>
      <c r="H405" s="64" t="str">
        <v>Lost Customers</v>
      </c>
      <c r="J405" s="66" t="str">
        <f>'RFM-Pivot'!S391</f>
        <v>C00610</v>
      </c>
      <c r="K405" s="67">
        <f>'RFM-Pivot'!T391</f>
        <v>4.666666666666667</v>
      </c>
      <c r="L405" s="68">
        <f>'RFM-Pivot'!U391</f>
        <v>4.666666666666667</v>
      </c>
      <c r="M405" s="64" t="str">
        <f>'RFM-Pivot'!V391</f>
        <v>Champions</v>
      </c>
    </row>
    <row r="406" spans="5:13" x14ac:dyDescent="0.25">
      <c r="E406" s="66" t="str">
        <v>C03932</v>
      </c>
      <c r="F406" s="67">
        <v>2</v>
      </c>
      <c r="G406" s="68">
        <v>2</v>
      </c>
      <c r="H406" s="64" t="str">
        <v>Lost Customers</v>
      </c>
      <c r="J406" s="66" t="str">
        <f>'RFM-Pivot'!S392</f>
        <v>C00612</v>
      </c>
      <c r="K406" s="67">
        <f>'RFM-Pivot'!T392</f>
        <v>2</v>
      </c>
      <c r="L406" s="68">
        <f>'RFM-Pivot'!U392</f>
        <v>2</v>
      </c>
      <c r="M406" s="64" t="str">
        <f>'RFM-Pivot'!V392</f>
        <v>Lost Customers</v>
      </c>
    </row>
    <row r="407" spans="5:13" x14ac:dyDescent="0.25">
      <c r="E407" s="66" t="str">
        <v>C03938</v>
      </c>
      <c r="F407" s="67">
        <v>1.6666666666666667</v>
      </c>
      <c r="G407" s="68">
        <v>1.6666666666666667</v>
      </c>
      <c r="H407" s="64" t="str">
        <v>Lost Customers</v>
      </c>
      <c r="J407" s="66" t="str">
        <f>'RFM-Pivot'!S393</f>
        <v>C00613</v>
      </c>
      <c r="K407" s="67">
        <f>'RFM-Pivot'!T393</f>
        <v>4.333333333333333</v>
      </c>
      <c r="L407" s="68">
        <f>'RFM-Pivot'!U393</f>
        <v>4.333333333333333</v>
      </c>
      <c r="M407" s="64" t="str">
        <f>'RFM-Pivot'!V393</f>
        <v>Champions</v>
      </c>
    </row>
    <row r="408" spans="5:13" x14ac:dyDescent="0.25">
      <c r="E408" s="66" t="str">
        <v>C03946</v>
      </c>
      <c r="F408" s="67">
        <v>1.6666666666666667</v>
      </c>
      <c r="G408" s="68">
        <v>1.6666666666666667</v>
      </c>
      <c r="H408" s="64" t="str">
        <v>Lost Customers</v>
      </c>
      <c r="J408" s="66" t="str">
        <f>'RFM-Pivot'!S394</f>
        <v>C00614</v>
      </c>
      <c r="K408" s="67">
        <f>'RFM-Pivot'!T394</f>
        <v>4</v>
      </c>
      <c r="L408" s="68">
        <f>'RFM-Pivot'!U394</f>
        <v>4</v>
      </c>
      <c r="M408" s="64" t="str">
        <f>'RFM-Pivot'!V394</f>
        <v>Loyal or Potential Loyalists</v>
      </c>
    </row>
    <row r="409" spans="5:13" x14ac:dyDescent="0.25">
      <c r="E409" s="66" t="str">
        <v>C03969</v>
      </c>
      <c r="F409" s="67">
        <v>2</v>
      </c>
      <c r="G409" s="68">
        <v>2</v>
      </c>
      <c r="H409" s="64" t="str">
        <v>Lost Customers</v>
      </c>
      <c r="J409" s="66" t="str">
        <f>'RFM-Pivot'!S395</f>
        <v>C00615</v>
      </c>
      <c r="K409" s="67">
        <f>'RFM-Pivot'!T395</f>
        <v>3.3333333333333335</v>
      </c>
      <c r="L409" s="68">
        <f>'RFM-Pivot'!U395</f>
        <v>3.3333333333333335</v>
      </c>
      <c r="M409" s="64" t="str">
        <f>'RFM-Pivot'!V395</f>
        <v>Loyal or Potential Loyalists</v>
      </c>
    </row>
    <row r="410" spans="5:13" x14ac:dyDescent="0.25">
      <c r="E410" s="66" t="str">
        <v>C03970</v>
      </c>
      <c r="F410" s="67">
        <v>1.6666666666666667</v>
      </c>
      <c r="G410" s="68">
        <v>1.6666666666666667</v>
      </c>
      <c r="H410" s="64" t="str">
        <v>Lost Customers</v>
      </c>
      <c r="J410" s="66" t="str">
        <f>'RFM-Pivot'!S396</f>
        <v>C00617</v>
      </c>
      <c r="K410" s="67">
        <f>'RFM-Pivot'!T396</f>
        <v>3.6666666666666665</v>
      </c>
      <c r="L410" s="68">
        <f>'RFM-Pivot'!U396</f>
        <v>3.6666666666666665</v>
      </c>
      <c r="M410" s="64" t="str">
        <f>'RFM-Pivot'!V396</f>
        <v>Loyal or Potential Loyalists</v>
      </c>
    </row>
    <row r="411" spans="5:13" x14ac:dyDescent="0.25">
      <c r="E411" s="66" t="str">
        <v>C03971</v>
      </c>
      <c r="F411" s="67">
        <v>2</v>
      </c>
      <c r="G411" s="68">
        <v>2</v>
      </c>
      <c r="H411" s="64" t="str">
        <v>Lost Customers</v>
      </c>
      <c r="J411" s="66" t="str">
        <f>'RFM-Pivot'!S397</f>
        <v>C00619</v>
      </c>
      <c r="K411" s="67">
        <f>'RFM-Pivot'!T397</f>
        <v>2.6666666666666665</v>
      </c>
      <c r="L411" s="68">
        <f>'RFM-Pivot'!U397</f>
        <v>2.6666666666666665</v>
      </c>
      <c r="M411" s="64" t="str">
        <f>'RFM-Pivot'!V397</f>
        <v>At Risk Customers</v>
      </c>
    </row>
    <row r="412" spans="5:13" x14ac:dyDescent="0.25">
      <c r="E412" s="66" t="str">
        <v>C03972</v>
      </c>
      <c r="F412" s="67">
        <v>2</v>
      </c>
      <c r="G412" s="68">
        <v>2</v>
      </c>
      <c r="H412" s="64" t="str">
        <v>Lost Customers</v>
      </c>
      <c r="J412" s="66" t="str">
        <f>'RFM-Pivot'!S398</f>
        <v>C00622</v>
      </c>
      <c r="K412" s="67">
        <f>'RFM-Pivot'!T398</f>
        <v>3.3333333333333335</v>
      </c>
      <c r="L412" s="68">
        <f>'RFM-Pivot'!U398</f>
        <v>3.3333333333333335</v>
      </c>
      <c r="M412" s="64" t="str">
        <f>'RFM-Pivot'!V398</f>
        <v>Loyal or Potential Loyalists</v>
      </c>
    </row>
    <row r="413" spans="5:13" x14ac:dyDescent="0.25">
      <c r="E413" s="66" t="str">
        <v>C03974</v>
      </c>
      <c r="F413" s="67">
        <v>1.6666666666666667</v>
      </c>
      <c r="G413" s="68">
        <v>1.6666666666666667</v>
      </c>
      <c r="H413" s="64" t="str">
        <v>Lost Customers</v>
      </c>
      <c r="J413" s="66" t="str">
        <f>'RFM-Pivot'!S399</f>
        <v>C00623</v>
      </c>
      <c r="K413" s="67">
        <f>'RFM-Pivot'!T399</f>
        <v>2.3333333333333335</v>
      </c>
      <c r="L413" s="68">
        <f>'RFM-Pivot'!U399</f>
        <v>2.3333333333333335</v>
      </c>
      <c r="M413" s="64" t="str">
        <f>'RFM-Pivot'!V399</f>
        <v>At Risk Customers</v>
      </c>
    </row>
    <row r="414" spans="5:13" x14ac:dyDescent="0.25">
      <c r="E414" s="66" t="str">
        <v>C03978</v>
      </c>
      <c r="F414" s="67">
        <v>2</v>
      </c>
      <c r="G414" s="68">
        <v>2</v>
      </c>
      <c r="H414" s="64" t="str">
        <v>Lost Customers</v>
      </c>
      <c r="J414" s="66" t="str">
        <f>'RFM-Pivot'!S400</f>
        <v>C00624</v>
      </c>
      <c r="K414" s="67">
        <f>'RFM-Pivot'!T400</f>
        <v>2.6666666666666665</v>
      </c>
      <c r="L414" s="68">
        <f>'RFM-Pivot'!U400</f>
        <v>2.6666666666666665</v>
      </c>
      <c r="M414" s="64" t="str">
        <f>'RFM-Pivot'!V400</f>
        <v>At Risk Customers</v>
      </c>
    </row>
    <row r="415" spans="5:13" x14ac:dyDescent="0.25">
      <c r="E415" s="66" t="str">
        <v>C03988</v>
      </c>
      <c r="F415" s="67">
        <v>1.6666666666666667</v>
      </c>
      <c r="G415" s="68">
        <v>1.6666666666666667</v>
      </c>
      <c r="H415" s="64" t="str">
        <v>Lost Customers</v>
      </c>
      <c r="J415" s="66" t="str">
        <f>'RFM-Pivot'!S401</f>
        <v>C00627</v>
      </c>
      <c r="K415" s="67">
        <f>'RFM-Pivot'!T401</f>
        <v>5</v>
      </c>
      <c r="L415" s="68">
        <f>'RFM-Pivot'!U401</f>
        <v>5</v>
      </c>
      <c r="M415" s="64" t="str">
        <f>'RFM-Pivot'!V401</f>
        <v>Champions</v>
      </c>
    </row>
    <row r="416" spans="5:13" x14ac:dyDescent="0.25">
      <c r="E416" s="66" t="str">
        <v>C03992</v>
      </c>
      <c r="F416" s="67">
        <v>1.6666666666666667</v>
      </c>
      <c r="G416" s="68">
        <v>1.6666666666666667</v>
      </c>
      <c r="H416" s="64" t="str">
        <v>Lost Customers</v>
      </c>
      <c r="J416" s="66" t="str">
        <f>'RFM-Pivot'!S402</f>
        <v>C00628</v>
      </c>
      <c r="K416" s="67">
        <f>'RFM-Pivot'!T402</f>
        <v>2.6666666666666665</v>
      </c>
      <c r="L416" s="68">
        <f>'RFM-Pivot'!U402</f>
        <v>2.6666666666666665</v>
      </c>
      <c r="M416" s="64" t="str">
        <f>'RFM-Pivot'!V402</f>
        <v>At Risk Customers</v>
      </c>
    </row>
    <row r="417" spans="5:13" x14ac:dyDescent="0.25">
      <c r="E417" s="66" t="str">
        <v>C04003</v>
      </c>
      <c r="F417" s="67">
        <v>2</v>
      </c>
      <c r="G417" s="68">
        <v>2</v>
      </c>
      <c r="H417" s="64" t="str">
        <v>Lost Customers</v>
      </c>
      <c r="J417" s="66" t="str">
        <f>'RFM-Pivot'!S403</f>
        <v>C00631</v>
      </c>
      <c r="K417" s="67">
        <f>'RFM-Pivot'!T403</f>
        <v>3.3333333333333335</v>
      </c>
      <c r="L417" s="68">
        <f>'RFM-Pivot'!U403</f>
        <v>3.3333333333333335</v>
      </c>
      <c r="M417" s="64" t="str">
        <f>'RFM-Pivot'!V403</f>
        <v>Loyal or Potential Loyalists</v>
      </c>
    </row>
    <row r="418" spans="5:13" x14ac:dyDescent="0.25">
      <c r="E418" s="66" t="str">
        <v>C04056</v>
      </c>
      <c r="F418" s="67">
        <v>1.6666666666666667</v>
      </c>
      <c r="G418" s="68">
        <v>1.6666666666666667</v>
      </c>
      <c r="H418" s="64" t="str">
        <v>Lost Customers</v>
      </c>
      <c r="J418" s="66" t="str">
        <f>'RFM-Pivot'!S404</f>
        <v>C00632</v>
      </c>
      <c r="K418" s="67">
        <f>'RFM-Pivot'!T404</f>
        <v>3.3333333333333335</v>
      </c>
      <c r="L418" s="68">
        <f>'RFM-Pivot'!U404</f>
        <v>3.3333333333333335</v>
      </c>
      <c r="M418" s="64" t="str">
        <f>'RFM-Pivot'!V404</f>
        <v>Loyal or Potential Loyalists</v>
      </c>
    </row>
    <row r="419" spans="5:13" x14ac:dyDescent="0.25">
      <c r="E419" s="66" t="str">
        <v>C04092</v>
      </c>
      <c r="F419" s="67">
        <v>1.6666666666666667</v>
      </c>
      <c r="G419" s="68">
        <v>1.6666666666666667</v>
      </c>
      <c r="H419" s="64" t="str">
        <v>Lost Customers</v>
      </c>
      <c r="J419" s="66" t="str">
        <f>'RFM-Pivot'!S405</f>
        <v>C00634</v>
      </c>
      <c r="K419" s="67">
        <f>'RFM-Pivot'!T405</f>
        <v>3</v>
      </c>
      <c r="L419" s="68">
        <f>'RFM-Pivot'!U405</f>
        <v>3</v>
      </c>
      <c r="M419" s="64" t="str">
        <f>'RFM-Pivot'!V405</f>
        <v>At Risk Customers</v>
      </c>
    </row>
    <row r="420" spans="5:13" x14ac:dyDescent="0.25">
      <c r="E420" s="66" t="str">
        <v>C04099</v>
      </c>
      <c r="F420" s="67">
        <v>2</v>
      </c>
      <c r="G420" s="68">
        <v>2</v>
      </c>
      <c r="H420" s="64" t="str">
        <v>Lost Customers</v>
      </c>
      <c r="J420" s="66" t="str">
        <f>'RFM-Pivot'!S406</f>
        <v>C00636</v>
      </c>
      <c r="K420" s="67">
        <f>'RFM-Pivot'!T406</f>
        <v>4.666666666666667</v>
      </c>
      <c r="L420" s="68">
        <f>'RFM-Pivot'!U406</f>
        <v>4.666666666666667</v>
      </c>
      <c r="M420" s="64" t="str">
        <f>'RFM-Pivot'!V406</f>
        <v>Champions</v>
      </c>
    </row>
    <row r="421" spans="5:13" x14ac:dyDescent="0.25">
      <c r="E421" s="66" t="str">
        <v>C04110</v>
      </c>
      <c r="F421" s="67">
        <v>1.6666666666666667</v>
      </c>
      <c r="G421" s="68">
        <v>1.6666666666666667</v>
      </c>
      <c r="H421" s="64" t="str">
        <v>Lost Customers</v>
      </c>
      <c r="J421" s="66" t="str">
        <f>'RFM-Pivot'!S407</f>
        <v>C00637</v>
      </c>
      <c r="K421" s="67">
        <f>'RFM-Pivot'!T407</f>
        <v>1.6666666666666667</v>
      </c>
      <c r="L421" s="68">
        <f>'RFM-Pivot'!U407</f>
        <v>1.6666666666666667</v>
      </c>
      <c r="M421" s="64" t="str">
        <f>'RFM-Pivot'!V407</f>
        <v>Lost Customers</v>
      </c>
    </row>
    <row r="422" spans="5:13" x14ac:dyDescent="0.25">
      <c r="E422" s="66" t="str">
        <v>C04111</v>
      </c>
      <c r="F422" s="67">
        <v>2</v>
      </c>
      <c r="G422" s="68">
        <v>2</v>
      </c>
      <c r="H422" s="64" t="str">
        <v>Lost Customers</v>
      </c>
      <c r="J422" s="66" t="str">
        <f>'RFM-Pivot'!S408</f>
        <v>C00639</v>
      </c>
      <c r="K422" s="67">
        <f>'RFM-Pivot'!T408</f>
        <v>2</v>
      </c>
      <c r="L422" s="68">
        <f>'RFM-Pivot'!U408</f>
        <v>2</v>
      </c>
      <c r="M422" s="64" t="str">
        <f>'RFM-Pivot'!V408</f>
        <v>Lost Customers</v>
      </c>
    </row>
    <row r="423" spans="5:13" x14ac:dyDescent="0.25">
      <c r="E423" s="66" t="str">
        <v>C04136</v>
      </c>
      <c r="F423" s="67">
        <v>2</v>
      </c>
      <c r="G423" s="68">
        <v>2</v>
      </c>
      <c r="H423" s="64" t="str">
        <v>Lost Customers</v>
      </c>
      <c r="J423" s="66" t="str">
        <f>'RFM-Pivot'!S409</f>
        <v>C00640</v>
      </c>
      <c r="K423" s="67">
        <f>'RFM-Pivot'!T409</f>
        <v>4.333333333333333</v>
      </c>
      <c r="L423" s="68">
        <f>'RFM-Pivot'!U409</f>
        <v>4.333333333333333</v>
      </c>
      <c r="M423" s="64" t="str">
        <f>'RFM-Pivot'!V409</f>
        <v>Champions</v>
      </c>
    </row>
    <row r="424" spans="5:13" x14ac:dyDescent="0.25">
      <c r="E424" s="66" t="str">
        <v>C04140</v>
      </c>
      <c r="F424" s="67">
        <v>2</v>
      </c>
      <c r="G424" s="68">
        <v>2</v>
      </c>
      <c r="H424" s="64" t="str">
        <v>Lost Customers</v>
      </c>
      <c r="J424" s="66" t="str">
        <f>'RFM-Pivot'!S410</f>
        <v>C00641</v>
      </c>
      <c r="K424" s="67">
        <f>'RFM-Pivot'!T410</f>
        <v>4.333333333333333</v>
      </c>
      <c r="L424" s="68">
        <f>'RFM-Pivot'!U410</f>
        <v>4.333333333333333</v>
      </c>
      <c r="M424" s="64" t="str">
        <f>'RFM-Pivot'!V410</f>
        <v>Champions</v>
      </c>
    </row>
    <row r="425" spans="5:13" x14ac:dyDescent="0.25">
      <c r="E425" s="66" t="str">
        <v>C04149</v>
      </c>
      <c r="F425" s="67">
        <v>1.6666666666666667</v>
      </c>
      <c r="G425" s="68">
        <v>1.6666666666666667</v>
      </c>
      <c r="H425" s="64" t="str">
        <v>Lost Customers</v>
      </c>
      <c r="J425" s="66" t="str">
        <f>'RFM-Pivot'!S411</f>
        <v>C00642</v>
      </c>
      <c r="K425" s="67">
        <f>'RFM-Pivot'!T411</f>
        <v>4.666666666666667</v>
      </c>
      <c r="L425" s="68">
        <f>'RFM-Pivot'!U411</f>
        <v>4.666666666666667</v>
      </c>
      <c r="M425" s="64" t="str">
        <f>'RFM-Pivot'!V411</f>
        <v>Champions</v>
      </c>
    </row>
    <row r="426" spans="5:13" x14ac:dyDescent="0.25">
      <c r="E426" s="66" t="str">
        <v>C04160</v>
      </c>
      <c r="F426" s="67">
        <v>2</v>
      </c>
      <c r="G426" s="68">
        <v>2</v>
      </c>
      <c r="H426" s="64" t="str">
        <v>Lost Customers</v>
      </c>
      <c r="J426" s="66" t="str">
        <f>'RFM-Pivot'!S412</f>
        <v>C00643</v>
      </c>
      <c r="K426" s="67">
        <f>'RFM-Pivot'!T412</f>
        <v>3.6666666666666665</v>
      </c>
      <c r="L426" s="68">
        <f>'RFM-Pivot'!U412</f>
        <v>3.6666666666666665</v>
      </c>
      <c r="M426" s="64" t="str">
        <f>'RFM-Pivot'!V412</f>
        <v>Loyal or Potential Loyalists</v>
      </c>
    </row>
    <row r="427" spans="5:13" x14ac:dyDescent="0.25">
      <c r="E427" s="66" t="str">
        <v>C04162</v>
      </c>
      <c r="F427" s="67">
        <v>1.6666666666666667</v>
      </c>
      <c r="G427" s="68">
        <v>1.6666666666666667</v>
      </c>
      <c r="H427" s="64" t="str">
        <v>Lost Customers</v>
      </c>
      <c r="J427" s="66" t="str">
        <f>'RFM-Pivot'!S413</f>
        <v>C00644</v>
      </c>
      <c r="K427" s="67">
        <f>'RFM-Pivot'!T413</f>
        <v>3</v>
      </c>
      <c r="L427" s="68">
        <f>'RFM-Pivot'!U413</f>
        <v>3</v>
      </c>
      <c r="M427" s="64" t="str">
        <f>'RFM-Pivot'!V413</f>
        <v>At Risk Customers</v>
      </c>
    </row>
    <row r="428" spans="5:13" x14ac:dyDescent="0.25">
      <c r="E428" s="66" t="str">
        <v>C04164</v>
      </c>
      <c r="F428" s="67">
        <v>2</v>
      </c>
      <c r="G428" s="68">
        <v>2</v>
      </c>
      <c r="H428" s="64" t="str">
        <v>Lost Customers</v>
      </c>
      <c r="J428" s="66" t="str">
        <f>'RFM-Pivot'!S414</f>
        <v>C00646</v>
      </c>
      <c r="K428" s="67">
        <f>'RFM-Pivot'!T414</f>
        <v>3.3333333333333335</v>
      </c>
      <c r="L428" s="68">
        <f>'RFM-Pivot'!U414</f>
        <v>3.3333333333333335</v>
      </c>
      <c r="M428" s="64" t="str">
        <f>'RFM-Pivot'!V414</f>
        <v>Loyal or Potential Loyalists</v>
      </c>
    </row>
    <row r="429" spans="5:13" x14ac:dyDescent="0.25">
      <c r="E429" s="66" t="str">
        <v>C04165</v>
      </c>
      <c r="F429" s="67">
        <v>2</v>
      </c>
      <c r="G429" s="68">
        <v>2</v>
      </c>
      <c r="H429" s="64" t="str">
        <v>Lost Customers</v>
      </c>
      <c r="J429" s="66" t="str">
        <f>'RFM-Pivot'!S415</f>
        <v>C00647</v>
      </c>
      <c r="K429" s="67">
        <f>'RFM-Pivot'!T415</f>
        <v>1.6666666666666667</v>
      </c>
      <c r="L429" s="68">
        <f>'RFM-Pivot'!U415</f>
        <v>1.6666666666666667</v>
      </c>
      <c r="M429" s="64" t="str">
        <f>'RFM-Pivot'!V415</f>
        <v>Lost Customers</v>
      </c>
    </row>
    <row r="430" spans="5:13" x14ac:dyDescent="0.25">
      <c r="E430" s="66" t="str">
        <v>C04174</v>
      </c>
      <c r="F430" s="67">
        <v>2</v>
      </c>
      <c r="G430" s="68">
        <v>2</v>
      </c>
      <c r="H430" s="64" t="str">
        <v>Lost Customers</v>
      </c>
      <c r="J430" s="66" t="str">
        <f>'RFM-Pivot'!S416</f>
        <v>C00648</v>
      </c>
      <c r="K430" s="67">
        <f>'RFM-Pivot'!T416</f>
        <v>3.6666666666666665</v>
      </c>
      <c r="L430" s="68">
        <f>'RFM-Pivot'!U416</f>
        <v>3.6666666666666665</v>
      </c>
      <c r="M430" s="64" t="str">
        <f>'RFM-Pivot'!V416</f>
        <v>Loyal or Potential Loyalists</v>
      </c>
    </row>
    <row r="431" spans="5:13" x14ac:dyDescent="0.25">
      <c r="E431" s="66" t="str">
        <v>C04192</v>
      </c>
      <c r="F431" s="67">
        <v>2</v>
      </c>
      <c r="G431" s="68">
        <v>2</v>
      </c>
      <c r="H431" s="64" t="str">
        <v>Lost Customers</v>
      </c>
      <c r="J431" s="66" t="str">
        <f>'RFM-Pivot'!S417</f>
        <v>C00649</v>
      </c>
      <c r="K431" s="67">
        <f>'RFM-Pivot'!T417</f>
        <v>4.333333333333333</v>
      </c>
      <c r="L431" s="68">
        <f>'RFM-Pivot'!U417</f>
        <v>4.333333333333333</v>
      </c>
      <c r="M431" s="64" t="str">
        <f>'RFM-Pivot'!V417</f>
        <v>Champions</v>
      </c>
    </row>
    <row r="432" spans="5:13" x14ac:dyDescent="0.25">
      <c r="E432" s="66"/>
      <c r="F432" s="67"/>
      <c r="G432" s="68"/>
      <c r="H432" s="64"/>
      <c r="J432" s="66" t="str">
        <f>'RFM-Pivot'!S418</f>
        <v>C00650</v>
      </c>
      <c r="K432" s="67">
        <f>'RFM-Pivot'!T418</f>
        <v>3.3333333333333335</v>
      </c>
      <c r="L432" s="68">
        <f>'RFM-Pivot'!U418</f>
        <v>3.3333333333333335</v>
      </c>
      <c r="M432" s="64" t="str">
        <f>'RFM-Pivot'!V418</f>
        <v>Loyal or Potential Loyalists</v>
      </c>
    </row>
    <row r="433" spans="5:13" x14ac:dyDescent="0.25">
      <c r="E433" s="66"/>
      <c r="F433" s="67"/>
      <c r="G433" s="68"/>
      <c r="H433" s="64"/>
      <c r="J433" s="66" t="str">
        <f>'RFM-Pivot'!S419</f>
        <v>C00651</v>
      </c>
      <c r="K433" s="67">
        <f>'RFM-Pivot'!T419</f>
        <v>2.6666666666666665</v>
      </c>
      <c r="L433" s="68">
        <f>'RFM-Pivot'!U419</f>
        <v>2.6666666666666665</v>
      </c>
      <c r="M433" s="64" t="str">
        <f>'RFM-Pivot'!V419</f>
        <v>At Risk Customers</v>
      </c>
    </row>
    <row r="434" spans="5:13" x14ac:dyDescent="0.25">
      <c r="E434" s="66"/>
      <c r="F434" s="67"/>
      <c r="G434" s="68"/>
      <c r="H434" s="64"/>
      <c r="J434" s="66" t="str">
        <f>'RFM-Pivot'!S420</f>
        <v>C00652</v>
      </c>
      <c r="K434" s="67">
        <f>'RFM-Pivot'!T420</f>
        <v>2.6666666666666665</v>
      </c>
      <c r="L434" s="68">
        <f>'RFM-Pivot'!U420</f>
        <v>2.6666666666666665</v>
      </c>
      <c r="M434" s="64" t="str">
        <f>'RFM-Pivot'!V420</f>
        <v>At Risk Customers</v>
      </c>
    </row>
    <row r="435" spans="5:13" x14ac:dyDescent="0.25">
      <c r="E435" s="66"/>
      <c r="F435" s="67"/>
      <c r="G435" s="68"/>
      <c r="H435" s="64"/>
      <c r="J435" s="66" t="str">
        <f>'RFM-Pivot'!S421</f>
        <v>C00653</v>
      </c>
      <c r="K435" s="67">
        <f>'RFM-Pivot'!T421</f>
        <v>2</v>
      </c>
      <c r="L435" s="68">
        <f>'RFM-Pivot'!U421</f>
        <v>2</v>
      </c>
      <c r="M435" s="64" t="str">
        <f>'RFM-Pivot'!V421</f>
        <v>Lost Customers</v>
      </c>
    </row>
    <row r="436" spans="5:13" x14ac:dyDescent="0.25">
      <c r="E436" s="66"/>
      <c r="F436" s="67"/>
      <c r="G436" s="68"/>
      <c r="H436" s="64"/>
      <c r="J436" s="66" t="str">
        <f>'RFM-Pivot'!S422</f>
        <v>C00655</v>
      </c>
      <c r="K436" s="67">
        <f>'RFM-Pivot'!T422</f>
        <v>2.6666666666666665</v>
      </c>
      <c r="L436" s="68">
        <f>'RFM-Pivot'!U422</f>
        <v>2.6666666666666665</v>
      </c>
      <c r="M436" s="64" t="str">
        <f>'RFM-Pivot'!V422</f>
        <v>At Risk Customers</v>
      </c>
    </row>
    <row r="437" spans="5:13" x14ac:dyDescent="0.25">
      <c r="E437" s="66"/>
      <c r="F437" s="67"/>
      <c r="G437" s="68"/>
      <c r="H437" s="64"/>
      <c r="J437" s="66" t="str">
        <f>'RFM-Pivot'!S423</f>
        <v>C00657</v>
      </c>
      <c r="K437" s="67">
        <f>'RFM-Pivot'!T423</f>
        <v>3.6666666666666665</v>
      </c>
      <c r="L437" s="68">
        <f>'RFM-Pivot'!U423</f>
        <v>3.6666666666666665</v>
      </c>
      <c r="M437" s="64" t="str">
        <f>'RFM-Pivot'!V423</f>
        <v>Loyal or Potential Loyalists</v>
      </c>
    </row>
    <row r="438" spans="5:13" x14ac:dyDescent="0.25">
      <c r="E438" s="66"/>
      <c r="F438" s="67"/>
      <c r="G438" s="68"/>
      <c r="H438" s="64"/>
      <c r="J438" s="66" t="str">
        <f>'RFM-Pivot'!S424</f>
        <v>C00658</v>
      </c>
      <c r="K438" s="67">
        <f>'RFM-Pivot'!T424</f>
        <v>5</v>
      </c>
      <c r="L438" s="68">
        <f>'RFM-Pivot'!U424</f>
        <v>5</v>
      </c>
      <c r="M438" s="64" t="str">
        <f>'RFM-Pivot'!V424</f>
        <v>Champions</v>
      </c>
    </row>
    <row r="439" spans="5:13" x14ac:dyDescent="0.25">
      <c r="E439" s="66"/>
      <c r="F439" s="67"/>
      <c r="G439" s="68"/>
      <c r="H439" s="64"/>
      <c r="J439" s="66" t="str">
        <f>'RFM-Pivot'!S425</f>
        <v>C00659</v>
      </c>
      <c r="K439" s="67">
        <f>'RFM-Pivot'!T425</f>
        <v>2.3333333333333335</v>
      </c>
      <c r="L439" s="68">
        <f>'RFM-Pivot'!U425</f>
        <v>2.3333333333333335</v>
      </c>
      <c r="M439" s="64" t="str">
        <f>'RFM-Pivot'!V425</f>
        <v>At Risk Customers</v>
      </c>
    </row>
    <row r="440" spans="5:13" x14ac:dyDescent="0.25">
      <c r="E440" s="66"/>
      <c r="F440" s="67"/>
      <c r="G440" s="68"/>
      <c r="H440" s="64"/>
      <c r="J440" s="66" t="str">
        <f>'RFM-Pivot'!S426</f>
        <v>C00662</v>
      </c>
      <c r="K440" s="67">
        <f>'RFM-Pivot'!T426</f>
        <v>4.666666666666667</v>
      </c>
      <c r="L440" s="68">
        <f>'RFM-Pivot'!U426</f>
        <v>4.666666666666667</v>
      </c>
      <c r="M440" s="64" t="str">
        <f>'RFM-Pivot'!V426</f>
        <v>Champions</v>
      </c>
    </row>
    <row r="441" spans="5:13" x14ac:dyDescent="0.25">
      <c r="E441" s="66"/>
      <c r="F441" s="67"/>
      <c r="G441" s="68"/>
      <c r="H441" s="64"/>
      <c r="J441" s="66" t="str">
        <f>'RFM-Pivot'!S427</f>
        <v>C00663</v>
      </c>
      <c r="K441" s="67">
        <f>'RFM-Pivot'!T427</f>
        <v>2</v>
      </c>
      <c r="L441" s="68">
        <f>'RFM-Pivot'!U427</f>
        <v>2</v>
      </c>
      <c r="M441" s="64" t="str">
        <f>'RFM-Pivot'!V427</f>
        <v>Lost Customers</v>
      </c>
    </row>
    <row r="442" spans="5:13" x14ac:dyDescent="0.25">
      <c r="E442" s="66"/>
      <c r="F442" s="67"/>
      <c r="G442" s="68"/>
      <c r="H442" s="64"/>
      <c r="J442" s="66" t="str">
        <f>'RFM-Pivot'!S428</f>
        <v>C00667</v>
      </c>
      <c r="K442" s="67">
        <f>'RFM-Pivot'!T428</f>
        <v>2.3333333333333335</v>
      </c>
      <c r="L442" s="68">
        <f>'RFM-Pivot'!U428</f>
        <v>2.3333333333333335</v>
      </c>
      <c r="M442" s="64" t="str">
        <f>'RFM-Pivot'!V428</f>
        <v>At Risk Customers</v>
      </c>
    </row>
    <row r="443" spans="5:13" x14ac:dyDescent="0.25">
      <c r="E443" s="66"/>
      <c r="F443" s="67"/>
      <c r="G443" s="68"/>
      <c r="H443" s="64"/>
      <c r="J443" s="66" t="str">
        <f>'RFM-Pivot'!S429</f>
        <v>C00670</v>
      </c>
      <c r="K443" s="67">
        <f>'RFM-Pivot'!T429</f>
        <v>3.3333333333333335</v>
      </c>
      <c r="L443" s="68">
        <f>'RFM-Pivot'!U429</f>
        <v>3.3333333333333335</v>
      </c>
      <c r="M443" s="64" t="str">
        <f>'RFM-Pivot'!V429</f>
        <v>Loyal or Potential Loyalists</v>
      </c>
    </row>
    <row r="444" spans="5:13" x14ac:dyDescent="0.25">
      <c r="E444" s="66"/>
      <c r="F444" s="67"/>
      <c r="G444" s="68"/>
      <c r="H444" s="64"/>
      <c r="J444" s="66" t="str">
        <f>'RFM-Pivot'!S430</f>
        <v>C00672</v>
      </c>
      <c r="K444" s="67">
        <f>'RFM-Pivot'!T430</f>
        <v>3.3333333333333335</v>
      </c>
      <c r="L444" s="68">
        <f>'RFM-Pivot'!U430</f>
        <v>3.3333333333333335</v>
      </c>
      <c r="M444" s="64" t="str">
        <f>'RFM-Pivot'!V430</f>
        <v>Loyal or Potential Loyalists</v>
      </c>
    </row>
    <row r="445" spans="5:13" x14ac:dyDescent="0.25">
      <c r="E445" s="66"/>
      <c r="F445" s="67"/>
      <c r="G445" s="68"/>
      <c r="H445" s="64"/>
      <c r="J445" s="66" t="str">
        <f>'RFM-Pivot'!S431</f>
        <v>C00676</v>
      </c>
      <c r="K445" s="67">
        <f>'RFM-Pivot'!T431</f>
        <v>2.3333333333333335</v>
      </c>
      <c r="L445" s="68">
        <f>'RFM-Pivot'!U431</f>
        <v>2.3333333333333335</v>
      </c>
      <c r="M445" s="64" t="str">
        <f>'RFM-Pivot'!V431</f>
        <v>At Risk Customers</v>
      </c>
    </row>
    <row r="446" spans="5:13" x14ac:dyDescent="0.25">
      <c r="E446" s="66"/>
      <c r="F446" s="67"/>
      <c r="G446" s="68"/>
      <c r="H446" s="64"/>
      <c r="J446" s="66" t="str">
        <f>'RFM-Pivot'!S432</f>
        <v>C00677</v>
      </c>
      <c r="K446" s="67">
        <f>'RFM-Pivot'!T432</f>
        <v>3.6666666666666665</v>
      </c>
      <c r="L446" s="68">
        <f>'RFM-Pivot'!U432</f>
        <v>3.6666666666666665</v>
      </c>
      <c r="M446" s="64" t="str">
        <f>'RFM-Pivot'!V432</f>
        <v>Loyal or Potential Loyalists</v>
      </c>
    </row>
    <row r="447" spans="5:13" x14ac:dyDescent="0.25">
      <c r="E447" s="66"/>
      <c r="F447" s="67"/>
      <c r="G447" s="68"/>
      <c r="H447" s="64"/>
      <c r="J447" s="66" t="str">
        <f>'RFM-Pivot'!S433</f>
        <v>C00678</v>
      </c>
      <c r="K447" s="67">
        <f>'RFM-Pivot'!T433</f>
        <v>4</v>
      </c>
      <c r="L447" s="68">
        <f>'RFM-Pivot'!U433</f>
        <v>4</v>
      </c>
      <c r="M447" s="64" t="str">
        <f>'RFM-Pivot'!V433</f>
        <v>Loyal or Potential Loyalists</v>
      </c>
    </row>
    <row r="448" spans="5:13" x14ac:dyDescent="0.25">
      <c r="E448" s="66"/>
      <c r="F448" s="67"/>
      <c r="G448" s="68"/>
      <c r="H448" s="64"/>
      <c r="J448" s="66" t="str">
        <f>'RFM-Pivot'!S434</f>
        <v>C00681</v>
      </c>
      <c r="K448" s="67">
        <f>'RFM-Pivot'!T434</f>
        <v>3.3333333333333335</v>
      </c>
      <c r="L448" s="68">
        <f>'RFM-Pivot'!U434</f>
        <v>3.3333333333333335</v>
      </c>
      <c r="M448" s="64" t="str">
        <f>'RFM-Pivot'!V434</f>
        <v>Loyal or Potential Loyalists</v>
      </c>
    </row>
    <row r="449" spans="5:13" x14ac:dyDescent="0.25">
      <c r="E449" s="66"/>
      <c r="F449" s="67"/>
      <c r="G449" s="68"/>
      <c r="H449" s="64"/>
      <c r="J449" s="66" t="str">
        <f>'RFM-Pivot'!S435</f>
        <v>C00684</v>
      </c>
      <c r="K449" s="67">
        <f>'RFM-Pivot'!T435</f>
        <v>2</v>
      </c>
      <c r="L449" s="68">
        <f>'RFM-Pivot'!U435</f>
        <v>2</v>
      </c>
      <c r="M449" s="64" t="str">
        <f>'RFM-Pivot'!V435</f>
        <v>Lost Customers</v>
      </c>
    </row>
    <row r="450" spans="5:13" x14ac:dyDescent="0.25">
      <c r="E450" s="66"/>
      <c r="F450" s="67"/>
      <c r="G450" s="68"/>
      <c r="H450" s="64"/>
      <c r="J450" s="66" t="str">
        <f>'RFM-Pivot'!S436</f>
        <v>C00685</v>
      </c>
      <c r="K450" s="67">
        <f>'RFM-Pivot'!T436</f>
        <v>3</v>
      </c>
      <c r="L450" s="68">
        <f>'RFM-Pivot'!U436</f>
        <v>3</v>
      </c>
      <c r="M450" s="64" t="str">
        <f>'RFM-Pivot'!V436</f>
        <v>At Risk Customers</v>
      </c>
    </row>
    <row r="451" spans="5:13" x14ac:dyDescent="0.25">
      <c r="E451" s="66"/>
      <c r="F451" s="67"/>
      <c r="G451" s="68"/>
      <c r="H451" s="64"/>
      <c r="J451" s="66" t="str">
        <f>'RFM-Pivot'!S437</f>
        <v>C00687</v>
      </c>
      <c r="K451" s="67">
        <f>'RFM-Pivot'!T437</f>
        <v>2</v>
      </c>
      <c r="L451" s="68">
        <f>'RFM-Pivot'!U437</f>
        <v>2</v>
      </c>
      <c r="M451" s="64" t="str">
        <f>'RFM-Pivot'!V437</f>
        <v>Lost Customers</v>
      </c>
    </row>
    <row r="452" spans="5:13" x14ac:dyDescent="0.25">
      <c r="E452" s="66"/>
      <c r="F452" s="67"/>
      <c r="G452" s="68"/>
      <c r="H452" s="64"/>
      <c r="J452" s="66" t="str">
        <f>'RFM-Pivot'!S438</f>
        <v>C00688</v>
      </c>
      <c r="K452" s="67">
        <f>'RFM-Pivot'!T438</f>
        <v>2.6666666666666665</v>
      </c>
      <c r="L452" s="68">
        <f>'RFM-Pivot'!U438</f>
        <v>2.6666666666666665</v>
      </c>
      <c r="M452" s="64" t="str">
        <f>'RFM-Pivot'!V438</f>
        <v>At Risk Customers</v>
      </c>
    </row>
    <row r="453" spans="5:13" x14ac:dyDescent="0.25">
      <c r="E453" s="66"/>
      <c r="F453" s="67"/>
      <c r="G453" s="68"/>
      <c r="H453" s="64"/>
      <c r="J453" s="66" t="str">
        <f>'RFM-Pivot'!S439</f>
        <v>C00689</v>
      </c>
      <c r="K453" s="67">
        <f>'RFM-Pivot'!T439</f>
        <v>4</v>
      </c>
      <c r="L453" s="68">
        <f>'RFM-Pivot'!U439</f>
        <v>4</v>
      </c>
      <c r="M453" s="64" t="str">
        <f>'RFM-Pivot'!V439</f>
        <v>Loyal or Potential Loyalists</v>
      </c>
    </row>
    <row r="454" spans="5:13" x14ac:dyDescent="0.25">
      <c r="E454" s="66"/>
      <c r="F454" s="67"/>
      <c r="G454" s="68"/>
      <c r="H454" s="64"/>
      <c r="J454" s="66" t="str">
        <f>'RFM-Pivot'!S440</f>
        <v>C00690</v>
      </c>
      <c r="K454" s="67">
        <f>'RFM-Pivot'!T440</f>
        <v>2</v>
      </c>
      <c r="L454" s="68">
        <f>'RFM-Pivot'!U440</f>
        <v>2</v>
      </c>
      <c r="M454" s="64" t="str">
        <f>'RFM-Pivot'!V440</f>
        <v>Lost Customers</v>
      </c>
    </row>
    <row r="455" spans="5:13" x14ac:dyDescent="0.25">
      <c r="E455" s="66"/>
      <c r="F455" s="67"/>
      <c r="G455" s="68"/>
      <c r="H455" s="64"/>
      <c r="J455" s="66" t="str">
        <f>'RFM-Pivot'!S441</f>
        <v>C00692</v>
      </c>
      <c r="K455" s="67">
        <f>'RFM-Pivot'!T441</f>
        <v>3</v>
      </c>
      <c r="L455" s="68">
        <f>'RFM-Pivot'!U441</f>
        <v>3</v>
      </c>
      <c r="M455" s="64" t="str">
        <f>'RFM-Pivot'!V441</f>
        <v>At Risk Customers</v>
      </c>
    </row>
    <row r="456" spans="5:13" x14ac:dyDescent="0.25">
      <c r="E456" s="66"/>
      <c r="F456" s="67"/>
      <c r="G456" s="68"/>
      <c r="H456" s="64"/>
      <c r="J456" s="66" t="str">
        <f>'RFM-Pivot'!S442</f>
        <v>C00693</v>
      </c>
      <c r="K456" s="67">
        <f>'RFM-Pivot'!T442</f>
        <v>5</v>
      </c>
      <c r="L456" s="68">
        <f>'RFM-Pivot'!U442</f>
        <v>5</v>
      </c>
      <c r="M456" s="64" t="str">
        <f>'RFM-Pivot'!V442</f>
        <v>Champions</v>
      </c>
    </row>
    <row r="457" spans="5:13" x14ac:dyDescent="0.25">
      <c r="E457" s="66"/>
      <c r="F457" s="67"/>
      <c r="G457" s="68"/>
      <c r="H457" s="64"/>
      <c r="J457" s="66" t="str">
        <f>'RFM-Pivot'!S443</f>
        <v>C00694</v>
      </c>
      <c r="K457" s="67">
        <f>'RFM-Pivot'!T443</f>
        <v>2.3333333333333335</v>
      </c>
      <c r="L457" s="68">
        <f>'RFM-Pivot'!U443</f>
        <v>2.3333333333333335</v>
      </c>
      <c r="M457" s="64" t="str">
        <f>'RFM-Pivot'!V443</f>
        <v>At Risk Customers</v>
      </c>
    </row>
    <row r="458" spans="5:13" x14ac:dyDescent="0.25">
      <c r="E458" s="66"/>
      <c r="F458" s="67"/>
      <c r="G458" s="68"/>
      <c r="H458" s="64"/>
      <c r="J458" s="66" t="str">
        <f>'RFM-Pivot'!S444</f>
        <v>C00698</v>
      </c>
      <c r="K458" s="67">
        <f>'RFM-Pivot'!T444</f>
        <v>5</v>
      </c>
      <c r="L458" s="68">
        <f>'RFM-Pivot'!U444</f>
        <v>5</v>
      </c>
      <c r="M458" s="64" t="str">
        <f>'RFM-Pivot'!V444</f>
        <v>Champions</v>
      </c>
    </row>
    <row r="459" spans="5:13" x14ac:dyDescent="0.25">
      <c r="E459" s="66"/>
      <c r="F459" s="67"/>
      <c r="G459" s="68"/>
      <c r="H459" s="64"/>
      <c r="J459" s="66" t="str">
        <f>'RFM-Pivot'!S445</f>
        <v>C00699</v>
      </c>
      <c r="K459" s="67">
        <f>'RFM-Pivot'!T445</f>
        <v>3.3333333333333335</v>
      </c>
      <c r="L459" s="68">
        <f>'RFM-Pivot'!U445</f>
        <v>3.3333333333333335</v>
      </c>
      <c r="M459" s="64" t="str">
        <f>'RFM-Pivot'!V445</f>
        <v>Loyal or Potential Loyalists</v>
      </c>
    </row>
    <row r="460" spans="5:13" x14ac:dyDescent="0.25">
      <c r="E460" s="66"/>
      <c r="F460" s="67"/>
      <c r="G460" s="68"/>
      <c r="H460" s="64"/>
      <c r="J460" s="66" t="str">
        <f>'RFM-Pivot'!S446</f>
        <v>C00700</v>
      </c>
      <c r="K460" s="67">
        <f>'RFM-Pivot'!T446</f>
        <v>3</v>
      </c>
      <c r="L460" s="68">
        <f>'RFM-Pivot'!U446</f>
        <v>3</v>
      </c>
      <c r="M460" s="64" t="str">
        <f>'RFM-Pivot'!V446</f>
        <v>At Risk Customers</v>
      </c>
    </row>
    <row r="461" spans="5:13" x14ac:dyDescent="0.25">
      <c r="E461" s="66"/>
      <c r="F461" s="67"/>
      <c r="G461" s="68"/>
      <c r="H461" s="64"/>
      <c r="J461" s="66" t="str">
        <f>'RFM-Pivot'!S447</f>
        <v>C00701</v>
      </c>
      <c r="K461" s="67">
        <f>'RFM-Pivot'!T447</f>
        <v>3</v>
      </c>
      <c r="L461" s="68">
        <f>'RFM-Pivot'!U447</f>
        <v>3</v>
      </c>
      <c r="M461" s="64" t="str">
        <f>'RFM-Pivot'!V447</f>
        <v>At Risk Customers</v>
      </c>
    </row>
    <row r="462" spans="5:13" x14ac:dyDescent="0.25">
      <c r="E462" s="66"/>
      <c r="F462" s="67"/>
      <c r="G462" s="68"/>
      <c r="H462" s="64"/>
      <c r="J462" s="66" t="str">
        <f>'RFM-Pivot'!S448</f>
        <v>C00702</v>
      </c>
      <c r="K462" s="67">
        <f>'RFM-Pivot'!T448</f>
        <v>3.6666666666666665</v>
      </c>
      <c r="L462" s="68">
        <f>'RFM-Pivot'!U448</f>
        <v>3.6666666666666665</v>
      </c>
      <c r="M462" s="64" t="str">
        <f>'RFM-Pivot'!V448</f>
        <v>Loyal or Potential Loyalists</v>
      </c>
    </row>
    <row r="463" spans="5:13" x14ac:dyDescent="0.25">
      <c r="E463" s="66"/>
      <c r="F463" s="67"/>
      <c r="G463" s="68"/>
      <c r="H463" s="64"/>
      <c r="J463" s="66" t="str">
        <f>'RFM-Pivot'!S449</f>
        <v>C00703</v>
      </c>
      <c r="K463" s="67">
        <f>'RFM-Pivot'!T449</f>
        <v>5</v>
      </c>
      <c r="L463" s="68">
        <f>'RFM-Pivot'!U449</f>
        <v>5</v>
      </c>
      <c r="M463" s="64" t="str">
        <f>'RFM-Pivot'!V449</f>
        <v>Champions</v>
      </c>
    </row>
    <row r="464" spans="5:13" x14ac:dyDescent="0.25">
      <c r="E464" s="66"/>
      <c r="F464" s="67"/>
      <c r="G464" s="68"/>
      <c r="H464" s="64"/>
      <c r="J464" s="66" t="str">
        <f>'RFM-Pivot'!S450</f>
        <v>C00706</v>
      </c>
      <c r="K464" s="67">
        <f>'RFM-Pivot'!T450</f>
        <v>2.6666666666666665</v>
      </c>
      <c r="L464" s="68">
        <f>'RFM-Pivot'!U450</f>
        <v>2.6666666666666665</v>
      </c>
      <c r="M464" s="64" t="str">
        <f>'RFM-Pivot'!V450</f>
        <v>At Risk Customers</v>
      </c>
    </row>
    <row r="465" spans="5:13" x14ac:dyDescent="0.25">
      <c r="E465" s="66"/>
      <c r="F465" s="67"/>
      <c r="G465" s="68"/>
      <c r="H465" s="64"/>
      <c r="J465" s="66" t="str">
        <f>'RFM-Pivot'!S451</f>
        <v>C00707</v>
      </c>
      <c r="K465" s="67">
        <f>'RFM-Pivot'!T451</f>
        <v>2.3333333333333335</v>
      </c>
      <c r="L465" s="68">
        <f>'RFM-Pivot'!U451</f>
        <v>2.3333333333333335</v>
      </c>
      <c r="M465" s="64" t="str">
        <f>'RFM-Pivot'!V451</f>
        <v>At Risk Customers</v>
      </c>
    </row>
    <row r="466" spans="5:13" x14ac:dyDescent="0.25">
      <c r="E466" s="66"/>
      <c r="F466" s="67"/>
      <c r="G466" s="68"/>
      <c r="H466" s="64"/>
      <c r="J466" s="66" t="str">
        <f>'RFM-Pivot'!S452</f>
        <v>C00709</v>
      </c>
      <c r="K466" s="67">
        <f>'RFM-Pivot'!T452</f>
        <v>4.333333333333333</v>
      </c>
      <c r="L466" s="68">
        <f>'RFM-Pivot'!U452</f>
        <v>4.333333333333333</v>
      </c>
      <c r="M466" s="64" t="str">
        <f>'RFM-Pivot'!V452</f>
        <v>Champions</v>
      </c>
    </row>
    <row r="467" spans="5:13" x14ac:dyDescent="0.25">
      <c r="E467" s="66"/>
      <c r="F467" s="67"/>
      <c r="G467" s="68"/>
      <c r="H467" s="64"/>
      <c r="J467" s="66" t="str">
        <f>'RFM-Pivot'!S453</f>
        <v>C00711</v>
      </c>
      <c r="K467" s="67">
        <f>'RFM-Pivot'!T453</f>
        <v>3.6666666666666665</v>
      </c>
      <c r="L467" s="68">
        <f>'RFM-Pivot'!U453</f>
        <v>3.6666666666666665</v>
      </c>
      <c r="M467" s="64" t="str">
        <f>'RFM-Pivot'!V453</f>
        <v>Loyal or Potential Loyalists</v>
      </c>
    </row>
    <row r="468" spans="5:13" x14ac:dyDescent="0.25">
      <c r="E468" s="66"/>
      <c r="F468" s="67"/>
      <c r="G468" s="68"/>
      <c r="H468" s="64"/>
      <c r="J468" s="66" t="str">
        <f>'RFM-Pivot'!S454</f>
        <v>C00712</v>
      </c>
      <c r="K468" s="67">
        <f>'RFM-Pivot'!T454</f>
        <v>5</v>
      </c>
      <c r="L468" s="68">
        <f>'RFM-Pivot'!U454</f>
        <v>5</v>
      </c>
      <c r="M468" s="64" t="str">
        <f>'RFM-Pivot'!V454</f>
        <v>Champions</v>
      </c>
    </row>
    <row r="469" spans="5:13" x14ac:dyDescent="0.25">
      <c r="E469" s="66"/>
      <c r="F469" s="67"/>
      <c r="G469" s="68"/>
      <c r="H469" s="64"/>
      <c r="J469" s="66" t="str">
        <f>'RFM-Pivot'!S455</f>
        <v>C00713</v>
      </c>
      <c r="K469" s="67">
        <f>'RFM-Pivot'!T455</f>
        <v>2.3333333333333335</v>
      </c>
      <c r="L469" s="68">
        <f>'RFM-Pivot'!U455</f>
        <v>2.3333333333333335</v>
      </c>
      <c r="M469" s="64" t="str">
        <f>'RFM-Pivot'!V455</f>
        <v>At Risk Customers</v>
      </c>
    </row>
    <row r="470" spans="5:13" x14ac:dyDescent="0.25">
      <c r="E470" s="66"/>
      <c r="F470" s="67"/>
      <c r="G470" s="68"/>
      <c r="H470" s="64"/>
      <c r="J470" s="66" t="str">
        <f>'RFM-Pivot'!S456</f>
        <v>C00716</v>
      </c>
      <c r="K470" s="67">
        <f>'RFM-Pivot'!T456</f>
        <v>2.6666666666666665</v>
      </c>
      <c r="L470" s="68">
        <f>'RFM-Pivot'!U456</f>
        <v>2.6666666666666665</v>
      </c>
      <c r="M470" s="64" t="str">
        <f>'RFM-Pivot'!V456</f>
        <v>At Risk Customers</v>
      </c>
    </row>
    <row r="471" spans="5:13" x14ac:dyDescent="0.25">
      <c r="E471" s="66"/>
      <c r="F471" s="67"/>
      <c r="G471" s="68"/>
      <c r="H471" s="64"/>
      <c r="J471" s="66" t="str">
        <f>'RFM-Pivot'!S457</f>
        <v>C00718</v>
      </c>
      <c r="K471" s="67">
        <f>'RFM-Pivot'!T457</f>
        <v>3.3333333333333335</v>
      </c>
      <c r="L471" s="68">
        <f>'RFM-Pivot'!U457</f>
        <v>3.3333333333333335</v>
      </c>
      <c r="M471" s="64" t="str">
        <f>'RFM-Pivot'!V457</f>
        <v>Loyal or Potential Loyalists</v>
      </c>
    </row>
    <row r="472" spans="5:13" x14ac:dyDescent="0.25">
      <c r="E472" s="66"/>
      <c r="F472" s="67"/>
      <c r="G472" s="68"/>
      <c r="H472" s="64"/>
      <c r="J472" s="66" t="str">
        <f>'RFM-Pivot'!S458</f>
        <v>C00720</v>
      </c>
      <c r="K472" s="67">
        <f>'RFM-Pivot'!T458</f>
        <v>4.333333333333333</v>
      </c>
      <c r="L472" s="68">
        <f>'RFM-Pivot'!U458</f>
        <v>4.333333333333333</v>
      </c>
      <c r="M472" s="64" t="str">
        <f>'RFM-Pivot'!V458</f>
        <v>Champions</v>
      </c>
    </row>
    <row r="473" spans="5:13" x14ac:dyDescent="0.25">
      <c r="E473" s="66"/>
      <c r="F473" s="67"/>
      <c r="G473" s="68"/>
      <c r="H473" s="64"/>
      <c r="J473" s="66" t="str">
        <f>'RFM-Pivot'!S459</f>
        <v>C00721</v>
      </c>
      <c r="K473" s="67">
        <f>'RFM-Pivot'!T459</f>
        <v>1.6666666666666667</v>
      </c>
      <c r="L473" s="68">
        <f>'RFM-Pivot'!U459</f>
        <v>1.6666666666666667</v>
      </c>
      <c r="M473" s="64" t="str">
        <f>'RFM-Pivot'!V459</f>
        <v>Lost Customers</v>
      </c>
    </row>
    <row r="474" spans="5:13" x14ac:dyDescent="0.25">
      <c r="E474" s="66"/>
      <c r="F474" s="67"/>
      <c r="G474" s="68"/>
      <c r="H474" s="64"/>
      <c r="J474" s="66" t="str">
        <f>'RFM-Pivot'!S460</f>
        <v>C00722</v>
      </c>
      <c r="K474" s="67">
        <f>'RFM-Pivot'!T460</f>
        <v>2.6666666666666665</v>
      </c>
      <c r="L474" s="68">
        <f>'RFM-Pivot'!U460</f>
        <v>2.6666666666666665</v>
      </c>
      <c r="M474" s="64" t="str">
        <f>'RFM-Pivot'!V460</f>
        <v>At Risk Customers</v>
      </c>
    </row>
    <row r="475" spans="5:13" x14ac:dyDescent="0.25">
      <c r="E475" s="66"/>
      <c r="F475" s="67"/>
      <c r="G475" s="68"/>
      <c r="H475" s="64"/>
      <c r="J475" s="66" t="str">
        <f>'RFM-Pivot'!S461</f>
        <v>C00724</v>
      </c>
      <c r="K475" s="67">
        <f>'RFM-Pivot'!T461</f>
        <v>3</v>
      </c>
      <c r="L475" s="68">
        <f>'RFM-Pivot'!U461</f>
        <v>3</v>
      </c>
      <c r="M475" s="64" t="str">
        <f>'RFM-Pivot'!V461</f>
        <v>At Risk Customers</v>
      </c>
    </row>
    <row r="476" spans="5:13" x14ac:dyDescent="0.25">
      <c r="E476" s="66"/>
      <c r="F476" s="67"/>
      <c r="G476" s="68"/>
      <c r="H476" s="64"/>
      <c r="J476" s="66" t="str">
        <f>'RFM-Pivot'!S462</f>
        <v>C00725</v>
      </c>
      <c r="K476" s="67">
        <f>'RFM-Pivot'!T462</f>
        <v>4.333333333333333</v>
      </c>
      <c r="L476" s="68">
        <f>'RFM-Pivot'!U462</f>
        <v>4.333333333333333</v>
      </c>
      <c r="M476" s="64" t="str">
        <f>'RFM-Pivot'!V462</f>
        <v>Champions</v>
      </c>
    </row>
    <row r="477" spans="5:13" x14ac:dyDescent="0.25">
      <c r="E477" s="66"/>
      <c r="F477" s="67"/>
      <c r="G477" s="68"/>
      <c r="H477" s="64"/>
      <c r="J477" s="66" t="str">
        <f>'RFM-Pivot'!S463</f>
        <v>C00727</v>
      </c>
      <c r="K477" s="67">
        <f>'RFM-Pivot'!T463</f>
        <v>4.333333333333333</v>
      </c>
      <c r="L477" s="68">
        <f>'RFM-Pivot'!U463</f>
        <v>4.333333333333333</v>
      </c>
      <c r="M477" s="64" t="str">
        <f>'RFM-Pivot'!V463</f>
        <v>Champions</v>
      </c>
    </row>
    <row r="478" spans="5:13" x14ac:dyDescent="0.25">
      <c r="E478" s="66"/>
      <c r="F478" s="67"/>
      <c r="G478" s="68"/>
      <c r="H478" s="64"/>
      <c r="J478" s="66" t="str">
        <f>'RFM-Pivot'!S464</f>
        <v>C00729</v>
      </c>
      <c r="K478" s="67">
        <f>'RFM-Pivot'!T464</f>
        <v>2.6666666666666665</v>
      </c>
      <c r="L478" s="68">
        <f>'RFM-Pivot'!U464</f>
        <v>2.6666666666666665</v>
      </c>
      <c r="M478" s="64" t="str">
        <f>'RFM-Pivot'!V464</f>
        <v>At Risk Customers</v>
      </c>
    </row>
    <row r="479" spans="5:13" x14ac:dyDescent="0.25">
      <c r="E479" s="66"/>
      <c r="F479" s="67"/>
      <c r="G479" s="68"/>
      <c r="H479" s="64"/>
      <c r="J479" s="66" t="str">
        <f>'RFM-Pivot'!S465</f>
        <v>C00730</v>
      </c>
      <c r="K479" s="67">
        <f>'RFM-Pivot'!T465</f>
        <v>4</v>
      </c>
      <c r="L479" s="68">
        <f>'RFM-Pivot'!U465</f>
        <v>4</v>
      </c>
      <c r="M479" s="64" t="str">
        <f>'RFM-Pivot'!V465</f>
        <v>Loyal or Potential Loyalists</v>
      </c>
    </row>
    <row r="480" spans="5:13" x14ac:dyDescent="0.25">
      <c r="E480" s="66"/>
      <c r="F480" s="67"/>
      <c r="G480" s="68"/>
      <c r="H480" s="64"/>
      <c r="J480" s="66" t="str">
        <f>'RFM-Pivot'!S466</f>
        <v>C00732</v>
      </c>
      <c r="K480" s="67">
        <f>'RFM-Pivot'!T466</f>
        <v>2.3333333333333335</v>
      </c>
      <c r="L480" s="68">
        <f>'RFM-Pivot'!U466</f>
        <v>2.3333333333333335</v>
      </c>
      <c r="M480" s="64" t="str">
        <f>'RFM-Pivot'!V466</f>
        <v>At Risk Customers</v>
      </c>
    </row>
    <row r="481" spans="5:13" x14ac:dyDescent="0.25">
      <c r="E481" s="66"/>
      <c r="F481" s="67"/>
      <c r="G481" s="68"/>
      <c r="H481" s="64"/>
      <c r="J481" s="66" t="str">
        <f>'RFM-Pivot'!S467</f>
        <v>C00733</v>
      </c>
      <c r="K481" s="67">
        <f>'RFM-Pivot'!T467</f>
        <v>2.6666666666666665</v>
      </c>
      <c r="L481" s="68">
        <f>'RFM-Pivot'!U467</f>
        <v>2.6666666666666665</v>
      </c>
      <c r="M481" s="64" t="str">
        <f>'RFM-Pivot'!V467</f>
        <v>At Risk Customers</v>
      </c>
    </row>
    <row r="482" spans="5:13" x14ac:dyDescent="0.25">
      <c r="E482" s="66"/>
      <c r="F482" s="67"/>
      <c r="G482" s="68"/>
      <c r="H482" s="64"/>
      <c r="J482" s="66" t="str">
        <f>'RFM-Pivot'!S468</f>
        <v>C00735</v>
      </c>
      <c r="K482" s="67">
        <f>'RFM-Pivot'!T468</f>
        <v>3.3333333333333335</v>
      </c>
      <c r="L482" s="68">
        <f>'RFM-Pivot'!U468</f>
        <v>3.3333333333333335</v>
      </c>
      <c r="M482" s="64" t="str">
        <f>'RFM-Pivot'!V468</f>
        <v>Loyal or Potential Loyalists</v>
      </c>
    </row>
    <row r="483" spans="5:13" x14ac:dyDescent="0.25">
      <c r="E483" s="66"/>
      <c r="F483" s="67"/>
      <c r="G483" s="68"/>
      <c r="H483" s="64"/>
      <c r="J483" s="66" t="str">
        <f>'RFM-Pivot'!S469</f>
        <v>C00736</v>
      </c>
      <c r="K483" s="67">
        <f>'RFM-Pivot'!T469</f>
        <v>3.6666666666666665</v>
      </c>
      <c r="L483" s="68">
        <f>'RFM-Pivot'!U469</f>
        <v>3.6666666666666665</v>
      </c>
      <c r="M483" s="64" t="str">
        <f>'RFM-Pivot'!V469</f>
        <v>Loyal or Potential Loyalists</v>
      </c>
    </row>
    <row r="484" spans="5:13" x14ac:dyDescent="0.25">
      <c r="E484" s="66"/>
      <c r="F484" s="67"/>
      <c r="G484" s="68"/>
      <c r="H484" s="64"/>
      <c r="J484" s="66" t="str">
        <f>'RFM-Pivot'!S470</f>
        <v>C00739</v>
      </c>
      <c r="K484" s="67">
        <f>'RFM-Pivot'!T470</f>
        <v>2.3333333333333335</v>
      </c>
      <c r="L484" s="68">
        <f>'RFM-Pivot'!U470</f>
        <v>2.3333333333333335</v>
      </c>
      <c r="M484" s="64" t="str">
        <f>'RFM-Pivot'!V470</f>
        <v>At Risk Customers</v>
      </c>
    </row>
    <row r="485" spans="5:13" x14ac:dyDescent="0.25">
      <c r="E485" s="66"/>
      <c r="F485" s="67"/>
      <c r="G485" s="68"/>
      <c r="H485" s="64"/>
      <c r="J485" s="66" t="str">
        <f>'RFM-Pivot'!S471</f>
        <v>C00740</v>
      </c>
      <c r="K485" s="67">
        <f>'RFM-Pivot'!T471</f>
        <v>2.6666666666666665</v>
      </c>
      <c r="L485" s="68">
        <f>'RFM-Pivot'!U471</f>
        <v>2.6666666666666665</v>
      </c>
      <c r="M485" s="64" t="str">
        <f>'RFM-Pivot'!V471</f>
        <v>At Risk Customers</v>
      </c>
    </row>
    <row r="486" spans="5:13" x14ac:dyDescent="0.25">
      <c r="E486" s="66"/>
      <c r="F486" s="67"/>
      <c r="G486" s="68"/>
      <c r="H486" s="64"/>
      <c r="J486" s="66" t="str">
        <f>'RFM-Pivot'!S472</f>
        <v>C00741</v>
      </c>
      <c r="K486" s="67">
        <f>'RFM-Pivot'!T472</f>
        <v>4</v>
      </c>
      <c r="L486" s="68">
        <f>'RFM-Pivot'!U472</f>
        <v>4</v>
      </c>
      <c r="M486" s="64" t="str">
        <f>'RFM-Pivot'!V472</f>
        <v>Loyal or Potential Loyalists</v>
      </c>
    </row>
    <row r="487" spans="5:13" x14ac:dyDescent="0.25">
      <c r="E487" s="66"/>
      <c r="F487" s="67"/>
      <c r="G487" s="68"/>
      <c r="H487" s="64"/>
      <c r="J487" s="66" t="str">
        <f>'RFM-Pivot'!S473</f>
        <v>C00742</v>
      </c>
      <c r="K487" s="67">
        <f>'RFM-Pivot'!T473</f>
        <v>2</v>
      </c>
      <c r="L487" s="68">
        <f>'RFM-Pivot'!U473</f>
        <v>2</v>
      </c>
      <c r="M487" s="64" t="str">
        <f>'RFM-Pivot'!V473</f>
        <v>Lost Customers</v>
      </c>
    </row>
    <row r="488" spans="5:13" x14ac:dyDescent="0.25">
      <c r="E488" s="66"/>
      <c r="F488" s="67"/>
      <c r="G488" s="68"/>
      <c r="H488" s="64"/>
      <c r="J488" s="66" t="str">
        <f>'RFM-Pivot'!S474</f>
        <v>C00743</v>
      </c>
      <c r="K488" s="67">
        <f>'RFM-Pivot'!T474</f>
        <v>2.6666666666666665</v>
      </c>
      <c r="L488" s="68">
        <f>'RFM-Pivot'!U474</f>
        <v>2.6666666666666665</v>
      </c>
      <c r="M488" s="64" t="str">
        <f>'RFM-Pivot'!V474</f>
        <v>At Risk Customers</v>
      </c>
    </row>
    <row r="489" spans="5:13" x14ac:dyDescent="0.25">
      <c r="E489" s="66"/>
      <c r="F489" s="67"/>
      <c r="G489" s="68"/>
      <c r="H489" s="64"/>
      <c r="J489" s="66" t="str">
        <f>'RFM-Pivot'!S475</f>
        <v>C00744</v>
      </c>
      <c r="K489" s="67">
        <f>'RFM-Pivot'!T475</f>
        <v>3.6666666666666665</v>
      </c>
      <c r="L489" s="68">
        <f>'RFM-Pivot'!U475</f>
        <v>3.6666666666666665</v>
      </c>
      <c r="M489" s="64" t="str">
        <f>'RFM-Pivot'!V475</f>
        <v>Loyal or Potential Loyalists</v>
      </c>
    </row>
    <row r="490" spans="5:13" x14ac:dyDescent="0.25">
      <c r="E490" s="66"/>
      <c r="F490" s="67"/>
      <c r="G490" s="68"/>
      <c r="H490" s="64"/>
      <c r="J490" s="66" t="str">
        <f>'RFM-Pivot'!S476</f>
        <v>C00745</v>
      </c>
      <c r="K490" s="67">
        <f>'RFM-Pivot'!T476</f>
        <v>3</v>
      </c>
      <c r="L490" s="68">
        <f>'RFM-Pivot'!U476</f>
        <v>3</v>
      </c>
      <c r="M490" s="64" t="str">
        <f>'RFM-Pivot'!V476</f>
        <v>At Risk Customers</v>
      </c>
    </row>
    <row r="491" spans="5:13" x14ac:dyDescent="0.25">
      <c r="E491" s="66"/>
      <c r="F491" s="67"/>
      <c r="G491" s="68"/>
      <c r="H491" s="64"/>
      <c r="J491" s="66" t="str">
        <f>'RFM-Pivot'!S477</f>
        <v>C00747</v>
      </c>
      <c r="K491" s="67">
        <f>'RFM-Pivot'!T477</f>
        <v>3</v>
      </c>
      <c r="L491" s="68">
        <f>'RFM-Pivot'!U477</f>
        <v>3</v>
      </c>
      <c r="M491" s="64" t="str">
        <f>'RFM-Pivot'!V477</f>
        <v>At Risk Customers</v>
      </c>
    </row>
    <row r="492" spans="5:13" x14ac:dyDescent="0.25">
      <c r="E492" s="66"/>
      <c r="F492" s="67"/>
      <c r="G492" s="68"/>
      <c r="H492" s="64"/>
      <c r="J492" s="66" t="str">
        <f>'RFM-Pivot'!S478</f>
        <v>C00748</v>
      </c>
      <c r="K492" s="67">
        <f>'RFM-Pivot'!T478</f>
        <v>2.6666666666666665</v>
      </c>
      <c r="L492" s="68">
        <f>'RFM-Pivot'!U478</f>
        <v>2.6666666666666665</v>
      </c>
      <c r="M492" s="64" t="str">
        <f>'RFM-Pivot'!V478</f>
        <v>At Risk Customers</v>
      </c>
    </row>
    <row r="493" spans="5:13" x14ac:dyDescent="0.25">
      <c r="E493" s="66"/>
      <c r="F493" s="67"/>
      <c r="G493" s="68"/>
      <c r="H493" s="64"/>
      <c r="J493" s="66" t="str">
        <f>'RFM-Pivot'!S479</f>
        <v>C00749</v>
      </c>
      <c r="K493" s="67">
        <f>'RFM-Pivot'!T479</f>
        <v>2.6666666666666665</v>
      </c>
      <c r="L493" s="68">
        <f>'RFM-Pivot'!U479</f>
        <v>2.6666666666666665</v>
      </c>
      <c r="M493" s="64" t="str">
        <f>'RFM-Pivot'!V479</f>
        <v>At Risk Customers</v>
      </c>
    </row>
    <row r="494" spans="5:13" x14ac:dyDescent="0.25">
      <c r="E494" s="66"/>
      <c r="F494" s="67"/>
      <c r="G494" s="68"/>
      <c r="H494" s="64"/>
      <c r="J494" s="66" t="str">
        <f>'RFM-Pivot'!S480</f>
        <v>C00752</v>
      </c>
      <c r="K494" s="67">
        <f>'RFM-Pivot'!T480</f>
        <v>2.3333333333333335</v>
      </c>
      <c r="L494" s="68">
        <f>'RFM-Pivot'!U480</f>
        <v>2.3333333333333335</v>
      </c>
      <c r="M494" s="64" t="str">
        <f>'RFM-Pivot'!V480</f>
        <v>At Risk Customers</v>
      </c>
    </row>
    <row r="495" spans="5:13" x14ac:dyDescent="0.25">
      <c r="E495" s="66"/>
      <c r="F495" s="67"/>
      <c r="G495" s="68"/>
      <c r="H495" s="64"/>
      <c r="J495" s="66" t="str">
        <f>'RFM-Pivot'!S481</f>
        <v>C00753</v>
      </c>
      <c r="K495" s="67">
        <f>'RFM-Pivot'!T481</f>
        <v>2.6666666666666665</v>
      </c>
      <c r="L495" s="68">
        <f>'RFM-Pivot'!U481</f>
        <v>2.6666666666666665</v>
      </c>
      <c r="M495" s="64" t="str">
        <f>'RFM-Pivot'!V481</f>
        <v>At Risk Customers</v>
      </c>
    </row>
    <row r="496" spans="5:13" x14ac:dyDescent="0.25">
      <c r="E496" s="66"/>
      <c r="F496" s="67"/>
      <c r="G496" s="68"/>
      <c r="H496" s="64"/>
      <c r="J496" s="66" t="str">
        <f>'RFM-Pivot'!S482</f>
        <v>C00754</v>
      </c>
      <c r="K496" s="67">
        <f>'RFM-Pivot'!T482</f>
        <v>3</v>
      </c>
      <c r="L496" s="68">
        <f>'RFM-Pivot'!U482</f>
        <v>3</v>
      </c>
      <c r="M496" s="64" t="str">
        <f>'RFM-Pivot'!V482</f>
        <v>At Risk Customers</v>
      </c>
    </row>
    <row r="497" spans="5:13" x14ac:dyDescent="0.25">
      <c r="E497" s="66"/>
      <c r="F497" s="67"/>
      <c r="G497" s="68"/>
      <c r="H497" s="64"/>
      <c r="J497" s="66" t="str">
        <f>'RFM-Pivot'!S483</f>
        <v>C00758</v>
      </c>
      <c r="K497" s="67">
        <f>'RFM-Pivot'!T483</f>
        <v>3</v>
      </c>
      <c r="L497" s="68">
        <f>'RFM-Pivot'!U483</f>
        <v>3</v>
      </c>
      <c r="M497" s="64" t="str">
        <f>'RFM-Pivot'!V483</f>
        <v>At Risk Customers</v>
      </c>
    </row>
    <row r="498" spans="5:13" x14ac:dyDescent="0.25">
      <c r="E498" s="66"/>
      <c r="F498" s="67"/>
      <c r="G498" s="68"/>
      <c r="H498" s="64"/>
      <c r="J498" s="66" t="str">
        <f>'RFM-Pivot'!S484</f>
        <v>C00759</v>
      </c>
      <c r="K498" s="67">
        <f>'RFM-Pivot'!T484</f>
        <v>2.3333333333333335</v>
      </c>
      <c r="L498" s="68">
        <f>'RFM-Pivot'!U484</f>
        <v>2.3333333333333335</v>
      </c>
      <c r="M498" s="64" t="str">
        <f>'RFM-Pivot'!V484</f>
        <v>At Risk Customers</v>
      </c>
    </row>
    <row r="499" spans="5:13" x14ac:dyDescent="0.25">
      <c r="E499" s="66"/>
      <c r="F499" s="67"/>
      <c r="G499" s="68"/>
      <c r="H499" s="64"/>
      <c r="J499" s="66" t="str">
        <f>'RFM-Pivot'!S485</f>
        <v>C00761</v>
      </c>
      <c r="K499" s="67">
        <f>'RFM-Pivot'!T485</f>
        <v>4</v>
      </c>
      <c r="L499" s="68">
        <f>'RFM-Pivot'!U485</f>
        <v>4</v>
      </c>
      <c r="M499" s="64" t="str">
        <f>'RFM-Pivot'!V485</f>
        <v>Loyal or Potential Loyalists</v>
      </c>
    </row>
    <row r="500" spans="5:13" x14ac:dyDescent="0.25">
      <c r="E500" s="66"/>
      <c r="F500" s="67"/>
      <c r="G500" s="68"/>
      <c r="H500" s="64"/>
      <c r="J500" s="66" t="str">
        <f>'RFM-Pivot'!S486</f>
        <v>C00762</v>
      </c>
      <c r="K500" s="67">
        <f>'RFM-Pivot'!T486</f>
        <v>3</v>
      </c>
      <c r="L500" s="68">
        <f>'RFM-Pivot'!U486</f>
        <v>3</v>
      </c>
      <c r="M500" s="64" t="str">
        <f>'RFM-Pivot'!V486</f>
        <v>At Risk Customers</v>
      </c>
    </row>
    <row r="501" spans="5:13" x14ac:dyDescent="0.25">
      <c r="E501" s="66"/>
      <c r="F501" s="67"/>
      <c r="G501" s="68"/>
      <c r="H501" s="64"/>
      <c r="J501" s="66" t="str">
        <f>'RFM-Pivot'!S487</f>
        <v>C00763</v>
      </c>
      <c r="K501" s="67">
        <f>'RFM-Pivot'!T487</f>
        <v>3</v>
      </c>
      <c r="L501" s="68">
        <f>'RFM-Pivot'!U487</f>
        <v>3</v>
      </c>
      <c r="M501" s="64" t="str">
        <f>'RFM-Pivot'!V487</f>
        <v>At Risk Customers</v>
      </c>
    </row>
    <row r="502" spans="5:13" x14ac:dyDescent="0.25">
      <c r="E502" s="66"/>
      <c r="F502" s="67"/>
      <c r="G502" s="68"/>
      <c r="H502" s="64"/>
      <c r="J502" s="66" t="str">
        <f>'RFM-Pivot'!S488</f>
        <v>C00764</v>
      </c>
      <c r="K502" s="67">
        <f>'RFM-Pivot'!T488</f>
        <v>4.666666666666667</v>
      </c>
      <c r="L502" s="68">
        <f>'RFM-Pivot'!U488</f>
        <v>4.666666666666667</v>
      </c>
      <c r="M502" s="64" t="str">
        <f>'RFM-Pivot'!V488</f>
        <v>Champions</v>
      </c>
    </row>
    <row r="503" spans="5:13" x14ac:dyDescent="0.25">
      <c r="E503" s="66"/>
      <c r="F503" s="67"/>
      <c r="G503" s="68"/>
      <c r="H503" s="64"/>
      <c r="J503" s="66" t="str">
        <f>'RFM-Pivot'!S489</f>
        <v>C00766</v>
      </c>
      <c r="K503" s="67">
        <f>'RFM-Pivot'!T489</f>
        <v>4.333333333333333</v>
      </c>
      <c r="L503" s="68">
        <f>'RFM-Pivot'!U489</f>
        <v>4.333333333333333</v>
      </c>
      <c r="M503" s="64" t="str">
        <f>'RFM-Pivot'!V489</f>
        <v>Champions</v>
      </c>
    </row>
    <row r="504" spans="5:13" x14ac:dyDescent="0.25">
      <c r="E504" s="66"/>
      <c r="F504" s="67"/>
      <c r="G504" s="68"/>
      <c r="H504" s="64"/>
      <c r="J504" s="66" t="str">
        <f>'RFM-Pivot'!S490</f>
        <v>C00767</v>
      </c>
      <c r="K504" s="67">
        <f>'RFM-Pivot'!T490</f>
        <v>5</v>
      </c>
      <c r="L504" s="68">
        <f>'RFM-Pivot'!U490</f>
        <v>5</v>
      </c>
      <c r="M504" s="64" t="str">
        <f>'RFM-Pivot'!V490</f>
        <v>Champions</v>
      </c>
    </row>
    <row r="505" spans="5:13" x14ac:dyDescent="0.25">
      <c r="E505" s="66"/>
      <c r="F505" s="67"/>
      <c r="G505" s="68"/>
      <c r="H505" s="64"/>
      <c r="J505" s="66" t="str">
        <f>'RFM-Pivot'!S491</f>
        <v>C00768</v>
      </c>
      <c r="K505" s="67">
        <f>'RFM-Pivot'!T491</f>
        <v>4.333333333333333</v>
      </c>
      <c r="L505" s="68">
        <f>'RFM-Pivot'!U491</f>
        <v>4.333333333333333</v>
      </c>
      <c r="M505" s="64" t="str">
        <f>'RFM-Pivot'!V491</f>
        <v>Champions</v>
      </c>
    </row>
    <row r="506" spans="5:13" x14ac:dyDescent="0.25">
      <c r="E506" s="66"/>
      <c r="F506" s="67"/>
      <c r="G506" s="68"/>
      <c r="H506" s="64"/>
      <c r="J506" s="66" t="str">
        <f>'RFM-Pivot'!S492</f>
        <v>C00771</v>
      </c>
      <c r="K506" s="67">
        <f>'RFM-Pivot'!T492</f>
        <v>3</v>
      </c>
      <c r="L506" s="68">
        <f>'RFM-Pivot'!U492</f>
        <v>3</v>
      </c>
      <c r="M506" s="64" t="str">
        <f>'RFM-Pivot'!V492</f>
        <v>At Risk Customers</v>
      </c>
    </row>
    <row r="507" spans="5:13" x14ac:dyDescent="0.25">
      <c r="E507" s="66"/>
      <c r="F507" s="67"/>
      <c r="G507" s="68"/>
      <c r="H507" s="64"/>
      <c r="J507" s="66" t="str">
        <f>'RFM-Pivot'!S493</f>
        <v>C00772</v>
      </c>
      <c r="K507" s="67">
        <f>'RFM-Pivot'!T493</f>
        <v>3.3333333333333335</v>
      </c>
      <c r="L507" s="68">
        <f>'RFM-Pivot'!U493</f>
        <v>3.3333333333333335</v>
      </c>
      <c r="M507" s="64" t="str">
        <f>'RFM-Pivot'!V493</f>
        <v>Loyal or Potential Loyalists</v>
      </c>
    </row>
    <row r="508" spans="5:13" x14ac:dyDescent="0.25">
      <c r="E508" s="66"/>
      <c r="F508" s="67"/>
      <c r="G508" s="68"/>
      <c r="H508" s="64"/>
      <c r="J508" s="66" t="str">
        <f>'RFM-Pivot'!S494</f>
        <v>C00773</v>
      </c>
      <c r="K508" s="67">
        <f>'RFM-Pivot'!T494</f>
        <v>3</v>
      </c>
      <c r="L508" s="68">
        <f>'RFM-Pivot'!U494</f>
        <v>3</v>
      </c>
      <c r="M508" s="64" t="str">
        <f>'RFM-Pivot'!V494</f>
        <v>At Risk Customers</v>
      </c>
    </row>
    <row r="509" spans="5:13" x14ac:dyDescent="0.25">
      <c r="E509" s="66"/>
      <c r="F509" s="67"/>
      <c r="G509" s="68"/>
      <c r="H509" s="64"/>
      <c r="J509" s="66" t="str">
        <f>'RFM-Pivot'!S495</f>
        <v>C00779</v>
      </c>
      <c r="K509" s="67">
        <f>'RFM-Pivot'!T495</f>
        <v>2.6666666666666665</v>
      </c>
      <c r="L509" s="68">
        <f>'RFM-Pivot'!U495</f>
        <v>2.6666666666666665</v>
      </c>
      <c r="M509" s="64" t="str">
        <f>'RFM-Pivot'!V495</f>
        <v>At Risk Customers</v>
      </c>
    </row>
    <row r="510" spans="5:13" x14ac:dyDescent="0.25">
      <c r="E510" s="66"/>
      <c r="F510" s="67"/>
      <c r="G510" s="68"/>
      <c r="H510" s="64"/>
      <c r="J510" s="66" t="str">
        <f>'RFM-Pivot'!S496</f>
        <v>C00780</v>
      </c>
      <c r="K510" s="67">
        <f>'RFM-Pivot'!T496</f>
        <v>4</v>
      </c>
      <c r="L510" s="68">
        <f>'RFM-Pivot'!U496</f>
        <v>4</v>
      </c>
      <c r="M510" s="64" t="str">
        <f>'RFM-Pivot'!V496</f>
        <v>Loyal or Potential Loyalists</v>
      </c>
    </row>
    <row r="511" spans="5:13" x14ac:dyDescent="0.25">
      <c r="E511" s="66"/>
      <c r="F511" s="67"/>
      <c r="G511" s="68"/>
      <c r="H511" s="64"/>
      <c r="J511" s="66" t="str">
        <f>'RFM-Pivot'!S497</f>
        <v>C00781</v>
      </c>
      <c r="K511" s="67">
        <f>'RFM-Pivot'!T497</f>
        <v>2.6666666666666665</v>
      </c>
      <c r="L511" s="68">
        <f>'RFM-Pivot'!U497</f>
        <v>2.6666666666666665</v>
      </c>
      <c r="M511" s="64" t="str">
        <f>'RFM-Pivot'!V497</f>
        <v>At Risk Customers</v>
      </c>
    </row>
    <row r="512" spans="5:13" x14ac:dyDescent="0.25">
      <c r="E512" s="66"/>
      <c r="F512" s="67"/>
      <c r="G512" s="68"/>
      <c r="H512" s="64"/>
      <c r="J512" s="66" t="str">
        <f>'RFM-Pivot'!S498</f>
        <v>C00783</v>
      </c>
      <c r="K512" s="67">
        <f>'RFM-Pivot'!T498</f>
        <v>1.6666666666666667</v>
      </c>
      <c r="L512" s="68">
        <f>'RFM-Pivot'!U498</f>
        <v>1.6666666666666667</v>
      </c>
      <c r="M512" s="64" t="str">
        <f>'RFM-Pivot'!V498</f>
        <v>Lost Customers</v>
      </c>
    </row>
    <row r="513" spans="5:13" x14ac:dyDescent="0.25">
      <c r="E513" s="66"/>
      <c r="F513" s="67"/>
      <c r="G513" s="68"/>
      <c r="H513" s="64"/>
      <c r="J513" s="66" t="str">
        <f>'RFM-Pivot'!S499</f>
        <v>C00784</v>
      </c>
      <c r="K513" s="67">
        <f>'RFM-Pivot'!T499</f>
        <v>4.333333333333333</v>
      </c>
      <c r="L513" s="68">
        <f>'RFM-Pivot'!U499</f>
        <v>4.333333333333333</v>
      </c>
      <c r="M513" s="64" t="str">
        <f>'RFM-Pivot'!V499</f>
        <v>Champions</v>
      </c>
    </row>
    <row r="514" spans="5:13" x14ac:dyDescent="0.25">
      <c r="E514" s="66"/>
      <c r="F514" s="67"/>
      <c r="G514" s="68"/>
      <c r="H514" s="64"/>
      <c r="J514" s="66" t="str">
        <f>'RFM-Pivot'!S500</f>
        <v>C00785</v>
      </c>
      <c r="K514" s="67">
        <f>'RFM-Pivot'!T500</f>
        <v>4.333333333333333</v>
      </c>
      <c r="L514" s="68">
        <f>'RFM-Pivot'!U500</f>
        <v>4.333333333333333</v>
      </c>
      <c r="M514" s="64" t="str">
        <f>'RFM-Pivot'!V500</f>
        <v>Champions</v>
      </c>
    </row>
    <row r="515" spans="5:13" x14ac:dyDescent="0.25">
      <c r="E515" s="66"/>
      <c r="F515" s="67"/>
      <c r="G515" s="68"/>
      <c r="H515" s="64"/>
      <c r="J515" s="66" t="str">
        <f>'RFM-Pivot'!S501</f>
        <v>C00786</v>
      </c>
      <c r="K515" s="67">
        <f>'RFM-Pivot'!T501</f>
        <v>5</v>
      </c>
      <c r="L515" s="68">
        <f>'RFM-Pivot'!U501</f>
        <v>5</v>
      </c>
      <c r="M515" s="64" t="str">
        <f>'RFM-Pivot'!V501</f>
        <v>Champions</v>
      </c>
    </row>
    <row r="516" spans="5:13" x14ac:dyDescent="0.25">
      <c r="E516" s="66"/>
      <c r="F516" s="67"/>
      <c r="G516" s="68"/>
      <c r="H516" s="64"/>
      <c r="J516" s="66" t="str">
        <f>'RFM-Pivot'!S502</f>
        <v>C00787</v>
      </c>
      <c r="K516" s="67">
        <f>'RFM-Pivot'!T502</f>
        <v>2.6666666666666665</v>
      </c>
      <c r="L516" s="68">
        <f>'RFM-Pivot'!U502</f>
        <v>2.6666666666666665</v>
      </c>
      <c r="M516" s="64" t="str">
        <f>'RFM-Pivot'!V502</f>
        <v>At Risk Customers</v>
      </c>
    </row>
    <row r="517" spans="5:13" x14ac:dyDescent="0.25">
      <c r="E517" s="66"/>
      <c r="F517" s="67"/>
      <c r="G517" s="68"/>
      <c r="H517" s="64"/>
      <c r="J517" s="66" t="str">
        <f>'RFM-Pivot'!S503</f>
        <v>C00789</v>
      </c>
      <c r="K517" s="67">
        <f>'RFM-Pivot'!T503</f>
        <v>5</v>
      </c>
      <c r="L517" s="68">
        <f>'RFM-Pivot'!U503</f>
        <v>5</v>
      </c>
      <c r="M517" s="64" t="str">
        <f>'RFM-Pivot'!V503</f>
        <v>Champions</v>
      </c>
    </row>
    <row r="518" spans="5:13" x14ac:dyDescent="0.25">
      <c r="E518" s="66"/>
      <c r="F518" s="67"/>
      <c r="G518" s="68"/>
      <c r="H518" s="64"/>
      <c r="J518" s="66" t="str">
        <f>'RFM-Pivot'!S504</f>
        <v>C00790</v>
      </c>
      <c r="K518" s="67">
        <f>'RFM-Pivot'!T504</f>
        <v>2.3333333333333335</v>
      </c>
      <c r="L518" s="68">
        <f>'RFM-Pivot'!U504</f>
        <v>2.3333333333333335</v>
      </c>
      <c r="M518" s="64" t="str">
        <f>'RFM-Pivot'!V504</f>
        <v>At Risk Customers</v>
      </c>
    </row>
    <row r="519" spans="5:13" x14ac:dyDescent="0.25">
      <c r="E519" s="66"/>
      <c r="F519" s="67"/>
      <c r="G519" s="68"/>
      <c r="H519" s="64"/>
      <c r="J519" s="66" t="str">
        <f>'RFM-Pivot'!S505</f>
        <v>C00791</v>
      </c>
      <c r="K519" s="67">
        <f>'RFM-Pivot'!T505</f>
        <v>1.6666666666666667</v>
      </c>
      <c r="L519" s="68">
        <f>'RFM-Pivot'!U505</f>
        <v>1.6666666666666667</v>
      </c>
      <c r="M519" s="64" t="str">
        <f>'RFM-Pivot'!V505</f>
        <v>Lost Customers</v>
      </c>
    </row>
    <row r="520" spans="5:13" x14ac:dyDescent="0.25">
      <c r="E520" s="66"/>
      <c r="F520" s="67"/>
      <c r="G520" s="68"/>
      <c r="H520" s="64"/>
      <c r="J520" s="66" t="str">
        <f>'RFM-Pivot'!S506</f>
        <v>C00792</v>
      </c>
      <c r="K520" s="67">
        <f>'RFM-Pivot'!T506</f>
        <v>2.6666666666666665</v>
      </c>
      <c r="L520" s="68">
        <f>'RFM-Pivot'!U506</f>
        <v>2.6666666666666665</v>
      </c>
      <c r="M520" s="64" t="str">
        <f>'RFM-Pivot'!V506</f>
        <v>At Risk Customers</v>
      </c>
    </row>
    <row r="521" spans="5:13" x14ac:dyDescent="0.25">
      <c r="E521" s="66"/>
      <c r="F521" s="67"/>
      <c r="G521" s="68"/>
      <c r="H521" s="64"/>
      <c r="J521" s="66" t="str">
        <f>'RFM-Pivot'!S507</f>
        <v>C00794</v>
      </c>
      <c r="K521" s="67">
        <f>'RFM-Pivot'!T507</f>
        <v>3.6666666666666665</v>
      </c>
      <c r="L521" s="68">
        <f>'RFM-Pivot'!U507</f>
        <v>3.6666666666666665</v>
      </c>
      <c r="M521" s="64" t="str">
        <f>'RFM-Pivot'!V507</f>
        <v>Loyal or Potential Loyalists</v>
      </c>
    </row>
    <row r="522" spans="5:13" x14ac:dyDescent="0.25">
      <c r="E522" s="66"/>
      <c r="F522" s="67"/>
      <c r="G522" s="68"/>
      <c r="H522" s="64"/>
      <c r="J522" s="66" t="str">
        <f>'RFM-Pivot'!S508</f>
        <v>C00795</v>
      </c>
      <c r="K522" s="67">
        <f>'RFM-Pivot'!T508</f>
        <v>2.6666666666666665</v>
      </c>
      <c r="L522" s="68">
        <f>'RFM-Pivot'!U508</f>
        <v>2.6666666666666665</v>
      </c>
      <c r="M522" s="64" t="str">
        <f>'RFM-Pivot'!V508</f>
        <v>At Risk Customers</v>
      </c>
    </row>
    <row r="523" spans="5:13" x14ac:dyDescent="0.25">
      <c r="E523" s="66"/>
      <c r="F523" s="67"/>
      <c r="G523" s="68"/>
      <c r="H523" s="64"/>
      <c r="J523" s="66" t="str">
        <f>'RFM-Pivot'!S509</f>
        <v>C00796</v>
      </c>
      <c r="K523" s="67">
        <f>'RFM-Pivot'!T509</f>
        <v>2.3333333333333335</v>
      </c>
      <c r="L523" s="68">
        <f>'RFM-Pivot'!U509</f>
        <v>2.3333333333333335</v>
      </c>
      <c r="M523" s="64" t="str">
        <f>'RFM-Pivot'!V509</f>
        <v>At Risk Customers</v>
      </c>
    </row>
    <row r="524" spans="5:13" x14ac:dyDescent="0.25">
      <c r="E524" s="66"/>
      <c r="F524" s="67"/>
      <c r="G524" s="68"/>
      <c r="H524" s="64"/>
      <c r="J524" s="66" t="str">
        <f>'RFM-Pivot'!S510</f>
        <v>C00798</v>
      </c>
      <c r="K524" s="67">
        <f>'RFM-Pivot'!T510</f>
        <v>3</v>
      </c>
      <c r="L524" s="68">
        <f>'RFM-Pivot'!U510</f>
        <v>3</v>
      </c>
      <c r="M524" s="64" t="str">
        <f>'RFM-Pivot'!V510</f>
        <v>At Risk Customers</v>
      </c>
    </row>
    <row r="525" spans="5:13" x14ac:dyDescent="0.25">
      <c r="E525" s="66"/>
      <c r="F525" s="67"/>
      <c r="G525" s="68"/>
      <c r="H525" s="64"/>
      <c r="J525" s="66" t="str">
        <f>'RFM-Pivot'!S511</f>
        <v>C00800</v>
      </c>
      <c r="K525" s="67">
        <f>'RFM-Pivot'!T511</f>
        <v>4.333333333333333</v>
      </c>
      <c r="L525" s="68">
        <f>'RFM-Pivot'!U511</f>
        <v>4.333333333333333</v>
      </c>
      <c r="M525" s="64" t="str">
        <f>'RFM-Pivot'!V511</f>
        <v>Champions</v>
      </c>
    </row>
    <row r="526" spans="5:13" x14ac:dyDescent="0.25">
      <c r="E526" s="66"/>
      <c r="F526" s="67"/>
      <c r="G526" s="68"/>
      <c r="H526" s="64"/>
      <c r="J526" s="66" t="str">
        <f>'RFM-Pivot'!S512</f>
        <v>C00802</v>
      </c>
      <c r="K526" s="67">
        <f>'RFM-Pivot'!T512</f>
        <v>3.6666666666666665</v>
      </c>
      <c r="L526" s="68">
        <f>'RFM-Pivot'!U512</f>
        <v>3.6666666666666665</v>
      </c>
      <c r="M526" s="64" t="str">
        <f>'RFM-Pivot'!V512</f>
        <v>Loyal or Potential Loyalists</v>
      </c>
    </row>
    <row r="527" spans="5:13" x14ac:dyDescent="0.25">
      <c r="E527" s="66"/>
      <c r="F527" s="67"/>
      <c r="G527" s="68"/>
      <c r="H527" s="64"/>
      <c r="J527" s="66" t="str">
        <f>'RFM-Pivot'!S513</f>
        <v>C00803</v>
      </c>
      <c r="K527" s="67">
        <f>'RFM-Pivot'!T513</f>
        <v>3</v>
      </c>
      <c r="L527" s="68">
        <f>'RFM-Pivot'!U513</f>
        <v>3</v>
      </c>
      <c r="M527" s="64" t="str">
        <f>'RFM-Pivot'!V513</f>
        <v>At Risk Customers</v>
      </c>
    </row>
    <row r="528" spans="5:13" x14ac:dyDescent="0.25">
      <c r="E528" s="66"/>
      <c r="F528" s="67"/>
      <c r="G528" s="68"/>
      <c r="H528" s="64"/>
      <c r="J528" s="66" t="str">
        <f>'RFM-Pivot'!S514</f>
        <v>C00804</v>
      </c>
      <c r="K528" s="67">
        <f>'RFM-Pivot'!T514</f>
        <v>3.6666666666666665</v>
      </c>
      <c r="L528" s="68">
        <f>'RFM-Pivot'!U514</f>
        <v>3.6666666666666665</v>
      </c>
      <c r="M528" s="64" t="str">
        <f>'RFM-Pivot'!V514</f>
        <v>Loyal or Potential Loyalists</v>
      </c>
    </row>
    <row r="529" spans="5:13" x14ac:dyDescent="0.25">
      <c r="E529" s="66"/>
      <c r="F529" s="67"/>
      <c r="G529" s="68"/>
      <c r="H529" s="64"/>
      <c r="J529" s="66" t="str">
        <f>'RFM-Pivot'!S515</f>
        <v>C00806</v>
      </c>
      <c r="K529" s="67">
        <f>'RFM-Pivot'!T515</f>
        <v>3.3333333333333335</v>
      </c>
      <c r="L529" s="68">
        <f>'RFM-Pivot'!U515</f>
        <v>3.3333333333333335</v>
      </c>
      <c r="M529" s="64" t="str">
        <f>'RFM-Pivot'!V515</f>
        <v>Loyal or Potential Loyalists</v>
      </c>
    </row>
    <row r="530" spans="5:13" x14ac:dyDescent="0.25">
      <c r="E530" s="66"/>
      <c r="F530" s="67"/>
      <c r="G530" s="68"/>
      <c r="H530" s="64"/>
      <c r="J530" s="66" t="str">
        <f>'RFM-Pivot'!S516</f>
        <v>C00808</v>
      </c>
      <c r="K530" s="67">
        <f>'RFM-Pivot'!T516</f>
        <v>3.3333333333333335</v>
      </c>
      <c r="L530" s="68">
        <f>'RFM-Pivot'!U516</f>
        <v>3.3333333333333335</v>
      </c>
      <c r="M530" s="64" t="str">
        <f>'RFM-Pivot'!V516</f>
        <v>Loyal or Potential Loyalists</v>
      </c>
    </row>
    <row r="531" spans="5:13" x14ac:dyDescent="0.25">
      <c r="E531" s="66"/>
      <c r="F531" s="67"/>
      <c r="G531" s="68"/>
      <c r="H531" s="64"/>
      <c r="J531" s="66" t="str">
        <f>'RFM-Pivot'!S517</f>
        <v>C00809</v>
      </c>
      <c r="K531" s="67">
        <f>'RFM-Pivot'!T517</f>
        <v>3.6666666666666665</v>
      </c>
      <c r="L531" s="68">
        <f>'RFM-Pivot'!U517</f>
        <v>3.6666666666666665</v>
      </c>
      <c r="M531" s="64" t="str">
        <f>'RFM-Pivot'!V517</f>
        <v>Loyal or Potential Loyalists</v>
      </c>
    </row>
    <row r="532" spans="5:13" x14ac:dyDescent="0.25">
      <c r="E532" s="66"/>
      <c r="F532" s="67"/>
      <c r="G532" s="68"/>
      <c r="H532" s="64"/>
      <c r="J532" s="66" t="str">
        <f>'RFM-Pivot'!S518</f>
        <v>C00810</v>
      </c>
      <c r="K532" s="67">
        <f>'RFM-Pivot'!T518</f>
        <v>2.6666666666666665</v>
      </c>
      <c r="L532" s="68">
        <f>'RFM-Pivot'!U518</f>
        <v>2.6666666666666665</v>
      </c>
      <c r="M532" s="64" t="str">
        <f>'RFM-Pivot'!V518</f>
        <v>At Risk Customers</v>
      </c>
    </row>
    <row r="533" spans="5:13" x14ac:dyDescent="0.25">
      <c r="E533" s="66"/>
      <c r="F533" s="67"/>
      <c r="G533" s="68"/>
      <c r="H533" s="64"/>
      <c r="J533" s="66" t="str">
        <f>'RFM-Pivot'!S519</f>
        <v>C00811</v>
      </c>
      <c r="K533" s="67">
        <f>'RFM-Pivot'!T519</f>
        <v>3.6666666666666665</v>
      </c>
      <c r="L533" s="68">
        <f>'RFM-Pivot'!U519</f>
        <v>3.6666666666666665</v>
      </c>
      <c r="M533" s="64" t="str">
        <f>'RFM-Pivot'!V519</f>
        <v>Loyal or Potential Loyalists</v>
      </c>
    </row>
    <row r="534" spans="5:13" x14ac:dyDescent="0.25">
      <c r="E534" s="66"/>
      <c r="F534" s="67"/>
      <c r="G534" s="68"/>
      <c r="H534" s="64"/>
      <c r="J534" s="66" t="str">
        <f>'RFM-Pivot'!S520</f>
        <v>C00812</v>
      </c>
      <c r="K534" s="67">
        <f>'RFM-Pivot'!T520</f>
        <v>2</v>
      </c>
      <c r="L534" s="68">
        <f>'RFM-Pivot'!U520</f>
        <v>2</v>
      </c>
      <c r="M534" s="64" t="str">
        <f>'RFM-Pivot'!V520</f>
        <v>Lost Customers</v>
      </c>
    </row>
    <row r="535" spans="5:13" x14ac:dyDescent="0.25">
      <c r="E535" s="66"/>
      <c r="F535" s="67"/>
      <c r="G535" s="68"/>
      <c r="H535" s="64"/>
      <c r="J535" s="66" t="str">
        <f>'RFM-Pivot'!S521</f>
        <v>C00814</v>
      </c>
      <c r="K535" s="67">
        <f>'RFM-Pivot'!T521</f>
        <v>2.6666666666666665</v>
      </c>
      <c r="L535" s="68">
        <f>'RFM-Pivot'!U521</f>
        <v>2.6666666666666665</v>
      </c>
      <c r="M535" s="64" t="str">
        <f>'RFM-Pivot'!V521</f>
        <v>At Risk Customers</v>
      </c>
    </row>
    <row r="536" spans="5:13" x14ac:dyDescent="0.25">
      <c r="E536" s="66"/>
      <c r="F536" s="67"/>
      <c r="G536" s="68"/>
      <c r="H536" s="64"/>
      <c r="J536" s="66" t="str">
        <f>'RFM-Pivot'!S522</f>
        <v>C00820</v>
      </c>
      <c r="K536" s="67">
        <f>'RFM-Pivot'!T522</f>
        <v>2.6666666666666665</v>
      </c>
      <c r="L536" s="68">
        <f>'RFM-Pivot'!U522</f>
        <v>2.6666666666666665</v>
      </c>
      <c r="M536" s="64" t="str">
        <f>'RFM-Pivot'!V522</f>
        <v>At Risk Customers</v>
      </c>
    </row>
    <row r="537" spans="5:13" x14ac:dyDescent="0.25">
      <c r="E537" s="66"/>
      <c r="F537" s="67"/>
      <c r="G537" s="68"/>
      <c r="H537" s="64"/>
      <c r="J537" s="66" t="str">
        <f>'RFM-Pivot'!S523</f>
        <v>C00822</v>
      </c>
      <c r="K537" s="67">
        <f>'RFM-Pivot'!T523</f>
        <v>4</v>
      </c>
      <c r="L537" s="68">
        <f>'RFM-Pivot'!U523</f>
        <v>4</v>
      </c>
      <c r="M537" s="64" t="str">
        <f>'RFM-Pivot'!V523</f>
        <v>Loyal or Potential Loyalists</v>
      </c>
    </row>
    <row r="538" spans="5:13" x14ac:dyDescent="0.25">
      <c r="E538" s="66"/>
      <c r="F538" s="67"/>
      <c r="G538" s="68"/>
      <c r="H538" s="64"/>
      <c r="J538" s="66" t="str">
        <f>'RFM-Pivot'!S524</f>
        <v>C00823</v>
      </c>
      <c r="K538" s="67">
        <f>'RFM-Pivot'!T524</f>
        <v>3.3333333333333335</v>
      </c>
      <c r="L538" s="68">
        <f>'RFM-Pivot'!U524</f>
        <v>3.3333333333333335</v>
      </c>
      <c r="M538" s="64" t="str">
        <f>'RFM-Pivot'!V524</f>
        <v>Loyal or Potential Loyalists</v>
      </c>
    </row>
    <row r="539" spans="5:13" x14ac:dyDescent="0.25">
      <c r="E539" s="66"/>
      <c r="F539" s="67"/>
      <c r="G539" s="68"/>
      <c r="H539" s="64"/>
      <c r="J539" s="66" t="str">
        <f>'RFM-Pivot'!S525</f>
        <v>C00824</v>
      </c>
      <c r="K539" s="67">
        <f>'RFM-Pivot'!T525</f>
        <v>5</v>
      </c>
      <c r="L539" s="68">
        <f>'RFM-Pivot'!U525</f>
        <v>5</v>
      </c>
      <c r="M539" s="64" t="str">
        <f>'RFM-Pivot'!V525</f>
        <v>Champions</v>
      </c>
    </row>
    <row r="540" spans="5:13" x14ac:dyDescent="0.25">
      <c r="E540" s="66"/>
      <c r="F540" s="67"/>
      <c r="G540" s="68"/>
      <c r="H540" s="64"/>
      <c r="J540" s="66" t="str">
        <f>'RFM-Pivot'!S526</f>
        <v>C00826</v>
      </c>
      <c r="K540" s="67">
        <f>'RFM-Pivot'!T526</f>
        <v>3.3333333333333335</v>
      </c>
      <c r="L540" s="68">
        <f>'RFM-Pivot'!U526</f>
        <v>3.3333333333333335</v>
      </c>
      <c r="M540" s="64" t="str">
        <f>'RFM-Pivot'!V526</f>
        <v>Loyal or Potential Loyalists</v>
      </c>
    </row>
    <row r="541" spans="5:13" x14ac:dyDescent="0.25">
      <c r="E541" s="66"/>
      <c r="F541" s="67"/>
      <c r="G541" s="68"/>
      <c r="H541" s="64"/>
      <c r="J541" s="66" t="str">
        <f>'RFM-Pivot'!S527</f>
        <v>C00827</v>
      </c>
      <c r="K541" s="67">
        <f>'RFM-Pivot'!T527</f>
        <v>4.666666666666667</v>
      </c>
      <c r="L541" s="68">
        <f>'RFM-Pivot'!U527</f>
        <v>4.666666666666667</v>
      </c>
      <c r="M541" s="64" t="str">
        <f>'RFM-Pivot'!V527</f>
        <v>Champions</v>
      </c>
    </row>
    <row r="542" spans="5:13" x14ac:dyDescent="0.25">
      <c r="E542" s="66"/>
      <c r="F542" s="67"/>
      <c r="G542" s="68"/>
      <c r="H542" s="64"/>
      <c r="J542" s="66" t="str">
        <f>'RFM-Pivot'!S528</f>
        <v>C00829</v>
      </c>
      <c r="K542" s="67">
        <f>'RFM-Pivot'!T528</f>
        <v>4</v>
      </c>
      <c r="L542" s="68">
        <f>'RFM-Pivot'!U528</f>
        <v>4</v>
      </c>
      <c r="M542" s="64" t="str">
        <f>'RFM-Pivot'!V528</f>
        <v>Loyal or Potential Loyalists</v>
      </c>
    </row>
    <row r="543" spans="5:13" x14ac:dyDescent="0.25">
      <c r="E543" s="66"/>
      <c r="F543" s="67"/>
      <c r="G543" s="68"/>
      <c r="H543" s="64"/>
      <c r="J543" s="66" t="str">
        <f>'RFM-Pivot'!S529</f>
        <v>C00832</v>
      </c>
      <c r="K543" s="67">
        <f>'RFM-Pivot'!T529</f>
        <v>5</v>
      </c>
      <c r="L543" s="68">
        <f>'RFM-Pivot'!U529</f>
        <v>5</v>
      </c>
      <c r="M543" s="64" t="str">
        <f>'RFM-Pivot'!V529</f>
        <v>Champions</v>
      </c>
    </row>
    <row r="544" spans="5:13" x14ac:dyDescent="0.25">
      <c r="E544" s="66"/>
      <c r="F544" s="67"/>
      <c r="G544" s="68"/>
      <c r="H544" s="64"/>
      <c r="J544" s="66" t="str">
        <f>'RFM-Pivot'!S530</f>
        <v>C00834</v>
      </c>
      <c r="K544" s="67">
        <f>'RFM-Pivot'!T530</f>
        <v>3</v>
      </c>
      <c r="L544" s="68">
        <f>'RFM-Pivot'!U530</f>
        <v>3</v>
      </c>
      <c r="M544" s="64" t="str">
        <f>'RFM-Pivot'!V530</f>
        <v>At Risk Customers</v>
      </c>
    </row>
    <row r="545" spans="5:13" x14ac:dyDescent="0.25">
      <c r="E545" s="66"/>
      <c r="F545" s="67"/>
      <c r="G545" s="68"/>
      <c r="H545" s="64"/>
      <c r="J545" s="66" t="str">
        <f>'RFM-Pivot'!S531</f>
        <v>C00835</v>
      </c>
      <c r="K545" s="67">
        <f>'RFM-Pivot'!T531</f>
        <v>3.3333333333333335</v>
      </c>
      <c r="L545" s="68">
        <f>'RFM-Pivot'!U531</f>
        <v>3.3333333333333335</v>
      </c>
      <c r="M545" s="64" t="str">
        <f>'RFM-Pivot'!V531</f>
        <v>Loyal or Potential Loyalists</v>
      </c>
    </row>
    <row r="546" spans="5:13" x14ac:dyDescent="0.25">
      <c r="E546" s="66"/>
      <c r="F546" s="67"/>
      <c r="G546" s="68"/>
      <c r="H546" s="64"/>
      <c r="J546" s="66" t="str">
        <f>'RFM-Pivot'!S532</f>
        <v>C00836</v>
      </c>
      <c r="K546" s="67">
        <f>'RFM-Pivot'!T532</f>
        <v>5</v>
      </c>
      <c r="L546" s="68">
        <f>'RFM-Pivot'!U532</f>
        <v>5</v>
      </c>
      <c r="M546" s="64" t="str">
        <f>'RFM-Pivot'!V532</f>
        <v>Champions</v>
      </c>
    </row>
    <row r="547" spans="5:13" x14ac:dyDescent="0.25">
      <c r="E547" s="66"/>
      <c r="F547" s="67"/>
      <c r="G547" s="68"/>
      <c r="H547" s="64"/>
      <c r="J547" s="66" t="str">
        <f>'RFM-Pivot'!S533</f>
        <v>C00838</v>
      </c>
      <c r="K547" s="67">
        <f>'RFM-Pivot'!T533</f>
        <v>3.6666666666666665</v>
      </c>
      <c r="L547" s="68">
        <f>'RFM-Pivot'!U533</f>
        <v>3.6666666666666665</v>
      </c>
      <c r="M547" s="64" t="str">
        <f>'RFM-Pivot'!V533</f>
        <v>Loyal or Potential Loyalists</v>
      </c>
    </row>
    <row r="548" spans="5:13" x14ac:dyDescent="0.25">
      <c r="E548" s="66"/>
      <c r="F548" s="67"/>
      <c r="G548" s="68"/>
      <c r="H548" s="64"/>
      <c r="J548" s="66" t="str">
        <f>'RFM-Pivot'!S534</f>
        <v>C00841</v>
      </c>
      <c r="K548" s="67">
        <f>'RFM-Pivot'!T534</f>
        <v>2</v>
      </c>
      <c r="L548" s="68">
        <f>'RFM-Pivot'!U534</f>
        <v>2</v>
      </c>
      <c r="M548" s="64" t="str">
        <f>'RFM-Pivot'!V534</f>
        <v>Lost Customers</v>
      </c>
    </row>
    <row r="549" spans="5:13" x14ac:dyDescent="0.25">
      <c r="E549" s="66"/>
      <c r="F549" s="67"/>
      <c r="G549" s="68"/>
      <c r="H549" s="64"/>
      <c r="J549" s="66" t="str">
        <f>'RFM-Pivot'!S535</f>
        <v>C00843</v>
      </c>
      <c r="K549" s="67">
        <f>'RFM-Pivot'!T535</f>
        <v>3</v>
      </c>
      <c r="L549" s="68">
        <f>'RFM-Pivot'!U535</f>
        <v>3</v>
      </c>
      <c r="M549" s="64" t="str">
        <f>'RFM-Pivot'!V535</f>
        <v>At Risk Customers</v>
      </c>
    </row>
    <row r="550" spans="5:13" x14ac:dyDescent="0.25">
      <c r="E550" s="66"/>
      <c r="F550" s="67"/>
      <c r="G550" s="68"/>
      <c r="H550" s="64"/>
      <c r="J550" s="66" t="str">
        <f>'RFM-Pivot'!S536</f>
        <v>C00844</v>
      </c>
      <c r="K550" s="67">
        <f>'RFM-Pivot'!T536</f>
        <v>3.6666666666666665</v>
      </c>
      <c r="L550" s="68">
        <f>'RFM-Pivot'!U536</f>
        <v>3.6666666666666665</v>
      </c>
      <c r="M550" s="64" t="str">
        <f>'RFM-Pivot'!V536</f>
        <v>Loyal or Potential Loyalists</v>
      </c>
    </row>
    <row r="551" spans="5:13" x14ac:dyDescent="0.25">
      <c r="E551" s="66"/>
      <c r="F551" s="67"/>
      <c r="G551" s="68"/>
      <c r="H551" s="64"/>
      <c r="J551" s="66" t="str">
        <f>'RFM-Pivot'!S537</f>
        <v>C00845</v>
      </c>
      <c r="K551" s="67">
        <f>'RFM-Pivot'!T537</f>
        <v>4</v>
      </c>
      <c r="L551" s="68">
        <f>'RFM-Pivot'!U537</f>
        <v>4</v>
      </c>
      <c r="M551" s="64" t="str">
        <f>'RFM-Pivot'!V537</f>
        <v>Loyal or Potential Loyalists</v>
      </c>
    </row>
    <row r="552" spans="5:13" x14ac:dyDescent="0.25">
      <c r="E552" s="66"/>
      <c r="F552" s="67"/>
      <c r="G552" s="68"/>
      <c r="H552" s="64"/>
      <c r="J552" s="66" t="str">
        <f>'RFM-Pivot'!S538</f>
        <v>C00846</v>
      </c>
      <c r="K552" s="67">
        <f>'RFM-Pivot'!T538</f>
        <v>2.3333333333333335</v>
      </c>
      <c r="L552" s="68">
        <f>'RFM-Pivot'!U538</f>
        <v>2.3333333333333335</v>
      </c>
      <c r="M552" s="64" t="str">
        <f>'RFM-Pivot'!V538</f>
        <v>At Risk Customers</v>
      </c>
    </row>
    <row r="553" spans="5:13" x14ac:dyDescent="0.25">
      <c r="E553" s="66"/>
      <c r="F553" s="67"/>
      <c r="G553" s="68"/>
      <c r="H553" s="64"/>
      <c r="J553" s="66" t="str">
        <f>'RFM-Pivot'!S539</f>
        <v>C00847</v>
      </c>
      <c r="K553" s="67">
        <f>'RFM-Pivot'!T539</f>
        <v>4</v>
      </c>
      <c r="L553" s="68">
        <f>'RFM-Pivot'!U539</f>
        <v>4</v>
      </c>
      <c r="M553" s="64" t="str">
        <f>'RFM-Pivot'!V539</f>
        <v>Loyal or Potential Loyalists</v>
      </c>
    </row>
    <row r="554" spans="5:13" x14ac:dyDescent="0.25">
      <c r="E554" s="66"/>
      <c r="F554" s="67"/>
      <c r="G554" s="68"/>
      <c r="H554" s="64"/>
      <c r="J554" s="66" t="str">
        <f>'RFM-Pivot'!S540</f>
        <v>C00848</v>
      </c>
      <c r="K554" s="67">
        <f>'RFM-Pivot'!T540</f>
        <v>2.6666666666666665</v>
      </c>
      <c r="L554" s="68">
        <f>'RFM-Pivot'!U540</f>
        <v>2.6666666666666665</v>
      </c>
      <c r="M554" s="64" t="str">
        <f>'RFM-Pivot'!V540</f>
        <v>At Risk Customers</v>
      </c>
    </row>
    <row r="555" spans="5:13" x14ac:dyDescent="0.25">
      <c r="E555" s="66"/>
      <c r="F555" s="67"/>
      <c r="G555" s="68"/>
      <c r="H555" s="64"/>
      <c r="J555" s="66" t="str">
        <f>'RFM-Pivot'!S541</f>
        <v>C00850</v>
      </c>
      <c r="K555" s="67">
        <f>'RFM-Pivot'!T541</f>
        <v>2.3333333333333335</v>
      </c>
      <c r="L555" s="68">
        <f>'RFM-Pivot'!U541</f>
        <v>2.3333333333333335</v>
      </c>
      <c r="M555" s="64" t="str">
        <f>'RFM-Pivot'!V541</f>
        <v>At Risk Customers</v>
      </c>
    </row>
    <row r="556" spans="5:13" x14ac:dyDescent="0.25">
      <c r="E556" s="66"/>
      <c r="F556" s="67"/>
      <c r="G556" s="68"/>
      <c r="H556" s="64"/>
      <c r="J556" s="66" t="str">
        <f>'RFM-Pivot'!S542</f>
        <v>C00851</v>
      </c>
      <c r="K556" s="67">
        <f>'RFM-Pivot'!T542</f>
        <v>3.3333333333333335</v>
      </c>
      <c r="L556" s="68">
        <f>'RFM-Pivot'!U542</f>
        <v>3.3333333333333335</v>
      </c>
      <c r="M556" s="64" t="str">
        <f>'RFM-Pivot'!V542</f>
        <v>Loyal or Potential Loyalists</v>
      </c>
    </row>
    <row r="557" spans="5:13" x14ac:dyDescent="0.25">
      <c r="E557" s="66"/>
      <c r="F557" s="67"/>
      <c r="G557" s="68"/>
      <c r="H557" s="64"/>
      <c r="J557" s="66" t="str">
        <f>'RFM-Pivot'!S543</f>
        <v>C00853</v>
      </c>
      <c r="K557" s="67">
        <f>'RFM-Pivot'!T543</f>
        <v>4.333333333333333</v>
      </c>
      <c r="L557" s="68">
        <f>'RFM-Pivot'!U543</f>
        <v>4.333333333333333</v>
      </c>
      <c r="M557" s="64" t="str">
        <f>'RFM-Pivot'!V543</f>
        <v>Champions</v>
      </c>
    </row>
    <row r="558" spans="5:13" x14ac:dyDescent="0.25">
      <c r="E558" s="66"/>
      <c r="F558" s="67"/>
      <c r="G558" s="68"/>
      <c r="H558" s="64"/>
      <c r="J558" s="66" t="str">
        <f>'RFM-Pivot'!S544</f>
        <v>C00855</v>
      </c>
      <c r="K558" s="67">
        <f>'RFM-Pivot'!T544</f>
        <v>2.6666666666666665</v>
      </c>
      <c r="L558" s="68">
        <f>'RFM-Pivot'!U544</f>
        <v>2.6666666666666665</v>
      </c>
      <c r="M558" s="64" t="str">
        <f>'RFM-Pivot'!V544</f>
        <v>At Risk Customers</v>
      </c>
    </row>
    <row r="559" spans="5:13" x14ac:dyDescent="0.25">
      <c r="E559" s="66"/>
      <c r="F559" s="67"/>
      <c r="G559" s="68"/>
      <c r="H559" s="64"/>
      <c r="J559" s="66" t="str">
        <f>'RFM-Pivot'!S545</f>
        <v>C00857</v>
      </c>
      <c r="K559" s="67">
        <f>'RFM-Pivot'!T545</f>
        <v>3</v>
      </c>
      <c r="L559" s="68">
        <f>'RFM-Pivot'!U545</f>
        <v>3</v>
      </c>
      <c r="M559" s="64" t="str">
        <f>'RFM-Pivot'!V545</f>
        <v>At Risk Customers</v>
      </c>
    </row>
    <row r="560" spans="5:13" x14ac:dyDescent="0.25">
      <c r="E560" s="66"/>
      <c r="F560" s="67"/>
      <c r="G560" s="68"/>
      <c r="H560" s="64"/>
      <c r="J560" s="66" t="str">
        <f>'RFM-Pivot'!S546</f>
        <v>C00859</v>
      </c>
      <c r="K560" s="67">
        <f>'RFM-Pivot'!T546</f>
        <v>1.6666666666666667</v>
      </c>
      <c r="L560" s="68">
        <f>'RFM-Pivot'!U546</f>
        <v>1.6666666666666667</v>
      </c>
      <c r="M560" s="64" t="str">
        <f>'RFM-Pivot'!V546</f>
        <v>Lost Customers</v>
      </c>
    </row>
    <row r="561" spans="5:13" x14ac:dyDescent="0.25">
      <c r="E561" s="66"/>
      <c r="F561" s="67"/>
      <c r="G561" s="68"/>
      <c r="H561" s="64"/>
      <c r="J561" s="66" t="str">
        <f>'RFM-Pivot'!S547</f>
        <v>C00860</v>
      </c>
      <c r="K561" s="67">
        <f>'RFM-Pivot'!T547</f>
        <v>3</v>
      </c>
      <c r="L561" s="68">
        <f>'RFM-Pivot'!U547</f>
        <v>3</v>
      </c>
      <c r="M561" s="64" t="str">
        <f>'RFM-Pivot'!V547</f>
        <v>At Risk Customers</v>
      </c>
    </row>
    <row r="562" spans="5:13" x14ac:dyDescent="0.25">
      <c r="E562" s="66"/>
      <c r="F562" s="67"/>
      <c r="G562" s="68"/>
      <c r="H562" s="64"/>
      <c r="J562" s="66" t="str">
        <f>'RFM-Pivot'!S548</f>
        <v>C00863</v>
      </c>
      <c r="K562" s="67">
        <f>'RFM-Pivot'!T548</f>
        <v>3</v>
      </c>
      <c r="L562" s="68">
        <f>'RFM-Pivot'!U548</f>
        <v>3</v>
      </c>
      <c r="M562" s="64" t="str">
        <f>'RFM-Pivot'!V548</f>
        <v>At Risk Customers</v>
      </c>
    </row>
    <row r="563" spans="5:13" x14ac:dyDescent="0.25">
      <c r="E563" s="66"/>
      <c r="F563" s="67"/>
      <c r="G563" s="68"/>
      <c r="H563" s="64"/>
      <c r="J563" s="66" t="str">
        <f>'RFM-Pivot'!S549</f>
        <v>C00864</v>
      </c>
      <c r="K563" s="67">
        <f>'RFM-Pivot'!T549</f>
        <v>3</v>
      </c>
      <c r="L563" s="68">
        <f>'RFM-Pivot'!U549</f>
        <v>3</v>
      </c>
      <c r="M563" s="64" t="str">
        <f>'RFM-Pivot'!V549</f>
        <v>At Risk Customers</v>
      </c>
    </row>
    <row r="564" spans="5:13" x14ac:dyDescent="0.25">
      <c r="E564" s="66"/>
      <c r="F564" s="67"/>
      <c r="G564" s="68"/>
      <c r="H564" s="64"/>
      <c r="J564" s="66" t="str">
        <f>'RFM-Pivot'!S550</f>
        <v>C00866</v>
      </c>
      <c r="K564" s="67">
        <f>'RFM-Pivot'!T550</f>
        <v>3</v>
      </c>
      <c r="L564" s="68">
        <f>'RFM-Pivot'!U550</f>
        <v>3</v>
      </c>
      <c r="M564" s="64" t="str">
        <f>'RFM-Pivot'!V550</f>
        <v>At Risk Customers</v>
      </c>
    </row>
    <row r="565" spans="5:13" x14ac:dyDescent="0.25">
      <c r="E565" s="66"/>
      <c r="F565" s="67"/>
      <c r="G565" s="68"/>
      <c r="H565" s="64"/>
      <c r="J565" s="66" t="str">
        <f>'RFM-Pivot'!S551</f>
        <v>C00867</v>
      </c>
      <c r="K565" s="67">
        <f>'RFM-Pivot'!T551</f>
        <v>4.333333333333333</v>
      </c>
      <c r="L565" s="68">
        <f>'RFM-Pivot'!U551</f>
        <v>4.333333333333333</v>
      </c>
      <c r="M565" s="64" t="str">
        <f>'RFM-Pivot'!V551</f>
        <v>Champions</v>
      </c>
    </row>
    <row r="566" spans="5:13" x14ac:dyDescent="0.25">
      <c r="E566" s="66"/>
      <c r="F566" s="67"/>
      <c r="G566" s="68"/>
      <c r="H566" s="64"/>
      <c r="J566" s="66" t="str">
        <f>'RFM-Pivot'!S552</f>
        <v>C00868</v>
      </c>
      <c r="K566" s="67">
        <f>'RFM-Pivot'!T552</f>
        <v>3.6666666666666665</v>
      </c>
      <c r="L566" s="68">
        <f>'RFM-Pivot'!U552</f>
        <v>3.6666666666666665</v>
      </c>
      <c r="M566" s="64" t="str">
        <f>'RFM-Pivot'!V552</f>
        <v>Loyal or Potential Loyalists</v>
      </c>
    </row>
    <row r="567" spans="5:13" x14ac:dyDescent="0.25">
      <c r="E567" s="66"/>
      <c r="F567" s="67"/>
      <c r="G567" s="68"/>
      <c r="H567" s="64"/>
      <c r="J567" s="66" t="str">
        <f>'RFM-Pivot'!S553</f>
        <v>C00869</v>
      </c>
      <c r="K567" s="67">
        <f>'RFM-Pivot'!T553</f>
        <v>4.666666666666667</v>
      </c>
      <c r="L567" s="68">
        <f>'RFM-Pivot'!U553</f>
        <v>4.666666666666667</v>
      </c>
      <c r="M567" s="64" t="str">
        <f>'RFM-Pivot'!V553</f>
        <v>Champions</v>
      </c>
    </row>
    <row r="568" spans="5:13" x14ac:dyDescent="0.25">
      <c r="E568" s="66"/>
      <c r="F568" s="67"/>
      <c r="G568" s="68"/>
      <c r="H568" s="64"/>
      <c r="J568" s="66" t="str">
        <f>'RFM-Pivot'!S554</f>
        <v>C00871</v>
      </c>
      <c r="K568" s="67">
        <f>'RFM-Pivot'!T554</f>
        <v>3.3333333333333335</v>
      </c>
      <c r="L568" s="68">
        <f>'RFM-Pivot'!U554</f>
        <v>3.3333333333333335</v>
      </c>
      <c r="M568" s="64" t="str">
        <f>'RFM-Pivot'!V554</f>
        <v>Loyal or Potential Loyalists</v>
      </c>
    </row>
    <row r="569" spans="5:13" x14ac:dyDescent="0.25">
      <c r="E569" s="66"/>
      <c r="F569" s="67"/>
      <c r="G569" s="68"/>
      <c r="H569" s="64"/>
      <c r="J569" s="66" t="str">
        <f>'RFM-Pivot'!S555</f>
        <v>C00873</v>
      </c>
      <c r="K569" s="67">
        <f>'RFM-Pivot'!T555</f>
        <v>2.3333333333333335</v>
      </c>
      <c r="L569" s="68">
        <f>'RFM-Pivot'!U555</f>
        <v>2.3333333333333335</v>
      </c>
      <c r="M569" s="64" t="str">
        <f>'RFM-Pivot'!V555</f>
        <v>At Risk Customers</v>
      </c>
    </row>
    <row r="570" spans="5:13" x14ac:dyDescent="0.25">
      <c r="E570" s="66"/>
      <c r="F570" s="67"/>
      <c r="G570" s="68"/>
      <c r="H570" s="64"/>
      <c r="J570" s="66" t="str">
        <f>'RFM-Pivot'!S556</f>
        <v>C00874</v>
      </c>
      <c r="K570" s="67">
        <f>'RFM-Pivot'!T556</f>
        <v>1.6666666666666667</v>
      </c>
      <c r="L570" s="68">
        <f>'RFM-Pivot'!U556</f>
        <v>1.6666666666666667</v>
      </c>
      <c r="M570" s="64" t="str">
        <f>'RFM-Pivot'!V556</f>
        <v>Lost Customers</v>
      </c>
    </row>
    <row r="571" spans="5:13" x14ac:dyDescent="0.25">
      <c r="E571" s="66"/>
      <c r="F571" s="67"/>
      <c r="G571" s="68"/>
      <c r="H571" s="64"/>
      <c r="J571" s="66" t="str">
        <f>'RFM-Pivot'!S557</f>
        <v>C00876</v>
      </c>
      <c r="K571" s="67">
        <f>'RFM-Pivot'!T557</f>
        <v>3</v>
      </c>
      <c r="L571" s="68">
        <f>'RFM-Pivot'!U557</f>
        <v>3</v>
      </c>
      <c r="M571" s="64" t="str">
        <f>'RFM-Pivot'!V557</f>
        <v>At Risk Customers</v>
      </c>
    </row>
    <row r="572" spans="5:13" x14ac:dyDescent="0.25">
      <c r="E572" s="66"/>
      <c r="F572" s="67"/>
      <c r="G572" s="68"/>
      <c r="H572" s="64"/>
      <c r="J572" s="66" t="str">
        <f>'RFM-Pivot'!S558</f>
        <v>C00878</v>
      </c>
      <c r="K572" s="67">
        <f>'RFM-Pivot'!T558</f>
        <v>4</v>
      </c>
      <c r="L572" s="68">
        <f>'RFM-Pivot'!U558</f>
        <v>4</v>
      </c>
      <c r="M572" s="64" t="str">
        <f>'RFM-Pivot'!V558</f>
        <v>Loyal or Potential Loyalists</v>
      </c>
    </row>
    <row r="573" spans="5:13" x14ac:dyDescent="0.25">
      <c r="E573" s="66"/>
      <c r="F573" s="67"/>
      <c r="G573" s="68"/>
      <c r="H573" s="64"/>
      <c r="J573" s="66" t="str">
        <f>'RFM-Pivot'!S559</f>
        <v>C00879</v>
      </c>
      <c r="K573" s="67">
        <f>'RFM-Pivot'!T559</f>
        <v>5</v>
      </c>
      <c r="L573" s="68">
        <f>'RFM-Pivot'!U559</f>
        <v>5</v>
      </c>
      <c r="M573" s="64" t="str">
        <f>'RFM-Pivot'!V559</f>
        <v>Champions</v>
      </c>
    </row>
    <row r="574" spans="5:13" x14ac:dyDescent="0.25">
      <c r="E574" s="66"/>
      <c r="F574" s="67"/>
      <c r="G574" s="68"/>
      <c r="H574" s="64"/>
      <c r="J574" s="66" t="str">
        <f>'RFM-Pivot'!S560</f>
        <v>C00880</v>
      </c>
      <c r="K574" s="67">
        <f>'RFM-Pivot'!T560</f>
        <v>2.6666666666666665</v>
      </c>
      <c r="L574" s="68">
        <f>'RFM-Pivot'!U560</f>
        <v>2.6666666666666665</v>
      </c>
      <c r="M574" s="64" t="str">
        <f>'RFM-Pivot'!V560</f>
        <v>At Risk Customers</v>
      </c>
    </row>
    <row r="575" spans="5:13" x14ac:dyDescent="0.25">
      <c r="E575" s="66"/>
      <c r="F575" s="67"/>
      <c r="G575" s="68"/>
      <c r="H575" s="64"/>
      <c r="J575" s="66" t="str">
        <f>'RFM-Pivot'!S561</f>
        <v>C00881</v>
      </c>
      <c r="K575" s="67">
        <f>'RFM-Pivot'!T561</f>
        <v>4.666666666666667</v>
      </c>
      <c r="L575" s="68">
        <f>'RFM-Pivot'!U561</f>
        <v>4.666666666666667</v>
      </c>
      <c r="M575" s="64" t="str">
        <f>'RFM-Pivot'!V561</f>
        <v>Champions</v>
      </c>
    </row>
    <row r="576" spans="5:13" x14ac:dyDescent="0.25">
      <c r="E576" s="66"/>
      <c r="F576" s="67"/>
      <c r="G576" s="68"/>
      <c r="H576" s="64"/>
      <c r="J576" s="66" t="str">
        <f>'RFM-Pivot'!S562</f>
        <v>C00885</v>
      </c>
      <c r="K576" s="67">
        <f>'RFM-Pivot'!T562</f>
        <v>3.6666666666666665</v>
      </c>
      <c r="L576" s="68">
        <f>'RFM-Pivot'!U562</f>
        <v>3.6666666666666665</v>
      </c>
      <c r="M576" s="64" t="str">
        <f>'RFM-Pivot'!V562</f>
        <v>Loyal or Potential Loyalists</v>
      </c>
    </row>
    <row r="577" spans="5:13" x14ac:dyDescent="0.25">
      <c r="E577" s="66"/>
      <c r="F577" s="67"/>
      <c r="G577" s="68"/>
      <c r="H577" s="64"/>
      <c r="J577" s="66" t="str">
        <f>'RFM-Pivot'!S563</f>
        <v>C00886</v>
      </c>
      <c r="K577" s="67">
        <f>'RFM-Pivot'!T563</f>
        <v>2.6666666666666665</v>
      </c>
      <c r="L577" s="68">
        <f>'RFM-Pivot'!U563</f>
        <v>2.6666666666666665</v>
      </c>
      <c r="M577" s="64" t="str">
        <f>'RFM-Pivot'!V563</f>
        <v>At Risk Customers</v>
      </c>
    </row>
    <row r="578" spans="5:13" x14ac:dyDescent="0.25">
      <c r="E578" s="66"/>
      <c r="F578" s="67"/>
      <c r="G578" s="68"/>
      <c r="H578" s="64"/>
      <c r="J578" s="66" t="str">
        <f>'RFM-Pivot'!S564</f>
        <v>C00888</v>
      </c>
      <c r="K578" s="67">
        <f>'RFM-Pivot'!T564</f>
        <v>3.6666666666666665</v>
      </c>
      <c r="L578" s="68">
        <f>'RFM-Pivot'!U564</f>
        <v>3.6666666666666665</v>
      </c>
      <c r="M578" s="64" t="str">
        <f>'RFM-Pivot'!V564</f>
        <v>Loyal or Potential Loyalists</v>
      </c>
    </row>
    <row r="579" spans="5:13" x14ac:dyDescent="0.25">
      <c r="E579" s="66"/>
      <c r="F579" s="67"/>
      <c r="G579" s="68"/>
      <c r="H579" s="64"/>
      <c r="J579" s="66" t="str">
        <f>'RFM-Pivot'!S565</f>
        <v>C00889</v>
      </c>
      <c r="K579" s="67">
        <f>'RFM-Pivot'!T565</f>
        <v>2.6666666666666665</v>
      </c>
      <c r="L579" s="68">
        <f>'RFM-Pivot'!U565</f>
        <v>2.6666666666666665</v>
      </c>
      <c r="M579" s="64" t="str">
        <f>'RFM-Pivot'!V565</f>
        <v>At Risk Customers</v>
      </c>
    </row>
    <row r="580" spans="5:13" x14ac:dyDescent="0.25">
      <c r="E580" s="66"/>
      <c r="F580" s="67"/>
      <c r="G580" s="68"/>
      <c r="H580" s="64"/>
      <c r="J580" s="66" t="str">
        <f>'RFM-Pivot'!S566</f>
        <v>C00890</v>
      </c>
      <c r="K580" s="67">
        <f>'RFM-Pivot'!T566</f>
        <v>3</v>
      </c>
      <c r="L580" s="68">
        <f>'RFM-Pivot'!U566</f>
        <v>3</v>
      </c>
      <c r="M580" s="64" t="str">
        <f>'RFM-Pivot'!V566</f>
        <v>At Risk Customers</v>
      </c>
    </row>
    <row r="581" spans="5:13" x14ac:dyDescent="0.25">
      <c r="E581" s="66"/>
      <c r="F581" s="67"/>
      <c r="G581" s="68"/>
      <c r="H581" s="64"/>
      <c r="J581" s="66" t="str">
        <f>'RFM-Pivot'!S567</f>
        <v>C00893</v>
      </c>
      <c r="K581" s="67">
        <f>'RFM-Pivot'!T567</f>
        <v>3.3333333333333335</v>
      </c>
      <c r="L581" s="68">
        <f>'RFM-Pivot'!U567</f>
        <v>3.3333333333333335</v>
      </c>
      <c r="M581" s="64" t="str">
        <f>'RFM-Pivot'!V567</f>
        <v>Loyal or Potential Loyalists</v>
      </c>
    </row>
    <row r="582" spans="5:13" x14ac:dyDescent="0.25">
      <c r="E582" s="66"/>
      <c r="F582" s="67"/>
      <c r="G582" s="68"/>
      <c r="H582" s="64"/>
      <c r="J582" s="66" t="str">
        <f>'RFM-Pivot'!S568</f>
        <v>C00895</v>
      </c>
      <c r="K582" s="67">
        <f>'RFM-Pivot'!T568</f>
        <v>4.666666666666667</v>
      </c>
      <c r="L582" s="68">
        <f>'RFM-Pivot'!U568</f>
        <v>4.666666666666667</v>
      </c>
      <c r="M582" s="64" t="str">
        <f>'RFM-Pivot'!V568</f>
        <v>Champions</v>
      </c>
    </row>
    <row r="583" spans="5:13" x14ac:dyDescent="0.25">
      <c r="J583" s="66" t="str">
        <f>'RFM-Pivot'!S569</f>
        <v>C00896</v>
      </c>
      <c r="K583" s="67">
        <f>'RFM-Pivot'!T569</f>
        <v>3</v>
      </c>
      <c r="L583" s="68">
        <f>'RFM-Pivot'!U569</f>
        <v>3</v>
      </c>
      <c r="M583" s="64" t="str">
        <f>'RFM-Pivot'!V569</f>
        <v>At Risk Customers</v>
      </c>
    </row>
    <row r="584" spans="5:13" x14ac:dyDescent="0.25">
      <c r="J584" s="66" t="str">
        <f>'RFM-Pivot'!S570</f>
        <v>C00897</v>
      </c>
      <c r="K584" s="67">
        <f>'RFM-Pivot'!T570</f>
        <v>2.3333333333333335</v>
      </c>
      <c r="L584" s="68">
        <f>'RFM-Pivot'!U570</f>
        <v>2.3333333333333335</v>
      </c>
      <c r="M584" s="64" t="str">
        <f>'RFM-Pivot'!V570</f>
        <v>At Risk Customers</v>
      </c>
    </row>
    <row r="585" spans="5:13" x14ac:dyDescent="0.25">
      <c r="J585" s="66" t="str">
        <f>'RFM-Pivot'!S571</f>
        <v>C00898</v>
      </c>
      <c r="K585" s="67">
        <f>'RFM-Pivot'!T571</f>
        <v>4</v>
      </c>
      <c r="L585" s="68">
        <f>'RFM-Pivot'!U571</f>
        <v>4</v>
      </c>
      <c r="M585" s="64" t="str">
        <f>'RFM-Pivot'!V571</f>
        <v>Loyal or Potential Loyalists</v>
      </c>
    </row>
    <row r="586" spans="5:13" x14ac:dyDescent="0.25">
      <c r="J586" s="66" t="str">
        <f>'RFM-Pivot'!S572</f>
        <v>C00899</v>
      </c>
      <c r="K586" s="67">
        <f>'RFM-Pivot'!T572</f>
        <v>2.6666666666666665</v>
      </c>
      <c r="L586" s="68">
        <f>'RFM-Pivot'!U572</f>
        <v>2.6666666666666665</v>
      </c>
      <c r="M586" s="64" t="str">
        <f>'RFM-Pivot'!V572</f>
        <v>At Risk Customers</v>
      </c>
    </row>
    <row r="587" spans="5:13" x14ac:dyDescent="0.25">
      <c r="J587" s="66" t="str">
        <f>'RFM-Pivot'!S573</f>
        <v>C00900</v>
      </c>
      <c r="K587" s="67">
        <f>'RFM-Pivot'!T573</f>
        <v>4</v>
      </c>
      <c r="L587" s="68">
        <f>'RFM-Pivot'!U573</f>
        <v>4</v>
      </c>
      <c r="M587" s="64" t="str">
        <f>'RFM-Pivot'!V573</f>
        <v>Loyal or Potential Loyalists</v>
      </c>
    </row>
    <row r="588" spans="5:13" x14ac:dyDescent="0.25">
      <c r="J588" s="66" t="str">
        <f>'RFM-Pivot'!S574</f>
        <v>C00902</v>
      </c>
      <c r="K588" s="67">
        <f>'RFM-Pivot'!T574</f>
        <v>3</v>
      </c>
      <c r="L588" s="68">
        <f>'RFM-Pivot'!U574</f>
        <v>3</v>
      </c>
      <c r="M588" s="64" t="str">
        <f>'RFM-Pivot'!V574</f>
        <v>At Risk Customers</v>
      </c>
    </row>
    <row r="589" spans="5:13" x14ac:dyDescent="0.25">
      <c r="J589" s="66" t="str">
        <f>'RFM-Pivot'!S575</f>
        <v>C00903</v>
      </c>
      <c r="K589" s="67">
        <f>'RFM-Pivot'!T575</f>
        <v>2</v>
      </c>
      <c r="L589" s="68">
        <f>'RFM-Pivot'!U575</f>
        <v>2</v>
      </c>
      <c r="M589" s="64" t="str">
        <f>'RFM-Pivot'!V575</f>
        <v>Lost Customers</v>
      </c>
    </row>
    <row r="590" spans="5:13" x14ac:dyDescent="0.25">
      <c r="J590" s="66" t="str">
        <f>'RFM-Pivot'!S576</f>
        <v>C00906</v>
      </c>
      <c r="K590" s="67">
        <f>'RFM-Pivot'!T576</f>
        <v>2.6666666666666665</v>
      </c>
      <c r="L590" s="68">
        <f>'RFM-Pivot'!U576</f>
        <v>2.6666666666666665</v>
      </c>
      <c r="M590" s="64" t="str">
        <f>'RFM-Pivot'!V576</f>
        <v>At Risk Customers</v>
      </c>
    </row>
    <row r="591" spans="5:13" x14ac:dyDescent="0.25">
      <c r="J591" s="66" t="str">
        <f>'RFM-Pivot'!S577</f>
        <v>C00908</v>
      </c>
      <c r="K591" s="67">
        <f>'RFM-Pivot'!T577</f>
        <v>3</v>
      </c>
      <c r="L591" s="68">
        <f>'RFM-Pivot'!U577</f>
        <v>3</v>
      </c>
      <c r="M591" s="64" t="str">
        <f>'RFM-Pivot'!V577</f>
        <v>At Risk Customers</v>
      </c>
    </row>
    <row r="592" spans="5:13" x14ac:dyDescent="0.25">
      <c r="J592" s="66" t="str">
        <f>'RFM-Pivot'!S578</f>
        <v>C00909</v>
      </c>
      <c r="K592" s="67">
        <f>'RFM-Pivot'!T578</f>
        <v>1.6666666666666667</v>
      </c>
      <c r="L592" s="68">
        <f>'RFM-Pivot'!U578</f>
        <v>1.6666666666666667</v>
      </c>
      <c r="M592" s="64" t="str">
        <f>'RFM-Pivot'!V578</f>
        <v>Lost Customers</v>
      </c>
    </row>
    <row r="593" spans="10:13" x14ac:dyDescent="0.25">
      <c r="J593" s="66" t="str">
        <f>'RFM-Pivot'!S579</f>
        <v>C00911</v>
      </c>
      <c r="K593" s="67">
        <f>'RFM-Pivot'!T579</f>
        <v>3.3333333333333335</v>
      </c>
      <c r="L593" s="68">
        <f>'RFM-Pivot'!U579</f>
        <v>3.3333333333333335</v>
      </c>
      <c r="M593" s="64" t="str">
        <f>'RFM-Pivot'!V579</f>
        <v>Loyal or Potential Loyalists</v>
      </c>
    </row>
    <row r="594" spans="10:13" x14ac:dyDescent="0.25">
      <c r="J594" s="66" t="str">
        <f>'RFM-Pivot'!S580</f>
        <v>C00912</v>
      </c>
      <c r="K594" s="67">
        <f>'RFM-Pivot'!T580</f>
        <v>5</v>
      </c>
      <c r="L594" s="68">
        <f>'RFM-Pivot'!U580</f>
        <v>5</v>
      </c>
      <c r="M594" s="64" t="str">
        <f>'RFM-Pivot'!V580</f>
        <v>Champions</v>
      </c>
    </row>
    <row r="595" spans="10:13" x14ac:dyDescent="0.25">
      <c r="J595" s="66" t="str">
        <f>'RFM-Pivot'!S581</f>
        <v>C00918</v>
      </c>
      <c r="K595" s="67">
        <f>'RFM-Pivot'!T581</f>
        <v>4.666666666666667</v>
      </c>
      <c r="L595" s="68">
        <f>'RFM-Pivot'!U581</f>
        <v>4.666666666666667</v>
      </c>
      <c r="M595" s="64" t="str">
        <f>'RFM-Pivot'!V581</f>
        <v>Champions</v>
      </c>
    </row>
    <row r="596" spans="10:13" x14ac:dyDescent="0.25">
      <c r="J596" s="66" t="str">
        <f>'RFM-Pivot'!S582</f>
        <v>C00919</v>
      </c>
      <c r="K596" s="67">
        <f>'RFM-Pivot'!T582</f>
        <v>5</v>
      </c>
      <c r="L596" s="68">
        <f>'RFM-Pivot'!U582</f>
        <v>5</v>
      </c>
      <c r="M596" s="64" t="str">
        <f>'RFM-Pivot'!V582</f>
        <v>Champions</v>
      </c>
    </row>
    <row r="597" spans="10:13" x14ac:dyDescent="0.25">
      <c r="J597" s="66" t="str">
        <f>'RFM-Pivot'!S583</f>
        <v>C00920</v>
      </c>
      <c r="K597" s="67">
        <f>'RFM-Pivot'!T583</f>
        <v>3</v>
      </c>
      <c r="L597" s="68">
        <f>'RFM-Pivot'!U583</f>
        <v>3</v>
      </c>
      <c r="M597" s="64" t="str">
        <f>'RFM-Pivot'!V583</f>
        <v>At Risk Customers</v>
      </c>
    </row>
    <row r="598" spans="10:13" x14ac:dyDescent="0.25">
      <c r="J598" s="66" t="str">
        <f>'RFM-Pivot'!S584</f>
        <v>C00921</v>
      </c>
      <c r="K598" s="67">
        <f>'RFM-Pivot'!T584</f>
        <v>3</v>
      </c>
      <c r="L598" s="68">
        <f>'RFM-Pivot'!U584</f>
        <v>3</v>
      </c>
      <c r="M598" s="64" t="str">
        <f>'RFM-Pivot'!V584</f>
        <v>At Risk Customers</v>
      </c>
    </row>
    <row r="599" spans="10:13" x14ac:dyDescent="0.25">
      <c r="J599" s="66" t="str">
        <f>'RFM-Pivot'!S585</f>
        <v>C00925</v>
      </c>
      <c r="K599" s="67">
        <f>'RFM-Pivot'!T585</f>
        <v>2</v>
      </c>
      <c r="L599" s="68">
        <f>'RFM-Pivot'!U585</f>
        <v>2</v>
      </c>
      <c r="M599" s="64" t="str">
        <f>'RFM-Pivot'!V585</f>
        <v>Lost Customers</v>
      </c>
    </row>
    <row r="600" spans="10:13" x14ac:dyDescent="0.25">
      <c r="J600" s="66" t="str">
        <f>'RFM-Pivot'!S586</f>
        <v>C00927</v>
      </c>
      <c r="K600" s="67">
        <f>'RFM-Pivot'!T586</f>
        <v>4.333333333333333</v>
      </c>
      <c r="L600" s="68">
        <f>'RFM-Pivot'!U586</f>
        <v>4.333333333333333</v>
      </c>
      <c r="M600" s="64" t="str">
        <f>'RFM-Pivot'!V586</f>
        <v>Champions</v>
      </c>
    </row>
    <row r="601" spans="10:13" x14ac:dyDescent="0.25">
      <c r="J601" s="66" t="str">
        <f>'RFM-Pivot'!S587</f>
        <v>C00928</v>
      </c>
      <c r="K601" s="67">
        <f>'RFM-Pivot'!T587</f>
        <v>3</v>
      </c>
      <c r="L601" s="68">
        <f>'RFM-Pivot'!U587</f>
        <v>3</v>
      </c>
      <c r="M601" s="64" t="str">
        <f>'RFM-Pivot'!V587</f>
        <v>At Risk Customers</v>
      </c>
    </row>
    <row r="602" spans="10:13" x14ac:dyDescent="0.25">
      <c r="J602" s="66" t="str">
        <f>'RFM-Pivot'!S588</f>
        <v>C00929</v>
      </c>
      <c r="K602" s="67">
        <f>'RFM-Pivot'!T588</f>
        <v>3.6666666666666665</v>
      </c>
      <c r="L602" s="68">
        <f>'RFM-Pivot'!U588</f>
        <v>3.6666666666666665</v>
      </c>
      <c r="M602" s="64" t="str">
        <f>'RFM-Pivot'!V588</f>
        <v>Loyal or Potential Loyalists</v>
      </c>
    </row>
    <row r="603" spans="10:13" x14ac:dyDescent="0.25">
      <c r="J603" s="66" t="str">
        <f>'RFM-Pivot'!S589</f>
        <v>C00930</v>
      </c>
      <c r="K603" s="67">
        <f>'RFM-Pivot'!T589</f>
        <v>5</v>
      </c>
      <c r="L603" s="68">
        <f>'RFM-Pivot'!U589</f>
        <v>5</v>
      </c>
      <c r="M603" s="64" t="str">
        <f>'RFM-Pivot'!V589</f>
        <v>Champions</v>
      </c>
    </row>
    <row r="604" spans="10:13" x14ac:dyDescent="0.25">
      <c r="J604" s="66" t="str">
        <f>'RFM-Pivot'!S590</f>
        <v>C00931</v>
      </c>
      <c r="K604" s="67">
        <f>'RFM-Pivot'!T590</f>
        <v>3</v>
      </c>
      <c r="L604" s="68">
        <f>'RFM-Pivot'!U590</f>
        <v>3</v>
      </c>
      <c r="M604" s="64" t="str">
        <f>'RFM-Pivot'!V590</f>
        <v>At Risk Customers</v>
      </c>
    </row>
    <row r="605" spans="10:13" x14ac:dyDescent="0.25">
      <c r="J605" s="66" t="str">
        <f>'RFM-Pivot'!S591</f>
        <v>C00932</v>
      </c>
      <c r="K605" s="67">
        <f>'RFM-Pivot'!T591</f>
        <v>2.6666666666666665</v>
      </c>
      <c r="L605" s="68">
        <f>'RFM-Pivot'!U591</f>
        <v>2.6666666666666665</v>
      </c>
      <c r="M605" s="64" t="str">
        <f>'RFM-Pivot'!V591</f>
        <v>At Risk Customers</v>
      </c>
    </row>
    <row r="606" spans="10:13" x14ac:dyDescent="0.25">
      <c r="J606" s="66" t="str">
        <f>'RFM-Pivot'!S592</f>
        <v>C00933</v>
      </c>
      <c r="K606" s="67">
        <f>'RFM-Pivot'!T592</f>
        <v>3</v>
      </c>
      <c r="L606" s="68">
        <f>'RFM-Pivot'!U592</f>
        <v>3</v>
      </c>
      <c r="M606" s="64" t="str">
        <f>'RFM-Pivot'!V592</f>
        <v>At Risk Customers</v>
      </c>
    </row>
    <row r="607" spans="10:13" x14ac:dyDescent="0.25">
      <c r="J607" s="66" t="str">
        <f>'RFM-Pivot'!S593</f>
        <v>C00934</v>
      </c>
      <c r="K607" s="67">
        <f>'RFM-Pivot'!T593</f>
        <v>4</v>
      </c>
      <c r="L607" s="68">
        <f>'RFM-Pivot'!U593</f>
        <v>4</v>
      </c>
      <c r="M607" s="64" t="str">
        <f>'RFM-Pivot'!V593</f>
        <v>Loyal or Potential Loyalists</v>
      </c>
    </row>
    <row r="608" spans="10:13" x14ac:dyDescent="0.25">
      <c r="J608" s="66" t="str">
        <f>'RFM-Pivot'!S594</f>
        <v>C00935</v>
      </c>
      <c r="K608" s="67">
        <f>'RFM-Pivot'!T594</f>
        <v>3</v>
      </c>
      <c r="L608" s="68">
        <f>'RFM-Pivot'!U594</f>
        <v>3</v>
      </c>
      <c r="M608" s="64" t="str">
        <f>'RFM-Pivot'!V594</f>
        <v>At Risk Customers</v>
      </c>
    </row>
    <row r="609" spans="10:13" x14ac:dyDescent="0.25">
      <c r="J609" s="66" t="str">
        <f>'RFM-Pivot'!S595</f>
        <v>C00936</v>
      </c>
      <c r="K609" s="67">
        <f>'RFM-Pivot'!T595</f>
        <v>4.333333333333333</v>
      </c>
      <c r="L609" s="68">
        <f>'RFM-Pivot'!U595</f>
        <v>4.333333333333333</v>
      </c>
      <c r="M609" s="64" t="str">
        <f>'RFM-Pivot'!V595</f>
        <v>Champions</v>
      </c>
    </row>
    <row r="610" spans="10:13" x14ac:dyDescent="0.25">
      <c r="J610" s="66" t="str">
        <f>'RFM-Pivot'!S596</f>
        <v>C00937</v>
      </c>
      <c r="K610" s="67">
        <f>'RFM-Pivot'!T596</f>
        <v>4.666666666666667</v>
      </c>
      <c r="L610" s="68">
        <f>'RFM-Pivot'!U596</f>
        <v>4.666666666666667</v>
      </c>
      <c r="M610" s="64" t="str">
        <f>'RFM-Pivot'!V596</f>
        <v>Champions</v>
      </c>
    </row>
    <row r="611" spans="10:13" x14ac:dyDescent="0.25">
      <c r="J611" s="66" t="str">
        <f>'RFM-Pivot'!S597</f>
        <v>C00938</v>
      </c>
      <c r="K611" s="67">
        <f>'RFM-Pivot'!T597</f>
        <v>2.6666666666666665</v>
      </c>
      <c r="L611" s="68">
        <f>'RFM-Pivot'!U597</f>
        <v>2.6666666666666665</v>
      </c>
      <c r="M611" s="64" t="str">
        <f>'RFM-Pivot'!V597</f>
        <v>At Risk Customers</v>
      </c>
    </row>
    <row r="612" spans="10:13" x14ac:dyDescent="0.25">
      <c r="J612" s="66" t="str">
        <f>'RFM-Pivot'!S598</f>
        <v>C00942</v>
      </c>
      <c r="K612" s="67">
        <f>'RFM-Pivot'!T598</f>
        <v>4.333333333333333</v>
      </c>
      <c r="L612" s="68">
        <f>'RFM-Pivot'!U598</f>
        <v>4.333333333333333</v>
      </c>
      <c r="M612" s="64" t="str">
        <f>'RFM-Pivot'!V598</f>
        <v>Champions</v>
      </c>
    </row>
    <row r="613" spans="10:13" x14ac:dyDescent="0.25">
      <c r="J613" s="66" t="str">
        <f>'RFM-Pivot'!S599</f>
        <v>C00943</v>
      </c>
      <c r="K613" s="67">
        <f>'RFM-Pivot'!T599</f>
        <v>3.3333333333333335</v>
      </c>
      <c r="L613" s="68">
        <f>'RFM-Pivot'!U599</f>
        <v>3.3333333333333335</v>
      </c>
      <c r="M613" s="64" t="str">
        <f>'RFM-Pivot'!V599</f>
        <v>Loyal or Potential Loyalists</v>
      </c>
    </row>
    <row r="614" spans="10:13" x14ac:dyDescent="0.25">
      <c r="J614" s="66" t="str">
        <f>'RFM-Pivot'!S600</f>
        <v>C00944</v>
      </c>
      <c r="K614" s="67">
        <f>'RFM-Pivot'!T600</f>
        <v>2.3333333333333335</v>
      </c>
      <c r="L614" s="68">
        <f>'RFM-Pivot'!U600</f>
        <v>2.3333333333333335</v>
      </c>
      <c r="M614" s="64" t="str">
        <f>'RFM-Pivot'!V600</f>
        <v>At Risk Customers</v>
      </c>
    </row>
    <row r="615" spans="10:13" x14ac:dyDescent="0.25">
      <c r="J615" s="66" t="str">
        <f>'RFM-Pivot'!S601</f>
        <v>C00947</v>
      </c>
      <c r="K615" s="67">
        <f>'RFM-Pivot'!T601</f>
        <v>2.3333333333333335</v>
      </c>
      <c r="L615" s="68">
        <f>'RFM-Pivot'!U601</f>
        <v>2.3333333333333335</v>
      </c>
      <c r="M615" s="64" t="str">
        <f>'RFM-Pivot'!V601</f>
        <v>At Risk Customers</v>
      </c>
    </row>
    <row r="616" spans="10:13" x14ac:dyDescent="0.25">
      <c r="J616" s="66" t="str">
        <f>'RFM-Pivot'!S602</f>
        <v>C00948</v>
      </c>
      <c r="K616" s="67">
        <f>'RFM-Pivot'!T602</f>
        <v>5</v>
      </c>
      <c r="L616" s="68">
        <f>'RFM-Pivot'!U602</f>
        <v>5</v>
      </c>
      <c r="M616" s="64" t="str">
        <f>'RFM-Pivot'!V602</f>
        <v>Champions</v>
      </c>
    </row>
    <row r="617" spans="10:13" x14ac:dyDescent="0.25">
      <c r="J617" s="66" t="str">
        <f>'RFM-Pivot'!S603</f>
        <v>C00949</v>
      </c>
      <c r="K617" s="67">
        <f>'RFM-Pivot'!T603</f>
        <v>2</v>
      </c>
      <c r="L617" s="68">
        <f>'RFM-Pivot'!U603</f>
        <v>2</v>
      </c>
      <c r="M617" s="64" t="str">
        <f>'RFM-Pivot'!V603</f>
        <v>Lost Customers</v>
      </c>
    </row>
    <row r="618" spans="10:13" x14ac:dyDescent="0.25">
      <c r="J618" s="66" t="str">
        <f>'RFM-Pivot'!S604</f>
        <v>C00953</v>
      </c>
      <c r="K618" s="67">
        <f>'RFM-Pivot'!T604</f>
        <v>3.3333333333333335</v>
      </c>
      <c r="L618" s="68">
        <f>'RFM-Pivot'!U604</f>
        <v>3.3333333333333335</v>
      </c>
      <c r="M618" s="64" t="str">
        <f>'RFM-Pivot'!V604</f>
        <v>Loyal or Potential Loyalists</v>
      </c>
    </row>
    <row r="619" spans="10:13" x14ac:dyDescent="0.25">
      <c r="J619" s="66" t="str">
        <f>'RFM-Pivot'!S605</f>
        <v>C00954</v>
      </c>
      <c r="K619" s="67">
        <f>'RFM-Pivot'!T605</f>
        <v>3</v>
      </c>
      <c r="L619" s="68">
        <f>'RFM-Pivot'!U605</f>
        <v>3</v>
      </c>
      <c r="M619" s="64" t="str">
        <f>'RFM-Pivot'!V605</f>
        <v>At Risk Customers</v>
      </c>
    </row>
    <row r="620" spans="10:13" x14ac:dyDescent="0.25">
      <c r="J620" s="66" t="str">
        <f>'RFM-Pivot'!S606</f>
        <v>C00955</v>
      </c>
      <c r="K620" s="67">
        <f>'RFM-Pivot'!T606</f>
        <v>4.333333333333333</v>
      </c>
      <c r="L620" s="68">
        <f>'RFM-Pivot'!U606</f>
        <v>4.333333333333333</v>
      </c>
      <c r="M620" s="64" t="str">
        <f>'RFM-Pivot'!V606</f>
        <v>Champions</v>
      </c>
    </row>
    <row r="621" spans="10:13" x14ac:dyDescent="0.25">
      <c r="J621" s="66" t="str">
        <f>'RFM-Pivot'!S607</f>
        <v>C00956</v>
      </c>
      <c r="K621" s="67">
        <f>'RFM-Pivot'!T607</f>
        <v>2.6666666666666665</v>
      </c>
      <c r="L621" s="68">
        <f>'RFM-Pivot'!U607</f>
        <v>2.6666666666666665</v>
      </c>
      <c r="M621" s="64" t="str">
        <f>'RFM-Pivot'!V607</f>
        <v>At Risk Customers</v>
      </c>
    </row>
    <row r="622" spans="10:13" x14ac:dyDescent="0.25">
      <c r="J622" s="66" t="str">
        <f>'RFM-Pivot'!S608</f>
        <v>C00957</v>
      </c>
      <c r="K622" s="67">
        <f>'RFM-Pivot'!T608</f>
        <v>4.333333333333333</v>
      </c>
      <c r="L622" s="68">
        <f>'RFM-Pivot'!U608</f>
        <v>4.333333333333333</v>
      </c>
      <c r="M622" s="64" t="str">
        <f>'RFM-Pivot'!V608</f>
        <v>Champions</v>
      </c>
    </row>
    <row r="623" spans="10:13" x14ac:dyDescent="0.25">
      <c r="J623" s="66" t="str">
        <f>'RFM-Pivot'!S609</f>
        <v>C00961</v>
      </c>
      <c r="K623" s="67">
        <f>'RFM-Pivot'!T609</f>
        <v>5</v>
      </c>
      <c r="L623" s="68">
        <f>'RFM-Pivot'!U609</f>
        <v>5</v>
      </c>
      <c r="M623" s="64" t="str">
        <f>'RFM-Pivot'!V609</f>
        <v>Champions</v>
      </c>
    </row>
    <row r="624" spans="10:13" x14ac:dyDescent="0.25">
      <c r="J624" s="66" t="str">
        <f>'RFM-Pivot'!S610</f>
        <v>C00963</v>
      </c>
      <c r="K624" s="67">
        <f>'RFM-Pivot'!T610</f>
        <v>1.6666666666666667</v>
      </c>
      <c r="L624" s="68">
        <f>'RFM-Pivot'!U610</f>
        <v>1.6666666666666667</v>
      </c>
      <c r="M624" s="64" t="str">
        <f>'RFM-Pivot'!V610</f>
        <v>Lost Customers</v>
      </c>
    </row>
    <row r="625" spans="10:13" x14ac:dyDescent="0.25">
      <c r="J625" s="66" t="str">
        <f>'RFM-Pivot'!S611</f>
        <v>C00964</v>
      </c>
      <c r="K625" s="67">
        <f>'RFM-Pivot'!T611</f>
        <v>2.3333333333333335</v>
      </c>
      <c r="L625" s="68">
        <f>'RFM-Pivot'!U611</f>
        <v>2.3333333333333335</v>
      </c>
      <c r="M625" s="64" t="str">
        <f>'RFM-Pivot'!V611</f>
        <v>At Risk Customers</v>
      </c>
    </row>
    <row r="626" spans="10:13" x14ac:dyDescent="0.25">
      <c r="J626" s="66" t="str">
        <f>'RFM-Pivot'!S612</f>
        <v>C00965</v>
      </c>
      <c r="K626" s="67">
        <f>'RFM-Pivot'!T612</f>
        <v>3.3333333333333335</v>
      </c>
      <c r="L626" s="68">
        <f>'RFM-Pivot'!U612</f>
        <v>3.3333333333333335</v>
      </c>
      <c r="M626" s="64" t="str">
        <f>'RFM-Pivot'!V612</f>
        <v>Loyal or Potential Loyalists</v>
      </c>
    </row>
    <row r="627" spans="10:13" x14ac:dyDescent="0.25">
      <c r="J627" s="66" t="str">
        <f>'RFM-Pivot'!S613</f>
        <v>C00966</v>
      </c>
      <c r="K627" s="67">
        <f>'RFM-Pivot'!T613</f>
        <v>2.3333333333333335</v>
      </c>
      <c r="L627" s="68">
        <f>'RFM-Pivot'!U613</f>
        <v>2.3333333333333335</v>
      </c>
      <c r="M627" s="64" t="str">
        <f>'RFM-Pivot'!V613</f>
        <v>At Risk Customers</v>
      </c>
    </row>
    <row r="628" spans="10:13" x14ac:dyDescent="0.25">
      <c r="J628" s="66" t="str">
        <f>'RFM-Pivot'!S614</f>
        <v>C00971</v>
      </c>
      <c r="K628" s="67">
        <f>'RFM-Pivot'!T614</f>
        <v>2.3333333333333335</v>
      </c>
      <c r="L628" s="68">
        <f>'RFM-Pivot'!U614</f>
        <v>2.3333333333333335</v>
      </c>
      <c r="M628" s="64" t="str">
        <f>'RFM-Pivot'!V614</f>
        <v>At Risk Customers</v>
      </c>
    </row>
    <row r="629" spans="10:13" x14ac:dyDescent="0.25">
      <c r="J629" s="66" t="str">
        <f>'RFM-Pivot'!S615</f>
        <v>C00972</v>
      </c>
      <c r="K629" s="67">
        <f>'RFM-Pivot'!T615</f>
        <v>3.6666666666666665</v>
      </c>
      <c r="L629" s="68">
        <f>'RFM-Pivot'!U615</f>
        <v>3.6666666666666665</v>
      </c>
      <c r="M629" s="64" t="str">
        <f>'RFM-Pivot'!V615</f>
        <v>Loyal or Potential Loyalists</v>
      </c>
    </row>
    <row r="630" spans="10:13" x14ac:dyDescent="0.25">
      <c r="J630" s="66" t="str">
        <f>'RFM-Pivot'!S616</f>
        <v>C00974</v>
      </c>
      <c r="K630" s="67">
        <f>'RFM-Pivot'!T616</f>
        <v>3.6666666666666665</v>
      </c>
      <c r="L630" s="68">
        <f>'RFM-Pivot'!U616</f>
        <v>3.6666666666666665</v>
      </c>
      <c r="M630" s="64" t="str">
        <f>'RFM-Pivot'!V616</f>
        <v>Loyal or Potential Loyalists</v>
      </c>
    </row>
    <row r="631" spans="10:13" x14ac:dyDescent="0.25">
      <c r="J631" s="66" t="str">
        <f>'RFM-Pivot'!S617</f>
        <v>C00975</v>
      </c>
      <c r="K631" s="67">
        <f>'RFM-Pivot'!T617</f>
        <v>2.6666666666666665</v>
      </c>
      <c r="L631" s="68">
        <f>'RFM-Pivot'!U617</f>
        <v>2.6666666666666665</v>
      </c>
      <c r="M631" s="64" t="str">
        <f>'RFM-Pivot'!V617</f>
        <v>At Risk Customers</v>
      </c>
    </row>
    <row r="632" spans="10:13" x14ac:dyDescent="0.25">
      <c r="J632" s="66" t="str">
        <f>'RFM-Pivot'!S618</f>
        <v>C00976</v>
      </c>
      <c r="K632" s="67">
        <f>'RFM-Pivot'!T618</f>
        <v>3.3333333333333335</v>
      </c>
      <c r="L632" s="68">
        <f>'RFM-Pivot'!U618</f>
        <v>3.3333333333333335</v>
      </c>
      <c r="M632" s="64" t="str">
        <f>'RFM-Pivot'!V618</f>
        <v>Loyal or Potential Loyalists</v>
      </c>
    </row>
    <row r="633" spans="10:13" x14ac:dyDescent="0.25">
      <c r="J633" s="66" t="str">
        <f>'RFM-Pivot'!S619</f>
        <v>C00977</v>
      </c>
      <c r="K633" s="67">
        <f>'RFM-Pivot'!T619</f>
        <v>4.333333333333333</v>
      </c>
      <c r="L633" s="68">
        <f>'RFM-Pivot'!U619</f>
        <v>4.333333333333333</v>
      </c>
      <c r="M633" s="64" t="str">
        <f>'RFM-Pivot'!V619</f>
        <v>Champions</v>
      </c>
    </row>
    <row r="634" spans="10:13" x14ac:dyDescent="0.25">
      <c r="J634" s="66" t="str">
        <f>'RFM-Pivot'!S620</f>
        <v>C00978</v>
      </c>
      <c r="K634" s="67">
        <f>'RFM-Pivot'!T620</f>
        <v>3.6666666666666665</v>
      </c>
      <c r="L634" s="68">
        <f>'RFM-Pivot'!U620</f>
        <v>3.6666666666666665</v>
      </c>
      <c r="M634" s="64" t="str">
        <f>'RFM-Pivot'!V620</f>
        <v>Loyal or Potential Loyalists</v>
      </c>
    </row>
    <row r="635" spans="10:13" x14ac:dyDescent="0.25">
      <c r="J635" s="66" t="str">
        <f>'RFM-Pivot'!S621</f>
        <v>C00979</v>
      </c>
      <c r="K635" s="67">
        <f>'RFM-Pivot'!T621</f>
        <v>2.3333333333333335</v>
      </c>
      <c r="L635" s="68">
        <f>'RFM-Pivot'!U621</f>
        <v>2.3333333333333335</v>
      </c>
      <c r="M635" s="64" t="str">
        <f>'RFM-Pivot'!V621</f>
        <v>At Risk Customers</v>
      </c>
    </row>
    <row r="636" spans="10:13" x14ac:dyDescent="0.25">
      <c r="J636" s="66" t="str">
        <f>'RFM-Pivot'!S622</f>
        <v>C00980</v>
      </c>
      <c r="K636" s="67">
        <f>'RFM-Pivot'!T622</f>
        <v>3.3333333333333335</v>
      </c>
      <c r="L636" s="68">
        <f>'RFM-Pivot'!U622</f>
        <v>3.3333333333333335</v>
      </c>
      <c r="M636" s="64" t="str">
        <f>'RFM-Pivot'!V622</f>
        <v>Loyal or Potential Loyalists</v>
      </c>
    </row>
    <row r="637" spans="10:13" x14ac:dyDescent="0.25">
      <c r="J637" s="66" t="str">
        <f>'RFM-Pivot'!S623</f>
        <v>C00981</v>
      </c>
      <c r="K637" s="67">
        <f>'RFM-Pivot'!T623</f>
        <v>2</v>
      </c>
      <c r="L637" s="68">
        <f>'RFM-Pivot'!U623</f>
        <v>2</v>
      </c>
      <c r="M637" s="64" t="str">
        <f>'RFM-Pivot'!V623</f>
        <v>Lost Customers</v>
      </c>
    </row>
    <row r="638" spans="10:13" x14ac:dyDescent="0.25">
      <c r="J638" s="66" t="str">
        <f>'RFM-Pivot'!S624</f>
        <v>C00982</v>
      </c>
      <c r="K638" s="67">
        <f>'RFM-Pivot'!T624</f>
        <v>2.6666666666666665</v>
      </c>
      <c r="L638" s="68">
        <f>'RFM-Pivot'!U624</f>
        <v>2.6666666666666665</v>
      </c>
      <c r="M638" s="64" t="str">
        <f>'RFM-Pivot'!V624</f>
        <v>At Risk Customers</v>
      </c>
    </row>
    <row r="639" spans="10:13" x14ac:dyDescent="0.25">
      <c r="J639" s="66" t="str">
        <f>'RFM-Pivot'!S625</f>
        <v>C00983</v>
      </c>
      <c r="K639" s="67">
        <f>'RFM-Pivot'!T625</f>
        <v>2.3333333333333335</v>
      </c>
      <c r="L639" s="68">
        <f>'RFM-Pivot'!U625</f>
        <v>2.3333333333333335</v>
      </c>
      <c r="M639" s="64" t="str">
        <f>'RFM-Pivot'!V625</f>
        <v>At Risk Customers</v>
      </c>
    </row>
    <row r="640" spans="10:13" x14ac:dyDescent="0.25">
      <c r="J640" s="66" t="str">
        <f>'RFM-Pivot'!S626</f>
        <v>C00984</v>
      </c>
      <c r="K640" s="67">
        <f>'RFM-Pivot'!T626</f>
        <v>1.6666666666666667</v>
      </c>
      <c r="L640" s="68">
        <f>'RFM-Pivot'!U626</f>
        <v>1.6666666666666667</v>
      </c>
      <c r="M640" s="64" t="str">
        <f>'RFM-Pivot'!V626</f>
        <v>Lost Customers</v>
      </c>
    </row>
    <row r="641" spans="10:13" x14ac:dyDescent="0.25">
      <c r="J641" s="66" t="str">
        <f>'RFM-Pivot'!S627</f>
        <v>C00985</v>
      </c>
      <c r="K641" s="67">
        <f>'RFM-Pivot'!T627</f>
        <v>4</v>
      </c>
      <c r="L641" s="68">
        <f>'RFM-Pivot'!U627</f>
        <v>4</v>
      </c>
      <c r="M641" s="64" t="str">
        <f>'RFM-Pivot'!V627</f>
        <v>Loyal or Potential Loyalists</v>
      </c>
    </row>
    <row r="642" spans="10:13" x14ac:dyDescent="0.25">
      <c r="J642" s="66" t="str">
        <f>'RFM-Pivot'!S628</f>
        <v>C00987</v>
      </c>
      <c r="K642" s="67">
        <f>'RFM-Pivot'!T628</f>
        <v>3.3333333333333335</v>
      </c>
      <c r="L642" s="68">
        <f>'RFM-Pivot'!U628</f>
        <v>3.3333333333333335</v>
      </c>
      <c r="M642" s="64" t="str">
        <f>'RFM-Pivot'!V628</f>
        <v>Loyal or Potential Loyalists</v>
      </c>
    </row>
    <row r="643" spans="10:13" x14ac:dyDescent="0.25">
      <c r="J643" s="66" t="str">
        <f>'RFM-Pivot'!S629</f>
        <v>C00988</v>
      </c>
      <c r="K643" s="67">
        <f>'RFM-Pivot'!T629</f>
        <v>4.666666666666667</v>
      </c>
      <c r="L643" s="68">
        <f>'RFM-Pivot'!U629</f>
        <v>4.666666666666667</v>
      </c>
      <c r="M643" s="64" t="str">
        <f>'RFM-Pivot'!V629</f>
        <v>Champions</v>
      </c>
    </row>
    <row r="644" spans="10:13" x14ac:dyDescent="0.25">
      <c r="J644" s="66" t="str">
        <f>'RFM-Pivot'!S630</f>
        <v>C00990</v>
      </c>
      <c r="K644" s="67">
        <f>'RFM-Pivot'!T630</f>
        <v>2</v>
      </c>
      <c r="L644" s="68">
        <f>'RFM-Pivot'!U630</f>
        <v>2</v>
      </c>
      <c r="M644" s="64" t="str">
        <f>'RFM-Pivot'!V630</f>
        <v>Lost Customers</v>
      </c>
    </row>
    <row r="645" spans="10:13" x14ac:dyDescent="0.25">
      <c r="J645" s="66" t="str">
        <f>'RFM-Pivot'!S631</f>
        <v>C00991</v>
      </c>
      <c r="K645" s="67">
        <f>'RFM-Pivot'!T631</f>
        <v>2.3333333333333335</v>
      </c>
      <c r="L645" s="68">
        <f>'RFM-Pivot'!U631</f>
        <v>2.3333333333333335</v>
      </c>
      <c r="M645" s="64" t="str">
        <f>'RFM-Pivot'!V631</f>
        <v>At Risk Customers</v>
      </c>
    </row>
    <row r="646" spans="10:13" x14ac:dyDescent="0.25">
      <c r="J646" s="66" t="str">
        <f>'RFM-Pivot'!S632</f>
        <v>C00992</v>
      </c>
      <c r="K646" s="67">
        <f>'RFM-Pivot'!T632</f>
        <v>3.3333333333333335</v>
      </c>
      <c r="L646" s="68">
        <f>'RFM-Pivot'!U632</f>
        <v>3.3333333333333335</v>
      </c>
      <c r="M646" s="64" t="str">
        <f>'RFM-Pivot'!V632</f>
        <v>Loyal or Potential Loyalists</v>
      </c>
    </row>
    <row r="647" spans="10:13" x14ac:dyDescent="0.25">
      <c r="J647" s="66" t="str">
        <f>'RFM-Pivot'!S633</f>
        <v>C00993</v>
      </c>
      <c r="K647" s="67">
        <f>'RFM-Pivot'!T633</f>
        <v>4.333333333333333</v>
      </c>
      <c r="L647" s="68">
        <f>'RFM-Pivot'!U633</f>
        <v>4.333333333333333</v>
      </c>
      <c r="M647" s="64" t="str">
        <f>'RFM-Pivot'!V633</f>
        <v>Champions</v>
      </c>
    </row>
    <row r="648" spans="10:13" x14ac:dyDescent="0.25">
      <c r="J648" s="66" t="str">
        <f>'RFM-Pivot'!S634</f>
        <v>C00995</v>
      </c>
      <c r="K648" s="67">
        <f>'RFM-Pivot'!T634</f>
        <v>4</v>
      </c>
      <c r="L648" s="68">
        <f>'RFM-Pivot'!U634</f>
        <v>4</v>
      </c>
      <c r="M648" s="64" t="str">
        <f>'RFM-Pivot'!V634</f>
        <v>Loyal or Potential Loyalists</v>
      </c>
    </row>
    <row r="649" spans="10:13" x14ac:dyDescent="0.25">
      <c r="J649" s="66" t="str">
        <f>'RFM-Pivot'!S635</f>
        <v>C00996</v>
      </c>
      <c r="K649" s="67">
        <f>'RFM-Pivot'!T635</f>
        <v>2.6666666666666665</v>
      </c>
      <c r="L649" s="68">
        <f>'RFM-Pivot'!U635</f>
        <v>2.6666666666666665</v>
      </c>
      <c r="M649" s="64" t="str">
        <f>'RFM-Pivot'!V635</f>
        <v>At Risk Customers</v>
      </c>
    </row>
    <row r="650" spans="10:13" x14ac:dyDescent="0.25">
      <c r="J650" s="66" t="str">
        <f>'RFM-Pivot'!S636</f>
        <v>C00998</v>
      </c>
      <c r="K650" s="67">
        <f>'RFM-Pivot'!T636</f>
        <v>2.3333333333333335</v>
      </c>
      <c r="L650" s="68">
        <f>'RFM-Pivot'!U636</f>
        <v>2.3333333333333335</v>
      </c>
      <c r="M650" s="64" t="str">
        <f>'RFM-Pivot'!V636</f>
        <v>At Risk Customers</v>
      </c>
    </row>
    <row r="651" spans="10:13" x14ac:dyDescent="0.25">
      <c r="J651" s="66" t="str">
        <f>'RFM-Pivot'!S637</f>
        <v>C00999</v>
      </c>
      <c r="K651" s="67">
        <f>'RFM-Pivot'!T637</f>
        <v>1.6666666666666667</v>
      </c>
      <c r="L651" s="68">
        <f>'RFM-Pivot'!U637</f>
        <v>1.6666666666666667</v>
      </c>
      <c r="M651" s="64" t="str">
        <f>'RFM-Pivot'!V637</f>
        <v>Lost Customers</v>
      </c>
    </row>
    <row r="652" spans="10:13" x14ac:dyDescent="0.25">
      <c r="J652" s="66" t="str">
        <f>'RFM-Pivot'!S638</f>
        <v>C01000</v>
      </c>
      <c r="K652" s="67">
        <f>'RFM-Pivot'!T638</f>
        <v>5</v>
      </c>
      <c r="L652" s="68">
        <f>'RFM-Pivot'!U638</f>
        <v>5</v>
      </c>
      <c r="M652" s="64" t="str">
        <f>'RFM-Pivot'!V638</f>
        <v>Champions</v>
      </c>
    </row>
    <row r="653" spans="10:13" x14ac:dyDescent="0.25">
      <c r="J653" s="66" t="str">
        <f>'RFM-Pivot'!S639</f>
        <v>C01001</v>
      </c>
      <c r="K653" s="67">
        <f>'RFM-Pivot'!T639</f>
        <v>3</v>
      </c>
      <c r="L653" s="68">
        <f>'RFM-Pivot'!U639</f>
        <v>3</v>
      </c>
      <c r="M653" s="64" t="str">
        <f>'RFM-Pivot'!V639</f>
        <v>At Risk Customers</v>
      </c>
    </row>
    <row r="654" spans="10:13" x14ac:dyDescent="0.25">
      <c r="J654" s="66" t="str">
        <f>'RFM-Pivot'!S640</f>
        <v>C01007</v>
      </c>
      <c r="K654" s="67">
        <f>'RFM-Pivot'!T640</f>
        <v>2.3333333333333335</v>
      </c>
      <c r="L654" s="68">
        <f>'RFM-Pivot'!U640</f>
        <v>2.3333333333333335</v>
      </c>
      <c r="M654" s="64" t="str">
        <f>'RFM-Pivot'!V640</f>
        <v>At Risk Customers</v>
      </c>
    </row>
    <row r="655" spans="10:13" x14ac:dyDescent="0.25">
      <c r="J655" s="66" t="str">
        <f>'RFM-Pivot'!S641</f>
        <v>C01008</v>
      </c>
      <c r="K655" s="67">
        <f>'RFM-Pivot'!T641</f>
        <v>3</v>
      </c>
      <c r="L655" s="68">
        <f>'RFM-Pivot'!U641</f>
        <v>3</v>
      </c>
      <c r="M655" s="64" t="str">
        <f>'RFM-Pivot'!V641</f>
        <v>At Risk Customers</v>
      </c>
    </row>
    <row r="656" spans="10:13" x14ac:dyDescent="0.25">
      <c r="J656" s="66" t="str">
        <f>'RFM-Pivot'!S642</f>
        <v>C01010</v>
      </c>
      <c r="K656" s="67">
        <f>'RFM-Pivot'!T642</f>
        <v>5</v>
      </c>
      <c r="L656" s="68">
        <f>'RFM-Pivot'!U642</f>
        <v>5</v>
      </c>
      <c r="M656" s="64" t="str">
        <f>'RFM-Pivot'!V642</f>
        <v>Champions</v>
      </c>
    </row>
    <row r="657" spans="10:13" x14ac:dyDescent="0.25">
      <c r="J657" s="66" t="str">
        <f>'RFM-Pivot'!S643</f>
        <v>C01011</v>
      </c>
      <c r="K657" s="67">
        <f>'RFM-Pivot'!T643</f>
        <v>5</v>
      </c>
      <c r="L657" s="68">
        <f>'RFM-Pivot'!U643</f>
        <v>5</v>
      </c>
      <c r="M657" s="64" t="str">
        <f>'RFM-Pivot'!V643</f>
        <v>Champions</v>
      </c>
    </row>
    <row r="658" spans="10:13" x14ac:dyDescent="0.25">
      <c r="J658" s="66" t="str">
        <f>'RFM-Pivot'!S644</f>
        <v>C01012</v>
      </c>
      <c r="K658" s="67">
        <f>'RFM-Pivot'!T644</f>
        <v>2</v>
      </c>
      <c r="L658" s="68">
        <f>'RFM-Pivot'!U644</f>
        <v>2</v>
      </c>
      <c r="M658" s="64" t="str">
        <f>'RFM-Pivot'!V644</f>
        <v>Lost Customers</v>
      </c>
    </row>
    <row r="659" spans="10:13" x14ac:dyDescent="0.25">
      <c r="J659" s="66" t="str">
        <f>'RFM-Pivot'!S645</f>
        <v>C01013</v>
      </c>
      <c r="K659" s="67">
        <f>'RFM-Pivot'!T645</f>
        <v>4</v>
      </c>
      <c r="L659" s="68">
        <f>'RFM-Pivot'!U645</f>
        <v>4</v>
      </c>
      <c r="M659" s="64" t="str">
        <f>'RFM-Pivot'!V645</f>
        <v>Loyal or Potential Loyalists</v>
      </c>
    </row>
    <row r="660" spans="10:13" x14ac:dyDescent="0.25">
      <c r="J660" s="66" t="str">
        <f>'RFM-Pivot'!S646</f>
        <v>C01014</v>
      </c>
      <c r="K660" s="67">
        <f>'RFM-Pivot'!T646</f>
        <v>3.3333333333333335</v>
      </c>
      <c r="L660" s="68">
        <f>'RFM-Pivot'!U646</f>
        <v>3.3333333333333335</v>
      </c>
      <c r="M660" s="64" t="str">
        <f>'RFM-Pivot'!V646</f>
        <v>Loyal or Potential Loyalists</v>
      </c>
    </row>
    <row r="661" spans="10:13" x14ac:dyDescent="0.25">
      <c r="J661" s="66" t="str">
        <f>'RFM-Pivot'!S647</f>
        <v>C01015</v>
      </c>
      <c r="K661" s="67">
        <f>'RFM-Pivot'!T647</f>
        <v>2</v>
      </c>
      <c r="L661" s="68">
        <f>'RFM-Pivot'!U647</f>
        <v>2</v>
      </c>
      <c r="M661" s="64" t="str">
        <f>'RFM-Pivot'!V647</f>
        <v>Lost Customers</v>
      </c>
    </row>
    <row r="662" spans="10:13" x14ac:dyDescent="0.25">
      <c r="J662" s="66" t="str">
        <f>'RFM-Pivot'!S648</f>
        <v>C01017</v>
      </c>
      <c r="K662" s="67">
        <f>'RFM-Pivot'!T648</f>
        <v>3.3333333333333335</v>
      </c>
      <c r="L662" s="68">
        <f>'RFM-Pivot'!U648</f>
        <v>3.3333333333333335</v>
      </c>
      <c r="M662" s="64" t="str">
        <f>'RFM-Pivot'!V648</f>
        <v>Loyal or Potential Loyalists</v>
      </c>
    </row>
    <row r="663" spans="10:13" x14ac:dyDescent="0.25">
      <c r="J663" s="66" t="str">
        <f>'RFM-Pivot'!S649</f>
        <v>C01019</v>
      </c>
      <c r="K663" s="67">
        <f>'RFM-Pivot'!T649</f>
        <v>2.6666666666666665</v>
      </c>
      <c r="L663" s="68">
        <f>'RFM-Pivot'!U649</f>
        <v>2.6666666666666665</v>
      </c>
      <c r="M663" s="64" t="str">
        <f>'RFM-Pivot'!V649</f>
        <v>At Risk Customers</v>
      </c>
    </row>
    <row r="664" spans="10:13" x14ac:dyDescent="0.25">
      <c r="J664" s="66" t="str">
        <f>'RFM-Pivot'!S650</f>
        <v>C01020</v>
      </c>
      <c r="K664" s="67">
        <f>'RFM-Pivot'!T650</f>
        <v>2.3333333333333335</v>
      </c>
      <c r="L664" s="68">
        <f>'RFM-Pivot'!U650</f>
        <v>2.3333333333333335</v>
      </c>
      <c r="M664" s="64" t="str">
        <f>'RFM-Pivot'!V650</f>
        <v>At Risk Customers</v>
      </c>
    </row>
    <row r="665" spans="10:13" x14ac:dyDescent="0.25">
      <c r="J665" s="66" t="str">
        <f>'RFM-Pivot'!S651</f>
        <v>C01021</v>
      </c>
      <c r="K665" s="67">
        <f>'RFM-Pivot'!T651</f>
        <v>2</v>
      </c>
      <c r="L665" s="68">
        <f>'RFM-Pivot'!U651</f>
        <v>2</v>
      </c>
      <c r="M665" s="64" t="str">
        <f>'RFM-Pivot'!V651</f>
        <v>Lost Customers</v>
      </c>
    </row>
    <row r="666" spans="10:13" x14ac:dyDescent="0.25">
      <c r="J666" s="66" t="str">
        <f>'RFM-Pivot'!S652</f>
        <v>C01022</v>
      </c>
      <c r="K666" s="67">
        <f>'RFM-Pivot'!T652</f>
        <v>3.3333333333333335</v>
      </c>
      <c r="L666" s="68">
        <f>'RFM-Pivot'!U652</f>
        <v>3.3333333333333335</v>
      </c>
      <c r="M666" s="64" t="str">
        <f>'RFM-Pivot'!V652</f>
        <v>Loyal or Potential Loyalists</v>
      </c>
    </row>
    <row r="667" spans="10:13" x14ac:dyDescent="0.25">
      <c r="J667" s="66" t="str">
        <f>'RFM-Pivot'!S653</f>
        <v>C01024</v>
      </c>
      <c r="K667" s="67">
        <f>'RFM-Pivot'!T653</f>
        <v>3.3333333333333335</v>
      </c>
      <c r="L667" s="68">
        <f>'RFM-Pivot'!U653</f>
        <v>3.3333333333333335</v>
      </c>
      <c r="M667" s="64" t="str">
        <f>'RFM-Pivot'!V653</f>
        <v>Loyal or Potential Loyalists</v>
      </c>
    </row>
    <row r="668" spans="10:13" x14ac:dyDescent="0.25">
      <c r="J668" s="66" t="str">
        <f>'RFM-Pivot'!S654</f>
        <v>C01025</v>
      </c>
      <c r="K668" s="67">
        <f>'RFM-Pivot'!T654</f>
        <v>4</v>
      </c>
      <c r="L668" s="68">
        <f>'RFM-Pivot'!U654</f>
        <v>4</v>
      </c>
      <c r="M668" s="64" t="str">
        <f>'RFM-Pivot'!V654</f>
        <v>Loyal or Potential Loyalists</v>
      </c>
    </row>
    <row r="669" spans="10:13" x14ac:dyDescent="0.25">
      <c r="J669" s="66" t="str">
        <f>'RFM-Pivot'!S655</f>
        <v>C01031</v>
      </c>
      <c r="K669" s="67">
        <f>'RFM-Pivot'!T655</f>
        <v>4.666666666666667</v>
      </c>
      <c r="L669" s="68">
        <f>'RFM-Pivot'!U655</f>
        <v>4.666666666666667</v>
      </c>
      <c r="M669" s="64" t="str">
        <f>'RFM-Pivot'!V655</f>
        <v>Champions</v>
      </c>
    </row>
    <row r="670" spans="10:13" x14ac:dyDescent="0.25">
      <c r="J670" s="66" t="str">
        <f>'RFM-Pivot'!S656</f>
        <v>C01033</v>
      </c>
      <c r="K670" s="67">
        <f>'RFM-Pivot'!T656</f>
        <v>2.6666666666666665</v>
      </c>
      <c r="L670" s="68">
        <f>'RFM-Pivot'!U656</f>
        <v>2.6666666666666665</v>
      </c>
      <c r="M670" s="64" t="str">
        <f>'RFM-Pivot'!V656</f>
        <v>At Risk Customers</v>
      </c>
    </row>
    <row r="671" spans="10:13" x14ac:dyDescent="0.25">
      <c r="J671" s="66" t="str">
        <f>'RFM-Pivot'!S657</f>
        <v>C01034</v>
      </c>
      <c r="K671" s="67">
        <f>'RFM-Pivot'!T657</f>
        <v>3.3333333333333335</v>
      </c>
      <c r="L671" s="68">
        <f>'RFM-Pivot'!U657</f>
        <v>3.3333333333333335</v>
      </c>
      <c r="M671" s="64" t="str">
        <f>'RFM-Pivot'!V657</f>
        <v>Loyal or Potential Loyalists</v>
      </c>
    </row>
    <row r="672" spans="10:13" x14ac:dyDescent="0.25">
      <c r="J672" s="66" t="str">
        <f>'RFM-Pivot'!S658</f>
        <v>C01035</v>
      </c>
      <c r="K672" s="67">
        <f>'RFM-Pivot'!T658</f>
        <v>1.6666666666666667</v>
      </c>
      <c r="L672" s="68">
        <f>'RFM-Pivot'!U658</f>
        <v>1.6666666666666667</v>
      </c>
      <c r="M672" s="64" t="str">
        <f>'RFM-Pivot'!V658</f>
        <v>Lost Customers</v>
      </c>
    </row>
    <row r="673" spans="10:13" x14ac:dyDescent="0.25">
      <c r="J673" s="66" t="str">
        <f>'RFM-Pivot'!S659</f>
        <v>C01036</v>
      </c>
      <c r="K673" s="67">
        <f>'RFM-Pivot'!T659</f>
        <v>4.666666666666667</v>
      </c>
      <c r="L673" s="68">
        <f>'RFM-Pivot'!U659</f>
        <v>4.666666666666667</v>
      </c>
      <c r="M673" s="64" t="str">
        <f>'RFM-Pivot'!V659</f>
        <v>Champions</v>
      </c>
    </row>
    <row r="674" spans="10:13" x14ac:dyDescent="0.25">
      <c r="J674" s="66" t="str">
        <f>'RFM-Pivot'!S660</f>
        <v>C01037</v>
      </c>
      <c r="K674" s="67">
        <f>'RFM-Pivot'!T660</f>
        <v>3.6666666666666665</v>
      </c>
      <c r="L674" s="68">
        <f>'RFM-Pivot'!U660</f>
        <v>3.6666666666666665</v>
      </c>
      <c r="M674" s="64" t="str">
        <f>'RFM-Pivot'!V660</f>
        <v>Loyal or Potential Loyalists</v>
      </c>
    </row>
    <row r="675" spans="10:13" x14ac:dyDescent="0.25">
      <c r="J675" s="66" t="str">
        <f>'RFM-Pivot'!S661</f>
        <v>C01038</v>
      </c>
      <c r="K675" s="67">
        <f>'RFM-Pivot'!T661</f>
        <v>5</v>
      </c>
      <c r="L675" s="68">
        <f>'RFM-Pivot'!U661</f>
        <v>5</v>
      </c>
      <c r="M675" s="64" t="str">
        <f>'RFM-Pivot'!V661</f>
        <v>Champions</v>
      </c>
    </row>
    <row r="676" spans="10:13" x14ac:dyDescent="0.25">
      <c r="J676" s="66" t="str">
        <f>'RFM-Pivot'!S662</f>
        <v>C01039</v>
      </c>
      <c r="K676" s="67">
        <f>'RFM-Pivot'!T662</f>
        <v>2.6666666666666665</v>
      </c>
      <c r="L676" s="68">
        <f>'RFM-Pivot'!U662</f>
        <v>2.6666666666666665</v>
      </c>
      <c r="M676" s="64" t="str">
        <f>'RFM-Pivot'!V662</f>
        <v>At Risk Customers</v>
      </c>
    </row>
    <row r="677" spans="10:13" x14ac:dyDescent="0.25">
      <c r="J677" s="66" t="str">
        <f>'RFM-Pivot'!S663</f>
        <v>C01040</v>
      </c>
      <c r="K677" s="67">
        <f>'RFM-Pivot'!T663</f>
        <v>4</v>
      </c>
      <c r="L677" s="68">
        <f>'RFM-Pivot'!U663</f>
        <v>4</v>
      </c>
      <c r="M677" s="64" t="str">
        <f>'RFM-Pivot'!V663</f>
        <v>Loyal or Potential Loyalists</v>
      </c>
    </row>
    <row r="678" spans="10:13" x14ac:dyDescent="0.25">
      <c r="J678" s="66" t="str">
        <f>'RFM-Pivot'!S664</f>
        <v>C01041</v>
      </c>
      <c r="K678" s="67">
        <f>'RFM-Pivot'!T664</f>
        <v>3.6666666666666665</v>
      </c>
      <c r="L678" s="68">
        <f>'RFM-Pivot'!U664</f>
        <v>3.6666666666666665</v>
      </c>
      <c r="M678" s="64" t="str">
        <f>'RFM-Pivot'!V664</f>
        <v>Loyal or Potential Loyalists</v>
      </c>
    </row>
    <row r="679" spans="10:13" x14ac:dyDescent="0.25">
      <c r="J679" s="66" t="str">
        <f>'RFM-Pivot'!S665</f>
        <v>C01043</v>
      </c>
      <c r="K679" s="67">
        <f>'RFM-Pivot'!T665</f>
        <v>2.3333333333333335</v>
      </c>
      <c r="L679" s="68">
        <f>'RFM-Pivot'!U665</f>
        <v>2.3333333333333335</v>
      </c>
      <c r="M679" s="64" t="str">
        <f>'RFM-Pivot'!V665</f>
        <v>At Risk Customers</v>
      </c>
    </row>
    <row r="680" spans="10:13" x14ac:dyDescent="0.25">
      <c r="J680" s="66" t="str">
        <f>'RFM-Pivot'!S666</f>
        <v>C01044</v>
      </c>
      <c r="K680" s="67">
        <f>'RFM-Pivot'!T666</f>
        <v>4.333333333333333</v>
      </c>
      <c r="L680" s="68">
        <f>'RFM-Pivot'!U666</f>
        <v>4.333333333333333</v>
      </c>
      <c r="M680" s="64" t="str">
        <f>'RFM-Pivot'!V666</f>
        <v>Champions</v>
      </c>
    </row>
    <row r="681" spans="10:13" x14ac:dyDescent="0.25">
      <c r="J681" s="66" t="str">
        <f>'RFM-Pivot'!S667</f>
        <v>C01046</v>
      </c>
      <c r="K681" s="67">
        <f>'RFM-Pivot'!T667</f>
        <v>5</v>
      </c>
      <c r="L681" s="68">
        <f>'RFM-Pivot'!U667</f>
        <v>5</v>
      </c>
      <c r="M681" s="64" t="str">
        <f>'RFM-Pivot'!V667</f>
        <v>Champions</v>
      </c>
    </row>
    <row r="682" spans="10:13" x14ac:dyDescent="0.25">
      <c r="J682" s="66" t="str">
        <f>'RFM-Pivot'!S668</f>
        <v>C01048</v>
      </c>
      <c r="K682" s="67">
        <f>'RFM-Pivot'!T668</f>
        <v>1.6666666666666667</v>
      </c>
      <c r="L682" s="68">
        <f>'RFM-Pivot'!U668</f>
        <v>1.6666666666666667</v>
      </c>
      <c r="M682" s="64" t="str">
        <f>'RFM-Pivot'!V668</f>
        <v>Lost Customers</v>
      </c>
    </row>
    <row r="683" spans="10:13" x14ac:dyDescent="0.25">
      <c r="J683" s="66" t="str">
        <f>'RFM-Pivot'!S669</f>
        <v>C01049</v>
      </c>
      <c r="K683" s="67">
        <f>'RFM-Pivot'!T669</f>
        <v>2.3333333333333335</v>
      </c>
      <c r="L683" s="68">
        <f>'RFM-Pivot'!U669</f>
        <v>2.3333333333333335</v>
      </c>
      <c r="M683" s="64" t="str">
        <f>'RFM-Pivot'!V669</f>
        <v>At Risk Customers</v>
      </c>
    </row>
    <row r="684" spans="10:13" x14ac:dyDescent="0.25">
      <c r="J684" s="66" t="str">
        <f>'RFM-Pivot'!S670</f>
        <v>C01050</v>
      </c>
      <c r="K684" s="67">
        <f>'RFM-Pivot'!T670</f>
        <v>1.6666666666666667</v>
      </c>
      <c r="L684" s="68">
        <f>'RFM-Pivot'!U670</f>
        <v>1.6666666666666667</v>
      </c>
      <c r="M684" s="64" t="str">
        <f>'RFM-Pivot'!V670</f>
        <v>Lost Customers</v>
      </c>
    </row>
    <row r="685" spans="10:13" x14ac:dyDescent="0.25">
      <c r="J685" s="66" t="str">
        <f>'RFM-Pivot'!S671</f>
        <v>C01057</v>
      </c>
      <c r="K685" s="67">
        <f>'RFM-Pivot'!T671</f>
        <v>2.6666666666666665</v>
      </c>
      <c r="L685" s="68">
        <f>'RFM-Pivot'!U671</f>
        <v>2.6666666666666665</v>
      </c>
      <c r="M685" s="64" t="str">
        <f>'RFM-Pivot'!V671</f>
        <v>At Risk Customers</v>
      </c>
    </row>
    <row r="686" spans="10:13" x14ac:dyDescent="0.25">
      <c r="J686" s="66" t="str">
        <f>'RFM-Pivot'!S672</f>
        <v>C01059</v>
      </c>
      <c r="K686" s="67">
        <f>'RFM-Pivot'!T672</f>
        <v>3.6666666666666665</v>
      </c>
      <c r="L686" s="68">
        <f>'RFM-Pivot'!U672</f>
        <v>3.6666666666666665</v>
      </c>
      <c r="M686" s="64" t="str">
        <f>'RFM-Pivot'!V672</f>
        <v>Loyal or Potential Loyalists</v>
      </c>
    </row>
    <row r="687" spans="10:13" x14ac:dyDescent="0.25">
      <c r="J687" s="66" t="str">
        <f>'RFM-Pivot'!S673</f>
        <v>C01061</v>
      </c>
      <c r="K687" s="67">
        <f>'RFM-Pivot'!T673</f>
        <v>1.6666666666666667</v>
      </c>
      <c r="L687" s="68">
        <f>'RFM-Pivot'!U673</f>
        <v>1.6666666666666667</v>
      </c>
      <c r="M687" s="64" t="str">
        <f>'RFM-Pivot'!V673</f>
        <v>Lost Customers</v>
      </c>
    </row>
    <row r="688" spans="10:13" x14ac:dyDescent="0.25">
      <c r="J688" s="66" t="str">
        <f>'RFM-Pivot'!S674</f>
        <v>C01064</v>
      </c>
      <c r="K688" s="67">
        <f>'RFM-Pivot'!T674</f>
        <v>3</v>
      </c>
      <c r="L688" s="68">
        <f>'RFM-Pivot'!U674</f>
        <v>3</v>
      </c>
      <c r="M688" s="64" t="str">
        <f>'RFM-Pivot'!V674</f>
        <v>At Risk Customers</v>
      </c>
    </row>
    <row r="689" spans="10:13" x14ac:dyDescent="0.25">
      <c r="J689" s="66" t="str">
        <f>'RFM-Pivot'!S675</f>
        <v>C01065</v>
      </c>
      <c r="K689" s="67">
        <f>'RFM-Pivot'!T675</f>
        <v>2.6666666666666665</v>
      </c>
      <c r="L689" s="68">
        <f>'RFM-Pivot'!U675</f>
        <v>2.6666666666666665</v>
      </c>
      <c r="M689" s="64" t="str">
        <f>'RFM-Pivot'!V675</f>
        <v>At Risk Customers</v>
      </c>
    </row>
    <row r="690" spans="10:13" x14ac:dyDescent="0.25">
      <c r="J690" s="66" t="str">
        <f>'RFM-Pivot'!S676</f>
        <v>C01066</v>
      </c>
      <c r="K690" s="67">
        <f>'RFM-Pivot'!T676</f>
        <v>2</v>
      </c>
      <c r="L690" s="68">
        <f>'RFM-Pivot'!U676</f>
        <v>2</v>
      </c>
      <c r="M690" s="64" t="str">
        <f>'RFM-Pivot'!V676</f>
        <v>Lost Customers</v>
      </c>
    </row>
    <row r="691" spans="10:13" x14ac:dyDescent="0.25">
      <c r="J691" s="66" t="str">
        <f>'RFM-Pivot'!S677</f>
        <v>C01068</v>
      </c>
      <c r="K691" s="67">
        <f>'RFM-Pivot'!T677</f>
        <v>3.6666666666666665</v>
      </c>
      <c r="L691" s="68">
        <f>'RFM-Pivot'!U677</f>
        <v>3.6666666666666665</v>
      </c>
      <c r="M691" s="64" t="str">
        <f>'RFM-Pivot'!V677</f>
        <v>Loyal or Potential Loyalists</v>
      </c>
    </row>
    <row r="692" spans="10:13" x14ac:dyDescent="0.25">
      <c r="J692" s="66" t="str">
        <f>'RFM-Pivot'!S678</f>
        <v>C01069</v>
      </c>
      <c r="K692" s="67">
        <f>'RFM-Pivot'!T678</f>
        <v>2.6666666666666665</v>
      </c>
      <c r="L692" s="68">
        <f>'RFM-Pivot'!U678</f>
        <v>2.6666666666666665</v>
      </c>
      <c r="M692" s="64" t="str">
        <f>'RFM-Pivot'!V678</f>
        <v>At Risk Customers</v>
      </c>
    </row>
    <row r="693" spans="10:13" x14ac:dyDescent="0.25">
      <c r="J693" s="66" t="str">
        <f>'RFM-Pivot'!S679</f>
        <v>C01070</v>
      </c>
      <c r="K693" s="67">
        <f>'RFM-Pivot'!T679</f>
        <v>4</v>
      </c>
      <c r="L693" s="68">
        <f>'RFM-Pivot'!U679</f>
        <v>4</v>
      </c>
      <c r="M693" s="64" t="str">
        <f>'RFM-Pivot'!V679</f>
        <v>Loyal or Potential Loyalists</v>
      </c>
    </row>
    <row r="694" spans="10:13" x14ac:dyDescent="0.25">
      <c r="J694" s="66" t="str">
        <f>'RFM-Pivot'!S680</f>
        <v>C01073</v>
      </c>
      <c r="K694" s="67">
        <f>'RFM-Pivot'!T680</f>
        <v>4.333333333333333</v>
      </c>
      <c r="L694" s="68">
        <f>'RFM-Pivot'!U680</f>
        <v>4.333333333333333</v>
      </c>
      <c r="M694" s="64" t="str">
        <f>'RFM-Pivot'!V680</f>
        <v>Champions</v>
      </c>
    </row>
    <row r="695" spans="10:13" x14ac:dyDescent="0.25">
      <c r="J695" s="66" t="str">
        <f>'RFM-Pivot'!S681</f>
        <v>C01075</v>
      </c>
      <c r="K695" s="67">
        <f>'RFM-Pivot'!T681</f>
        <v>4</v>
      </c>
      <c r="L695" s="68">
        <f>'RFM-Pivot'!U681</f>
        <v>4</v>
      </c>
      <c r="M695" s="64" t="str">
        <f>'RFM-Pivot'!V681</f>
        <v>Loyal or Potential Loyalists</v>
      </c>
    </row>
    <row r="696" spans="10:13" x14ac:dyDescent="0.25">
      <c r="J696" s="66" t="str">
        <f>'RFM-Pivot'!S682</f>
        <v>C01076</v>
      </c>
      <c r="K696" s="67">
        <f>'RFM-Pivot'!T682</f>
        <v>3</v>
      </c>
      <c r="L696" s="68">
        <f>'RFM-Pivot'!U682</f>
        <v>3</v>
      </c>
      <c r="M696" s="64" t="str">
        <f>'RFM-Pivot'!V682</f>
        <v>At Risk Customers</v>
      </c>
    </row>
    <row r="697" spans="10:13" x14ac:dyDescent="0.25">
      <c r="J697" s="66" t="str">
        <f>'RFM-Pivot'!S683</f>
        <v>C01079</v>
      </c>
      <c r="K697" s="67">
        <f>'RFM-Pivot'!T683</f>
        <v>3.3333333333333335</v>
      </c>
      <c r="L697" s="68">
        <f>'RFM-Pivot'!U683</f>
        <v>3.3333333333333335</v>
      </c>
      <c r="M697" s="64" t="str">
        <f>'RFM-Pivot'!V683</f>
        <v>Loyal or Potential Loyalists</v>
      </c>
    </row>
    <row r="698" spans="10:13" x14ac:dyDescent="0.25">
      <c r="J698" s="66" t="str">
        <f>'RFM-Pivot'!S684</f>
        <v>C01081</v>
      </c>
      <c r="K698" s="67">
        <f>'RFM-Pivot'!T684</f>
        <v>3.3333333333333335</v>
      </c>
      <c r="L698" s="68">
        <f>'RFM-Pivot'!U684</f>
        <v>3.3333333333333335</v>
      </c>
      <c r="M698" s="64" t="str">
        <f>'RFM-Pivot'!V684</f>
        <v>Loyal or Potential Loyalists</v>
      </c>
    </row>
    <row r="699" spans="10:13" x14ac:dyDescent="0.25">
      <c r="J699" s="66" t="str">
        <f>'RFM-Pivot'!S685</f>
        <v>C01082</v>
      </c>
      <c r="K699" s="67">
        <f>'RFM-Pivot'!T685</f>
        <v>3.3333333333333335</v>
      </c>
      <c r="L699" s="68">
        <f>'RFM-Pivot'!U685</f>
        <v>3.3333333333333335</v>
      </c>
      <c r="M699" s="64" t="str">
        <f>'RFM-Pivot'!V685</f>
        <v>Loyal or Potential Loyalists</v>
      </c>
    </row>
    <row r="700" spans="10:13" x14ac:dyDescent="0.25">
      <c r="J700" s="66" t="str">
        <f>'RFM-Pivot'!S686</f>
        <v>C01083</v>
      </c>
      <c r="K700" s="67">
        <f>'RFM-Pivot'!T686</f>
        <v>4</v>
      </c>
      <c r="L700" s="68">
        <f>'RFM-Pivot'!U686</f>
        <v>4</v>
      </c>
      <c r="M700" s="64" t="str">
        <f>'RFM-Pivot'!V686</f>
        <v>Loyal or Potential Loyalists</v>
      </c>
    </row>
    <row r="701" spans="10:13" x14ac:dyDescent="0.25">
      <c r="J701" s="66" t="str">
        <f>'RFM-Pivot'!S687</f>
        <v>C01084</v>
      </c>
      <c r="K701" s="67">
        <f>'RFM-Pivot'!T687</f>
        <v>2.3333333333333335</v>
      </c>
      <c r="L701" s="68">
        <f>'RFM-Pivot'!U687</f>
        <v>2.3333333333333335</v>
      </c>
      <c r="M701" s="64" t="str">
        <f>'RFM-Pivot'!V687</f>
        <v>At Risk Customers</v>
      </c>
    </row>
    <row r="702" spans="10:13" x14ac:dyDescent="0.25">
      <c r="J702" s="66" t="str">
        <f>'RFM-Pivot'!S688</f>
        <v>C01085</v>
      </c>
      <c r="K702" s="67">
        <f>'RFM-Pivot'!T688</f>
        <v>3.3333333333333335</v>
      </c>
      <c r="L702" s="68">
        <f>'RFM-Pivot'!U688</f>
        <v>3.3333333333333335</v>
      </c>
      <c r="M702" s="64" t="str">
        <f>'RFM-Pivot'!V688</f>
        <v>Loyal or Potential Loyalists</v>
      </c>
    </row>
    <row r="703" spans="10:13" x14ac:dyDescent="0.25">
      <c r="J703" s="66" t="str">
        <f>'RFM-Pivot'!S689</f>
        <v>C01088</v>
      </c>
      <c r="K703" s="67">
        <f>'RFM-Pivot'!T689</f>
        <v>4</v>
      </c>
      <c r="L703" s="68">
        <f>'RFM-Pivot'!U689</f>
        <v>4</v>
      </c>
      <c r="M703" s="64" t="str">
        <f>'RFM-Pivot'!V689</f>
        <v>Loyal or Potential Loyalists</v>
      </c>
    </row>
    <row r="704" spans="10:13" x14ac:dyDescent="0.25">
      <c r="J704" s="66" t="str">
        <f>'RFM-Pivot'!S690</f>
        <v>C01089</v>
      </c>
      <c r="K704" s="67">
        <f>'RFM-Pivot'!T690</f>
        <v>2.6666666666666665</v>
      </c>
      <c r="L704" s="68">
        <f>'RFM-Pivot'!U690</f>
        <v>2.6666666666666665</v>
      </c>
      <c r="M704" s="64" t="str">
        <f>'RFM-Pivot'!V690</f>
        <v>At Risk Customers</v>
      </c>
    </row>
    <row r="705" spans="10:13" x14ac:dyDescent="0.25">
      <c r="J705" s="66" t="str">
        <f>'RFM-Pivot'!S691</f>
        <v>C01090</v>
      </c>
      <c r="K705" s="67">
        <f>'RFM-Pivot'!T691</f>
        <v>3.3333333333333335</v>
      </c>
      <c r="L705" s="68">
        <f>'RFM-Pivot'!U691</f>
        <v>3.3333333333333335</v>
      </c>
      <c r="M705" s="64" t="str">
        <f>'RFM-Pivot'!V691</f>
        <v>Loyal or Potential Loyalists</v>
      </c>
    </row>
    <row r="706" spans="10:13" x14ac:dyDescent="0.25">
      <c r="J706" s="66" t="str">
        <f>'RFM-Pivot'!S692</f>
        <v>C01093</v>
      </c>
      <c r="K706" s="67">
        <f>'RFM-Pivot'!T692</f>
        <v>5</v>
      </c>
      <c r="L706" s="68">
        <f>'RFM-Pivot'!U692</f>
        <v>5</v>
      </c>
      <c r="M706" s="64" t="str">
        <f>'RFM-Pivot'!V692</f>
        <v>Champions</v>
      </c>
    </row>
    <row r="707" spans="10:13" x14ac:dyDescent="0.25">
      <c r="J707" s="66" t="str">
        <f>'RFM-Pivot'!S693</f>
        <v>C01097</v>
      </c>
      <c r="K707" s="67">
        <f>'RFM-Pivot'!T693</f>
        <v>3</v>
      </c>
      <c r="L707" s="68">
        <f>'RFM-Pivot'!U693</f>
        <v>3</v>
      </c>
      <c r="M707" s="64" t="str">
        <f>'RFM-Pivot'!V693</f>
        <v>At Risk Customers</v>
      </c>
    </row>
    <row r="708" spans="10:13" x14ac:dyDescent="0.25">
      <c r="J708" s="66" t="str">
        <f>'RFM-Pivot'!S694</f>
        <v>C01099</v>
      </c>
      <c r="K708" s="67">
        <f>'RFM-Pivot'!T694</f>
        <v>2</v>
      </c>
      <c r="L708" s="68">
        <f>'RFM-Pivot'!U694</f>
        <v>2</v>
      </c>
      <c r="M708" s="64" t="str">
        <f>'RFM-Pivot'!V694</f>
        <v>Lost Customers</v>
      </c>
    </row>
    <row r="709" spans="10:13" x14ac:dyDescent="0.25">
      <c r="J709" s="66" t="str">
        <f>'RFM-Pivot'!S695</f>
        <v>C01101</v>
      </c>
      <c r="K709" s="67">
        <f>'RFM-Pivot'!T695</f>
        <v>3.6666666666666665</v>
      </c>
      <c r="L709" s="68">
        <f>'RFM-Pivot'!U695</f>
        <v>3.6666666666666665</v>
      </c>
      <c r="M709" s="64" t="str">
        <f>'RFM-Pivot'!V695</f>
        <v>Loyal or Potential Loyalists</v>
      </c>
    </row>
    <row r="710" spans="10:13" x14ac:dyDescent="0.25">
      <c r="J710" s="66" t="str">
        <f>'RFM-Pivot'!S696</f>
        <v>C01102</v>
      </c>
      <c r="K710" s="67">
        <f>'RFM-Pivot'!T696</f>
        <v>2.3333333333333335</v>
      </c>
      <c r="L710" s="68">
        <f>'RFM-Pivot'!U696</f>
        <v>2.3333333333333335</v>
      </c>
      <c r="M710" s="64" t="str">
        <f>'RFM-Pivot'!V696</f>
        <v>At Risk Customers</v>
      </c>
    </row>
    <row r="711" spans="10:13" x14ac:dyDescent="0.25">
      <c r="J711" s="66" t="str">
        <f>'RFM-Pivot'!S697</f>
        <v>C01103</v>
      </c>
      <c r="K711" s="67">
        <f>'RFM-Pivot'!T697</f>
        <v>3.3333333333333335</v>
      </c>
      <c r="L711" s="68">
        <f>'RFM-Pivot'!U697</f>
        <v>3.3333333333333335</v>
      </c>
      <c r="M711" s="64" t="str">
        <f>'RFM-Pivot'!V697</f>
        <v>Loyal or Potential Loyalists</v>
      </c>
    </row>
    <row r="712" spans="10:13" x14ac:dyDescent="0.25">
      <c r="J712" s="66" t="str">
        <f>'RFM-Pivot'!S698</f>
        <v>C01104</v>
      </c>
      <c r="K712" s="67">
        <f>'RFM-Pivot'!T698</f>
        <v>2.3333333333333335</v>
      </c>
      <c r="L712" s="68">
        <f>'RFM-Pivot'!U698</f>
        <v>2.3333333333333335</v>
      </c>
      <c r="M712" s="64" t="str">
        <f>'RFM-Pivot'!V698</f>
        <v>At Risk Customers</v>
      </c>
    </row>
    <row r="713" spans="10:13" x14ac:dyDescent="0.25">
      <c r="J713" s="66" t="str">
        <f>'RFM-Pivot'!S699</f>
        <v>C01105</v>
      </c>
      <c r="K713" s="67">
        <f>'RFM-Pivot'!T699</f>
        <v>3</v>
      </c>
      <c r="L713" s="68">
        <f>'RFM-Pivot'!U699</f>
        <v>3</v>
      </c>
      <c r="M713" s="64" t="str">
        <f>'RFM-Pivot'!V699</f>
        <v>At Risk Customers</v>
      </c>
    </row>
    <row r="714" spans="10:13" x14ac:dyDescent="0.25">
      <c r="J714" s="66" t="str">
        <f>'RFM-Pivot'!S700</f>
        <v>C01106</v>
      </c>
      <c r="K714" s="67">
        <f>'RFM-Pivot'!T700</f>
        <v>3.6666666666666665</v>
      </c>
      <c r="L714" s="68">
        <f>'RFM-Pivot'!U700</f>
        <v>3.6666666666666665</v>
      </c>
      <c r="M714" s="64" t="str">
        <f>'RFM-Pivot'!V700</f>
        <v>Loyal or Potential Loyalists</v>
      </c>
    </row>
    <row r="715" spans="10:13" x14ac:dyDescent="0.25">
      <c r="J715" s="66" t="str">
        <f>'RFM-Pivot'!S701</f>
        <v>C01107</v>
      </c>
      <c r="K715" s="67">
        <f>'RFM-Pivot'!T701</f>
        <v>4</v>
      </c>
      <c r="L715" s="68">
        <f>'RFM-Pivot'!U701</f>
        <v>4</v>
      </c>
      <c r="M715" s="64" t="str">
        <f>'RFM-Pivot'!V701</f>
        <v>Loyal or Potential Loyalists</v>
      </c>
    </row>
    <row r="716" spans="10:13" x14ac:dyDescent="0.25">
      <c r="J716" s="66" t="str">
        <f>'RFM-Pivot'!S702</f>
        <v>C01111</v>
      </c>
      <c r="K716" s="67">
        <f>'RFM-Pivot'!T702</f>
        <v>2.3333333333333335</v>
      </c>
      <c r="L716" s="68">
        <f>'RFM-Pivot'!U702</f>
        <v>2.3333333333333335</v>
      </c>
      <c r="M716" s="64" t="str">
        <f>'RFM-Pivot'!V702</f>
        <v>At Risk Customers</v>
      </c>
    </row>
    <row r="717" spans="10:13" x14ac:dyDescent="0.25">
      <c r="J717" s="66" t="str">
        <f>'RFM-Pivot'!S703</f>
        <v>C01112</v>
      </c>
      <c r="K717" s="67">
        <f>'RFM-Pivot'!T703</f>
        <v>2.3333333333333335</v>
      </c>
      <c r="L717" s="68">
        <f>'RFM-Pivot'!U703</f>
        <v>2.3333333333333335</v>
      </c>
      <c r="M717" s="64" t="str">
        <f>'RFM-Pivot'!V703</f>
        <v>At Risk Customers</v>
      </c>
    </row>
    <row r="718" spans="10:13" x14ac:dyDescent="0.25">
      <c r="J718" s="66" t="str">
        <f>'RFM-Pivot'!S704</f>
        <v>C01113</v>
      </c>
      <c r="K718" s="67">
        <f>'RFM-Pivot'!T704</f>
        <v>3</v>
      </c>
      <c r="L718" s="68">
        <f>'RFM-Pivot'!U704</f>
        <v>3</v>
      </c>
      <c r="M718" s="64" t="str">
        <f>'RFM-Pivot'!V704</f>
        <v>At Risk Customers</v>
      </c>
    </row>
    <row r="719" spans="10:13" x14ac:dyDescent="0.25">
      <c r="J719" s="66" t="str">
        <f>'RFM-Pivot'!S705</f>
        <v>C01115</v>
      </c>
      <c r="K719" s="67">
        <f>'RFM-Pivot'!T705</f>
        <v>2.6666666666666665</v>
      </c>
      <c r="L719" s="68">
        <f>'RFM-Pivot'!U705</f>
        <v>2.6666666666666665</v>
      </c>
      <c r="M719" s="64" t="str">
        <f>'RFM-Pivot'!V705</f>
        <v>At Risk Customers</v>
      </c>
    </row>
    <row r="720" spans="10:13" x14ac:dyDescent="0.25">
      <c r="J720" s="66" t="str">
        <f>'RFM-Pivot'!S706</f>
        <v>C01116</v>
      </c>
      <c r="K720" s="67">
        <f>'RFM-Pivot'!T706</f>
        <v>4</v>
      </c>
      <c r="L720" s="68">
        <f>'RFM-Pivot'!U706</f>
        <v>4</v>
      </c>
      <c r="M720" s="64" t="str">
        <f>'RFM-Pivot'!V706</f>
        <v>Loyal or Potential Loyalists</v>
      </c>
    </row>
    <row r="721" spans="10:13" x14ac:dyDescent="0.25">
      <c r="J721" s="66" t="str">
        <f>'RFM-Pivot'!S707</f>
        <v>C01119</v>
      </c>
      <c r="K721" s="67">
        <f>'RFM-Pivot'!T707</f>
        <v>1.6666666666666667</v>
      </c>
      <c r="L721" s="68">
        <f>'RFM-Pivot'!U707</f>
        <v>1.6666666666666667</v>
      </c>
      <c r="M721" s="64" t="str">
        <f>'RFM-Pivot'!V707</f>
        <v>Lost Customers</v>
      </c>
    </row>
    <row r="722" spans="10:13" x14ac:dyDescent="0.25">
      <c r="J722" s="66" t="str">
        <f>'RFM-Pivot'!S708</f>
        <v>C01120</v>
      </c>
      <c r="K722" s="67">
        <f>'RFM-Pivot'!T708</f>
        <v>4.333333333333333</v>
      </c>
      <c r="L722" s="68">
        <f>'RFM-Pivot'!U708</f>
        <v>4.333333333333333</v>
      </c>
      <c r="M722" s="64" t="str">
        <f>'RFM-Pivot'!V708</f>
        <v>Champions</v>
      </c>
    </row>
    <row r="723" spans="10:13" x14ac:dyDescent="0.25">
      <c r="J723" s="66" t="str">
        <f>'RFM-Pivot'!S709</f>
        <v>C01121</v>
      </c>
      <c r="K723" s="67">
        <f>'RFM-Pivot'!T709</f>
        <v>2.6666666666666665</v>
      </c>
      <c r="L723" s="68">
        <f>'RFM-Pivot'!U709</f>
        <v>2.6666666666666665</v>
      </c>
      <c r="M723" s="64" t="str">
        <f>'RFM-Pivot'!V709</f>
        <v>At Risk Customers</v>
      </c>
    </row>
    <row r="724" spans="10:13" x14ac:dyDescent="0.25">
      <c r="J724" s="66" t="str">
        <f>'RFM-Pivot'!S710</f>
        <v>C01123</v>
      </c>
      <c r="K724" s="67">
        <f>'RFM-Pivot'!T710</f>
        <v>5</v>
      </c>
      <c r="L724" s="68">
        <f>'RFM-Pivot'!U710</f>
        <v>5</v>
      </c>
      <c r="M724" s="64" t="str">
        <f>'RFM-Pivot'!V710</f>
        <v>Champions</v>
      </c>
    </row>
    <row r="725" spans="10:13" x14ac:dyDescent="0.25">
      <c r="J725" s="66" t="str">
        <f>'RFM-Pivot'!S711</f>
        <v>C01124</v>
      </c>
      <c r="K725" s="67">
        <f>'RFM-Pivot'!T711</f>
        <v>3</v>
      </c>
      <c r="L725" s="68">
        <f>'RFM-Pivot'!U711</f>
        <v>3</v>
      </c>
      <c r="M725" s="64" t="str">
        <f>'RFM-Pivot'!V711</f>
        <v>At Risk Customers</v>
      </c>
    </row>
    <row r="726" spans="10:13" x14ac:dyDescent="0.25">
      <c r="J726" s="66" t="str">
        <f>'RFM-Pivot'!S712</f>
        <v>C01128</v>
      </c>
      <c r="K726" s="67">
        <f>'RFM-Pivot'!T712</f>
        <v>3.6666666666666665</v>
      </c>
      <c r="L726" s="68">
        <f>'RFM-Pivot'!U712</f>
        <v>3.6666666666666665</v>
      </c>
      <c r="M726" s="64" t="str">
        <f>'RFM-Pivot'!V712</f>
        <v>Loyal or Potential Loyalists</v>
      </c>
    </row>
    <row r="727" spans="10:13" x14ac:dyDescent="0.25">
      <c r="J727" s="66" t="str">
        <f>'RFM-Pivot'!S713</f>
        <v>C01129</v>
      </c>
      <c r="K727" s="67">
        <f>'RFM-Pivot'!T713</f>
        <v>3.3333333333333335</v>
      </c>
      <c r="L727" s="68">
        <f>'RFM-Pivot'!U713</f>
        <v>3.3333333333333335</v>
      </c>
      <c r="M727" s="64" t="str">
        <f>'RFM-Pivot'!V713</f>
        <v>Loyal or Potential Loyalists</v>
      </c>
    </row>
    <row r="728" spans="10:13" x14ac:dyDescent="0.25">
      <c r="J728" s="66" t="str">
        <f>'RFM-Pivot'!S714</f>
        <v>C01130</v>
      </c>
      <c r="K728" s="67">
        <f>'RFM-Pivot'!T714</f>
        <v>5</v>
      </c>
      <c r="L728" s="68">
        <f>'RFM-Pivot'!U714</f>
        <v>5</v>
      </c>
      <c r="M728" s="64" t="str">
        <f>'RFM-Pivot'!V714</f>
        <v>Champions</v>
      </c>
    </row>
    <row r="729" spans="10:13" x14ac:dyDescent="0.25">
      <c r="J729" s="66" t="str">
        <f>'RFM-Pivot'!S715</f>
        <v>C01132</v>
      </c>
      <c r="K729" s="67">
        <f>'RFM-Pivot'!T715</f>
        <v>2</v>
      </c>
      <c r="L729" s="68">
        <f>'RFM-Pivot'!U715</f>
        <v>2</v>
      </c>
      <c r="M729" s="64" t="str">
        <f>'RFM-Pivot'!V715</f>
        <v>Lost Customers</v>
      </c>
    </row>
    <row r="730" spans="10:13" x14ac:dyDescent="0.25">
      <c r="J730" s="66" t="str">
        <f>'RFM-Pivot'!S716</f>
        <v>C01134</v>
      </c>
      <c r="K730" s="67">
        <f>'RFM-Pivot'!T716</f>
        <v>3</v>
      </c>
      <c r="L730" s="68">
        <f>'RFM-Pivot'!U716</f>
        <v>3</v>
      </c>
      <c r="M730" s="64" t="str">
        <f>'RFM-Pivot'!V716</f>
        <v>At Risk Customers</v>
      </c>
    </row>
    <row r="731" spans="10:13" x14ac:dyDescent="0.25">
      <c r="J731" s="66" t="str">
        <f>'RFM-Pivot'!S717</f>
        <v>C01135</v>
      </c>
      <c r="K731" s="67">
        <f>'RFM-Pivot'!T717</f>
        <v>3</v>
      </c>
      <c r="L731" s="68">
        <f>'RFM-Pivot'!U717</f>
        <v>3</v>
      </c>
      <c r="M731" s="64" t="str">
        <f>'RFM-Pivot'!V717</f>
        <v>At Risk Customers</v>
      </c>
    </row>
    <row r="732" spans="10:13" x14ac:dyDescent="0.25">
      <c r="J732" s="66" t="str">
        <f>'RFM-Pivot'!S718</f>
        <v>C01136</v>
      </c>
      <c r="K732" s="67">
        <f>'RFM-Pivot'!T718</f>
        <v>4.666666666666667</v>
      </c>
      <c r="L732" s="68">
        <f>'RFM-Pivot'!U718</f>
        <v>4.666666666666667</v>
      </c>
      <c r="M732" s="64" t="str">
        <f>'RFM-Pivot'!V718</f>
        <v>Champions</v>
      </c>
    </row>
    <row r="733" spans="10:13" x14ac:dyDescent="0.25">
      <c r="J733" s="66" t="str">
        <f>'RFM-Pivot'!S719</f>
        <v>C01137</v>
      </c>
      <c r="K733" s="67">
        <f>'RFM-Pivot'!T719</f>
        <v>2.6666666666666665</v>
      </c>
      <c r="L733" s="68">
        <f>'RFM-Pivot'!U719</f>
        <v>2.6666666666666665</v>
      </c>
      <c r="M733" s="64" t="str">
        <f>'RFM-Pivot'!V719</f>
        <v>At Risk Customers</v>
      </c>
    </row>
    <row r="734" spans="10:13" x14ac:dyDescent="0.25">
      <c r="J734" s="66" t="str">
        <f>'RFM-Pivot'!S720</f>
        <v>C01138</v>
      </c>
      <c r="K734" s="67">
        <f>'RFM-Pivot'!T720</f>
        <v>2.3333333333333335</v>
      </c>
      <c r="L734" s="68">
        <f>'RFM-Pivot'!U720</f>
        <v>2.3333333333333335</v>
      </c>
      <c r="M734" s="64" t="str">
        <f>'RFM-Pivot'!V720</f>
        <v>At Risk Customers</v>
      </c>
    </row>
    <row r="735" spans="10:13" x14ac:dyDescent="0.25">
      <c r="J735" s="66" t="str">
        <f>'RFM-Pivot'!S721</f>
        <v>C01140</v>
      </c>
      <c r="K735" s="67">
        <f>'RFM-Pivot'!T721</f>
        <v>1.6666666666666667</v>
      </c>
      <c r="L735" s="68">
        <f>'RFM-Pivot'!U721</f>
        <v>1.6666666666666667</v>
      </c>
      <c r="M735" s="64" t="str">
        <f>'RFM-Pivot'!V721</f>
        <v>Lost Customers</v>
      </c>
    </row>
    <row r="736" spans="10:13" x14ac:dyDescent="0.25">
      <c r="J736" s="66" t="str">
        <f>'RFM-Pivot'!S722</f>
        <v>C01142</v>
      </c>
      <c r="K736" s="67">
        <f>'RFM-Pivot'!T722</f>
        <v>3</v>
      </c>
      <c r="L736" s="68">
        <f>'RFM-Pivot'!U722</f>
        <v>3</v>
      </c>
      <c r="M736" s="64" t="str">
        <f>'RFM-Pivot'!V722</f>
        <v>At Risk Customers</v>
      </c>
    </row>
    <row r="737" spans="10:13" x14ac:dyDescent="0.25">
      <c r="J737" s="66" t="str">
        <f>'RFM-Pivot'!S723</f>
        <v>C01143</v>
      </c>
      <c r="K737" s="67">
        <f>'RFM-Pivot'!T723</f>
        <v>3</v>
      </c>
      <c r="L737" s="68">
        <f>'RFM-Pivot'!U723</f>
        <v>3</v>
      </c>
      <c r="M737" s="64" t="str">
        <f>'RFM-Pivot'!V723</f>
        <v>At Risk Customers</v>
      </c>
    </row>
    <row r="738" spans="10:13" x14ac:dyDescent="0.25">
      <c r="J738" s="66" t="str">
        <f>'RFM-Pivot'!S724</f>
        <v>C01144</v>
      </c>
      <c r="K738" s="67">
        <f>'RFM-Pivot'!T724</f>
        <v>4.333333333333333</v>
      </c>
      <c r="L738" s="68">
        <f>'RFM-Pivot'!U724</f>
        <v>4.333333333333333</v>
      </c>
      <c r="M738" s="64" t="str">
        <f>'RFM-Pivot'!V724</f>
        <v>Champions</v>
      </c>
    </row>
    <row r="739" spans="10:13" x14ac:dyDescent="0.25">
      <c r="J739" s="66" t="str">
        <f>'RFM-Pivot'!S725</f>
        <v>C01145</v>
      </c>
      <c r="K739" s="67">
        <f>'RFM-Pivot'!T725</f>
        <v>2.3333333333333335</v>
      </c>
      <c r="L739" s="68">
        <f>'RFM-Pivot'!U725</f>
        <v>2.3333333333333335</v>
      </c>
      <c r="M739" s="64" t="str">
        <f>'RFM-Pivot'!V725</f>
        <v>At Risk Customers</v>
      </c>
    </row>
    <row r="740" spans="10:13" x14ac:dyDescent="0.25">
      <c r="J740" s="66" t="str">
        <f>'RFM-Pivot'!S726</f>
        <v>C01148</v>
      </c>
      <c r="K740" s="67">
        <f>'RFM-Pivot'!T726</f>
        <v>3</v>
      </c>
      <c r="L740" s="68">
        <f>'RFM-Pivot'!U726</f>
        <v>3</v>
      </c>
      <c r="M740" s="64" t="str">
        <f>'RFM-Pivot'!V726</f>
        <v>At Risk Customers</v>
      </c>
    </row>
    <row r="741" spans="10:13" x14ac:dyDescent="0.25">
      <c r="J741" s="66" t="str">
        <f>'RFM-Pivot'!S727</f>
        <v>C01150</v>
      </c>
      <c r="K741" s="67">
        <f>'RFM-Pivot'!T727</f>
        <v>4.666666666666667</v>
      </c>
      <c r="L741" s="68">
        <f>'RFM-Pivot'!U727</f>
        <v>4.666666666666667</v>
      </c>
      <c r="M741" s="64" t="str">
        <f>'RFM-Pivot'!V727</f>
        <v>Champions</v>
      </c>
    </row>
    <row r="742" spans="10:13" x14ac:dyDescent="0.25">
      <c r="J742" s="66" t="str">
        <f>'RFM-Pivot'!S728</f>
        <v>C01151</v>
      </c>
      <c r="K742" s="67">
        <f>'RFM-Pivot'!T728</f>
        <v>5</v>
      </c>
      <c r="L742" s="68">
        <f>'RFM-Pivot'!U728</f>
        <v>5</v>
      </c>
      <c r="M742" s="64" t="str">
        <f>'RFM-Pivot'!V728</f>
        <v>Champions</v>
      </c>
    </row>
    <row r="743" spans="10:13" x14ac:dyDescent="0.25">
      <c r="J743" s="66" t="str">
        <f>'RFM-Pivot'!S729</f>
        <v>C01152</v>
      </c>
      <c r="K743" s="67">
        <f>'RFM-Pivot'!T729</f>
        <v>3</v>
      </c>
      <c r="L743" s="68">
        <f>'RFM-Pivot'!U729</f>
        <v>3</v>
      </c>
      <c r="M743" s="64" t="str">
        <f>'RFM-Pivot'!V729</f>
        <v>At Risk Customers</v>
      </c>
    </row>
    <row r="744" spans="10:13" x14ac:dyDescent="0.25">
      <c r="J744" s="66" t="str">
        <f>'RFM-Pivot'!S730</f>
        <v>C01153</v>
      </c>
      <c r="K744" s="67">
        <f>'RFM-Pivot'!T730</f>
        <v>2.6666666666666665</v>
      </c>
      <c r="L744" s="68">
        <f>'RFM-Pivot'!U730</f>
        <v>2.6666666666666665</v>
      </c>
      <c r="M744" s="64" t="str">
        <f>'RFM-Pivot'!V730</f>
        <v>At Risk Customers</v>
      </c>
    </row>
    <row r="745" spans="10:13" x14ac:dyDescent="0.25">
      <c r="J745" s="66" t="str">
        <f>'RFM-Pivot'!S731</f>
        <v>C01155</v>
      </c>
      <c r="K745" s="67">
        <f>'RFM-Pivot'!T731</f>
        <v>5</v>
      </c>
      <c r="L745" s="68">
        <f>'RFM-Pivot'!U731</f>
        <v>5</v>
      </c>
      <c r="M745" s="64" t="str">
        <f>'RFM-Pivot'!V731</f>
        <v>Champions</v>
      </c>
    </row>
    <row r="746" spans="10:13" x14ac:dyDescent="0.25">
      <c r="J746" s="66" t="str">
        <f>'RFM-Pivot'!S732</f>
        <v>C01156</v>
      </c>
      <c r="K746" s="67">
        <f>'RFM-Pivot'!T732</f>
        <v>2</v>
      </c>
      <c r="L746" s="68">
        <f>'RFM-Pivot'!U732</f>
        <v>2</v>
      </c>
      <c r="M746" s="64" t="str">
        <f>'RFM-Pivot'!V732</f>
        <v>Lost Customers</v>
      </c>
    </row>
    <row r="747" spans="10:13" x14ac:dyDescent="0.25">
      <c r="J747" s="66" t="str">
        <f>'RFM-Pivot'!S733</f>
        <v>C01157</v>
      </c>
      <c r="K747" s="67">
        <f>'RFM-Pivot'!T733</f>
        <v>3</v>
      </c>
      <c r="L747" s="68">
        <f>'RFM-Pivot'!U733</f>
        <v>3</v>
      </c>
      <c r="M747" s="64" t="str">
        <f>'RFM-Pivot'!V733</f>
        <v>At Risk Customers</v>
      </c>
    </row>
    <row r="748" spans="10:13" x14ac:dyDescent="0.25">
      <c r="J748" s="66" t="str">
        <f>'RFM-Pivot'!S734</f>
        <v>C01158</v>
      </c>
      <c r="K748" s="67">
        <f>'RFM-Pivot'!T734</f>
        <v>3.6666666666666665</v>
      </c>
      <c r="L748" s="68">
        <f>'RFM-Pivot'!U734</f>
        <v>3.6666666666666665</v>
      </c>
      <c r="M748" s="64" t="str">
        <f>'RFM-Pivot'!V734</f>
        <v>Loyal or Potential Loyalists</v>
      </c>
    </row>
    <row r="749" spans="10:13" x14ac:dyDescent="0.25">
      <c r="J749" s="66" t="str">
        <f>'RFM-Pivot'!S735</f>
        <v>C01159</v>
      </c>
      <c r="K749" s="67">
        <f>'RFM-Pivot'!T735</f>
        <v>2</v>
      </c>
      <c r="L749" s="68">
        <f>'RFM-Pivot'!U735</f>
        <v>2</v>
      </c>
      <c r="M749" s="64" t="str">
        <f>'RFM-Pivot'!V735</f>
        <v>Lost Customers</v>
      </c>
    </row>
    <row r="750" spans="10:13" x14ac:dyDescent="0.25">
      <c r="J750" s="66" t="str">
        <f>'RFM-Pivot'!S736</f>
        <v>C01160</v>
      </c>
      <c r="K750" s="67">
        <f>'RFM-Pivot'!T736</f>
        <v>3.3333333333333335</v>
      </c>
      <c r="L750" s="68">
        <f>'RFM-Pivot'!U736</f>
        <v>3.3333333333333335</v>
      </c>
      <c r="M750" s="64" t="str">
        <f>'RFM-Pivot'!V736</f>
        <v>Loyal or Potential Loyalists</v>
      </c>
    </row>
    <row r="751" spans="10:13" x14ac:dyDescent="0.25">
      <c r="J751" s="66" t="str">
        <f>'RFM-Pivot'!S737</f>
        <v>C01161</v>
      </c>
      <c r="K751" s="67">
        <f>'RFM-Pivot'!T737</f>
        <v>1.6666666666666667</v>
      </c>
      <c r="L751" s="68">
        <f>'RFM-Pivot'!U737</f>
        <v>1.6666666666666667</v>
      </c>
      <c r="M751" s="64" t="str">
        <f>'RFM-Pivot'!V737</f>
        <v>Lost Customers</v>
      </c>
    </row>
    <row r="752" spans="10:13" x14ac:dyDescent="0.25">
      <c r="J752" s="66" t="str">
        <f>'RFM-Pivot'!S738</f>
        <v>C01162</v>
      </c>
      <c r="K752" s="67">
        <f>'RFM-Pivot'!T738</f>
        <v>4.666666666666667</v>
      </c>
      <c r="L752" s="68">
        <f>'RFM-Pivot'!U738</f>
        <v>4.666666666666667</v>
      </c>
      <c r="M752" s="64" t="str">
        <f>'RFM-Pivot'!V738</f>
        <v>Champions</v>
      </c>
    </row>
    <row r="753" spans="10:13" x14ac:dyDescent="0.25">
      <c r="J753" s="66" t="str">
        <f>'RFM-Pivot'!S739</f>
        <v>C01165</v>
      </c>
      <c r="K753" s="67">
        <f>'RFM-Pivot'!T739</f>
        <v>3</v>
      </c>
      <c r="L753" s="68">
        <f>'RFM-Pivot'!U739</f>
        <v>3</v>
      </c>
      <c r="M753" s="64" t="str">
        <f>'RFM-Pivot'!V739</f>
        <v>At Risk Customers</v>
      </c>
    </row>
    <row r="754" spans="10:13" x14ac:dyDescent="0.25">
      <c r="J754" s="66" t="str">
        <f>'RFM-Pivot'!S740</f>
        <v>C01166</v>
      </c>
      <c r="K754" s="67">
        <f>'RFM-Pivot'!T740</f>
        <v>2</v>
      </c>
      <c r="L754" s="68">
        <f>'RFM-Pivot'!U740</f>
        <v>2</v>
      </c>
      <c r="M754" s="64" t="str">
        <f>'RFM-Pivot'!V740</f>
        <v>Lost Customers</v>
      </c>
    </row>
    <row r="755" spans="10:13" x14ac:dyDescent="0.25">
      <c r="J755" s="66" t="str">
        <f>'RFM-Pivot'!S741</f>
        <v>C01167</v>
      </c>
      <c r="K755" s="67">
        <f>'RFM-Pivot'!T741</f>
        <v>2.6666666666666665</v>
      </c>
      <c r="L755" s="68">
        <f>'RFM-Pivot'!U741</f>
        <v>2.6666666666666665</v>
      </c>
      <c r="M755" s="64" t="str">
        <f>'RFM-Pivot'!V741</f>
        <v>At Risk Customers</v>
      </c>
    </row>
    <row r="756" spans="10:13" x14ac:dyDescent="0.25">
      <c r="J756" s="66" t="str">
        <f>'RFM-Pivot'!S742</f>
        <v>C01168</v>
      </c>
      <c r="K756" s="67">
        <f>'RFM-Pivot'!T742</f>
        <v>2</v>
      </c>
      <c r="L756" s="68">
        <f>'RFM-Pivot'!U742</f>
        <v>2</v>
      </c>
      <c r="M756" s="64" t="str">
        <f>'RFM-Pivot'!V742</f>
        <v>Lost Customers</v>
      </c>
    </row>
    <row r="757" spans="10:13" x14ac:dyDescent="0.25">
      <c r="J757" s="66" t="str">
        <f>'RFM-Pivot'!S743</f>
        <v>C01170</v>
      </c>
      <c r="K757" s="67">
        <f>'RFM-Pivot'!T743</f>
        <v>5</v>
      </c>
      <c r="L757" s="68">
        <f>'RFM-Pivot'!U743</f>
        <v>5</v>
      </c>
      <c r="M757" s="64" t="str">
        <f>'RFM-Pivot'!V743</f>
        <v>Champions</v>
      </c>
    </row>
    <row r="758" spans="10:13" x14ac:dyDescent="0.25">
      <c r="J758" s="66" t="str">
        <f>'RFM-Pivot'!S744</f>
        <v>C01171</v>
      </c>
      <c r="K758" s="67">
        <f>'RFM-Pivot'!T744</f>
        <v>4.333333333333333</v>
      </c>
      <c r="L758" s="68">
        <f>'RFM-Pivot'!U744</f>
        <v>4.333333333333333</v>
      </c>
      <c r="M758" s="64" t="str">
        <f>'RFM-Pivot'!V744</f>
        <v>Champions</v>
      </c>
    </row>
    <row r="759" spans="10:13" x14ac:dyDescent="0.25">
      <c r="J759" s="66" t="str">
        <f>'RFM-Pivot'!S745</f>
        <v>C01173</v>
      </c>
      <c r="K759" s="67">
        <f>'RFM-Pivot'!T745</f>
        <v>2.6666666666666665</v>
      </c>
      <c r="L759" s="68">
        <f>'RFM-Pivot'!U745</f>
        <v>2.6666666666666665</v>
      </c>
      <c r="M759" s="64" t="str">
        <f>'RFM-Pivot'!V745</f>
        <v>At Risk Customers</v>
      </c>
    </row>
    <row r="760" spans="10:13" x14ac:dyDescent="0.25">
      <c r="J760" s="66" t="str">
        <f>'RFM-Pivot'!S746</f>
        <v>C01174</v>
      </c>
      <c r="K760" s="67">
        <f>'RFM-Pivot'!T746</f>
        <v>2.6666666666666665</v>
      </c>
      <c r="L760" s="68">
        <f>'RFM-Pivot'!U746</f>
        <v>2.6666666666666665</v>
      </c>
      <c r="M760" s="64" t="str">
        <f>'RFM-Pivot'!V746</f>
        <v>At Risk Customers</v>
      </c>
    </row>
    <row r="761" spans="10:13" x14ac:dyDescent="0.25">
      <c r="J761" s="66" t="str">
        <f>'RFM-Pivot'!S747</f>
        <v>C01177</v>
      </c>
      <c r="K761" s="67">
        <f>'RFM-Pivot'!T747</f>
        <v>1.6666666666666667</v>
      </c>
      <c r="L761" s="68">
        <f>'RFM-Pivot'!U747</f>
        <v>1.6666666666666667</v>
      </c>
      <c r="M761" s="64" t="str">
        <f>'RFM-Pivot'!V747</f>
        <v>Lost Customers</v>
      </c>
    </row>
    <row r="762" spans="10:13" x14ac:dyDescent="0.25">
      <c r="J762" s="66" t="str">
        <f>'RFM-Pivot'!S748</f>
        <v>C01181</v>
      </c>
      <c r="K762" s="67">
        <f>'RFM-Pivot'!T748</f>
        <v>4.333333333333333</v>
      </c>
      <c r="L762" s="68">
        <f>'RFM-Pivot'!U748</f>
        <v>4.333333333333333</v>
      </c>
      <c r="M762" s="64" t="str">
        <f>'RFM-Pivot'!V748</f>
        <v>Champions</v>
      </c>
    </row>
    <row r="763" spans="10:13" x14ac:dyDescent="0.25">
      <c r="J763" s="66" t="str">
        <f>'RFM-Pivot'!S749</f>
        <v>C01182</v>
      </c>
      <c r="K763" s="67">
        <f>'RFM-Pivot'!T749</f>
        <v>1.6666666666666667</v>
      </c>
      <c r="L763" s="68">
        <f>'RFM-Pivot'!U749</f>
        <v>1.6666666666666667</v>
      </c>
      <c r="M763" s="64" t="str">
        <f>'RFM-Pivot'!V749</f>
        <v>Lost Customers</v>
      </c>
    </row>
    <row r="764" spans="10:13" x14ac:dyDescent="0.25">
      <c r="J764" s="66" t="str">
        <f>'RFM-Pivot'!S750</f>
        <v>C01183</v>
      </c>
      <c r="K764" s="67">
        <f>'RFM-Pivot'!T750</f>
        <v>2.6666666666666665</v>
      </c>
      <c r="L764" s="68">
        <f>'RFM-Pivot'!U750</f>
        <v>2.6666666666666665</v>
      </c>
      <c r="M764" s="64" t="str">
        <f>'RFM-Pivot'!V750</f>
        <v>At Risk Customers</v>
      </c>
    </row>
    <row r="765" spans="10:13" x14ac:dyDescent="0.25">
      <c r="J765" s="66" t="str">
        <f>'RFM-Pivot'!S751</f>
        <v>C01184</v>
      </c>
      <c r="K765" s="67">
        <f>'RFM-Pivot'!T751</f>
        <v>4.666666666666667</v>
      </c>
      <c r="L765" s="68">
        <f>'RFM-Pivot'!U751</f>
        <v>4.666666666666667</v>
      </c>
      <c r="M765" s="64" t="str">
        <f>'RFM-Pivot'!V751</f>
        <v>Champions</v>
      </c>
    </row>
    <row r="766" spans="10:13" x14ac:dyDescent="0.25">
      <c r="J766" s="66" t="str">
        <f>'RFM-Pivot'!S752</f>
        <v>C01185</v>
      </c>
      <c r="K766" s="67">
        <f>'RFM-Pivot'!T752</f>
        <v>3.6666666666666665</v>
      </c>
      <c r="L766" s="68">
        <f>'RFM-Pivot'!U752</f>
        <v>3.6666666666666665</v>
      </c>
      <c r="M766" s="64" t="str">
        <f>'RFM-Pivot'!V752</f>
        <v>Loyal or Potential Loyalists</v>
      </c>
    </row>
    <row r="767" spans="10:13" x14ac:dyDescent="0.25">
      <c r="J767" s="66" t="str">
        <f>'RFM-Pivot'!S753</f>
        <v>C01187</v>
      </c>
      <c r="K767" s="67">
        <f>'RFM-Pivot'!T753</f>
        <v>2</v>
      </c>
      <c r="L767" s="68">
        <f>'RFM-Pivot'!U753</f>
        <v>2</v>
      </c>
      <c r="M767" s="64" t="str">
        <f>'RFM-Pivot'!V753</f>
        <v>Lost Customers</v>
      </c>
    </row>
    <row r="768" spans="10:13" x14ac:dyDescent="0.25">
      <c r="J768" s="66" t="str">
        <f>'RFM-Pivot'!S754</f>
        <v>C01188</v>
      </c>
      <c r="K768" s="67">
        <f>'RFM-Pivot'!T754</f>
        <v>2</v>
      </c>
      <c r="L768" s="68">
        <f>'RFM-Pivot'!U754</f>
        <v>2</v>
      </c>
      <c r="M768" s="64" t="str">
        <f>'RFM-Pivot'!V754</f>
        <v>Lost Customers</v>
      </c>
    </row>
    <row r="769" spans="10:13" x14ac:dyDescent="0.25">
      <c r="J769" s="66" t="str">
        <f>'RFM-Pivot'!S755</f>
        <v>C01191</v>
      </c>
      <c r="K769" s="67">
        <f>'RFM-Pivot'!T755</f>
        <v>2.6666666666666665</v>
      </c>
      <c r="L769" s="68">
        <f>'RFM-Pivot'!U755</f>
        <v>2.6666666666666665</v>
      </c>
      <c r="M769" s="64" t="str">
        <f>'RFM-Pivot'!V755</f>
        <v>At Risk Customers</v>
      </c>
    </row>
    <row r="770" spans="10:13" x14ac:dyDescent="0.25">
      <c r="J770" s="66" t="str">
        <f>'RFM-Pivot'!S756</f>
        <v>C01192</v>
      </c>
      <c r="K770" s="67">
        <f>'RFM-Pivot'!T756</f>
        <v>3.3333333333333335</v>
      </c>
      <c r="L770" s="68">
        <f>'RFM-Pivot'!U756</f>
        <v>3.3333333333333335</v>
      </c>
      <c r="M770" s="64" t="str">
        <f>'RFM-Pivot'!V756</f>
        <v>Loyal or Potential Loyalists</v>
      </c>
    </row>
    <row r="771" spans="10:13" x14ac:dyDescent="0.25">
      <c r="J771" s="66" t="str">
        <f>'RFM-Pivot'!S757</f>
        <v>C01193</v>
      </c>
      <c r="K771" s="67">
        <f>'RFM-Pivot'!T757</f>
        <v>2</v>
      </c>
      <c r="L771" s="68">
        <f>'RFM-Pivot'!U757</f>
        <v>2</v>
      </c>
      <c r="M771" s="64" t="str">
        <f>'RFM-Pivot'!V757</f>
        <v>Lost Customers</v>
      </c>
    </row>
    <row r="772" spans="10:13" x14ac:dyDescent="0.25">
      <c r="J772" s="66" t="str">
        <f>'RFM-Pivot'!S758</f>
        <v>C01194</v>
      </c>
      <c r="K772" s="67">
        <f>'RFM-Pivot'!T758</f>
        <v>2.3333333333333335</v>
      </c>
      <c r="L772" s="68">
        <f>'RFM-Pivot'!U758</f>
        <v>2.3333333333333335</v>
      </c>
      <c r="M772" s="64" t="str">
        <f>'RFM-Pivot'!V758</f>
        <v>At Risk Customers</v>
      </c>
    </row>
    <row r="773" spans="10:13" x14ac:dyDescent="0.25">
      <c r="J773" s="66" t="str">
        <f>'RFM-Pivot'!S759</f>
        <v>C01199</v>
      </c>
      <c r="K773" s="67">
        <f>'RFM-Pivot'!T759</f>
        <v>4.666666666666667</v>
      </c>
      <c r="L773" s="68">
        <f>'RFM-Pivot'!U759</f>
        <v>4.666666666666667</v>
      </c>
      <c r="M773" s="64" t="str">
        <f>'RFM-Pivot'!V759</f>
        <v>Champions</v>
      </c>
    </row>
    <row r="774" spans="10:13" x14ac:dyDescent="0.25">
      <c r="J774" s="66" t="str">
        <f>'RFM-Pivot'!S760</f>
        <v>C01202</v>
      </c>
      <c r="K774" s="67">
        <f>'RFM-Pivot'!T760</f>
        <v>3.3333333333333335</v>
      </c>
      <c r="L774" s="68">
        <f>'RFM-Pivot'!U760</f>
        <v>3.3333333333333335</v>
      </c>
      <c r="M774" s="64" t="str">
        <f>'RFM-Pivot'!V760</f>
        <v>Loyal or Potential Loyalists</v>
      </c>
    </row>
    <row r="775" spans="10:13" x14ac:dyDescent="0.25">
      <c r="J775" s="66" t="str">
        <f>'RFM-Pivot'!S761</f>
        <v>C01203</v>
      </c>
      <c r="K775" s="67">
        <f>'RFM-Pivot'!T761</f>
        <v>2</v>
      </c>
      <c r="L775" s="68">
        <f>'RFM-Pivot'!U761</f>
        <v>2</v>
      </c>
      <c r="M775" s="64" t="str">
        <f>'RFM-Pivot'!V761</f>
        <v>Lost Customers</v>
      </c>
    </row>
    <row r="776" spans="10:13" x14ac:dyDescent="0.25">
      <c r="J776" s="66" t="str">
        <f>'RFM-Pivot'!S762</f>
        <v>C01204</v>
      </c>
      <c r="K776" s="67">
        <f>'RFM-Pivot'!T762</f>
        <v>2.3333333333333335</v>
      </c>
      <c r="L776" s="68">
        <f>'RFM-Pivot'!U762</f>
        <v>2.3333333333333335</v>
      </c>
      <c r="M776" s="64" t="str">
        <f>'RFM-Pivot'!V762</f>
        <v>At Risk Customers</v>
      </c>
    </row>
    <row r="777" spans="10:13" x14ac:dyDescent="0.25">
      <c r="J777" s="66" t="str">
        <f>'RFM-Pivot'!S763</f>
        <v>C01205</v>
      </c>
      <c r="K777" s="67">
        <f>'RFM-Pivot'!T763</f>
        <v>5</v>
      </c>
      <c r="L777" s="68">
        <f>'RFM-Pivot'!U763</f>
        <v>5</v>
      </c>
      <c r="M777" s="64" t="str">
        <f>'RFM-Pivot'!V763</f>
        <v>Champions</v>
      </c>
    </row>
    <row r="778" spans="10:13" x14ac:dyDescent="0.25">
      <c r="J778" s="66" t="str">
        <f>'RFM-Pivot'!S764</f>
        <v>C01206</v>
      </c>
      <c r="K778" s="67">
        <f>'RFM-Pivot'!T764</f>
        <v>2.3333333333333335</v>
      </c>
      <c r="L778" s="68">
        <f>'RFM-Pivot'!U764</f>
        <v>2.3333333333333335</v>
      </c>
      <c r="M778" s="64" t="str">
        <f>'RFM-Pivot'!V764</f>
        <v>At Risk Customers</v>
      </c>
    </row>
    <row r="779" spans="10:13" x14ac:dyDescent="0.25">
      <c r="J779" s="66" t="str">
        <f>'RFM-Pivot'!S765</f>
        <v>C01207</v>
      </c>
      <c r="K779" s="67">
        <f>'RFM-Pivot'!T765</f>
        <v>3.6666666666666665</v>
      </c>
      <c r="L779" s="68">
        <f>'RFM-Pivot'!U765</f>
        <v>3.6666666666666665</v>
      </c>
      <c r="M779" s="64" t="str">
        <f>'RFM-Pivot'!V765</f>
        <v>Loyal or Potential Loyalists</v>
      </c>
    </row>
    <row r="780" spans="10:13" x14ac:dyDescent="0.25">
      <c r="J780" s="66" t="str">
        <f>'RFM-Pivot'!S766</f>
        <v>C01209</v>
      </c>
      <c r="K780" s="67">
        <f>'RFM-Pivot'!T766</f>
        <v>2.3333333333333335</v>
      </c>
      <c r="L780" s="68">
        <f>'RFM-Pivot'!U766</f>
        <v>2.3333333333333335</v>
      </c>
      <c r="M780" s="64" t="str">
        <f>'RFM-Pivot'!V766</f>
        <v>At Risk Customers</v>
      </c>
    </row>
    <row r="781" spans="10:13" x14ac:dyDescent="0.25">
      <c r="J781" s="66" t="str">
        <f>'RFM-Pivot'!S767</f>
        <v>C01210</v>
      </c>
      <c r="K781" s="67">
        <f>'RFM-Pivot'!T767</f>
        <v>3</v>
      </c>
      <c r="L781" s="68">
        <f>'RFM-Pivot'!U767</f>
        <v>3</v>
      </c>
      <c r="M781" s="64" t="str">
        <f>'RFM-Pivot'!V767</f>
        <v>At Risk Customers</v>
      </c>
    </row>
    <row r="782" spans="10:13" x14ac:dyDescent="0.25">
      <c r="J782" s="66" t="str">
        <f>'RFM-Pivot'!S768</f>
        <v>C01211</v>
      </c>
      <c r="K782" s="67">
        <f>'RFM-Pivot'!T768</f>
        <v>3.6666666666666665</v>
      </c>
      <c r="L782" s="68">
        <f>'RFM-Pivot'!U768</f>
        <v>3.6666666666666665</v>
      </c>
      <c r="M782" s="64" t="str">
        <f>'RFM-Pivot'!V768</f>
        <v>Loyal or Potential Loyalists</v>
      </c>
    </row>
    <row r="783" spans="10:13" x14ac:dyDescent="0.25">
      <c r="J783" s="66" t="str">
        <f>'RFM-Pivot'!S769</f>
        <v>C01212</v>
      </c>
      <c r="K783" s="67">
        <f>'RFM-Pivot'!T769</f>
        <v>5</v>
      </c>
      <c r="L783" s="68">
        <f>'RFM-Pivot'!U769</f>
        <v>5</v>
      </c>
      <c r="M783" s="64" t="str">
        <f>'RFM-Pivot'!V769</f>
        <v>Champions</v>
      </c>
    </row>
    <row r="784" spans="10:13" x14ac:dyDescent="0.25">
      <c r="J784" s="66" t="str">
        <f>'RFM-Pivot'!S770</f>
        <v>C01214</v>
      </c>
      <c r="K784" s="67">
        <f>'RFM-Pivot'!T770</f>
        <v>2.3333333333333335</v>
      </c>
      <c r="L784" s="68">
        <f>'RFM-Pivot'!U770</f>
        <v>2.3333333333333335</v>
      </c>
      <c r="M784" s="64" t="str">
        <f>'RFM-Pivot'!V770</f>
        <v>At Risk Customers</v>
      </c>
    </row>
    <row r="785" spans="10:13" x14ac:dyDescent="0.25">
      <c r="J785" s="66" t="str">
        <f>'RFM-Pivot'!S771</f>
        <v>C01215</v>
      </c>
      <c r="K785" s="67">
        <f>'RFM-Pivot'!T771</f>
        <v>3.6666666666666665</v>
      </c>
      <c r="L785" s="68">
        <f>'RFM-Pivot'!U771</f>
        <v>3.6666666666666665</v>
      </c>
      <c r="M785" s="64" t="str">
        <f>'RFM-Pivot'!V771</f>
        <v>Loyal or Potential Loyalists</v>
      </c>
    </row>
    <row r="786" spans="10:13" x14ac:dyDescent="0.25">
      <c r="J786" s="66" t="str">
        <f>'RFM-Pivot'!S772</f>
        <v>C01216</v>
      </c>
      <c r="K786" s="67">
        <f>'RFM-Pivot'!T772</f>
        <v>2.6666666666666665</v>
      </c>
      <c r="L786" s="68">
        <f>'RFM-Pivot'!U772</f>
        <v>2.6666666666666665</v>
      </c>
      <c r="M786" s="64" t="str">
        <f>'RFM-Pivot'!V772</f>
        <v>At Risk Customers</v>
      </c>
    </row>
    <row r="787" spans="10:13" x14ac:dyDescent="0.25">
      <c r="J787" s="66" t="str">
        <f>'RFM-Pivot'!S773</f>
        <v>C01217</v>
      </c>
      <c r="K787" s="67">
        <f>'RFM-Pivot'!T773</f>
        <v>1.6666666666666667</v>
      </c>
      <c r="L787" s="68">
        <f>'RFM-Pivot'!U773</f>
        <v>1.6666666666666667</v>
      </c>
      <c r="M787" s="64" t="str">
        <f>'RFM-Pivot'!V773</f>
        <v>Lost Customers</v>
      </c>
    </row>
    <row r="788" spans="10:13" x14ac:dyDescent="0.25">
      <c r="J788" s="66" t="str">
        <f>'RFM-Pivot'!S774</f>
        <v>C01218</v>
      </c>
      <c r="K788" s="67">
        <f>'RFM-Pivot'!T774</f>
        <v>3.6666666666666665</v>
      </c>
      <c r="L788" s="68">
        <f>'RFM-Pivot'!U774</f>
        <v>3.6666666666666665</v>
      </c>
      <c r="M788" s="64" t="str">
        <f>'RFM-Pivot'!V774</f>
        <v>Loyal or Potential Loyalists</v>
      </c>
    </row>
    <row r="789" spans="10:13" x14ac:dyDescent="0.25">
      <c r="J789" s="66" t="str">
        <f>'RFM-Pivot'!S775</f>
        <v>C01219</v>
      </c>
      <c r="K789" s="67">
        <f>'RFM-Pivot'!T775</f>
        <v>1.6666666666666667</v>
      </c>
      <c r="L789" s="68">
        <f>'RFM-Pivot'!U775</f>
        <v>1.6666666666666667</v>
      </c>
      <c r="M789" s="64" t="str">
        <f>'RFM-Pivot'!V775</f>
        <v>Lost Customers</v>
      </c>
    </row>
    <row r="790" spans="10:13" x14ac:dyDescent="0.25">
      <c r="J790" s="66" t="str">
        <f>'RFM-Pivot'!S776</f>
        <v>C01220</v>
      </c>
      <c r="K790" s="67">
        <f>'RFM-Pivot'!T776</f>
        <v>3.3333333333333335</v>
      </c>
      <c r="L790" s="68">
        <f>'RFM-Pivot'!U776</f>
        <v>3.3333333333333335</v>
      </c>
      <c r="M790" s="64" t="str">
        <f>'RFM-Pivot'!V776</f>
        <v>Loyal or Potential Loyalists</v>
      </c>
    </row>
    <row r="791" spans="10:13" x14ac:dyDescent="0.25">
      <c r="J791" s="66" t="str">
        <f>'RFM-Pivot'!S777</f>
        <v>C01221</v>
      </c>
      <c r="K791" s="67">
        <f>'RFM-Pivot'!T777</f>
        <v>3.6666666666666665</v>
      </c>
      <c r="L791" s="68">
        <f>'RFM-Pivot'!U777</f>
        <v>3.6666666666666665</v>
      </c>
      <c r="M791" s="64" t="str">
        <f>'RFM-Pivot'!V777</f>
        <v>Loyal or Potential Loyalists</v>
      </c>
    </row>
    <row r="792" spans="10:13" x14ac:dyDescent="0.25">
      <c r="J792" s="66" t="str">
        <f>'RFM-Pivot'!S778</f>
        <v>C01223</v>
      </c>
      <c r="K792" s="67">
        <f>'RFM-Pivot'!T778</f>
        <v>5</v>
      </c>
      <c r="L792" s="68">
        <f>'RFM-Pivot'!U778</f>
        <v>5</v>
      </c>
      <c r="M792" s="64" t="str">
        <f>'RFM-Pivot'!V778</f>
        <v>Champions</v>
      </c>
    </row>
    <row r="793" spans="10:13" x14ac:dyDescent="0.25">
      <c r="J793" s="66" t="str">
        <f>'RFM-Pivot'!S779</f>
        <v>C01226</v>
      </c>
      <c r="K793" s="67">
        <f>'RFM-Pivot'!T779</f>
        <v>3.3333333333333335</v>
      </c>
      <c r="L793" s="68">
        <f>'RFM-Pivot'!U779</f>
        <v>3.3333333333333335</v>
      </c>
      <c r="M793" s="64" t="str">
        <f>'RFM-Pivot'!V779</f>
        <v>Loyal or Potential Loyalists</v>
      </c>
    </row>
    <row r="794" spans="10:13" x14ac:dyDescent="0.25">
      <c r="J794" s="66" t="str">
        <f>'RFM-Pivot'!S780</f>
        <v>C01228</v>
      </c>
      <c r="K794" s="67">
        <f>'RFM-Pivot'!T780</f>
        <v>3</v>
      </c>
      <c r="L794" s="68">
        <f>'RFM-Pivot'!U780</f>
        <v>3</v>
      </c>
      <c r="M794" s="64" t="str">
        <f>'RFM-Pivot'!V780</f>
        <v>At Risk Customers</v>
      </c>
    </row>
    <row r="795" spans="10:13" x14ac:dyDescent="0.25">
      <c r="J795" s="66" t="str">
        <f>'RFM-Pivot'!S781</f>
        <v>C01230</v>
      </c>
      <c r="K795" s="67">
        <f>'RFM-Pivot'!T781</f>
        <v>3.6666666666666665</v>
      </c>
      <c r="L795" s="68">
        <f>'RFM-Pivot'!U781</f>
        <v>3.6666666666666665</v>
      </c>
      <c r="M795" s="64" t="str">
        <f>'RFM-Pivot'!V781</f>
        <v>Loyal or Potential Loyalists</v>
      </c>
    </row>
    <row r="796" spans="10:13" x14ac:dyDescent="0.25">
      <c r="J796" s="66" t="str">
        <f>'RFM-Pivot'!S782</f>
        <v>C01231</v>
      </c>
      <c r="K796" s="67">
        <f>'RFM-Pivot'!T782</f>
        <v>3.3333333333333335</v>
      </c>
      <c r="L796" s="68">
        <f>'RFM-Pivot'!U782</f>
        <v>3.3333333333333335</v>
      </c>
      <c r="M796" s="64" t="str">
        <f>'RFM-Pivot'!V782</f>
        <v>Loyal or Potential Loyalists</v>
      </c>
    </row>
    <row r="797" spans="10:13" x14ac:dyDescent="0.25">
      <c r="J797" s="66" t="str">
        <f>'RFM-Pivot'!S783</f>
        <v>C01234</v>
      </c>
      <c r="K797" s="67">
        <f>'RFM-Pivot'!T783</f>
        <v>2</v>
      </c>
      <c r="L797" s="68">
        <f>'RFM-Pivot'!U783</f>
        <v>2</v>
      </c>
      <c r="M797" s="64" t="str">
        <f>'RFM-Pivot'!V783</f>
        <v>Lost Customers</v>
      </c>
    </row>
    <row r="798" spans="10:13" x14ac:dyDescent="0.25">
      <c r="J798" s="66" t="str">
        <f>'RFM-Pivot'!S784</f>
        <v>C01235</v>
      </c>
      <c r="K798" s="67">
        <f>'RFM-Pivot'!T784</f>
        <v>5</v>
      </c>
      <c r="L798" s="68">
        <f>'RFM-Pivot'!U784</f>
        <v>5</v>
      </c>
      <c r="M798" s="64" t="str">
        <f>'RFM-Pivot'!V784</f>
        <v>Champions</v>
      </c>
    </row>
    <row r="799" spans="10:13" x14ac:dyDescent="0.25">
      <c r="J799" s="66" t="str">
        <f>'RFM-Pivot'!S785</f>
        <v>C01236</v>
      </c>
      <c r="K799" s="67">
        <f>'RFM-Pivot'!T785</f>
        <v>2.6666666666666665</v>
      </c>
      <c r="L799" s="68">
        <f>'RFM-Pivot'!U785</f>
        <v>2.6666666666666665</v>
      </c>
      <c r="M799" s="64" t="str">
        <f>'RFM-Pivot'!V785</f>
        <v>At Risk Customers</v>
      </c>
    </row>
    <row r="800" spans="10:13" x14ac:dyDescent="0.25">
      <c r="J800" s="66" t="str">
        <f>'RFM-Pivot'!S786</f>
        <v>C01237</v>
      </c>
      <c r="K800" s="67">
        <f>'RFM-Pivot'!T786</f>
        <v>3.6666666666666665</v>
      </c>
      <c r="L800" s="68">
        <f>'RFM-Pivot'!U786</f>
        <v>3.6666666666666665</v>
      </c>
      <c r="M800" s="64" t="str">
        <f>'RFM-Pivot'!V786</f>
        <v>Loyal or Potential Loyalists</v>
      </c>
    </row>
    <row r="801" spans="10:13" x14ac:dyDescent="0.25">
      <c r="J801" s="66" t="str">
        <f>'RFM-Pivot'!S787</f>
        <v>C01239</v>
      </c>
      <c r="K801" s="67">
        <f>'RFM-Pivot'!T787</f>
        <v>2.6666666666666665</v>
      </c>
      <c r="L801" s="68">
        <f>'RFM-Pivot'!U787</f>
        <v>2.6666666666666665</v>
      </c>
      <c r="M801" s="64" t="str">
        <f>'RFM-Pivot'!V787</f>
        <v>At Risk Customers</v>
      </c>
    </row>
    <row r="802" spans="10:13" x14ac:dyDescent="0.25">
      <c r="J802" s="66" t="str">
        <f>'RFM-Pivot'!S788</f>
        <v>C01240</v>
      </c>
      <c r="K802" s="67">
        <f>'RFM-Pivot'!T788</f>
        <v>4</v>
      </c>
      <c r="L802" s="68">
        <f>'RFM-Pivot'!U788</f>
        <v>4</v>
      </c>
      <c r="M802" s="64" t="str">
        <f>'RFM-Pivot'!V788</f>
        <v>Loyal or Potential Loyalists</v>
      </c>
    </row>
    <row r="803" spans="10:13" x14ac:dyDescent="0.25">
      <c r="J803" s="66" t="str">
        <f>'RFM-Pivot'!S789</f>
        <v>C01243</v>
      </c>
      <c r="K803" s="67">
        <f>'RFM-Pivot'!T789</f>
        <v>5</v>
      </c>
      <c r="L803" s="68">
        <f>'RFM-Pivot'!U789</f>
        <v>5</v>
      </c>
      <c r="M803" s="64" t="str">
        <f>'RFM-Pivot'!V789</f>
        <v>Champions</v>
      </c>
    </row>
    <row r="804" spans="10:13" x14ac:dyDescent="0.25">
      <c r="J804" s="66" t="str">
        <f>'RFM-Pivot'!S790</f>
        <v>C01246</v>
      </c>
      <c r="K804" s="67">
        <f>'RFM-Pivot'!T790</f>
        <v>1.6666666666666667</v>
      </c>
      <c r="L804" s="68">
        <f>'RFM-Pivot'!U790</f>
        <v>1.6666666666666667</v>
      </c>
      <c r="M804" s="64" t="str">
        <f>'RFM-Pivot'!V790</f>
        <v>Lost Customers</v>
      </c>
    </row>
    <row r="805" spans="10:13" x14ac:dyDescent="0.25">
      <c r="J805" s="66" t="str">
        <f>'RFM-Pivot'!S791</f>
        <v>C01247</v>
      </c>
      <c r="K805" s="67">
        <f>'RFM-Pivot'!T791</f>
        <v>3</v>
      </c>
      <c r="L805" s="68">
        <f>'RFM-Pivot'!U791</f>
        <v>3</v>
      </c>
      <c r="M805" s="64" t="str">
        <f>'RFM-Pivot'!V791</f>
        <v>At Risk Customers</v>
      </c>
    </row>
    <row r="806" spans="10:13" x14ac:dyDescent="0.25">
      <c r="J806" s="66" t="str">
        <f>'RFM-Pivot'!S792</f>
        <v>C01249</v>
      </c>
      <c r="K806" s="67">
        <f>'RFM-Pivot'!T792</f>
        <v>2.6666666666666665</v>
      </c>
      <c r="L806" s="68">
        <f>'RFM-Pivot'!U792</f>
        <v>2.6666666666666665</v>
      </c>
      <c r="M806" s="64" t="str">
        <f>'RFM-Pivot'!V792</f>
        <v>At Risk Customers</v>
      </c>
    </row>
    <row r="807" spans="10:13" x14ac:dyDescent="0.25">
      <c r="J807" s="66" t="str">
        <f>'RFM-Pivot'!S793</f>
        <v>C01250</v>
      </c>
      <c r="K807" s="67">
        <f>'RFM-Pivot'!T793</f>
        <v>2.6666666666666665</v>
      </c>
      <c r="L807" s="68">
        <f>'RFM-Pivot'!U793</f>
        <v>2.6666666666666665</v>
      </c>
      <c r="M807" s="64" t="str">
        <f>'RFM-Pivot'!V793</f>
        <v>At Risk Customers</v>
      </c>
    </row>
    <row r="808" spans="10:13" x14ac:dyDescent="0.25">
      <c r="J808" s="66" t="str">
        <f>'RFM-Pivot'!S794</f>
        <v>C01251</v>
      </c>
      <c r="K808" s="67">
        <f>'RFM-Pivot'!T794</f>
        <v>2.3333333333333335</v>
      </c>
      <c r="L808" s="68">
        <f>'RFM-Pivot'!U794</f>
        <v>2.3333333333333335</v>
      </c>
      <c r="M808" s="64" t="str">
        <f>'RFM-Pivot'!V794</f>
        <v>At Risk Customers</v>
      </c>
    </row>
    <row r="809" spans="10:13" x14ac:dyDescent="0.25">
      <c r="J809" s="66" t="str">
        <f>'RFM-Pivot'!S795</f>
        <v>C01252</v>
      </c>
      <c r="K809" s="67">
        <f>'RFM-Pivot'!T795</f>
        <v>3.6666666666666665</v>
      </c>
      <c r="L809" s="68">
        <f>'RFM-Pivot'!U795</f>
        <v>3.6666666666666665</v>
      </c>
      <c r="M809" s="64" t="str">
        <f>'RFM-Pivot'!V795</f>
        <v>Loyal or Potential Loyalists</v>
      </c>
    </row>
    <row r="810" spans="10:13" x14ac:dyDescent="0.25">
      <c r="J810" s="66" t="str">
        <f>'RFM-Pivot'!S796</f>
        <v>C01253</v>
      </c>
      <c r="K810" s="67">
        <f>'RFM-Pivot'!T796</f>
        <v>4.333333333333333</v>
      </c>
      <c r="L810" s="68">
        <f>'RFM-Pivot'!U796</f>
        <v>4.333333333333333</v>
      </c>
      <c r="M810" s="64" t="str">
        <f>'RFM-Pivot'!V796</f>
        <v>Champions</v>
      </c>
    </row>
    <row r="811" spans="10:13" x14ac:dyDescent="0.25">
      <c r="J811" s="66" t="str">
        <f>'RFM-Pivot'!S797</f>
        <v>C01254</v>
      </c>
      <c r="K811" s="67">
        <f>'RFM-Pivot'!T797</f>
        <v>2</v>
      </c>
      <c r="L811" s="68">
        <f>'RFM-Pivot'!U797</f>
        <v>2</v>
      </c>
      <c r="M811" s="64" t="str">
        <f>'RFM-Pivot'!V797</f>
        <v>Lost Customers</v>
      </c>
    </row>
    <row r="812" spans="10:13" x14ac:dyDescent="0.25">
      <c r="J812" s="66" t="str">
        <f>'RFM-Pivot'!S798</f>
        <v>C01255</v>
      </c>
      <c r="K812" s="67">
        <f>'RFM-Pivot'!T798</f>
        <v>3.3333333333333335</v>
      </c>
      <c r="L812" s="68">
        <f>'RFM-Pivot'!U798</f>
        <v>3.3333333333333335</v>
      </c>
      <c r="M812" s="64" t="str">
        <f>'RFM-Pivot'!V798</f>
        <v>Loyal or Potential Loyalists</v>
      </c>
    </row>
    <row r="813" spans="10:13" x14ac:dyDescent="0.25">
      <c r="J813" s="66" t="str">
        <f>'RFM-Pivot'!S799</f>
        <v>C01256</v>
      </c>
      <c r="K813" s="67">
        <f>'RFM-Pivot'!T799</f>
        <v>1.6666666666666667</v>
      </c>
      <c r="L813" s="68">
        <f>'RFM-Pivot'!U799</f>
        <v>1.6666666666666667</v>
      </c>
      <c r="M813" s="64" t="str">
        <f>'RFM-Pivot'!V799</f>
        <v>Lost Customers</v>
      </c>
    </row>
    <row r="814" spans="10:13" x14ac:dyDescent="0.25">
      <c r="J814" s="66" t="str">
        <f>'RFM-Pivot'!S800</f>
        <v>C01257</v>
      </c>
      <c r="K814" s="67">
        <f>'RFM-Pivot'!T800</f>
        <v>3.3333333333333335</v>
      </c>
      <c r="L814" s="68">
        <f>'RFM-Pivot'!U800</f>
        <v>3.3333333333333335</v>
      </c>
      <c r="M814" s="64" t="str">
        <f>'RFM-Pivot'!V800</f>
        <v>Loyal or Potential Loyalists</v>
      </c>
    </row>
    <row r="815" spans="10:13" x14ac:dyDescent="0.25">
      <c r="J815" s="66" t="str">
        <f>'RFM-Pivot'!S801</f>
        <v>C01258</v>
      </c>
      <c r="K815" s="67">
        <f>'RFM-Pivot'!T801</f>
        <v>3.3333333333333335</v>
      </c>
      <c r="L815" s="68">
        <f>'RFM-Pivot'!U801</f>
        <v>3.3333333333333335</v>
      </c>
      <c r="M815" s="64" t="str">
        <f>'RFM-Pivot'!V801</f>
        <v>Loyal or Potential Loyalists</v>
      </c>
    </row>
    <row r="816" spans="10:13" x14ac:dyDescent="0.25">
      <c r="J816" s="66" t="str">
        <f>'RFM-Pivot'!S802</f>
        <v>C01260</v>
      </c>
      <c r="K816" s="67">
        <f>'RFM-Pivot'!T802</f>
        <v>2.6666666666666665</v>
      </c>
      <c r="L816" s="68">
        <f>'RFM-Pivot'!U802</f>
        <v>2.6666666666666665</v>
      </c>
      <c r="M816" s="64" t="str">
        <f>'RFM-Pivot'!V802</f>
        <v>At Risk Customers</v>
      </c>
    </row>
    <row r="817" spans="10:13" x14ac:dyDescent="0.25">
      <c r="J817" s="66" t="str">
        <f>'RFM-Pivot'!S803</f>
        <v>C01261</v>
      </c>
      <c r="K817" s="67">
        <f>'RFM-Pivot'!T803</f>
        <v>3.3333333333333335</v>
      </c>
      <c r="L817" s="68">
        <f>'RFM-Pivot'!U803</f>
        <v>3.3333333333333335</v>
      </c>
      <c r="M817" s="64" t="str">
        <f>'RFM-Pivot'!V803</f>
        <v>Loyal or Potential Loyalists</v>
      </c>
    </row>
    <row r="818" spans="10:13" x14ac:dyDescent="0.25">
      <c r="J818" s="66" t="str">
        <f>'RFM-Pivot'!S804</f>
        <v>C01262</v>
      </c>
      <c r="K818" s="67">
        <f>'RFM-Pivot'!T804</f>
        <v>2</v>
      </c>
      <c r="L818" s="68">
        <f>'RFM-Pivot'!U804</f>
        <v>2</v>
      </c>
      <c r="M818" s="64" t="str">
        <f>'RFM-Pivot'!V804</f>
        <v>Lost Customers</v>
      </c>
    </row>
    <row r="819" spans="10:13" x14ac:dyDescent="0.25">
      <c r="J819" s="66" t="str">
        <f>'RFM-Pivot'!S805</f>
        <v>C01264</v>
      </c>
      <c r="K819" s="67">
        <f>'RFM-Pivot'!T805</f>
        <v>3.3333333333333335</v>
      </c>
      <c r="L819" s="68">
        <f>'RFM-Pivot'!U805</f>
        <v>3.3333333333333335</v>
      </c>
      <c r="M819" s="64" t="str">
        <f>'RFM-Pivot'!V805</f>
        <v>Loyal or Potential Loyalists</v>
      </c>
    </row>
    <row r="820" spans="10:13" x14ac:dyDescent="0.25">
      <c r="J820" s="66" t="str">
        <f>'RFM-Pivot'!S806</f>
        <v>C01266</v>
      </c>
      <c r="K820" s="67">
        <f>'RFM-Pivot'!T806</f>
        <v>4.666666666666667</v>
      </c>
      <c r="L820" s="68">
        <f>'RFM-Pivot'!U806</f>
        <v>4.666666666666667</v>
      </c>
      <c r="M820" s="64" t="str">
        <f>'RFM-Pivot'!V806</f>
        <v>Champions</v>
      </c>
    </row>
    <row r="821" spans="10:13" x14ac:dyDescent="0.25">
      <c r="J821" s="66" t="str">
        <f>'RFM-Pivot'!S807</f>
        <v>C01267</v>
      </c>
      <c r="K821" s="67">
        <f>'RFM-Pivot'!T807</f>
        <v>4.333333333333333</v>
      </c>
      <c r="L821" s="68">
        <f>'RFM-Pivot'!U807</f>
        <v>4.333333333333333</v>
      </c>
      <c r="M821" s="64" t="str">
        <f>'RFM-Pivot'!V807</f>
        <v>Champions</v>
      </c>
    </row>
    <row r="822" spans="10:13" x14ac:dyDescent="0.25">
      <c r="J822" s="66" t="str">
        <f>'RFM-Pivot'!S808</f>
        <v>C01270</v>
      </c>
      <c r="K822" s="67">
        <f>'RFM-Pivot'!T808</f>
        <v>2.6666666666666665</v>
      </c>
      <c r="L822" s="68">
        <f>'RFM-Pivot'!U808</f>
        <v>2.6666666666666665</v>
      </c>
      <c r="M822" s="64" t="str">
        <f>'RFM-Pivot'!V808</f>
        <v>At Risk Customers</v>
      </c>
    </row>
    <row r="823" spans="10:13" x14ac:dyDescent="0.25">
      <c r="J823" s="66" t="str">
        <f>'RFM-Pivot'!S809</f>
        <v>C01274</v>
      </c>
      <c r="K823" s="67">
        <f>'RFM-Pivot'!T809</f>
        <v>5</v>
      </c>
      <c r="L823" s="68">
        <f>'RFM-Pivot'!U809</f>
        <v>5</v>
      </c>
      <c r="M823" s="64" t="str">
        <f>'RFM-Pivot'!V809</f>
        <v>Champions</v>
      </c>
    </row>
    <row r="824" spans="10:13" x14ac:dyDescent="0.25">
      <c r="J824" s="66" t="str">
        <f>'RFM-Pivot'!S810</f>
        <v>C01275</v>
      </c>
      <c r="K824" s="67">
        <f>'RFM-Pivot'!T810</f>
        <v>2.6666666666666665</v>
      </c>
      <c r="L824" s="68">
        <f>'RFM-Pivot'!U810</f>
        <v>2.6666666666666665</v>
      </c>
      <c r="M824" s="64" t="str">
        <f>'RFM-Pivot'!V810</f>
        <v>At Risk Customers</v>
      </c>
    </row>
    <row r="825" spans="10:13" x14ac:dyDescent="0.25">
      <c r="J825" s="66" t="str">
        <f>'RFM-Pivot'!S811</f>
        <v>C01277</v>
      </c>
      <c r="K825" s="67">
        <f>'RFM-Pivot'!T811</f>
        <v>4.333333333333333</v>
      </c>
      <c r="L825" s="68">
        <f>'RFM-Pivot'!U811</f>
        <v>4.333333333333333</v>
      </c>
      <c r="M825" s="64" t="str">
        <f>'RFM-Pivot'!V811</f>
        <v>Champions</v>
      </c>
    </row>
    <row r="826" spans="10:13" x14ac:dyDescent="0.25">
      <c r="J826" s="66" t="str">
        <f>'RFM-Pivot'!S812</f>
        <v>C01279</v>
      </c>
      <c r="K826" s="67">
        <f>'RFM-Pivot'!T812</f>
        <v>4.666666666666667</v>
      </c>
      <c r="L826" s="68">
        <f>'RFM-Pivot'!U812</f>
        <v>4.666666666666667</v>
      </c>
      <c r="M826" s="64" t="str">
        <f>'RFM-Pivot'!V812</f>
        <v>Champions</v>
      </c>
    </row>
    <row r="827" spans="10:13" x14ac:dyDescent="0.25">
      <c r="J827" s="66" t="str">
        <f>'RFM-Pivot'!S813</f>
        <v>C01280</v>
      </c>
      <c r="K827" s="67">
        <f>'RFM-Pivot'!T813</f>
        <v>3.3333333333333335</v>
      </c>
      <c r="L827" s="68">
        <f>'RFM-Pivot'!U813</f>
        <v>3.3333333333333335</v>
      </c>
      <c r="M827" s="64" t="str">
        <f>'RFM-Pivot'!V813</f>
        <v>Loyal or Potential Loyalists</v>
      </c>
    </row>
    <row r="828" spans="10:13" x14ac:dyDescent="0.25">
      <c r="J828" s="66" t="str">
        <f>'RFM-Pivot'!S814</f>
        <v>C01281</v>
      </c>
      <c r="K828" s="67">
        <f>'RFM-Pivot'!T814</f>
        <v>4.666666666666667</v>
      </c>
      <c r="L828" s="68">
        <f>'RFM-Pivot'!U814</f>
        <v>4.666666666666667</v>
      </c>
      <c r="M828" s="64" t="str">
        <f>'RFM-Pivot'!V814</f>
        <v>Champions</v>
      </c>
    </row>
    <row r="829" spans="10:13" x14ac:dyDescent="0.25">
      <c r="J829" s="66" t="str">
        <f>'RFM-Pivot'!S815</f>
        <v>C01282</v>
      </c>
      <c r="K829" s="67">
        <f>'RFM-Pivot'!T815</f>
        <v>3</v>
      </c>
      <c r="L829" s="68">
        <f>'RFM-Pivot'!U815</f>
        <v>3</v>
      </c>
      <c r="M829" s="64" t="str">
        <f>'RFM-Pivot'!V815</f>
        <v>At Risk Customers</v>
      </c>
    </row>
    <row r="830" spans="10:13" x14ac:dyDescent="0.25">
      <c r="J830" s="66" t="str">
        <f>'RFM-Pivot'!S816</f>
        <v>C01283</v>
      </c>
      <c r="K830" s="67">
        <f>'RFM-Pivot'!T816</f>
        <v>2.3333333333333335</v>
      </c>
      <c r="L830" s="68">
        <f>'RFM-Pivot'!U816</f>
        <v>2.3333333333333335</v>
      </c>
      <c r="M830" s="64" t="str">
        <f>'RFM-Pivot'!V816</f>
        <v>At Risk Customers</v>
      </c>
    </row>
    <row r="831" spans="10:13" x14ac:dyDescent="0.25">
      <c r="J831" s="66" t="str">
        <f>'RFM-Pivot'!S817</f>
        <v>C01284</v>
      </c>
      <c r="K831" s="67">
        <f>'RFM-Pivot'!T817</f>
        <v>2</v>
      </c>
      <c r="L831" s="68">
        <f>'RFM-Pivot'!U817</f>
        <v>2</v>
      </c>
      <c r="M831" s="64" t="str">
        <f>'RFM-Pivot'!V817</f>
        <v>Lost Customers</v>
      </c>
    </row>
    <row r="832" spans="10:13" x14ac:dyDescent="0.25">
      <c r="J832" s="66" t="str">
        <f>'RFM-Pivot'!S818</f>
        <v>C01286</v>
      </c>
      <c r="K832" s="67">
        <f>'RFM-Pivot'!T818</f>
        <v>2.6666666666666665</v>
      </c>
      <c r="L832" s="68">
        <f>'RFM-Pivot'!U818</f>
        <v>2.6666666666666665</v>
      </c>
      <c r="M832" s="64" t="str">
        <f>'RFM-Pivot'!V818</f>
        <v>At Risk Customers</v>
      </c>
    </row>
    <row r="833" spans="10:13" x14ac:dyDescent="0.25">
      <c r="J833" s="66" t="str">
        <f>'RFM-Pivot'!S819</f>
        <v>C01288</v>
      </c>
      <c r="K833" s="67">
        <f>'RFM-Pivot'!T819</f>
        <v>2.3333333333333335</v>
      </c>
      <c r="L833" s="68">
        <f>'RFM-Pivot'!U819</f>
        <v>2.3333333333333335</v>
      </c>
      <c r="M833" s="64" t="str">
        <f>'RFM-Pivot'!V819</f>
        <v>At Risk Customers</v>
      </c>
    </row>
    <row r="834" spans="10:13" x14ac:dyDescent="0.25">
      <c r="J834" s="66" t="str">
        <f>'RFM-Pivot'!S820</f>
        <v>C01289</v>
      </c>
      <c r="K834" s="67">
        <f>'RFM-Pivot'!T820</f>
        <v>1.6666666666666667</v>
      </c>
      <c r="L834" s="68">
        <f>'RFM-Pivot'!U820</f>
        <v>1.6666666666666667</v>
      </c>
      <c r="M834" s="64" t="str">
        <f>'RFM-Pivot'!V820</f>
        <v>Lost Customers</v>
      </c>
    </row>
    <row r="835" spans="10:13" x14ac:dyDescent="0.25">
      <c r="J835" s="66" t="str">
        <f>'RFM-Pivot'!S821</f>
        <v>C01290</v>
      </c>
      <c r="K835" s="67">
        <f>'RFM-Pivot'!T821</f>
        <v>3</v>
      </c>
      <c r="L835" s="68">
        <f>'RFM-Pivot'!U821</f>
        <v>3</v>
      </c>
      <c r="M835" s="64" t="str">
        <f>'RFM-Pivot'!V821</f>
        <v>At Risk Customers</v>
      </c>
    </row>
    <row r="836" spans="10:13" x14ac:dyDescent="0.25">
      <c r="J836" s="66" t="str">
        <f>'RFM-Pivot'!S822</f>
        <v>C01291</v>
      </c>
      <c r="K836" s="67">
        <f>'RFM-Pivot'!T822</f>
        <v>3.3333333333333335</v>
      </c>
      <c r="L836" s="68">
        <f>'RFM-Pivot'!U822</f>
        <v>3.3333333333333335</v>
      </c>
      <c r="M836" s="64" t="str">
        <f>'RFM-Pivot'!V822</f>
        <v>Loyal or Potential Loyalists</v>
      </c>
    </row>
    <row r="837" spans="10:13" x14ac:dyDescent="0.25">
      <c r="J837" s="66" t="str">
        <f>'RFM-Pivot'!S823</f>
        <v>C01292</v>
      </c>
      <c r="K837" s="67">
        <f>'RFM-Pivot'!T823</f>
        <v>3</v>
      </c>
      <c r="L837" s="68">
        <f>'RFM-Pivot'!U823</f>
        <v>3</v>
      </c>
      <c r="M837" s="64" t="str">
        <f>'RFM-Pivot'!V823</f>
        <v>At Risk Customers</v>
      </c>
    </row>
    <row r="838" spans="10:13" x14ac:dyDescent="0.25">
      <c r="J838" s="66" t="str">
        <f>'RFM-Pivot'!S824</f>
        <v>C01293</v>
      </c>
      <c r="K838" s="67">
        <f>'RFM-Pivot'!T824</f>
        <v>2.6666666666666665</v>
      </c>
      <c r="L838" s="68">
        <f>'RFM-Pivot'!U824</f>
        <v>2.6666666666666665</v>
      </c>
      <c r="M838" s="64" t="str">
        <f>'RFM-Pivot'!V824</f>
        <v>At Risk Customers</v>
      </c>
    </row>
    <row r="839" spans="10:13" x14ac:dyDescent="0.25">
      <c r="J839" s="66" t="str">
        <f>'RFM-Pivot'!S825</f>
        <v>C01294</v>
      </c>
      <c r="K839" s="67">
        <f>'RFM-Pivot'!T825</f>
        <v>2.6666666666666665</v>
      </c>
      <c r="L839" s="68">
        <f>'RFM-Pivot'!U825</f>
        <v>2.6666666666666665</v>
      </c>
      <c r="M839" s="64" t="str">
        <f>'RFM-Pivot'!V825</f>
        <v>At Risk Customers</v>
      </c>
    </row>
    <row r="840" spans="10:13" x14ac:dyDescent="0.25">
      <c r="J840" s="66" t="str">
        <f>'RFM-Pivot'!S826</f>
        <v>C01295</v>
      </c>
      <c r="K840" s="67">
        <f>'RFM-Pivot'!T826</f>
        <v>4</v>
      </c>
      <c r="L840" s="68">
        <f>'RFM-Pivot'!U826</f>
        <v>4</v>
      </c>
      <c r="M840" s="64" t="str">
        <f>'RFM-Pivot'!V826</f>
        <v>Loyal or Potential Loyalists</v>
      </c>
    </row>
    <row r="841" spans="10:13" x14ac:dyDescent="0.25">
      <c r="J841" s="66" t="str">
        <f>'RFM-Pivot'!S827</f>
        <v>C01296</v>
      </c>
      <c r="K841" s="67">
        <f>'RFM-Pivot'!T827</f>
        <v>1.6666666666666667</v>
      </c>
      <c r="L841" s="68">
        <f>'RFM-Pivot'!U827</f>
        <v>1.6666666666666667</v>
      </c>
      <c r="M841" s="64" t="str">
        <f>'RFM-Pivot'!V827</f>
        <v>Lost Customers</v>
      </c>
    </row>
    <row r="842" spans="10:13" x14ac:dyDescent="0.25">
      <c r="J842" s="66" t="str">
        <f>'RFM-Pivot'!S828</f>
        <v>C01297</v>
      </c>
      <c r="K842" s="67">
        <f>'RFM-Pivot'!T828</f>
        <v>4</v>
      </c>
      <c r="L842" s="68">
        <f>'RFM-Pivot'!U828</f>
        <v>4</v>
      </c>
      <c r="M842" s="64" t="str">
        <f>'RFM-Pivot'!V828</f>
        <v>Loyal or Potential Loyalists</v>
      </c>
    </row>
    <row r="843" spans="10:13" x14ac:dyDescent="0.25">
      <c r="J843" s="66" t="str">
        <f>'RFM-Pivot'!S829</f>
        <v>C01298</v>
      </c>
      <c r="K843" s="67">
        <f>'RFM-Pivot'!T829</f>
        <v>3</v>
      </c>
      <c r="L843" s="68">
        <f>'RFM-Pivot'!U829</f>
        <v>3</v>
      </c>
      <c r="M843" s="64" t="str">
        <f>'RFM-Pivot'!V829</f>
        <v>At Risk Customers</v>
      </c>
    </row>
    <row r="844" spans="10:13" x14ac:dyDescent="0.25">
      <c r="J844" s="66" t="str">
        <f>'RFM-Pivot'!S830</f>
        <v>C01299</v>
      </c>
      <c r="K844" s="67">
        <f>'RFM-Pivot'!T830</f>
        <v>5</v>
      </c>
      <c r="L844" s="68">
        <f>'RFM-Pivot'!U830</f>
        <v>5</v>
      </c>
      <c r="M844" s="64" t="str">
        <f>'RFM-Pivot'!V830</f>
        <v>Champions</v>
      </c>
    </row>
    <row r="845" spans="10:13" x14ac:dyDescent="0.25">
      <c r="J845" s="66" t="str">
        <f>'RFM-Pivot'!S831</f>
        <v>C01300</v>
      </c>
      <c r="K845" s="67">
        <f>'RFM-Pivot'!T831</f>
        <v>4.666666666666667</v>
      </c>
      <c r="L845" s="68">
        <f>'RFM-Pivot'!U831</f>
        <v>4.666666666666667</v>
      </c>
      <c r="M845" s="64" t="str">
        <f>'RFM-Pivot'!V831</f>
        <v>Champions</v>
      </c>
    </row>
    <row r="846" spans="10:13" x14ac:dyDescent="0.25">
      <c r="J846" s="66" t="str">
        <f>'RFM-Pivot'!S832</f>
        <v>C01301</v>
      </c>
      <c r="K846" s="67">
        <f>'RFM-Pivot'!T832</f>
        <v>1.6666666666666667</v>
      </c>
      <c r="L846" s="68">
        <f>'RFM-Pivot'!U832</f>
        <v>1.6666666666666667</v>
      </c>
      <c r="M846" s="64" t="str">
        <f>'RFM-Pivot'!V832</f>
        <v>Lost Customers</v>
      </c>
    </row>
    <row r="847" spans="10:13" x14ac:dyDescent="0.25">
      <c r="J847" s="66" t="str">
        <f>'RFM-Pivot'!S833</f>
        <v>C01302</v>
      </c>
      <c r="K847" s="67">
        <f>'RFM-Pivot'!T833</f>
        <v>3</v>
      </c>
      <c r="L847" s="68">
        <f>'RFM-Pivot'!U833</f>
        <v>3</v>
      </c>
      <c r="M847" s="64" t="str">
        <f>'RFM-Pivot'!V833</f>
        <v>At Risk Customers</v>
      </c>
    </row>
    <row r="848" spans="10:13" x14ac:dyDescent="0.25">
      <c r="J848" s="66" t="str">
        <f>'RFM-Pivot'!S834</f>
        <v>C01303</v>
      </c>
      <c r="K848" s="67">
        <f>'RFM-Pivot'!T834</f>
        <v>4</v>
      </c>
      <c r="L848" s="68">
        <f>'RFM-Pivot'!U834</f>
        <v>4</v>
      </c>
      <c r="M848" s="64" t="str">
        <f>'RFM-Pivot'!V834</f>
        <v>Loyal or Potential Loyalists</v>
      </c>
    </row>
    <row r="849" spans="10:13" x14ac:dyDescent="0.25">
      <c r="J849" s="66" t="str">
        <f>'RFM-Pivot'!S835</f>
        <v>C01304</v>
      </c>
      <c r="K849" s="67">
        <f>'RFM-Pivot'!T835</f>
        <v>4.666666666666667</v>
      </c>
      <c r="L849" s="68">
        <f>'RFM-Pivot'!U835</f>
        <v>4.666666666666667</v>
      </c>
      <c r="M849" s="64" t="str">
        <f>'RFM-Pivot'!V835</f>
        <v>Champions</v>
      </c>
    </row>
    <row r="850" spans="10:13" x14ac:dyDescent="0.25">
      <c r="J850" s="66" t="str">
        <f>'RFM-Pivot'!S836</f>
        <v>C01305</v>
      </c>
      <c r="K850" s="67">
        <f>'RFM-Pivot'!T836</f>
        <v>3.6666666666666665</v>
      </c>
      <c r="L850" s="68">
        <f>'RFM-Pivot'!U836</f>
        <v>3.6666666666666665</v>
      </c>
      <c r="M850" s="64" t="str">
        <f>'RFM-Pivot'!V836</f>
        <v>Loyal or Potential Loyalists</v>
      </c>
    </row>
    <row r="851" spans="10:13" x14ac:dyDescent="0.25">
      <c r="J851" s="66" t="str">
        <f>'RFM-Pivot'!S837</f>
        <v>C01307</v>
      </c>
      <c r="K851" s="67">
        <f>'RFM-Pivot'!T837</f>
        <v>2.3333333333333335</v>
      </c>
      <c r="L851" s="68">
        <f>'RFM-Pivot'!U837</f>
        <v>2.3333333333333335</v>
      </c>
      <c r="M851" s="64" t="str">
        <f>'RFM-Pivot'!V837</f>
        <v>At Risk Customers</v>
      </c>
    </row>
    <row r="852" spans="10:13" x14ac:dyDescent="0.25">
      <c r="J852" s="66" t="str">
        <f>'RFM-Pivot'!S838</f>
        <v>C01309</v>
      </c>
      <c r="K852" s="67">
        <f>'RFM-Pivot'!T838</f>
        <v>2.6666666666666665</v>
      </c>
      <c r="L852" s="68">
        <f>'RFM-Pivot'!U838</f>
        <v>2.6666666666666665</v>
      </c>
      <c r="M852" s="64" t="str">
        <f>'RFM-Pivot'!V838</f>
        <v>At Risk Customers</v>
      </c>
    </row>
    <row r="853" spans="10:13" x14ac:dyDescent="0.25">
      <c r="J853" s="66" t="str">
        <f>'RFM-Pivot'!S839</f>
        <v>C01310</v>
      </c>
      <c r="K853" s="67">
        <f>'RFM-Pivot'!T839</f>
        <v>1.6666666666666667</v>
      </c>
      <c r="L853" s="68">
        <f>'RFM-Pivot'!U839</f>
        <v>1.6666666666666667</v>
      </c>
      <c r="M853" s="64" t="str">
        <f>'RFM-Pivot'!V839</f>
        <v>Lost Customers</v>
      </c>
    </row>
    <row r="854" spans="10:13" x14ac:dyDescent="0.25">
      <c r="J854" s="66" t="str">
        <f>'RFM-Pivot'!S840</f>
        <v>C01311</v>
      </c>
      <c r="K854" s="67">
        <f>'RFM-Pivot'!T840</f>
        <v>3.3333333333333335</v>
      </c>
      <c r="L854" s="68">
        <f>'RFM-Pivot'!U840</f>
        <v>3.3333333333333335</v>
      </c>
      <c r="M854" s="64" t="str">
        <f>'RFM-Pivot'!V840</f>
        <v>Loyal or Potential Loyalists</v>
      </c>
    </row>
    <row r="855" spans="10:13" x14ac:dyDescent="0.25">
      <c r="J855" s="66" t="str">
        <f>'RFM-Pivot'!S841</f>
        <v>C01313</v>
      </c>
      <c r="K855" s="67">
        <f>'RFM-Pivot'!T841</f>
        <v>2.3333333333333335</v>
      </c>
      <c r="L855" s="68">
        <f>'RFM-Pivot'!U841</f>
        <v>2.3333333333333335</v>
      </c>
      <c r="M855" s="64" t="str">
        <f>'RFM-Pivot'!V841</f>
        <v>At Risk Customers</v>
      </c>
    </row>
    <row r="856" spans="10:13" x14ac:dyDescent="0.25">
      <c r="J856" s="66" t="str">
        <f>'RFM-Pivot'!S842</f>
        <v>C01314</v>
      </c>
      <c r="K856" s="67">
        <f>'RFM-Pivot'!T842</f>
        <v>4.666666666666667</v>
      </c>
      <c r="L856" s="68">
        <f>'RFM-Pivot'!U842</f>
        <v>4.666666666666667</v>
      </c>
      <c r="M856" s="64" t="str">
        <f>'RFM-Pivot'!V842</f>
        <v>Champions</v>
      </c>
    </row>
    <row r="857" spans="10:13" x14ac:dyDescent="0.25">
      <c r="J857" s="66" t="str">
        <f>'RFM-Pivot'!S843</f>
        <v>C01315</v>
      </c>
      <c r="K857" s="67">
        <f>'RFM-Pivot'!T843</f>
        <v>3</v>
      </c>
      <c r="L857" s="68">
        <f>'RFM-Pivot'!U843</f>
        <v>3</v>
      </c>
      <c r="M857" s="64" t="str">
        <f>'RFM-Pivot'!V843</f>
        <v>At Risk Customers</v>
      </c>
    </row>
    <row r="858" spans="10:13" x14ac:dyDescent="0.25">
      <c r="J858" s="66" t="str">
        <f>'RFM-Pivot'!S844</f>
        <v>C01317</v>
      </c>
      <c r="K858" s="67">
        <f>'RFM-Pivot'!T844</f>
        <v>3</v>
      </c>
      <c r="L858" s="68">
        <f>'RFM-Pivot'!U844</f>
        <v>3</v>
      </c>
      <c r="M858" s="64" t="str">
        <f>'RFM-Pivot'!V844</f>
        <v>At Risk Customers</v>
      </c>
    </row>
    <row r="859" spans="10:13" x14ac:dyDescent="0.25">
      <c r="J859" s="66" t="str">
        <f>'RFM-Pivot'!S845</f>
        <v>C01319</v>
      </c>
      <c r="K859" s="67">
        <f>'RFM-Pivot'!T845</f>
        <v>2.6666666666666665</v>
      </c>
      <c r="L859" s="68">
        <f>'RFM-Pivot'!U845</f>
        <v>2.6666666666666665</v>
      </c>
      <c r="M859" s="64" t="str">
        <f>'RFM-Pivot'!V845</f>
        <v>At Risk Customers</v>
      </c>
    </row>
    <row r="860" spans="10:13" x14ac:dyDescent="0.25">
      <c r="J860" s="66" t="str">
        <f>'RFM-Pivot'!S846</f>
        <v>C01321</v>
      </c>
      <c r="K860" s="67">
        <f>'RFM-Pivot'!T846</f>
        <v>2</v>
      </c>
      <c r="L860" s="68">
        <f>'RFM-Pivot'!U846</f>
        <v>2</v>
      </c>
      <c r="M860" s="64" t="str">
        <f>'RFM-Pivot'!V846</f>
        <v>Lost Customers</v>
      </c>
    </row>
    <row r="861" spans="10:13" x14ac:dyDescent="0.25">
      <c r="J861" s="66" t="str">
        <f>'RFM-Pivot'!S847</f>
        <v>C01324</v>
      </c>
      <c r="K861" s="67">
        <f>'RFM-Pivot'!T847</f>
        <v>2.3333333333333335</v>
      </c>
      <c r="L861" s="68">
        <f>'RFM-Pivot'!U847</f>
        <v>2.3333333333333335</v>
      </c>
      <c r="M861" s="64" t="str">
        <f>'RFM-Pivot'!V847</f>
        <v>At Risk Customers</v>
      </c>
    </row>
    <row r="862" spans="10:13" x14ac:dyDescent="0.25">
      <c r="J862" s="66" t="str">
        <f>'RFM-Pivot'!S848</f>
        <v>C01332</v>
      </c>
      <c r="K862" s="67">
        <f>'RFM-Pivot'!T848</f>
        <v>4</v>
      </c>
      <c r="L862" s="68">
        <f>'RFM-Pivot'!U848</f>
        <v>4</v>
      </c>
      <c r="M862" s="64" t="str">
        <f>'RFM-Pivot'!V848</f>
        <v>Loyal or Potential Loyalists</v>
      </c>
    </row>
    <row r="863" spans="10:13" x14ac:dyDescent="0.25">
      <c r="J863" s="66" t="str">
        <f>'RFM-Pivot'!S849</f>
        <v>C01333</v>
      </c>
      <c r="K863" s="67">
        <f>'RFM-Pivot'!T849</f>
        <v>3.6666666666666665</v>
      </c>
      <c r="L863" s="68">
        <f>'RFM-Pivot'!U849</f>
        <v>3.6666666666666665</v>
      </c>
      <c r="M863" s="64" t="str">
        <f>'RFM-Pivot'!V849</f>
        <v>Loyal or Potential Loyalists</v>
      </c>
    </row>
    <row r="864" spans="10:13" x14ac:dyDescent="0.25">
      <c r="J864" s="66" t="str">
        <f>'RFM-Pivot'!S850</f>
        <v>C01334</v>
      </c>
      <c r="K864" s="67">
        <f>'RFM-Pivot'!T850</f>
        <v>2.3333333333333335</v>
      </c>
      <c r="L864" s="68">
        <f>'RFM-Pivot'!U850</f>
        <v>2.3333333333333335</v>
      </c>
      <c r="M864" s="64" t="str">
        <f>'RFM-Pivot'!V850</f>
        <v>At Risk Customers</v>
      </c>
    </row>
    <row r="865" spans="10:13" x14ac:dyDescent="0.25">
      <c r="J865" s="66" t="str">
        <f>'RFM-Pivot'!S851</f>
        <v>C01336</v>
      </c>
      <c r="K865" s="67">
        <f>'RFM-Pivot'!T851</f>
        <v>3</v>
      </c>
      <c r="L865" s="68">
        <f>'RFM-Pivot'!U851</f>
        <v>3</v>
      </c>
      <c r="M865" s="64" t="str">
        <f>'RFM-Pivot'!V851</f>
        <v>At Risk Customers</v>
      </c>
    </row>
    <row r="866" spans="10:13" x14ac:dyDescent="0.25">
      <c r="J866" s="66" t="str">
        <f>'RFM-Pivot'!S852</f>
        <v>C01337</v>
      </c>
      <c r="K866" s="67">
        <f>'RFM-Pivot'!T852</f>
        <v>3</v>
      </c>
      <c r="L866" s="68">
        <f>'RFM-Pivot'!U852</f>
        <v>3</v>
      </c>
      <c r="M866" s="64" t="str">
        <f>'RFM-Pivot'!V852</f>
        <v>At Risk Customers</v>
      </c>
    </row>
    <row r="867" spans="10:13" x14ac:dyDescent="0.25">
      <c r="J867" s="66" t="str">
        <f>'RFM-Pivot'!S853</f>
        <v>C01338</v>
      </c>
      <c r="K867" s="67">
        <f>'RFM-Pivot'!T853</f>
        <v>3</v>
      </c>
      <c r="L867" s="68">
        <f>'RFM-Pivot'!U853</f>
        <v>3</v>
      </c>
      <c r="M867" s="64" t="str">
        <f>'RFM-Pivot'!V853</f>
        <v>At Risk Customers</v>
      </c>
    </row>
    <row r="868" spans="10:13" x14ac:dyDescent="0.25">
      <c r="J868" s="66" t="str">
        <f>'RFM-Pivot'!S854</f>
        <v>C01339</v>
      </c>
      <c r="K868" s="67">
        <f>'RFM-Pivot'!T854</f>
        <v>2.6666666666666665</v>
      </c>
      <c r="L868" s="68">
        <f>'RFM-Pivot'!U854</f>
        <v>2.6666666666666665</v>
      </c>
      <c r="M868" s="64" t="str">
        <f>'RFM-Pivot'!V854</f>
        <v>At Risk Customers</v>
      </c>
    </row>
    <row r="869" spans="10:13" x14ac:dyDescent="0.25">
      <c r="J869" s="66" t="str">
        <f>'RFM-Pivot'!S855</f>
        <v>C01341</v>
      </c>
      <c r="K869" s="67">
        <f>'RFM-Pivot'!T855</f>
        <v>2.3333333333333335</v>
      </c>
      <c r="L869" s="68">
        <f>'RFM-Pivot'!U855</f>
        <v>2.3333333333333335</v>
      </c>
      <c r="M869" s="64" t="str">
        <f>'RFM-Pivot'!V855</f>
        <v>At Risk Customers</v>
      </c>
    </row>
    <row r="870" spans="10:13" x14ac:dyDescent="0.25">
      <c r="J870" s="66" t="str">
        <f>'RFM-Pivot'!S856</f>
        <v>C01342</v>
      </c>
      <c r="K870" s="67">
        <f>'RFM-Pivot'!T856</f>
        <v>4</v>
      </c>
      <c r="L870" s="68">
        <f>'RFM-Pivot'!U856</f>
        <v>4</v>
      </c>
      <c r="M870" s="64" t="str">
        <f>'RFM-Pivot'!V856</f>
        <v>Loyal or Potential Loyalists</v>
      </c>
    </row>
    <row r="871" spans="10:13" x14ac:dyDescent="0.25">
      <c r="J871" s="66" t="str">
        <f>'RFM-Pivot'!S857</f>
        <v>C01343</v>
      </c>
      <c r="K871" s="67">
        <f>'RFM-Pivot'!T857</f>
        <v>2</v>
      </c>
      <c r="L871" s="68">
        <f>'RFM-Pivot'!U857</f>
        <v>2</v>
      </c>
      <c r="M871" s="64" t="str">
        <f>'RFM-Pivot'!V857</f>
        <v>Lost Customers</v>
      </c>
    </row>
    <row r="872" spans="10:13" x14ac:dyDescent="0.25">
      <c r="J872" s="66" t="str">
        <f>'RFM-Pivot'!S858</f>
        <v>C01345</v>
      </c>
      <c r="K872" s="67">
        <f>'RFM-Pivot'!T858</f>
        <v>4</v>
      </c>
      <c r="L872" s="68">
        <f>'RFM-Pivot'!U858</f>
        <v>4</v>
      </c>
      <c r="M872" s="64" t="str">
        <f>'RFM-Pivot'!V858</f>
        <v>Loyal or Potential Loyalists</v>
      </c>
    </row>
    <row r="873" spans="10:13" x14ac:dyDescent="0.25">
      <c r="J873" s="66" t="str">
        <f>'RFM-Pivot'!S859</f>
        <v>C01347</v>
      </c>
      <c r="K873" s="67">
        <f>'RFM-Pivot'!T859</f>
        <v>3.6666666666666665</v>
      </c>
      <c r="L873" s="68">
        <f>'RFM-Pivot'!U859</f>
        <v>3.6666666666666665</v>
      </c>
      <c r="M873" s="64" t="str">
        <f>'RFM-Pivot'!V859</f>
        <v>Loyal or Potential Loyalists</v>
      </c>
    </row>
    <row r="874" spans="10:13" x14ac:dyDescent="0.25">
      <c r="J874" s="66" t="str">
        <f>'RFM-Pivot'!S860</f>
        <v>C01348</v>
      </c>
      <c r="K874" s="67">
        <f>'RFM-Pivot'!T860</f>
        <v>2</v>
      </c>
      <c r="L874" s="68">
        <f>'RFM-Pivot'!U860</f>
        <v>2</v>
      </c>
      <c r="M874" s="64" t="str">
        <f>'RFM-Pivot'!V860</f>
        <v>Lost Customers</v>
      </c>
    </row>
    <row r="875" spans="10:13" x14ac:dyDescent="0.25">
      <c r="J875" s="66" t="str">
        <f>'RFM-Pivot'!S861</f>
        <v>C01349</v>
      </c>
      <c r="K875" s="67">
        <f>'RFM-Pivot'!T861</f>
        <v>2.6666666666666665</v>
      </c>
      <c r="L875" s="68">
        <f>'RFM-Pivot'!U861</f>
        <v>2.6666666666666665</v>
      </c>
      <c r="M875" s="64" t="str">
        <f>'RFM-Pivot'!V861</f>
        <v>At Risk Customers</v>
      </c>
    </row>
    <row r="876" spans="10:13" x14ac:dyDescent="0.25">
      <c r="J876" s="66" t="str">
        <f>'RFM-Pivot'!S862</f>
        <v>C01350</v>
      </c>
      <c r="K876" s="67">
        <f>'RFM-Pivot'!T862</f>
        <v>3.3333333333333335</v>
      </c>
      <c r="L876" s="68">
        <f>'RFM-Pivot'!U862</f>
        <v>3.3333333333333335</v>
      </c>
      <c r="M876" s="64" t="str">
        <f>'RFM-Pivot'!V862</f>
        <v>Loyal or Potential Loyalists</v>
      </c>
    </row>
    <row r="877" spans="10:13" x14ac:dyDescent="0.25">
      <c r="J877" s="66" t="str">
        <f>'RFM-Pivot'!S863</f>
        <v>C01351</v>
      </c>
      <c r="K877" s="67">
        <f>'RFM-Pivot'!T863</f>
        <v>2.3333333333333335</v>
      </c>
      <c r="L877" s="68">
        <f>'RFM-Pivot'!U863</f>
        <v>2.3333333333333335</v>
      </c>
      <c r="M877" s="64" t="str">
        <f>'RFM-Pivot'!V863</f>
        <v>At Risk Customers</v>
      </c>
    </row>
    <row r="878" spans="10:13" x14ac:dyDescent="0.25">
      <c r="J878" s="66" t="str">
        <f>'RFM-Pivot'!S864</f>
        <v>C01353</v>
      </c>
      <c r="K878" s="67">
        <f>'RFM-Pivot'!T864</f>
        <v>2</v>
      </c>
      <c r="L878" s="68">
        <f>'RFM-Pivot'!U864</f>
        <v>2</v>
      </c>
      <c r="M878" s="64" t="str">
        <f>'RFM-Pivot'!V864</f>
        <v>Lost Customers</v>
      </c>
    </row>
    <row r="879" spans="10:13" x14ac:dyDescent="0.25">
      <c r="J879" s="66" t="str">
        <f>'RFM-Pivot'!S865</f>
        <v>C01355</v>
      </c>
      <c r="K879" s="67">
        <f>'RFM-Pivot'!T865</f>
        <v>4</v>
      </c>
      <c r="L879" s="68">
        <f>'RFM-Pivot'!U865</f>
        <v>4</v>
      </c>
      <c r="M879" s="64" t="str">
        <f>'RFM-Pivot'!V865</f>
        <v>Loyal or Potential Loyalists</v>
      </c>
    </row>
    <row r="880" spans="10:13" x14ac:dyDescent="0.25">
      <c r="J880" s="66" t="str">
        <f>'RFM-Pivot'!S866</f>
        <v>C01357</v>
      </c>
      <c r="K880" s="67">
        <f>'RFM-Pivot'!T866</f>
        <v>2</v>
      </c>
      <c r="L880" s="68">
        <f>'RFM-Pivot'!U866</f>
        <v>2</v>
      </c>
      <c r="M880" s="64" t="str">
        <f>'RFM-Pivot'!V866</f>
        <v>Lost Customers</v>
      </c>
    </row>
    <row r="881" spans="10:13" x14ac:dyDescent="0.25">
      <c r="J881" s="66" t="str">
        <f>'RFM-Pivot'!S867</f>
        <v>C01358</v>
      </c>
      <c r="K881" s="67">
        <f>'RFM-Pivot'!T867</f>
        <v>5</v>
      </c>
      <c r="L881" s="68">
        <f>'RFM-Pivot'!U867</f>
        <v>5</v>
      </c>
      <c r="M881" s="64" t="str">
        <f>'RFM-Pivot'!V867</f>
        <v>Champions</v>
      </c>
    </row>
    <row r="882" spans="10:13" x14ac:dyDescent="0.25">
      <c r="J882" s="66" t="str">
        <f>'RFM-Pivot'!S868</f>
        <v>C01359</v>
      </c>
      <c r="K882" s="67">
        <f>'RFM-Pivot'!T868</f>
        <v>3.6666666666666665</v>
      </c>
      <c r="L882" s="68">
        <f>'RFM-Pivot'!U868</f>
        <v>3.6666666666666665</v>
      </c>
      <c r="M882" s="64" t="str">
        <f>'RFM-Pivot'!V868</f>
        <v>Loyal or Potential Loyalists</v>
      </c>
    </row>
    <row r="883" spans="10:13" x14ac:dyDescent="0.25">
      <c r="J883" s="66" t="str">
        <f>'RFM-Pivot'!S869</f>
        <v>C01360</v>
      </c>
      <c r="K883" s="67">
        <f>'RFM-Pivot'!T869</f>
        <v>2.6666666666666665</v>
      </c>
      <c r="L883" s="68">
        <f>'RFM-Pivot'!U869</f>
        <v>2.6666666666666665</v>
      </c>
      <c r="M883" s="64" t="str">
        <f>'RFM-Pivot'!V869</f>
        <v>At Risk Customers</v>
      </c>
    </row>
    <row r="884" spans="10:13" x14ac:dyDescent="0.25">
      <c r="J884" s="66" t="str">
        <f>'RFM-Pivot'!S870</f>
        <v>C01362</v>
      </c>
      <c r="K884" s="67">
        <f>'RFM-Pivot'!T870</f>
        <v>4</v>
      </c>
      <c r="L884" s="68">
        <f>'RFM-Pivot'!U870</f>
        <v>4</v>
      </c>
      <c r="M884" s="64" t="str">
        <f>'RFM-Pivot'!V870</f>
        <v>Loyal or Potential Loyalists</v>
      </c>
    </row>
    <row r="885" spans="10:13" x14ac:dyDescent="0.25">
      <c r="J885" s="66" t="str">
        <f>'RFM-Pivot'!S871</f>
        <v>C01363</v>
      </c>
      <c r="K885" s="67">
        <f>'RFM-Pivot'!T871</f>
        <v>4</v>
      </c>
      <c r="L885" s="68">
        <f>'RFM-Pivot'!U871</f>
        <v>4</v>
      </c>
      <c r="M885" s="64" t="str">
        <f>'RFM-Pivot'!V871</f>
        <v>Loyal or Potential Loyalists</v>
      </c>
    </row>
    <row r="886" spans="10:13" x14ac:dyDescent="0.25">
      <c r="J886" s="66" t="str">
        <f>'RFM-Pivot'!S872</f>
        <v>C01366</v>
      </c>
      <c r="K886" s="67">
        <f>'RFM-Pivot'!T872</f>
        <v>2</v>
      </c>
      <c r="L886" s="68">
        <f>'RFM-Pivot'!U872</f>
        <v>2</v>
      </c>
      <c r="M886" s="64" t="str">
        <f>'RFM-Pivot'!V872</f>
        <v>Lost Customers</v>
      </c>
    </row>
    <row r="887" spans="10:13" x14ac:dyDescent="0.25">
      <c r="J887" s="66" t="str">
        <f>'RFM-Pivot'!S873</f>
        <v>C01370</v>
      </c>
      <c r="K887" s="67">
        <f>'RFM-Pivot'!T873</f>
        <v>3</v>
      </c>
      <c r="L887" s="68">
        <f>'RFM-Pivot'!U873</f>
        <v>3</v>
      </c>
      <c r="M887" s="64" t="str">
        <f>'RFM-Pivot'!V873</f>
        <v>At Risk Customers</v>
      </c>
    </row>
    <row r="888" spans="10:13" x14ac:dyDescent="0.25">
      <c r="J888" s="66" t="str">
        <f>'RFM-Pivot'!S874</f>
        <v>C01371</v>
      </c>
      <c r="K888" s="67">
        <f>'RFM-Pivot'!T874</f>
        <v>3.6666666666666665</v>
      </c>
      <c r="L888" s="68">
        <f>'RFM-Pivot'!U874</f>
        <v>3.6666666666666665</v>
      </c>
      <c r="M888" s="64" t="str">
        <f>'RFM-Pivot'!V874</f>
        <v>Loyal or Potential Loyalists</v>
      </c>
    </row>
    <row r="889" spans="10:13" x14ac:dyDescent="0.25">
      <c r="J889" s="66" t="str">
        <f>'RFM-Pivot'!S875</f>
        <v>C01372</v>
      </c>
      <c r="K889" s="67">
        <f>'RFM-Pivot'!T875</f>
        <v>4.333333333333333</v>
      </c>
      <c r="L889" s="68">
        <f>'RFM-Pivot'!U875</f>
        <v>4.333333333333333</v>
      </c>
      <c r="M889" s="64" t="str">
        <f>'RFM-Pivot'!V875</f>
        <v>Champions</v>
      </c>
    </row>
    <row r="890" spans="10:13" x14ac:dyDescent="0.25">
      <c r="J890" s="66" t="str">
        <f>'RFM-Pivot'!S876</f>
        <v>C01373</v>
      </c>
      <c r="K890" s="67">
        <f>'RFM-Pivot'!T876</f>
        <v>2</v>
      </c>
      <c r="L890" s="68">
        <f>'RFM-Pivot'!U876</f>
        <v>2</v>
      </c>
      <c r="M890" s="64" t="str">
        <f>'RFM-Pivot'!V876</f>
        <v>Lost Customers</v>
      </c>
    </row>
    <row r="891" spans="10:13" x14ac:dyDescent="0.25">
      <c r="J891" s="66" t="str">
        <f>'RFM-Pivot'!S877</f>
        <v>C01374</v>
      </c>
      <c r="K891" s="67">
        <f>'RFM-Pivot'!T877</f>
        <v>3.3333333333333335</v>
      </c>
      <c r="L891" s="68">
        <f>'RFM-Pivot'!U877</f>
        <v>3.3333333333333335</v>
      </c>
      <c r="M891" s="64" t="str">
        <f>'RFM-Pivot'!V877</f>
        <v>Loyal or Potential Loyalists</v>
      </c>
    </row>
    <row r="892" spans="10:13" x14ac:dyDescent="0.25">
      <c r="J892" s="66" t="str">
        <f>'RFM-Pivot'!S878</f>
        <v>C01375</v>
      </c>
      <c r="K892" s="67">
        <f>'RFM-Pivot'!T878</f>
        <v>4</v>
      </c>
      <c r="L892" s="68">
        <f>'RFM-Pivot'!U878</f>
        <v>4</v>
      </c>
      <c r="M892" s="64" t="str">
        <f>'RFM-Pivot'!V878</f>
        <v>Loyal or Potential Loyalists</v>
      </c>
    </row>
    <row r="893" spans="10:13" x14ac:dyDescent="0.25">
      <c r="J893" s="66" t="str">
        <f>'RFM-Pivot'!S879</f>
        <v>C01376</v>
      </c>
      <c r="K893" s="67">
        <f>'RFM-Pivot'!T879</f>
        <v>2.6666666666666665</v>
      </c>
      <c r="L893" s="68">
        <f>'RFM-Pivot'!U879</f>
        <v>2.6666666666666665</v>
      </c>
      <c r="M893" s="64" t="str">
        <f>'RFM-Pivot'!V879</f>
        <v>At Risk Customers</v>
      </c>
    </row>
    <row r="894" spans="10:13" x14ac:dyDescent="0.25">
      <c r="J894" s="66" t="str">
        <f>'RFM-Pivot'!S880</f>
        <v>C01377</v>
      </c>
      <c r="K894" s="67">
        <f>'RFM-Pivot'!T880</f>
        <v>3.3333333333333335</v>
      </c>
      <c r="L894" s="68">
        <f>'RFM-Pivot'!U880</f>
        <v>3.3333333333333335</v>
      </c>
      <c r="M894" s="64" t="str">
        <f>'RFM-Pivot'!V880</f>
        <v>Loyal or Potential Loyalists</v>
      </c>
    </row>
    <row r="895" spans="10:13" x14ac:dyDescent="0.25">
      <c r="J895" s="66" t="str">
        <f>'RFM-Pivot'!S881</f>
        <v>C01379</v>
      </c>
      <c r="K895" s="67">
        <f>'RFM-Pivot'!T881</f>
        <v>4</v>
      </c>
      <c r="L895" s="68">
        <f>'RFM-Pivot'!U881</f>
        <v>4</v>
      </c>
      <c r="M895" s="64" t="str">
        <f>'RFM-Pivot'!V881</f>
        <v>Loyal or Potential Loyalists</v>
      </c>
    </row>
    <row r="896" spans="10:13" x14ac:dyDescent="0.25">
      <c r="J896" s="66" t="str">
        <f>'RFM-Pivot'!S882</f>
        <v>C01380</v>
      </c>
      <c r="K896" s="67">
        <f>'RFM-Pivot'!T882</f>
        <v>3.3333333333333335</v>
      </c>
      <c r="L896" s="68">
        <f>'RFM-Pivot'!U882</f>
        <v>3.3333333333333335</v>
      </c>
      <c r="M896" s="64" t="str">
        <f>'RFM-Pivot'!V882</f>
        <v>Loyal or Potential Loyalists</v>
      </c>
    </row>
    <row r="897" spans="10:13" x14ac:dyDescent="0.25">
      <c r="J897" s="66" t="str">
        <f>'RFM-Pivot'!S883</f>
        <v>C01382</v>
      </c>
      <c r="K897" s="67">
        <f>'RFM-Pivot'!T883</f>
        <v>4.666666666666667</v>
      </c>
      <c r="L897" s="68">
        <f>'RFM-Pivot'!U883</f>
        <v>4.666666666666667</v>
      </c>
      <c r="M897" s="64" t="str">
        <f>'RFM-Pivot'!V883</f>
        <v>Champions</v>
      </c>
    </row>
    <row r="898" spans="10:13" x14ac:dyDescent="0.25">
      <c r="J898" s="66" t="str">
        <f>'RFM-Pivot'!S884</f>
        <v>C01384</v>
      </c>
      <c r="K898" s="67">
        <f>'RFM-Pivot'!T884</f>
        <v>2.3333333333333335</v>
      </c>
      <c r="L898" s="68">
        <f>'RFM-Pivot'!U884</f>
        <v>2.3333333333333335</v>
      </c>
      <c r="M898" s="64" t="str">
        <f>'RFM-Pivot'!V884</f>
        <v>At Risk Customers</v>
      </c>
    </row>
    <row r="899" spans="10:13" x14ac:dyDescent="0.25">
      <c r="J899" s="66" t="str">
        <f>'RFM-Pivot'!S885</f>
        <v>C01385</v>
      </c>
      <c r="K899" s="67">
        <f>'RFM-Pivot'!T885</f>
        <v>4.333333333333333</v>
      </c>
      <c r="L899" s="68">
        <f>'RFM-Pivot'!U885</f>
        <v>4.333333333333333</v>
      </c>
      <c r="M899" s="64" t="str">
        <f>'RFM-Pivot'!V885</f>
        <v>Champions</v>
      </c>
    </row>
    <row r="900" spans="10:13" x14ac:dyDescent="0.25">
      <c r="J900" s="66" t="str">
        <f>'RFM-Pivot'!S886</f>
        <v>C01386</v>
      </c>
      <c r="K900" s="67">
        <f>'RFM-Pivot'!T886</f>
        <v>2.3333333333333335</v>
      </c>
      <c r="L900" s="68">
        <f>'RFM-Pivot'!U886</f>
        <v>2.3333333333333335</v>
      </c>
      <c r="M900" s="64" t="str">
        <f>'RFM-Pivot'!V886</f>
        <v>At Risk Customers</v>
      </c>
    </row>
    <row r="901" spans="10:13" x14ac:dyDescent="0.25">
      <c r="J901" s="66" t="str">
        <f>'RFM-Pivot'!S887</f>
        <v>C01387</v>
      </c>
      <c r="K901" s="67">
        <f>'RFM-Pivot'!T887</f>
        <v>2.3333333333333335</v>
      </c>
      <c r="L901" s="68">
        <f>'RFM-Pivot'!U887</f>
        <v>2.3333333333333335</v>
      </c>
      <c r="M901" s="64" t="str">
        <f>'RFM-Pivot'!V887</f>
        <v>At Risk Customers</v>
      </c>
    </row>
    <row r="902" spans="10:13" x14ac:dyDescent="0.25">
      <c r="J902" s="66" t="str">
        <f>'RFM-Pivot'!S888</f>
        <v>C01388</v>
      </c>
      <c r="K902" s="67">
        <f>'RFM-Pivot'!T888</f>
        <v>2</v>
      </c>
      <c r="L902" s="68">
        <f>'RFM-Pivot'!U888</f>
        <v>2</v>
      </c>
      <c r="M902" s="64" t="str">
        <f>'RFM-Pivot'!V888</f>
        <v>Lost Customers</v>
      </c>
    </row>
    <row r="903" spans="10:13" x14ac:dyDescent="0.25">
      <c r="J903" s="66" t="str">
        <f>'RFM-Pivot'!S889</f>
        <v>C01389</v>
      </c>
      <c r="K903" s="67">
        <f>'RFM-Pivot'!T889</f>
        <v>2.6666666666666665</v>
      </c>
      <c r="L903" s="68">
        <f>'RFM-Pivot'!U889</f>
        <v>2.6666666666666665</v>
      </c>
      <c r="M903" s="64" t="str">
        <f>'RFM-Pivot'!V889</f>
        <v>At Risk Customers</v>
      </c>
    </row>
    <row r="904" spans="10:13" x14ac:dyDescent="0.25">
      <c r="J904" s="66" t="str">
        <f>'RFM-Pivot'!S890</f>
        <v>C01390</v>
      </c>
      <c r="K904" s="67">
        <f>'RFM-Pivot'!T890</f>
        <v>2.3333333333333335</v>
      </c>
      <c r="L904" s="68">
        <f>'RFM-Pivot'!U890</f>
        <v>2.3333333333333335</v>
      </c>
      <c r="M904" s="64" t="str">
        <f>'RFM-Pivot'!V890</f>
        <v>At Risk Customers</v>
      </c>
    </row>
    <row r="905" spans="10:13" x14ac:dyDescent="0.25">
      <c r="J905" s="66" t="str">
        <f>'RFM-Pivot'!S891</f>
        <v>C01392</v>
      </c>
      <c r="K905" s="67">
        <f>'RFM-Pivot'!T891</f>
        <v>3</v>
      </c>
      <c r="L905" s="68">
        <f>'RFM-Pivot'!U891</f>
        <v>3</v>
      </c>
      <c r="M905" s="64" t="str">
        <f>'RFM-Pivot'!V891</f>
        <v>At Risk Customers</v>
      </c>
    </row>
    <row r="906" spans="10:13" x14ac:dyDescent="0.25">
      <c r="J906" s="66" t="str">
        <f>'RFM-Pivot'!S892</f>
        <v>C01393</v>
      </c>
      <c r="K906" s="67">
        <f>'RFM-Pivot'!T892</f>
        <v>3.3333333333333335</v>
      </c>
      <c r="L906" s="68">
        <f>'RFM-Pivot'!U892</f>
        <v>3.3333333333333335</v>
      </c>
      <c r="M906" s="64" t="str">
        <f>'RFM-Pivot'!V892</f>
        <v>Loyal or Potential Loyalists</v>
      </c>
    </row>
    <row r="907" spans="10:13" x14ac:dyDescent="0.25">
      <c r="J907" s="66" t="str">
        <f>'RFM-Pivot'!S893</f>
        <v>C01395</v>
      </c>
      <c r="K907" s="67">
        <f>'RFM-Pivot'!T893</f>
        <v>3</v>
      </c>
      <c r="L907" s="68">
        <f>'RFM-Pivot'!U893</f>
        <v>3</v>
      </c>
      <c r="M907" s="64" t="str">
        <f>'RFM-Pivot'!V893</f>
        <v>At Risk Customers</v>
      </c>
    </row>
    <row r="908" spans="10:13" x14ac:dyDescent="0.25">
      <c r="J908" s="66" t="str">
        <f>'RFM-Pivot'!S894</f>
        <v>C01396</v>
      </c>
      <c r="K908" s="67">
        <f>'RFM-Pivot'!T894</f>
        <v>3.3333333333333335</v>
      </c>
      <c r="L908" s="68">
        <f>'RFM-Pivot'!U894</f>
        <v>3.3333333333333335</v>
      </c>
      <c r="M908" s="64" t="str">
        <f>'RFM-Pivot'!V894</f>
        <v>Loyal or Potential Loyalists</v>
      </c>
    </row>
    <row r="909" spans="10:13" x14ac:dyDescent="0.25">
      <c r="J909" s="66" t="str">
        <f>'RFM-Pivot'!S895</f>
        <v>C01397</v>
      </c>
      <c r="K909" s="67">
        <f>'RFM-Pivot'!T895</f>
        <v>2.6666666666666665</v>
      </c>
      <c r="L909" s="68">
        <f>'RFM-Pivot'!U895</f>
        <v>2.6666666666666665</v>
      </c>
      <c r="M909" s="64" t="str">
        <f>'RFM-Pivot'!V895</f>
        <v>At Risk Customers</v>
      </c>
    </row>
    <row r="910" spans="10:13" x14ac:dyDescent="0.25">
      <c r="J910" s="66" t="str">
        <f>'RFM-Pivot'!S896</f>
        <v>C01399</v>
      </c>
      <c r="K910" s="67">
        <f>'RFM-Pivot'!T896</f>
        <v>3</v>
      </c>
      <c r="L910" s="68">
        <f>'RFM-Pivot'!U896</f>
        <v>3</v>
      </c>
      <c r="M910" s="64" t="str">
        <f>'RFM-Pivot'!V896</f>
        <v>At Risk Customers</v>
      </c>
    </row>
    <row r="911" spans="10:13" x14ac:dyDescent="0.25">
      <c r="J911" s="66" t="str">
        <f>'RFM-Pivot'!S897</f>
        <v>C01400</v>
      </c>
      <c r="K911" s="67">
        <f>'RFM-Pivot'!T897</f>
        <v>2.6666666666666665</v>
      </c>
      <c r="L911" s="68">
        <f>'RFM-Pivot'!U897</f>
        <v>2.6666666666666665</v>
      </c>
      <c r="M911" s="64" t="str">
        <f>'RFM-Pivot'!V897</f>
        <v>At Risk Customers</v>
      </c>
    </row>
    <row r="912" spans="10:13" x14ac:dyDescent="0.25">
      <c r="J912" s="66" t="str">
        <f>'RFM-Pivot'!S898</f>
        <v>C01402</v>
      </c>
      <c r="K912" s="67">
        <f>'RFM-Pivot'!T898</f>
        <v>5</v>
      </c>
      <c r="L912" s="68">
        <f>'RFM-Pivot'!U898</f>
        <v>5</v>
      </c>
      <c r="M912" s="64" t="str">
        <f>'RFM-Pivot'!V898</f>
        <v>Champions</v>
      </c>
    </row>
    <row r="913" spans="10:13" x14ac:dyDescent="0.25">
      <c r="J913" s="66" t="str">
        <f>'RFM-Pivot'!S899</f>
        <v>C01403</v>
      </c>
      <c r="K913" s="67">
        <f>'RFM-Pivot'!T899</f>
        <v>2</v>
      </c>
      <c r="L913" s="68">
        <f>'RFM-Pivot'!U899</f>
        <v>2</v>
      </c>
      <c r="M913" s="64" t="str">
        <f>'RFM-Pivot'!V899</f>
        <v>Lost Customers</v>
      </c>
    </row>
    <row r="914" spans="10:13" x14ac:dyDescent="0.25">
      <c r="J914" s="66" t="str">
        <f>'RFM-Pivot'!S900</f>
        <v>C01405</v>
      </c>
      <c r="K914" s="67">
        <f>'RFM-Pivot'!T900</f>
        <v>3</v>
      </c>
      <c r="L914" s="68">
        <f>'RFM-Pivot'!U900</f>
        <v>3</v>
      </c>
      <c r="M914" s="64" t="str">
        <f>'RFM-Pivot'!V900</f>
        <v>At Risk Customers</v>
      </c>
    </row>
    <row r="915" spans="10:13" x14ac:dyDescent="0.25">
      <c r="J915" s="66" t="str">
        <f>'RFM-Pivot'!S901</f>
        <v>C01406</v>
      </c>
      <c r="K915" s="67">
        <f>'RFM-Pivot'!T901</f>
        <v>4</v>
      </c>
      <c r="L915" s="68">
        <f>'RFM-Pivot'!U901</f>
        <v>4</v>
      </c>
      <c r="M915" s="64" t="str">
        <f>'RFM-Pivot'!V901</f>
        <v>Loyal or Potential Loyalists</v>
      </c>
    </row>
    <row r="916" spans="10:13" x14ac:dyDescent="0.25">
      <c r="J916" s="66" t="str">
        <f>'RFM-Pivot'!S902</f>
        <v>C01407</v>
      </c>
      <c r="K916" s="67">
        <f>'RFM-Pivot'!T902</f>
        <v>1.6666666666666667</v>
      </c>
      <c r="L916" s="68">
        <f>'RFM-Pivot'!U902</f>
        <v>1.6666666666666667</v>
      </c>
      <c r="M916" s="64" t="str">
        <f>'RFM-Pivot'!V902</f>
        <v>Lost Customers</v>
      </c>
    </row>
    <row r="917" spans="10:13" x14ac:dyDescent="0.25">
      <c r="J917" s="66" t="str">
        <f>'RFM-Pivot'!S903</f>
        <v>C01409</v>
      </c>
      <c r="K917" s="67">
        <f>'RFM-Pivot'!T903</f>
        <v>3</v>
      </c>
      <c r="L917" s="68">
        <f>'RFM-Pivot'!U903</f>
        <v>3</v>
      </c>
      <c r="M917" s="64" t="str">
        <f>'RFM-Pivot'!V903</f>
        <v>At Risk Customers</v>
      </c>
    </row>
    <row r="918" spans="10:13" x14ac:dyDescent="0.25">
      <c r="J918" s="66" t="str">
        <f>'RFM-Pivot'!S904</f>
        <v>C01410</v>
      </c>
      <c r="K918" s="67">
        <f>'RFM-Pivot'!T904</f>
        <v>3.6666666666666665</v>
      </c>
      <c r="L918" s="68">
        <f>'RFM-Pivot'!U904</f>
        <v>3.6666666666666665</v>
      </c>
      <c r="M918" s="64" t="str">
        <f>'RFM-Pivot'!V904</f>
        <v>Loyal or Potential Loyalists</v>
      </c>
    </row>
    <row r="919" spans="10:13" x14ac:dyDescent="0.25">
      <c r="J919" s="66" t="str">
        <f>'RFM-Pivot'!S905</f>
        <v>C01411</v>
      </c>
      <c r="K919" s="67">
        <f>'RFM-Pivot'!T905</f>
        <v>1.6666666666666667</v>
      </c>
      <c r="L919" s="68">
        <f>'RFM-Pivot'!U905</f>
        <v>1.6666666666666667</v>
      </c>
      <c r="M919" s="64" t="str">
        <f>'RFM-Pivot'!V905</f>
        <v>Lost Customers</v>
      </c>
    </row>
    <row r="920" spans="10:13" x14ac:dyDescent="0.25">
      <c r="J920" s="66" t="str">
        <f>'RFM-Pivot'!S906</f>
        <v>C01412</v>
      </c>
      <c r="K920" s="67">
        <f>'RFM-Pivot'!T906</f>
        <v>2</v>
      </c>
      <c r="L920" s="68">
        <f>'RFM-Pivot'!U906</f>
        <v>2</v>
      </c>
      <c r="M920" s="64" t="str">
        <f>'RFM-Pivot'!V906</f>
        <v>Lost Customers</v>
      </c>
    </row>
    <row r="921" spans="10:13" x14ac:dyDescent="0.25">
      <c r="J921" s="66" t="str">
        <f>'RFM-Pivot'!S907</f>
        <v>C01413</v>
      </c>
      <c r="K921" s="67">
        <f>'RFM-Pivot'!T907</f>
        <v>3</v>
      </c>
      <c r="L921" s="68">
        <f>'RFM-Pivot'!U907</f>
        <v>3</v>
      </c>
      <c r="M921" s="64" t="str">
        <f>'RFM-Pivot'!V907</f>
        <v>At Risk Customers</v>
      </c>
    </row>
    <row r="922" spans="10:13" x14ac:dyDescent="0.25">
      <c r="J922" s="66" t="str">
        <f>'RFM-Pivot'!S908</f>
        <v>C01416</v>
      </c>
      <c r="K922" s="67">
        <f>'RFM-Pivot'!T908</f>
        <v>2.3333333333333335</v>
      </c>
      <c r="L922" s="68">
        <f>'RFM-Pivot'!U908</f>
        <v>2.3333333333333335</v>
      </c>
      <c r="M922" s="64" t="str">
        <f>'RFM-Pivot'!V908</f>
        <v>At Risk Customers</v>
      </c>
    </row>
    <row r="923" spans="10:13" x14ac:dyDescent="0.25">
      <c r="J923" s="66" t="str">
        <f>'RFM-Pivot'!S909</f>
        <v>C01417</v>
      </c>
      <c r="K923" s="67">
        <f>'RFM-Pivot'!T909</f>
        <v>2.3333333333333335</v>
      </c>
      <c r="L923" s="68">
        <f>'RFM-Pivot'!U909</f>
        <v>2.3333333333333335</v>
      </c>
      <c r="M923" s="64" t="str">
        <f>'RFM-Pivot'!V909</f>
        <v>At Risk Customers</v>
      </c>
    </row>
    <row r="924" spans="10:13" x14ac:dyDescent="0.25">
      <c r="J924" s="66" t="str">
        <f>'RFM-Pivot'!S910</f>
        <v>C01419</v>
      </c>
      <c r="K924" s="67">
        <f>'RFM-Pivot'!T910</f>
        <v>3.6666666666666665</v>
      </c>
      <c r="L924" s="68">
        <f>'RFM-Pivot'!U910</f>
        <v>3.6666666666666665</v>
      </c>
      <c r="M924" s="64" t="str">
        <f>'RFM-Pivot'!V910</f>
        <v>Loyal or Potential Loyalists</v>
      </c>
    </row>
    <row r="925" spans="10:13" x14ac:dyDescent="0.25">
      <c r="J925" s="66" t="str">
        <f>'RFM-Pivot'!S911</f>
        <v>C01420</v>
      </c>
      <c r="K925" s="67">
        <f>'RFM-Pivot'!T911</f>
        <v>3.3333333333333335</v>
      </c>
      <c r="L925" s="68">
        <f>'RFM-Pivot'!U911</f>
        <v>3.3333333333333335</v>
      </c>
      <c r="M925" s="64" t="str">
        <f>'RFM-Pivot'!V911</f>
        <v>Loyal or Potential Loyalists</v>
      </c>
    </row>
    <row r="926" spans="10:13" x14ac:dyDescent="0.25">
      <c r="J926" s="66" t="str">
        <f>'RFM-Pivot'!S912</f>
        <v>C01421</v>
      </c>
      <c r="K926" s="67">
        <f>'RFM-Pivot'!T912</f>
        <v>4</v>
      </c>
      <c r="L926" s="68">
        <f>'RFM-Pivot'!U912</f>
        <v>4</v>
      </c>
      <c r="M926" s="64" t="str">
        <f>'RFM-Pivot'!V912</f>
        <v>Loyal or Potential Loyalists</v>
      </c>
    </row>
    <row r="927" spans="10:13" x14ac:dyDescent="0.25">
      <c r="J927" s="66" t="str">
        <f>'RFM-Pivot'!S913</f>
        <v>C01422</v>
      </c>
      <c r="K927" s="67">
        <f>'RFM-Pivot'!T913</f>
        <v>2.3333333333333335</v>
      </c>
      <c r="L927" s="68">
        <f>'RFM-Pivot'!U913</f>
        <v>2.3333333333333335</v>
      </c>
      <c r="M927" s="64" t="str">
        <f>'RFM-Pivot'!V913</f>
        <v>At Risk Customers</v>
      </c>
    </row>
    <row r="928" spans="10:13" x14ac:dyDescent="0.25">
      <c r="J928" s="66" t="str">
        <f>'RFM-Pivot'!S914</f>
        <v>C01423</v>
      </c>
      <c r="K928" s="67">
        <f>'RFM-Pivot'!T914</f>
        <v>2.3333333333333335</v>
      </c>
      <c r="L928" s="68">
        <f>'RFM-Pivot'!U914</f>
        <v>2.3333333333333335</v>
      </c>
      <c r="M928" s="64" t="str">
        <f>'RFM-Pivot'!V914</f>
        <v>At Risk Customers</v>
      </c>
    </row>
    <row r="929" spans="10:13" x14ac:dyDescent="0.25">
      <c r="J929" s="66" t="str">
        <f>'RFM-Pivot'!S915</f>
        <v>C01424</v>
      </c>
      <c r="K929" s="67">
        <f>'RFM-Pivot'!T915</f>
        <v>4.333333333333333</v>
      </c>
      <c r="L929" s="68">
        <f>'RFM-Pivot'!U915</f>
        <v>4.333333333333333</v>
      </c>
      <c r="M929" s="64" t="str">
        <f>'RFM-Pivot'!V915</f>
        <v>Champions</v>
      </c>
    </row>
    <row r="930" spans="10:13" x14ac:dyDescent="0.25">
      <c r="J930" s="66" t="str">
        <f>'RFM-Pivot'!S916</f>
        <v>C01427</v>
      </c>
      <c r="K930" s="67">
        <f>'RFM-Pivot'!T916</f>
        <v>3</v>
      </c>
      <c r="L930" s="68">
        <f>'RFM-Pivot'!U916</f>
        <v>3</v>
      </c>
      <c r="M930" s="64" t="str">
        <f>'RFM-Pivot'!V916</f>
        <v>At Risk Customers</v>
      </c>
    </row>
    <row r="931" spans="10:13" x14ac:dyDescent="0.25">
      <c r="J931" s="66" t="str">
        <f>'RFM-Pivot'!S917</f>
        <v>C01428</v>
      </c>
      <c r="K931" s="67">
        <f>'RFM-Pivot'!T917</f>
        <v>3.3333333333333335</v>
      </c>
      <c r="L931" s="68">
        <f>'RFM-Pivot'!U917</f>
        <v>3.3333333333333335</v>
      </c>
      <c r="M931" s="64" t="str">
        <f>'RFM-Pivot'!V917</f>
        <v>Loyal or Potential Loyalists</v>
      </c>
    </row>
    <row r="932" spans="10:13" x14ac:dyDescent="0.25">
      <c r="J932" s="66" t="str">
        <f>'RFM-Pivot'!S918</f>
        <v>C01429</v>
      </c>
      <c r="K932" s="67">
        <f>'RFM-Pivot'!T918</f>
        <v>2.6666666666666665</v>
      </c>
      <c r="L932" s="68">
        <f>'RFM-Pivot'!U918</f>
        <v>2.6666666666666665</v>
      </c>
      <c r="M932" s="64" t="str">
        <f>'RFM-Pivot'!V918</f>
        <v>At Risk Customers</v>
      </c>
    </row>
    <row r="933" spans="10:13" x14ac:dyDescent="0.25">
      <c r="J933" s="66" t="str">
        <f>'RFM-Pivot'!S919</f>
        <v>C01432</v>
      </c>
      <c r="K933" s="67">
        <f>'RFM-Pivot'!T919</f>
        <v>2</v>
      </c>
      <c r="L933" s="68">
        <f>'RFM-Pivot'!U919</f>
        <v>2</v>
      </c>
      <c r="M933" s="64" t="str">
        <f>'RFM-Pivot'!V919</f>
        <v>Lost Customers</v>
      </c>
    </row>
    <row r="934" spans="10:13" x14ac:dyDescent="0.25">
      <c r="J934" s="66" t="str">
        <f>'RFM-Pivot'!S920</f>
        <v>C01436</v>
      </c>
      <c r="K934" s="67">
        <f>'RFM-Pivot'!T920</f>
        <v>3</v>
      </c>
      <c r="L934" s="68">
        <f>'RFM-Pivot'!U920</f>
        <v>3</v>
      </c>
      <c r="M934" s="64" t="str">
        <f>'RFM-Pivot'!V920</f>
        <v>At Risk Customers</v>
      </c>
    </row>
    <row r="935" spans="10:13" x14ac:dyDescent="0.25">
      <c r="J935" s="66" t="str">
        <f>'RFM-Pivot'!S921</f>
        <v>C01437</v>
      </c>
      <c r="K935" s="67">
        <f>'RFM-Pivot'!T921</f>
        <v>3</v>
      </c>
      <c r="L935" s="68">
        <f>'RFM-Pivot'!U921</f>
        <v>3</v>
      </c>
      <c r="M935" s="64" t="str">
        <f>'RFM-Pivot'!V921</f>
        <v>At Risk Customers</v>
      </c>
    </row>
    <row r="936" spans="10:13" x14ac:dyDescent="0.25">
      <c r="J936" s="66" t="str">
        <f>'RFM-Pivot'!S922</f>
        <v>C01439</v>
      </c>
      <c r="K936" s="67">
        <f>'RFM-Pivot'!T922</f>
        <v>3</v>
      </c>
      <c r="L936" s="68">
        <f>'RFM-Pivot'!U922</f>
        <v>3</v>
      </c>
      <c r="M936" s="64" t="str">
        <f>'RFM-Pivot'!V922</f>
        <v>At Risk Customers</v>
      </c>
    </row>
    <row r="937" spans="10:13" x14ac:dyDescent="0.25">
      <c r="J937" s="66" t="str">
        <f>'RFM-Pivot'!S923</f>
        <v>C01440</v>
      </c>
      <c r="K937" s="67">
        <f>'RFM-Pivot'!T923</f>
        <v>5</v>
      </c>
      <c r="L937" s="68">
        <f>'RFM-Pivot'!U923</f>
        <v>5</v>
      </c>
      <c r="M937" s="64" t="str">
        <f>'RFM-Pivot'!V923</f>
        <v>Champions</v>
      </c>
    </row>
    <row r="938" spans="10:13" x14ac:dyDescent="0.25">
      <c r="J938" s="66" t="str">
        <f>'RFM-Pivot'!S924</f>
        <v>C01441</v>
      </c>
      <c r="K938" s="67">
        <f>'RFM-Pivot'!T924</f>
        <v>5</v>
      </c>
      <c r="L938" s="68">
        <f>'RFM-Pivot'!U924</f>
        <v>5</v>
      </c>
      <c r="M938" s="64" t="str">
        <f>'RFM-Pivot'!V924</f>
        <v>Champions</v>
      </c>
    </row>
    <row r="939" spans="10:13" x14ac:dyDescent="0.25">
      <c r="J939" s="66" t="str">
        <f>'RFM-Pivot'!S925</f>
        <v>C01442</v>
      </c>
      <c r="K939" s="67">
        <f>'RFM-Pivot'!T925</f>
        <v>2.3333333333333335</v>
      </c>
      <c r="L939" s="68">
        <f>'RFM-Pivot'!U925</f>
        <v>2.3333333333333335</v>
      </c>
      <c r="M939" s="64" t="str">
        <f>'RFM-Pivot'!V925</f>
        <v>At Risk Customers</v>
      </c>
    </row>
    <row r="940" spans="10:13" x14ac:dyDescent="0.25">
      <c r="J940" s="66" t="str">
        <f>'RFM-Pivot'!S926</f>
        <v>C01443</v>
      </c>
      <c r="K940" s="67">
        <f>'RFM-Pivot'!T926</f>
        <v>2</v>
      </c>
      <c r="L940" s="68">
        <f>'RFM-Pivot'!U926</f>
        <v>2</v>
      </c>
      <c r="M940" s="64" t="str">
        <f>'RFM-Pivot'!V926</f>
        <v>Lost Customers</v>
      </c>
    </row>
    <row r="941" spans="10:13" x14ac:dyDescent="0.25">
      <c r="J941" s="66" t="str">
        <f>'RFM-Pivot'!S927</f>
        <v>C01444</v>
      </c>
      <c r="K941" s="67">
        <f>'RFM-Pivot'!T927</f>
        <v>3</v>
      </c>
      <c r="L941" s="68">
        <f>'RFM-Pivot'!U927</f>
        <v>3</v>
      </c>
      <c r="M941" s="64" t="str">
        <f>'RFM-Pivot'!V927</f>
        <v>At Risk Customers</v>
      </c>
    </row>
    <row r="942" spans="10:13" x14ac:dyDescent="0.25">
      <c r="J942" s="66" t="str">
        <f>'RFM-Pivot'!S928</f>
        <v>C01449</v>
      </c>
      <c r="K942" s="67">
        <f>'RFM-Pivot'!T928</f>
        <v>5</v>
      </c>
      <c r="L942" s="68">
        <f>'RFM-Pivot'!U928</f>
        <v>5</v>
      </c>
      <c r="M942" s="64" t="str">
        <f>'RFM-Pivot'!V928</f>
        <v>Champions</v>
      </c>
    </row>
    <row r="943" spans="10:13" x14ac:dyDescent="0.25">
      <c r="J943" s="66" t="str">
        <f>'RFM-Pivot'!S929</f>
        <v>C01450</v>
      </c>
      <c r="K943" s="67">
        <f>'RFM-Pivot'!T929</f>
        <v>1.6666666666666667</v>
      </c>
      <c r="L943" s="68">
        <f>'RFM-Pivot'!U929</f>
        <v>1.6666666666666667</v>
      </c>
      <c r="M943" s="64" t="str">
        <f>'RFM-Pivot'!V929</f>
        <v>Lost Customers</v>
      </c>
    </row>
    <row r="944" spans="10:13" x14ac:dyDescent="0.25">
      <c r="J944" s="66" t="str">
        <f>'RFM-Pivot'!S930</f>
        <v>C01452</v>
      </c>
      <c r="K944" s="67">
        <f>'RFM-Pivot'!T930</f>
        <v>2</v>
      </c>
      <c r="L944" s="68">
        <f>'RFM-Pivot'!U930</f>
        <v>2</v>
      </c>
      <c r="M944" s="64" t="str">
        <f>'RFM-Pivot'!V930</f>
        <v>Lost Customers</v>
      </c>
    </row>
    <row r="945" spans="10:13" x14ac:dyDescent="0.25">
      <c r="J945" s="66" t="str">
        <f>'RFM-Pivot'!S931</f>
        <v>C01453</v>
      </c>
      <c r="K945" s="67">
        <f>'RFM-Pivot'!T931</f>
        <v>2.6666666666666665</v>
      </c>
      <c r="L945" s="68">
        <f>'RFM-Pivot'!U931</f>
        <v>2.6666666666666665</v>
      </c>
      <c r="M945" s="64" t="str">
        <f>'RFM-Pivot'!V931</f>
        <v>At Risk Customers</v>
      </c>
    </row>
    <row r="946" spans="10:13" x14ac:dyDescent="0.25">
      <c r="J946" s="66" t="str">
        <f>'RFM-Pivot'!S932</f>
        <v>C01455</v>
      </c>
      <c r="K946" s="67">
        <f>'RFM-Pivot'!T932</f>
        <v>2</v>
      </c>
      <c r="L946" s="68">
        <f>'RFM-Pivot'!U932</f>
        <v>2</v>
      </c>
      <c r="M946" s="64" t="str">
        <f>'RFM-Pivot'!V932</f>
        <v>Lost Customers</v>
      </c>
    </row>
    <row r="947" spans="10:13" x14ac:dyDescent="0.25">
      <c r="J947" s="66" t="str">
        <f>'RFM-Pivot'!S933</f>
        <v>C01457</v>
      </c>
      <c r="K947" s="67">
        <f>'RFM-Pivot'!T933</f>
        <v>5</v>
      </c>
      <c r="L947" s="68">
        <f>'RFM-Pivot'!U933</f>
        <v>5</v>
      </c>
      <c r="M947" s="64" t="str">
        <f>'RFM-Pivot'!V933</f>
        <v>Champions</v>
      </c>
    </row>
    <row r="948" spans="10:13" x14ac:dyDescent="0.25">
      <c r="J948" s="66" t="str">
        <f>'RFM-Pivot'!S934</f>
        <v>C01458</v>
      </c>
      <c r="K948" s="67">
        <f>'RFM-Pivot'!T934</f>
        <v>2.3333333333333335</v>
      </c>
      <c r="L948" s="68">
        <f>'RFM-Pivot'!U934</f>
        <v>2.3333333333333335</v>
      </c>
      <c r="M948" s="64" t="str">
        <f>'RFM-Pivot'!V934</f>
        <v>At Risk Customers</v>
      </c>
    </row>
    <row r="949" spans="10:13" x14ac:dyDescent="0.25">
      <c r="J949" s="66" t="str">
        <f>'RFM-Pivot'!S935</f>
        <v>C01459</v>
      </c>
      <c r="K949" s="67">
        <f>'RFM-Pivot'!T935</f>
        <v>3</v>
      </c>
      <c r="L949" s="68">
        <f>'RFM-Pivot'!U935</f>
        <v>3</v>
      </c>
      <c r="M949" s="64" t="str">
        <f>'RFM-Pivot'!V935</f>
        <v>At Risk Customers</v>
      </c>
    </row>
    <row r="950" spans="10:13" x14ac:dyDescent="0.25">
      <c r="J950" s="66" t="str">
        <f>'RFM-Pivot'!S936</f>
        <v>C01460</v>
      </c>
      <c r="K950" s="67">
        <f>'RFM-Pivot'!T936</f>
        <v>3</v>
      </c>
      <c r="L950" s="68">
        <f>'RFM-Pivot'!U936</f>
        <v>3</v>
      </c>
      <c r="M950" s="64" t="str">
        <f>'RFM-Pivot'!V936</f>
        <v>At Risk Customers</v>
      </c>
    </row>
    <row r="951" spans="10:13" x14ac:dyDescent="0.25">
      <c r="J951" s="66" t="str">
        <f>'RFM-Pivot'!S937</f>
        <v>C01461</v>
      </c>
      <c r="K951" s="67">
        <f>'RFM-Pivot'!T937</f>
        <v>3</v>
      </c>
      <c r="L951" s="68">
        <f>'RFM-Pivot'!U937</f>
        <v>3</v>
      </c>
      <c r="M951" s="64" t="str">
        <f>'RFM-Pivot'!V937</f>
        <v>At Risk Customers</v>
      </c>
    </row>
    <row r="952" spans="10:13" x14ac:dyDescent="0.25">
      <c r="J952" s="66" t="str">
        <f>'RFM-Pivot'!S938</f>
        <v>C01464</v>
      </c>
      <c r="K952" s="67">
        <f>'RFM-Pivot'!T938</f>
        <v>3</v>
      </c>
      <c r="L952" s="68">
        <f>'RFM-Pivot'!U938</f>
        <v>3</v>
      </c>
      <c r="M952" s="64" t="str">
        <f>'RFM-Pivot'!V938</f>
        <v>At Risk Customers</v>
      </c>
    </row>
    <row r="953" spans="10:13" x14ac:dyDescent="0.25">
      <c r="J953" s="66" t="str">
        <f>'RFM-Pivot'!S939</f>
        <v>C01465</v>
      </c>
      <c r="K953" s="67">
        <f>'RFM-Pivot'!T939</f>
        <v>2.3333333333333335</v>
      </c>
      <c r="L953" s="68">
        <f>'RFM-Pivot'!U939</f>
        <v>2.3333333333333335</v>
      </c>
      <c r="M953" s="64" t="str">
        <f>'RFM-Pivot'!V939</f>
        <v>At Risk Customers</v>
      </c>
    </row>
    <row r="954" spans="10:13" x14ac:dyDescent="0.25">
      <c r="J954" s="66" t="str">
        <f>'RFM-Pivot'!S940</f>
        <v>C01466</v>
      </c>
      <c r="K954" s="67">
        <f>'RFM-Pivot'!T940</f>
        <v>4</v>
      </c>
      <c r="L954" s="68">
        <f>'RFM-Pivot'!U940</f>
        <v>4</v>
      </c>
      <c r="M954" s="64" t="str">
        <f>'RFM-Pivot'!V940</f>
        <v>Loyal or Potential Loyalists</v>
      </c>
    </row>
    <row r="955" spans="10:13" x14ac:dyDescent="0.25">
      <c r="J955" s="66" t="str">
        <f>'RFM-Pivot'!S941</f>
        <v>C01467</v>
      </c>
      <c r="K955" s="67">
        <f>'RFM-Pivot'!T941</f>
        <v>1.6666666666666667</v>
      </c>
      <c r="L955" s="68">
        <f>'RFM-Pivot'!U941</f>
        <v>1.6666666666666667</v>
      </c>
      <c r="M955" s="64" t="str">
        <f>'RFM-Pivot'!V941</f>
        <v>Lost Customers</v>
      </c>
    </row>
    <row r="956" spans="10:13" x14ac:dyDescent="0.25">
      <c r="J956" s="66" t="str">
        <f>'RFM-Pivot'!S942</f>
        <v>C01468</v>
      </c>
      <c r="K956" s="67">
        <f>'RFM-Pivot'!T942</f>
        <v>2</v>
      </c>
      <c r="L956" s="68">
        <f>'RFM-Pivot'!U942</f>
        <v>2</v>
      </c>
      <c r="M956" s="64" t="str">
        <f>'RFM-Pivot'!V942</f>
        <v>Lost Customers</v>
      </c>
    </row>
    <row r="957" spans="10:13" x14ac:dyDescent="0.25">
      <c r="J957" s="66" t="str">
        <f>'RFM-Pivot'!S943</f>
        <v>C01469</v>
      </c>
      <c r="K957" s="67">
        <f>'RFM-Pivot'!T943</f>
        <v>3.6666666666666665</v>
      </c>
      <c r="L957" s="68">
        <f>'RFM-Pivot'!U943</f>
        <v>3.6666666666666665</v>
      </c>
      <c r="M957" s="64" t="str">
        <f>'RFM-Pivot'!V943</f>
        <v>Loyal or Potential Loyalists</v>
      </c>
    </row>
    <row r="958" spans="10:13" x14ac:dyDescent="0.25">
      <c r="J958" s="66" t="str">
        <f>'RFM-Pivot'!S944</f>
        <v>C01470</v>
      </c>
      <c r="K958" s="67">
        <f>'RFM-Pivot'!T944</f>
        <v>5</v>
      </c>
      <c r="L958" s="68">
        <f>'RFM-Pivot'!U944</f>
        <v>5</v>
      </c>
      <c r="M958" s="64" t="str">
        <f>'RFM-Pivot'!V944</f>
        <v>Champions</v>
      </c>
    </row>
    <row r="959" spans="10:13" x14ac:dyDescent="0.25">
      <c r="J959" s="66" t="str">
        <f>'RFM-Pivot'!S945</f>
        <v>C01472</v>
      </c>
      <c r="K959" s="67">
        <f>'RFM-Pivot'!T945</f>
        <v>1.6666666666666667</v>
      </c>
      <c r="L959" s="68">
        <f>'RFM-Pivot'!U945</f>
        <v>1.6666666666666667</v>
      </c>
      <c r="M959" s="64" t="str">
        <f>'RFM-Pivot'!V945</f>
        <v>Lost Customers</v>
      </c>
    </row>
    <row r="960" spans="10:13" x14ac:dyDescent="0.25">
      <c r="J960" s="66" t="str">
        <f>'RFM-Pivot'!S946</f>
        <v>C01478</v>
      </c>
      <c r="K960" s="67">
        <f>'RFM-Pivot'!T946</f>
        <v>5</v>
      </c>
      <c r="L960" s="68">
        <f>'RFM-Pivot'!U946</f>
        <v>5</v>
      </c>
      <c r="M960" s="64" t="str">
        <f>'RFM-Pivot'!V946</f>
        <v>Champions</v>
      </c>
    </row>
    <row r="961" spans="10:13" x14ac:dyDescent="0.25">
      <c r="J961" s="66" t="str">
        <f>'RFM-Pivot'!S947</f>
        <v>C01480</v>
      </c>
      <c r="K961" s="67">
        <f>'RFM-Pivot'!T947</f>
        <v>2.3333333333333335</v>
      </c>
      <c r="L961" s="68">
        <f>'RFM-Pivot'!U947</f>
        <v>2.3333333333333335</v>
      </c>
      <c r="M961" s="64" t="str">
        <f>'RFM-Pivot'!V947</f>
        <v>At Risk Customers</v>
      </c>
    </row>
    <row r="962" spans="10:13" x14ac:dyDescent="0.25">
      <c r="J962" s="66" t="str">
        <f>'RFM-Pivot'!S948</f>
        <v>C01483</v>
      </c>
      <c r="K962" s="67">
        <f>'RFM-Pivot'!T948</f>
        <v>2</v>
      </c>
      <c r="L962" s="68">
        <f>'RFM-Pivot'!U948</f>
        <v>2</v>
      </c>
      <c r="M962" s="64" t="str">
        <f>'RFM-Pivot'!V948</f>
        <v>Lost Customers</v>
      </c>
    </row>
    <row r="963" spans="10:13" x14ac:dyDescent="0.25">
      <c r="J963" s="66" t="str">
        <f>'RFM-Pivot'!S949</f>
        <v>C01485</v>
      </c>
      <c r="K963" s="67">
        <f>'RFM-Pivot'!T949</f>
        <v>3</v>
      </c>
      <c r="L963" s="68">
        <f>'RFM-Pivot'!U949</f>
        <v>3</v>
      </c>
      <c r="M963" s="64" t="str">
        <f>'RFM-Pivot'!V949</f>
        <v>At Risk Customers</v>
      </c>
    </row>
    <row r="964" spans="10:13" x14ac:dyDescent="0.25">
      <c r="J964" s="66" t="str">
        <f>'RFM-Pivot'!S950</f>
        <v>C01486</v>
      </c>
      <c r="K964" s="67">
        <f>'RFM-Pivot'!T950</f>
        <v>4.666666666666667</v>
      </c>
      <c r="L964" s="68">
        <f>'RFM-Pivot'!U950</f>
        <v>4.666666666666667</v>
      </c>
      <c r="M964" s="64" t="str">
        <f>'RFM-Pivot'!V950</f>
        <v>Champions</v>
      </c>
    </row>
    <row r="965" spans="10:13" x14ac:dyDescent="0.25">
      <c r="J965" s="66" t="str">
        <f>'RFM-Pivot'!S951</f>
        <v>C01487</v>
      </c>
      <c r="K965" s="67">
        <f>'RFM-Pivot'!T951</f>
        <v>2.6666666666666665</v>
      </c>
      <c r="L965" s="68">
        <f>'RFM-Pivot'!U951</f>
        <v>2.6666666666666665</v>
      </c>
      <c r="M965" s="64" t="str">
        <f>'RFM-Pivot'!V951</f>
        <v>At Risk Customers</v>
      </c>
    </row>
    <row r="966" spans="10:13" x14ac:dyDescent="0.25">
      <c r="J966" s="66" t="str">
        <f>'RFM-Pivot'!S952</f>
        <v>C01488</v>
      </c>
      <c r="K966" s="67">
        <f>'RFM-Pivot'!T952</f>
        <v>3.6666666666666665</v>
      </c>
      <c r="L966" s="68">
        <f>'RFM-Pivot'!U952</f>
        <v>3.6666666666666665</v>
      </c>
      <c r="M966" s="64" t="str">
        <f>'RFM-Pivot'!V952</f>
        <v>Loyal or Potential Loyalists</v>
      </c>
    </row>
    <row r="967" spans="10:13" x14ac:dyDescent="0.25">
      <c r="J967" s="66" t="str">
        <f>'RFM-Pivot'!S953</f>
        <v>C01489</v>
      </c>
      <c r="K967" s="67">
        <f>'RFM-Pivot'!T953</f>
        <v>1.6666666666666667</v>
      </c>
      <c r="L967" s="68">
        <f>'RFM-Pivot'!U953</f>
        <v>1.6666666666666667</v>
      </c>
      <c r="M967" s="64" t="str">
        <f>'RFM-Pivot'!V953</f>
        <v>Lost Customers</v>
      </c>
    </row>
    <row r="968" spans="10:13" x14ac:dyDescent="0.25">
      <c r="J968" s="66" t="str">
        <f>'RFM-Pivot'!S954</f>
        <v>C01490</v>
      </c>
      <c r="K968" s="67">
        <f>'RFM-Pivot'!T954</f>
        <v>3.3333333333333335</v>
      </c>
      <c r="L968" s="68">
        <f>'RFM-Pivot'!U954</f>
        <v>3.3333333333333335</v>
      </c>
      <c r="M968" s="64" t="str">
        <f>'RFM-Pivot'!V954</f>
        <v>Loyal or Potential Loyalists</v>
      </c>
    </row>
    <row r="969" spans="10:13" x14ac:dyDescent="0.25">
      <c r="J969" s="66" t="str">
        <f>'RFM-Pivot'!S955</f>
        <v>C01491</v>
      </c>
      <c r="K969" s="67">
        <f>'RFM-Pivot'!T955</f>
        <v>2.6666666666666665</v>
      </c>
      <c r="L969" s="68">
        <f>'RFM-Pivot'!U955</f>
        <v>2.6666666666666665</v>
      </c>
      <c r="M969" s="64" t="str">
        <f>'RFM-Pivot'!V955</f>
        <v>At Risk Customers</v>
      </c>
    </row>
    <row r="970" spans="10:13" x14ac:dyDescent="0.25">
      <c r="J970" s="66" t="str">
        <f>'RFM-Pivot'!S956</f>
        <v>C01492</v>
      </c>
      <c r="K970" s="67">
        <f>'RFM-Pivot'!T956</f>
        <v>3.6666666666666665</v>
      </c>
      <c r="L970" s="68">
        <f>'RFM-Pivot'!U956</f>
        <v>3.6666666666666665</v>
      </c>
      <c r="M970" s="64" t="str">
        <f>'RFM-Pivot'!V956</f>
        <v>Loyal or Potential Loyalists</v>
      </c>
    </row>
    <row r="971" spans="10:13" x14ac:dyDescent="0.25">
      <c r="J971" s="66" t="str">
        <f>'RFM-Pivot'!S957</f>
        <v>C01493</v>
      </c>
      <c r="K971" s="67">
        <f>'RFM-Pivot'!T957</f>
        <v>3</v>
      </c>
      <c r="L971" s="68">
        <f>'RFM-Pivot'!U957</f>
        <v>3</v>
      </c>
      <c r="M971" s="64" t="str">
        <f>'RFM-Pivot'!V957</f>
        <v>At Risk Customers</v>
      </c>
    </row>
    <row r="972" spans="10:13" x14ac:dyDescent="0.25">
      <c r="J972" s="66" t="str">
        <f>'RFM-Pivot'!S958</f>
        <v>C01494</v>
      </c>
      <c r="K972" s="67">
        <f>'RFM-Pivot'!T958</f>
        <v>2</v>
      </c>
      <c r="L972" s="68">
        <f>'RFM-Pivot'!U958</f>
        <v>2</v>
      </c>
      <c r="M972" s="64" t="str">
        <f>'RFM-Pivot'!V958</f>
        <v>Lost Customers</v>
      </c>
    </row>
    <row r="973" spans="10:13" x14ac:dyDescent="0.25">
      <c r="J973" s="66" t="str">
        <f>'RFM-Pivot'!S959</f>
        <v>C01495</v>
      </c>
      <c r="K973" s="67">
        <f>'RFM-Pivot'!T959</f>
        <v>3</v>
      </c>
      <c r="L973" s="68">
        <f>'RFM-Pivot'!U959</f>
        <v>3</v>
      </c>
      <c r="M973" s="64" t="str">
        <f>'RFM-Pivot'!V959</f>
        <v>At Risk Customers</v>
      </c>
    </row>
    <row r="974" spans="10:13" x14ac:dyDescent="0.25">
      <c r="J974" s="66" t="str">
        <f>'RFM-Pivot'!S960</f>
        <v>C01496</v>
      </c>
      <c r="K974" s="67">
        <f>'RFM-Pivot'!T960</f>
        <v>4</v>
      </c>
      <c r="L974" s="68">
        <f>'RFM-Pivot'!U960</f>
        <v>4</v>
      </c>
      <c r="M974" s="64" t="str">
        <f>'RFM-Pivot'!V960</f>
        <v>Loyal or Potential Loyalists</v>
      </c>
    </row>
    <row r="975" spans="10:13" x14ac:dyDescent="0.25">
      <c r="J975" s="66" t="str">
        <f>'RFM-Pivot'!S961</f>
        <v>C01498</v>
      </c>
      <c r="K975" s="67">
        <f>'RFM-Pivot'!T961</f>
        <v>5</v>
      </c>
      <c r="L975" s="68">
        <f>'RFM-Pivot'!U961</f>
        <v>5</v>
      </c>
      <c r="M975" s="64" t="str">
        <f>'RFM-Pivot'!V961</f>
        <v>Champions</v>
      </c>
    </row>
    <row r="976" spans="10:13" x14ac:dyDescent="0.25">
      <c r="J976" s="66" t="str">
        <f>'RFM-Pivot'!S962</f>
        <v>C01499</v>
      </c>
      <c r="K976" s="67">
        <f>'RFM-Pivot'!T962</f>
        <v>3</v>
      </c>
      <c r="L976" s="68">
        <f>'RFM-Pivot'!U962</f>
        <v>3</v>
      </c>
      <c r="M976" s="64" t="str">
        <f>'RFM-Pivot'!V962</f>
        <v>At Risk Customers</v>
      </c>
    </row>
    <row r="977" spans="10:13" x14ac:dyDescent="0.25">
      <c r="J977" s="66" t="str">
        <f>'RFM-Pivot'!S963</f>
        <v>C01501</v>
      </c>
      <c r="K977" s="67">
        <f>'RFM-Pivot'!T963</f>
        <v>3.3333333333333335</v>
      </c>
      <c r="L977" s="68">
        <f>'RFM-Pivot'!U963</f>
        <v>3.3333333333333335</v>
      </c>
      <c r="M977" s="64" t="str">
        <f>'RFM-Pivot'!V963</f>
        <v>Loyal or Potential Loyalists</v>
      </c>
    </row>
    <row r="978" spans="10:13" x14ac:dyDescent="0.25">
      <c r="J978" s="66" t="str">
        <f>'RFM-Pivot'!S964</f>
        <v>C01502</v>
      </c>
      <c r="K978" s="67">
        <f>'RFM-Pivot'!T964</f>
        <v>3.3333333333333335</v>
      </c>
      <c r="L978" s="68">
        <f>'RFM-Pivot'!U964</f>
        <v>3.3333333333333335</v>
      </c>
      <c r="M978" s="64" t="str">
        <f>'RFM-Pivot'!V964</f>
        <v>Loyal or Potential Loyalists</v>
      </c>
    </row>
    <row r="979" spans="10:13" x14ac:dyDescent="0.25">
      <c r="J979" s="66" t="str">
        <f>'RFM-Pivot'!S965</f>
        <v>C01504</v>
      </c>
      <c r="K979" s="67">
        <f>'RFM-Pivot'!T965</f>
        <v>2.6666666666666665</v>
      </c>
      <c r="L979" s="68">
        <f>'RFM-Pivot'!U965</f>
        <v>2.6666666666666665</v>
      </c>
      <c r="M979" s="64" t="str">
        <f>'RFM-Pivot'!V965</f>
        <v>At Risk Customers</v>
      </c>
    </row>
    <row r="980" spans="10:13" x14ac:dyDescent="0.25">
      <c r="J980" s="66" t="str">
        <f>'RFM-Pivot'!S966</f>
        <v>C01505</v>
      </c>
      <c r="K980" s="67">
        <f>'RFM-Pivot'!T966</f>
        <v>4.666666666666667</v>
      </c>
      <c r="L980" s="68">
        <f>'RFM-Pivot'!U966</f>
        <v>4.666666666666667</v>
      </c>
      <c r="M980" s="64" t="str">
        <f>'RFM-Pivot'!V966</f>
        <v>Champions</v>
      </c>
    </row>
    <row r="981" spans="10:13" x14ac:dyDescent="0.25">
      <c r="J981" s="66" t="str">
        <f>'RFM-Pivot'!S967</f>
        <v>C01506</v>
      </c>
      <c r="K981" s="67">
        <f>'RFM-Pivot'!T967</f>
        <v>3</v>
      </c>
      <c r="L981" s="68">
        <f>'RFM-Pivot'!U967</f>
        <v>3</v>
      </c>
      <c r="M981" s="64" t="str">
        <f>'RFM-Pivot'!V967</f>
        <v>At Risk Customers</v>
      </c>
    </row>
    <row r="982" spans="10:13" x14ac:dyDescent="0.25">
      <c r="J982" s="66" t="str">
        <f>'RFM-Pivot'!S968</f>
        <v>C01507</v>
      </c>
      <c r="K982" s="67">
        <f>'RFM-Pivot'!T968</f>
        <v>2.6666666666666665</v>
      </c>
      <c r="L982" s="68">
        <f>'RFM-Pivot'!U968</f>
        <v>2.6666666666666665</v>
      </c>
      <c r="M982" s="64" t="str">
        <f>'RFM-Pivot'!V968</f>
        <v>At Risk Customers</v>
      </c>
    </row>
    <row r="983" spans="10:13" x14ac:dyDescent="0.25">
      <c r="J983" s="66" t="str">
        <f>'RFM-Pivot'!S969</f>
        <v>C01508</v>
      </c>
      <c r="K983" s="67">
        <f>'RFM-Pivot'!T969</f>
        <v>3</v>
      </c>
      <c r="L983" s="68">
        <f>'RFM-Pivot'!U969</f>
        <v>3</v>
      </c>
      <c r="M983" s="64" t="str">
        <f>'RFM-Pivot'!V969</f>
        <v>At Risk Customers</v>
      </c>
    </row>
    <row r="984" spans="10:13" x14ac:dyDescent="0.25">
      <c r="J984" s="66" t="str">
        <f>'RFM-Pivot'!S970</f>
        <v>C01510</v>
      </c>
      <c r="K984" s="67">
        <f>'RFM-Pivot'!T970</f>
        <v>3</v>
      </c>
      <c r="L984" s="68">
        <f>'RFM-Pivot'!U970</f>
        <v>3</v>
      </c>
      <c r="M984" s="64" t="str">
        <f>'RFM-Pivot'!V970</f>
        <v>At Risk Customers</v>
      </c>
    </row>
    <row r="985" spans="10:13" x14ac:dyDescent="0.25">
      <c r="J985" s="66" t="str">
        <f>'RFM-Pivot'!S971</f>
        <v>C01511</v>
      </c>
      <c r="K985" s="67">
        <f>'RFM-Pivot'!T971</f>
        <v>3.3333333333333335</v>
      </c>
      <c r="L985" s="68">
        <f>'RFM-Pivot'!U971</f>
        <v>3.3333333333333335</v>
      </c>
      <c r="M985" s="64" t="str">
        <f>'RFM-Pivot'!V971</f>
        <v>Loyal or Potential Loyalists</v>
      </c>
    </row>
    <row r="986" spans="10:13" x14ac:dyDescent="0.25">
      <c r="J986" s="66" t="str">
        <f>'RFM-Pivot'!S972</f>
        <v>C01513</v>
      </c>
      <c r="K986" s="67">
        <f>'RFM-Pivot'!T972</f>
        <v>2.3333333333333335</v>
      </c>
      <c r="L986" s="68">
        <f>'RFM-Pivot'!U972</f>
        <v>2.3333333333333335</v>
      </c>
      <c r="M986" s="64" t="str">
        <f>'RFM-Pivot'!V972</f>
        <v>At Risk Customers</v>
      </c>
    </row>
    <row r="987" spans="10:13" x14ac:dyDescent="0.25">
      <c r="J987" s="66" t="str">
        <f>'RFM-Pivot'!S973</f>
        <v>C01515</v>
      </c>
      <c r="K987" s="67">
        <f>'RFM-Pivot'!T973</f>
        <v>2</v>
      </c>
      <c r="L987" s="68">
        <f>'RFM-Pivot'!U973</f>
        <v>2</v>
      </c>
      <c r="M987" s="64" t="str">
        <f>'RFM-Pivot'!V973</f>
        <v>Lost Customers</v>
      </c>
    </row>
    <row r="988" spans="10:13" x14ac:dyDescent="0.25">
      <c r="J988" s="66" t="str">
        <f>'RFM-Pivot'!S974</f>
        <v>C01517</v>
      </c>
      <c r="K988" s="67">
        <f>'RFM-Pivot'!T974</f>
        <v>2.3333333333333335</v>
      </c>
      <c r="L988" s="68">
        <f>'RFM-Pivot'!U974</f>
        <v>2.3333333333333335</v>
      </c>
      <c r="M988" s="64" t="str">
        <f>'RFM-Pivot'!V974</f>
        <v>At Risk Customers</v>
      </c>
    </row>
    <row r="989" spans="10:13" x14ac:dyDescent="0.25">
      <c r="J989" s="66" t="str">
        <f>'RFM-Pivot'!S975</f>
        <v>C01518</v>
      </c>
      <c r="K989" s="67">
        <f>'RFM-Pivot'!T975</f>
        <v>3</v>
      </c>
      <c r="L989" s="68">
        <f>'RFM-Pivot'!U975</f>
        <v>3</v>
      </c>
      <c r="M989" s="64" t="str">
        <f>'RFM-Pivot'!V975</f>
        <v>At Risk Customers</v>
      </c>
    </row>
    <row r="990" spans="10:13" x14ac:dyDescent="0.25">
      <c r="J990" s="66" t="str">
        <f>'RFM-Pivot'!S976</f>
        <v>C01519</v>
      </c>
      <c r="K990" s="67">
        <f>'RFM-Pivot'!T976</f>
        <v>2.6666666666666665</v>
      </c>
      <c r="L990" s="68">
        <f>'RFM-Pivot'!U976</f>
        <v>2.6666666666666665</v>
      </c>
      <c r="M990" s="64" t="str">
        <f>'RFM-Pivot'!V976</f>
        <v>At Risk Customers</v>
      </c>
    </row>
    <row r="991" spans="10:13" x14ac:dyDescent="0.25">
      <c r="J991" s="66" t="str">
        <f>'RFM-Pivot'!S977</f>
        <v>C01520</v>
      </c>
      <c r="K991" s="67">
        <f>'RFM-Pivot'!T977</f>
        <v>2.3333333333333335</v>
      </c>
      <c r="L991" s="68">
        <f>'RFM-Pivot'!U977</f>
        <v>2.3333333333333335</v>
      </c>
      <c r="M991" s="64" t="str">
        <f>'RFM-Pivot'!V977</f>
        <v>At Risk Customers</v>
      </c>
    </row>
    <row r="992" spans="10:13" x14ac:dyDescent="0.25">
      <c r="J992" s="66" t="str">
        <f>'RFM-Pivot'!S978</f>
        <v>C01521</v>
      </c>
      <c r="K992" s="67">
        <f>'RFM-Pivot'!T978</f>
        <v>4.666666666666667</v>
      </c>
      <c r="L992" s="68">
        <f>'RFM-Pivot'!U978</f>
        <v>4.666666666666667</v>
      </c>
      <c r="M992" s="64" t="str">
        <f>'RFM-Pivot'!V978</f>
        <v>Champions</v>
      </c>
    </row>
    <row r="993" spans="10:13" x14ac:dyDescent="0.25">
      <c r="J993" s="66" t="str">
        <f>'RFM-Pivot'!S979</f>
        <v>C01523</v>
      </c>
      <c r="K993" s="67">
        <f>'RFM-Pivot'!T979</f>
        <v>2.3333333333333335</v>
      </c>
      <c r="L993" s="68">
        <f>'RFM-Pivot'!U979</f>
        <v>2.3333333333333335</v>
      </c>
      <c r="M993" s="64" t="str">
        <f>'RFM-Pivot'!V979</f>
        <v>At Risk Customers</v>
      </c>
    </row>
    <row r="994" spans="10:13" x14ac:dyDescent="0.25">
      <c r="J994" s="66" t="str">
        <f>'RFM-Pivot'!S980</f>
        <v>C01524</v>
      </c>
      <c r="K994" s="67">
        <f>'RFM-Pivot'!T980</f>
        <v>3</v>
      </c>
      <c r="L994" s="68">
        <f>'RFM-Pivot'!U980</f>
        <v>3</v>
      </c>
      <c r="M994" s="64" t="str">
        <f>'RFM-Pivot'!V980</f>
        <v>At Risk Customers</v>
      </c>
    </row>
    <row r="995" spans="10:13" x14ac:dyDescent="0.25">
      <c r="J995" s="66" t="str">
        <f>'RFM-Pivot'!S981</f>
        <v>C01525</v>
      </c>
      <c r="K995" s="67">
        <f>'RFM-Pivot'!T981</f>
        <v>2.6666666666666665</v>
      </c>
      <c r="L995" s="68">
        <f>'RFM-Pivot'!U981</f>
        <v>2.6666666666666665</v>
      </c>
      <c r="M995" s="64" t="str">
        <f>'RFM-Pivot'!V981</f>
        <v>At Risk Customers</v>
      </c>
    </row>
    <row r="996" spans="10:13" x14ac:dyDescent="0.25">
      <c r="J996" s="66" t="str">
        <f>'RFM-Pivot'!S982</f>
        <v>C01526</v>
      </c>
      <c r="K996" s="67">
        <f>'RFM-Pivot'!T982</f>
        <v>4.333333333333333</v>
      </c>
      <c r="L996" s="68">
        <f>'RFM-Pivot'!U982</f>
        <v>4.333333333333333</v>
      </c>
      <c r="M996" s="64" t="str">
        <f>'RFM-Pivot'!V982</f>
        <v>Champions</v>
      </c>
    </row>
    <row r="997" spans="10:13" x14ac:dyDescent="0.25">
      <c r="J997" s="66" t="str">
        <f>'RFM-Pivot'!S983</f>
        <v>C01527</v>
      </c>
      <c r="K997" s="67">
        <f>'RFM-Pivot'!T983</f>
        <v>3.6666666666666665</v>
      </c>
      <c r="L997" s="68">
        <f>'RFM-Pivot'!U983</f>
        <v>3.6666666666666665</v>
      </c>
      <c r="M997" s="64" t="str">
        <f>'RFM-Pivot'!V983</f>
        <v>Loyal or Potential Loyalists</v>
      </c>
    </row>
    <row r="998" spans="10:13" x14ac:dyDescent="0.25">
      <c r="J998" s="66" t="str">
        <f>'RFM-Pivot'!S984</f>
        <v>C01528</v>
      </c>
      <c r="K998" s="67">
        <f>'RFM-Pivot'!T984</f>
        <v>2</v>
      </c>
      <c r="L998" s="68">
        <f>'RFM-Pivot'!U984</f>
        <v>2</v>
      </c>
      <c r="M998" s="64" t="str">
        <f>'RFM-Pivot'!V984</f>
        <v>Lost Customers</v>
      </c>
    </row>
    <row r="999" spans="10:13" x14ac:dyDescent="0.25">
      <c r="J999" s="66" t="str">
        <f>'RFM-Pivot'!S985</f>
        <v>C01530</v>
      </c>
      <c r="K999" s="67">
        <f>'RFM-Pivot'!T985</f>
        <v>2.6666666666666665</v>
      </c>
      <c r="L999" s="68">
        <f>'RFM-Pivot'!U985</f>
        <v>2.6666666666666665</v>
      </c>
      <c r="M999" s="64" t="str">
        <f>'RFM-Pivot'!V985</f>
        <v>At Risk Customers</v>
      </c>
    </row>
    <row r="1000" spans="10:13" x14ac:dyDescent="0.25">
      <c r="J1000" s="66" t="str">
        <f>'RFM-Pivot'!S986</f>
        <v>C01532</v>
      </c>
      <c r="K1000" s="67">
        <f>'RFM-Pivot'!T986</f>
        <v>3.3333333333333335</v>
      </c>
      <c r="L1000" s="68">
        <f>'RFM-Pivot'!U986</f>
        <v>3.3333333333333335</v>
      </c>
      <c r="M1000" s="64" t="str">
        <f>'RFM-Pivot'!V986</f>
        <v>Loyal or Potential Loyalists</v>
      </c>
    </row>
    <row r="1001" spans="10:13" x14ac:dyDescent="0.25">
      <c r="J1001" s="66" t="str">
        <f>'RFM-Pivot'!S987</f>
        <v>C01533</v>
      </c>
      <c r="K1001" s="67">
        <f>'RFM-Pivot'!T987</f>
        <v>5</v>
      </c>
      <c r="L1001" s="68">
        <f>'RFM-Pivot'!U987</f>
        <v>5</v>
      </c>
      <c r="M1001" s="64" t="str">
        <f>'RFM-Pivot'!V987</f>
        <v>Champions</v>
      </c>
    </row>
    <row r="1002" spans="10:13" x14ac:dyDescent="0.25">
      <c r="J1002" s="66" t="str">
        <f>'RFM-Pivot'!S988</f>
        <v>C01536</v>
      </c>
      <c r="K1002" s="67">
        <f>'RFM-Pivot'!T988</f>
        <v>2.6666666666666665</v>
      </c>
      <c r="L1002" s="68">
        <f>'RFM-Pivot'!U988</f>
        <v>2.6666666666666665</v>
      </c>
      <c r="M1002" s="64" t="str">
        <f>'RFM-Pivot'!V988</f>
        <v>At Risk Customers</v>
      </c>
    </row>
    <row r="1003" spans="10:13" x14ac:dyDescent="0.25">
      <c r="J1003" s="66" t="str">
        <f>'RFM-Pivot'!S989</f>
        <v>C01537</v>
      </c>
      <c r="K1003" s="67">
        <f>'RFM-Pivot'!T989</f>
        <v>4.666666666666667</v>
      </c>
      <c r="L1003" s="68">
        <f>'RFM-Pivot'!U989</f>
        <v>4.666666666666667</v>
      </c>
      <c r="M1003" s="64" t="str">
        <f>'RFM-Pivot'!V989</f>
        <v>Champions</v>
      </c>
    </row>
    <row r="1004" spans="10:13" x14ac:dyDescent="0.25">
      <c r="J1004" s="66" t="str">
        <f>'RFM-Pivot'!S990</f>
        <v>C01541</v>
      </c>
      <c r="K1004" s="67">
        <f>'RFM-Pivot'!T990</f>
        <v>2.6666666666666665</v>
      </c>
      <c r="L1004" s="68">
        <f>'RFM-Pivot'!U990</f>
        <v>2.6666666666666665</v>
      </c>
      <c r="M1004" s="64" t="str">
        <f>'RFM-Pivot'!V990</f>
        <v>At Risk Customers</v>
      </c>
    </row>
    <row r="1005" spans="10:13" x14ac:dyDescent="0.25">
      <c r="J1005" s="66" t="str">
        <f>'RFM-Pivot'!S991</f>
        <v>C01542</v>
      </c>
      <c r="K1005" s="67">
        <f>'RFM-Pivot'!T991</f>
        <v>1.6666666666666667</v>
      </c>
      <c r="L1005" s="68">
        <f>'RFM-Pivot'!U991</f>
        <v>1.6666666666666667</v>
      </c>
      <c r="M1005" s="64" t="str">
        <f>'RFM-Pivot'!V991</f>
        <v>Lost Customers</v>
      </c>
    </row>
    <row r="1006" spans="10:13" x14ac:dyDescent="0.25">
      <c r="J1006" s="66" t="str">
        <f>'RFM-Pivot'!S992</f>
        <v>C01543</v>
      </c>
      <c r="K1006" s="67">
        <f>'RFM-Pivot'!T992</f>
        <v>2.3333333333333335</v>
      </c>
      <c r="L1006" s="68">
        <f>'RFM-Pivot'!U992</f>
        <v>2.3333333333333335</v>
      </c>
      <c r="M1006" s="64" t="str">
        <f>'RFM-Pivot'!V992</f>
        <v>At Risk Customers</v>
      </c>
    </row>
    <row r="1007" spans="10:13" x14ac:dyDescent="0.25">
      <c r="J1007" s="66" t="str">
        <f>'RFM-Pivot'!S993</f>
        <v>C01544</v>
      </c>
      <c r="K1007" s="67">
        <f>'RFM-Pivot'!T993</f>
        <v>2.6666666666666665</v>
      </c>
      <c r="L1007" s="68">
        <f>'RFM-Pivot'!U993</f>
        <v>2.6666666666666665</v>
      </c>
      <c r="M1007" s="64" t="str">
        <f>'RFM-Pivot'!V993</f>
        <v>At Risk Customers</v>
      </c>
    </row>
    <row r="1008" spans="10:13" x14ac:dyDescent="0.25">
      <c r="J1008" s="66" t="str">
        <f>'RFM-Pivot'!S994</f>
        <v>C01545</v>
      </c>
      <c r="K1008" s="67">
        <f>'RFM-Pivot'!T994</f>
        <v>3</v>
      </c>
      <c r="L1008" s="68">
        <f>'RFM-Pivot'!U994</f>
        <v>3</v>
      </c>
      <c r="M1008" s="64" t="str">
        <f>'RFM-Pivot'!V994</f>
        <v>At Risk Customers</v>
      </c>
    </row>
    <row r="1009" spans="10:13" x14ac:dyDescent="0.25">
      <c r="J1009" s="66" t="str">
        <f>'RFM-Pivot'!S995</f>
        <v>C01549</v>
      </c>
      <c r="K1009" s="67">
        <f>'RFM-Pivot'!T995</f>
        <v>2.3333333333333335</v>
      </c>
      <c r="L1009" s="68">
        <f>'RFM-Pivot'!U995</f>
        <v>2.3333333333333335</v>
      </c>
      <c r="M1009" s="64" t="str">
        <f>'RFM-Pivot'!V995</f>
        <v>At Risk Customers</v>
      </c>
    </row>
    <row r="1010" spans="10:13" x14ac:dyDescent="0.25">
      <c r="J1010" s="66" t="str">
        <f>'RFM-Pivot'!S996</f>
        <v>C01550</v>
      </c>
      <c r="K1010" s="67">
        <f>'RFM-Pivot'!T996</f>
        <v>3</v>
      </c>
      <c r="L1010" s="68">
        <f>'RFM-Pivot'!U996</f>
        <v>3</v>
      </c>
      <c r="M1010" s="64" t="str">
        <f>'RFM-Pivot'!V996</f>
        <v>At Risk Customers</v>
      </c>
    </row>
    <row r="1011" spans="10:13" x14ac:dyDescent="0.25">
      <c r="J1011" s="66" t="str">
        <f>'RFM-Pivot'!S997</f>
        <v>C01553</v>
      </c>
      <c r="K1011" s="67">
        <f>'RFM-Pivot'!T997</f>
        <v>4</v>
      </c>
      <c r="L1011" s="68">
        <f>'RFM-Pivot'!U997</f>
        <v>4</v>
      </c>
      <c r="M1011" s="64" t="str">
        <f>'RFM-Pivot'!V997</f>
        <v>Loyal or Potential Loyalists</v>
      </c>
    </row>
    <row r="1012" spans="10:13" x14ac:dyDescent="0.25">
      <c r="J1012" s="66" t="str">
        <f>'RFM-Pivot'!S998</f>
        <v>C01555</v>
      </c>
      <c r="K1012" s="67">
        <f>'RFM-Pivot'!T998</f>
        <v>2</v>
      </c>
      <c r="L1012" s="68">
        <f>'RFM-Pivot'!U998</f>
        <v>2</v>
      </c>
      <c r="M1012" s="64" t="str">
        <f>'RFM-Pivot'!V998</f>
        <v>Lost Customers</v>
      </c>
    </row>
    <row r="1013" spans="10:13" x14ac:dyDescent="0.25">
      <c r="J1013" s="66" t="str">
        <f>'RFM-Pivot'!S999</f>
        <v>C01556</v>
      </c>
      <c r="K1013" s="67">
        <f>'RFM-Pivot'!T999</f>
        <v>2</v>
      </c>
      <c r="L1013" s="68">
        <f>'RFM-Pivot'!U999</f>
        <v>2</v>
      </c>
      <c r="M1013" s="64" t="str">
        <f>'RFM-Pivot'!V999</f>
        <v>Lost Customers</v>
      </c>
    </row>
    <row r="1014" spans="10:13" x14ac:dyDescent="0.25">
      <c r="J1014" s="66" t="str">
        <f>'RFM-Pivot'!S1000</f>
        <v>C01557</v>
      </c>
      <c r="K1014" s="67">
        <f>'RFM-Pivot'!T1000</f>
        <v>3</v>
      </c>
      <c r="L1014" s="68">
        <f>'RFM-Pivot'!U1000</f>
        <v>3</v>
      </c>
      <c r="M1014" s="64" t="str">
        <f>'RFM-Pivot'!V1000</f>
        <v>At Risk Customers</v>
      </c>
    </row>
    <row r="1015" spans="10:13" x14ac:dyDescent="0.25">
      <c r="J1015" s="66" t="str">
        <f>'RFM-Pivot'!S1001</f>
        <v>C01558</v>
      </c>
      <c r="K1015" s="67">
        <f>'RFM-Pivot'!T1001</f>
        <v>3</v>
      </c>
      <c r="L1015" s="68">
        <f>'RFM-Pivot'!U1001</f>
        <v>3</v>
      </c>
      <c r="M1015" s="64" t="str">
        <f>'RFM-Pivot'!V1001</f>
        <v>At Risk Customers</v>
      </c>
    </row>
    <row r="1016" spans="10:13" x14ac:dyDescent="0.25">
      <c r="J1016" s="66" t="str">
        <f>'RFM-Pivot'!S1002</f>
        <v>C01559</v>
      </c>
      <c r="K1016" s="67">
        <f>'RFM-Pivot'!T1002</f>
        <v>4.333333333333333</v>
      </c>
      <c r="L1016" s="68">
        <f>'RFM-Pivot'!U1002</f>
        <v>4.333333333333333</v>
      </c>
      <c r="M1016" s="64" t="str">
        <f>'RFM-Pivot'!V1002</f>
        <v>Champions</v>
      </c>
    </row>
    <row r="1017" spans="10:13" x14ac:dyDescent="0.25">
      <c r="J1017" s="66" t="str">
        <f>'RFM-Pivot'!S1003</f>
        <v>C01560</v>
      </c>
      <c r="K1017" s="67">
        <f>'RFM-Pivot'!T1003</f>
        <v>4</v>
      </c>
      <c r="L1017" s="68">
        <f>'RFM-Pivot'!U1003</f>
        <v>4</v>
      </c>
      <c r="M1017" s="64" t="str">
        <f>'RFM-Pivot'!V1003</f>
        <v>Loyal or Potential Loyalists</v>
      </c>
    </row>
    <row r="1018" spans="10:13" x14ac:dyDescent="0.25">
      <c r="J1018" s="66" t="str">
        <f>'RFM-Pivot'!S1004</f>
        <v>C01562</v>
      </c>
      <c r="K1018" s="67">
        <f>'RFM-Pivot'!T1004</f>
        <v>4.666666666666667</v>
      </c>
      <c r="L1018" s="68">
        <f>'RFM-Pivot'!U1004</f>
        <v>4.666666666666667</v>
      </c>
      <c r="M1018" s="64" t="str">
        <f>'RFM-Pivot'!V1004</f>
        <v>Champions</v>
      </c>
    </row>
    <row r="1019" spans="10:13" x14ac:dyDescent="0.25">
      <c r="J1019" s="66" t="str">
        <f>'RFM-Pivot'!S1005</f>
        <v>C01563</v>
      </c>
      <c r="K1019" s="67">
        <f>'RFM-Pivot'!T1005</f>
        <v>3.3333333333333335</v>
      </c>
      <c r="L1019" s="68">
        <f>'RFM-Pivot'!U1005</f>
        <v>3.3333333333333335</v>
      </c>
      <c r="M1019" s="64" t="str">
        <f>'RFM-Pivot'!V1005</f>
        <v>Loyal or Potential Loyalists</v>
      </c>
    </row>
    <row r="1020" spans="10:13" x14ac:dyDescent="0.25">
      <c r="J1020" s="66" t="str">
        <f>'RFM-Pivot'!S1006</f>
        <v>C01565</v>
      </c>
      <c r="K1020" s="67">
        <f>'RFM-Pivot'!T1006</f>
        <v>2.6666666666666665</v>
      </c>
      <c r="L1020" s="68">
        <f>'RFM-Pivot'!U1006</f>
        <v>2.6666666666666665</v>
      </c>
      <c r="M1020" s="64" t="str">
        <f>'RFM-Pivot'!V1006</f>
        <v>At Risk Customers</v>
      </c>
    </row>
    <row r="1021" spans="10:13" x14ac:dyDescent="0.25">
      <c r="J1021" s="66" t="str">
        <f>'RFM-Pivot'!S1007</f>
        <v>C01566</v>
      </c>
      <c r="K1021" s="67">
        <f>'RFM-Pivot'!T1007</f>
        <v>2.6666666666666665</v>
      </c>
      <c r="L1021" s="68">
        <f>'RFM-Pivot'!U1007</f>
        <v>2.6666666666666665</v>
      </c>
      <c r="M1021" s="64" t="str">
        <f>'RFM-Pivot'!V1007</f>
        <v>At Risk Customers</v>
      </c>
    </row>
    <row r="1022" spans="10:13" x14ac:dyDescent="0.25">
      <c r="J1022" s="66" t="str">
        <f>'RFM-Pivot'!S1008</f>
        <v>C01569</v>
      </c>
      <c r="K1022" s="67">
        <f>'RFM-Pivot'!T1008</f>
        <v>1.6666666666666667</v>
      </c>
      <c r="L1022" s="68">
        <f>'RFM-Pivot'!U1008</f>
        <v>1.6666666666666667</v>
      </c>
      <c r="M1022" s="64" t="str">
        <f>'RFM-Pivot'!V1008</f>
        <v>Lost Customers</v>
      </c>
    </row>
    <row r="1023" spans="10:13" x14ac:dyDescent="0.25">
      <c r="J1023" s="66" t="str">
        <f>'RFM-Pivot'!S1009</f>
        <v>C01570</v>
      </c>
      <c r="K1023" s="67">
        <f>'RFM-Pivot'!T1009</f>
        <v>3.6666666666666665</v>
      </c>
      <c r="L1023" s="68">
        <f>'RFM-Pivot'!U1009</f>
        <v>3.6666666666666665</v>
      </c>
      <c r="M1023" s="64" t="str">
        <f>'RFM-Pivot'!V1009</f>
        <v>Loyal or Potential Loyalists</v>
      </c>
    </row>
    <row r="1024" spans="10:13" x14ac:dyDescent="0.25">
      <c r="J1024" s="66" t="str">
        <f>'RFM-Pivot'!S1010</f>
        <v>C01571</v>
      </c>
      <c r="K1024" s="67">
        <f>'RFM-Pivot'!T1010</f>
        <v>3.3333333333333335</v>
      </c>
      <c r="L1024" s="68">
        <f>'RFM-Pivot'!U1010</f>
        <v>3.3333333333333335</v>
      </c>
      <c r="M1024" s="64" t="str">
        <f>'RFM-Pivot'!V1010</f>
        <v>Loyal or Potential Loyalists</v>
      </c>
    </row>
    <row r="1025" spans="10:13" x14ac:dyDescent="0.25">
      <c r="J1025" s="66" t="str">
        <f>'RFM-Pivot'!S1011</f>
        <v>C01572</v>
      </c>
      <c r="K1025" s="67">
        <f>'RFM-Pivot'!T1011</f>
        <v>2.6666666666666665</v>
      </c>
      <c r="L1025" s="68">
        <f>'RFM-Pivot'!U1011</f>
        <v>2.6666666666666665</v>
      </c>
      <c r="M1025" s="64" t="str">
        <f>'RFM-Pivot'!V1011</f>
        <v>At Risk Customers</v>
      </c>
    </row>
    <row r="1026" spans="10:13" x14ac:dyDescent="0.25">
      <c r="J1026" s="66" t="str">
        <f>'RFM-Pivot'!S1012</f>
        <v>C01574</v>
      </c>
      <c r="K1026" s="67">
        <f>'RFM-Pivot'!T1012</f>
        <v>4</v>
      </c>
      <c r="L1026" s="68">
        <f>'RFM-Pivot'!U1012</f>
        <v>4</v>
      </c>
      <c r="M1026" s="64" t="str">
        <f>'RFM-Pivot'!V1012</f>
        <v>Loyal or Potential Loyalists</v>
      </c>
    </row>
    <row r="1027" spans="10:13" x14ac:dyDescent="0.25">
      <c r="J1027" s="66" t="str">
        <f>'RFM-Pivot'!S1013</f>
        <v>C01575</v>
      </c>
      <c r="K1027" s="67">
        <f>'RFM-Pivot'!T1013</f>
        <v>3.3333333333333335</v>
      </c>
      <c r="L1027" s="68">
        <f>'RFM-Pivot'!U1013</f>
        <v>3.3333333333333335</v>
      </c>
      <c r="M1027" s="64" t="str">
        <f>'RFM-Pivot'!V1013</f>
        <v>Loyal or Potential Loyalists</v>
      </c>
    </row>
    <row r="1028" spans="10:13" x14ac:dyDescent="0.25">
      <c r="J1028" s="66" t="str">
        <f>'RFM-Pivot'!S1014</f>
        <v>C01577</v>
      </c>
      <c r="K1028" s="67">
        <f>'RFM-Pivot'!T1014</f>
        <v>3</v>
      </c>
      <c r="L1028" s="68">
        <f>'RFM-Pivot'!U1014</f>
        <v>3</v>
      </c>
      <c r="M1028" s="64" t="str">
        <f>'RFM-Pivot'!V1014</f>
        <v>At Risk Customers</v>
      </c>
    </row>
    <row r="1029" spans="10:13" x14ac:dyDescent="0.25">
      <c r="J1029" s="66" t="str">
        <f>'RFM-Pivot'!S1015</f>
        <v>C01578</v>
      </c>
      <c r="K1029" s="67">
        <f>'RFM-Pivot'!T1015</f>
        <v>4</v>
      </c>
      <c r="L1029" s="68">
        <f>'RFM-Pivot'!U1015</f>
        <v>4</v>
      </c>
      <c r="M1029" s="64" t="str">
        <f>'RFM-Pivot'!V1015</f>
        <v>Loyal or Potential Loyalists</v>
      </c>
    </row>
    <row r="1030" spans="10:13" x14ac:dyDescent="0.25">
      <c r="J1030" s="66" t="str">
        <f>'RFM-Pivot'!S1016</f>
        <v>C01579</v>
      </c>
      <c r="K1030" s="67">
        <f>'RFM-Pivot'!T1016</f>
        <v>3</v>
      </c>
      <c r="L1030" s="68">
        <f>'RFM-Pivot'!U1016</f>
        <v>3</v>
      </c>
      <c r="M1030" s="64" t="str">
        <f>'RFM-Pivot'!V1016</f>
        <v>At Risk Customers</v>
      </c>
    </row>
    <row r="1031" spans="10:13" x14ac:dyDescent="0.25">
      <c r="J1031" s="66" t="str">
        <f>'RFM-Pivot'!S1017</f>
        <v>C01580</v>
      </c>
      <c r="K1031" s="67">
        <f>'RFM-Pivot'!T1017</f>
        <v>4.333333333333333</v>
      </c>
      <c r="L1031" s="68">
        <f>'RFM-Pivot'!U1017</f>
        <v>4.333333333333333</v>
      </c>
      <c r="M1031" s="64" t="str">
        <f>'RFM-Pivot'!V1017</f>
        <v>Champions</v>
      </c>
    </row>
    <row r="1032" spans="10:13" x14ac:dyDescent="0.25">
      <c r="J1032" s="66" t="str">
        <f>'RFM-Pivot'!S1018</f>
        <v>C01581</v>
      </c>
      <c r="K1032" s="67">
        <f>'RFM-Pivot'!T1018</f>
        <v>4.333333333333333</v>
      </c>
      <c r="L1032" s="68">
        <f>'RFM-Pivot'!U1018</f>
        <v>4.333333333333333</v>
      </c>
      <c r="M1032" s="64" t="str">
        <f>'RFM-Pivot'!V1018</f>
        <v>Champions</v>
      </c>
    </row>
    <row r="1033" spans="10:13" x14ac:dyDescent="0.25">
      <c r="J1033" s="66" t="str">
        <f>'RFM-Pivot'!S1019</f>
        <v>C01582</v>
      </c>
      <c r="K1033" s="67">
        <f>'RFM-Pivot'!T1019</f>
        <v>2.3333333333333335</v>
      </c>
      <c r="L1033" s="68">
        <f>'RFM-Pivot'!U1019</f>
        <v>2.3333333333333335</v>
      </c>
      <c r="M1033" s="64" t="str">
        <f>'RFM-Pivot'!V1019</f>
        <v>At Risk Customers</v>
      </c>
    </row>
    <row r="1034" spans="10:13" x14ac:dyDescent="0.25">
      <c r="J1034" s="66" t="str">
        <f>'RFM-Pivot'!S1020</f>
        <v>C01583</v>
      </c>
      <c r="K1034" s="67">
        <f>'RFM-Pivot'!T1020</f>
        <v>2.6666666666666665</v>
      </c>
      <c r="L1034" s="68">
        <f>'RFM-Pivot'!U1020</f>
        <v>2.6666666666666665</v>
      </c>
      <c r="M1034" s="64" t="str">
        <f>'RFM-Pivot'!V1020</f>
        <v>At Risk Customers</v>
      </c>
    </row>
    <row r="1035" spans="10:13" x14ac:dyDescent="0.25">
      <c r="J1035" s="66" t="str">
        <f>'RFM-Pivot'!S1021</f>
        <v>C01585</v>
      </c>
      <c r="K1035" s="67">
        <f>'RFM-Pivot'!T1021</f>
        <v>3</v>
      </c>
      <c r="L1035" s="68">
        <f>'RFM-Pivot'!U1021</f>
        <v>3</v>
      </c>
      <c r="M1035" s="64" t="str">
        <f>'RFM-Pivot'!V1021</f>
        <v>At Risk Customers</v>
      </c>
    </row>
    <row r="1036" spans="10:13" x14ac:dyDescent="0.25">
      <c r="J1036" s="66" t="str">
        <f>'RFM-Pivot'!S1022</f>
        <v>C01587</v>
      </c>
      <c r="K1036" s="67">
        <f>'RFM-Pivot'!T1022</f>
        <v>5</v>
      </c>
      <c r="L1036" s="68">
        <f>'RFM-Pivot'!U1022</f>
        <v>5</v>
      </c>
      <c r="M1036" s="64" t="str">
        <f>'RFM-Pivot'!V1022</f>
        <v>Champions</v>
      </c>
    </row>
    <row r="1037" spans="10:13" x14ac:dyDescent="0.25">
      <c r="J1037" s="66" t="str">
        <f>'RFM-Pivot'!S1023</f>
        <v>C01588</v>
      </c>
      <c r="K1037" s="67">
        <f>'RFM-Pivot'!T1023</f>
        <v>2</v>
      </c>
      <c r="L1037" s="68">
        <f>'RFM-Pivot'!U1023</f>
        <v>2</v>
      </c>
      <c r="M1037" s="64" t="str">
        <f>'RFM-Pivot'!V1023</f>
        <v>Lost Customers</v>
      </c>
    </row>
    <row r="1038" spans="10:13" x14ac:dyDescent="0.25">
      <c r="J1038" s="66" t="str">
        <f>'RFM-Pivot'!S1024</f>
        <v>C01589</v>
      </c>
      <c r="K1038" s="67">
        <f>'RFM-Pivot'!T1024</f>
        <v>2.3333333333333335</v>
      </c>
      <c r="L1038" s="68">
        <f>'RFM-Pivot'!U1024</f>
        <v>2.3333333333333335</v>
      </c>
      <c r="M1038" s="64" t="str">
        <f>'RFM-Pivot'!V1024</f>
        <v>At Risk Customers</v>
      </c>
    </row>
    <row r="1039" spans="10:13" x14ac:dyDescent="0.25">
      <c r="J1039" s="66" t="str">
        <f>'RFM-Pivot'!S1025</f>
        <v>C01590</v>
      </c>
      <c r="K1039" s="67">
        <f>'RFM-Pivot'!T1025</f>
        <v>2</v>
      </c>
      <c r="L1039" s="68">
        <f>'RFM-Pivot'!U1025</f>
        <v>2</v>
      </c>
      <c r="M1039" s="64" t="str">
        <f>'RFM-Pivot'!V1025</f>
        <v>Lost Customers</v>
      </c>
    </row>
    <row r="1040" spans="10:13" x14ac:dyDescent="0.25">
      <c r="J1040" s="66" t="str">
        <f>'RFM-Pivot'!S1026</f>
        <v>C01591</v>
      </c>
      <c r="K1040" s="67">
        <f>'RFM-Pivot'!T1026</f>
        <v>2.3333333333333335</v>
      </c>
      <c r="L1040" s="68">
        <f>'RFM-Pivot'!U1026</f>
        <v>2.3333333333333335</v>
      </c>
      <c r="M1040" s="64" t="str">
        <f>'RFM-Pivot'!V1026</f>
        <v>At Risk Customers</v>
      </c>
    </row>
    <row r="1041" spans="10:13" x14ac:dyDescent="0.25">
      <c r="J1041" s="66" t="str">
        <f>'RFM-Pivot'!S1027</f>
        <v>C01592</v>
      </c>
      <c r="K1041" s="67">
        <f>'RFM-Pivot'!T1027</f>
        <v>4.666666666666667</v>
      </c>
      <c r="L1041" s="68">
        <f>'RFM-Pivot'!U1027</f>
        <v>4.666666666666667</v>
      </c>
      <c r="M1041" s="64" t="str">
        <f>'RFM-Pivot'!V1027</f>
        <v>Champions</v>
      </c>
    </row>
    <row r="1042" spans="10:13" x14ac:dyDescent="0.25">
      <c r="J1042" s="66" t="str">
        <f>'RFM-Pivot'!S1028</f>
        <v>C01593</v>
      </c>
      <c r="K1042" s="67">
        <f>'RFM-Pivot'!T1028</f>
        <v>3.6666666666666665</v>
      </c>
      <c r="L1042" s="68">
        <f>'RFM-Pivot'!U1028</f>
        <v>3.6666666666666665</v>
      </c>
      <c r="M1042" s="64" t="str">
        <f>'RFM-Pivot'!V1028</f>
        <v>Loyal or Potential Loyalists</v>
      </c>
    </row>
    <row r="1043" spans="10:13" x14ac:dyDescent="0.25">
      <c r="J1043" s="66" t="str">
        <f>'RFM-Pivot'!S1029</f>
        <v>C01594</v>
      </c>
      <c r="K1043" s="67">
        <f>'RFM-Pivot'!T1029</f>
        <v>2.3333333333333335</v>
      </c>
      <c r="L1043" s="68">
        <f>'RFM-Pivot'!U1029</f>
        <v>2.3333333333333335</v>
      </c>
      <c r="M1043" s="64" t="str">
        <f>'RFM-Pivot'!V1029</f>
        <v>At Risk Customers</v>
      </c>
    </row>
    <row r="1044" spans="10:13" x14ac:dyDescent="0.25">
      <c r="J1044" s="66" t="str">
        <f>'RFM-Pivot'!S1030</f>
        <v>C01596</v>
      </c>
      <c r="K1044" s="67">
        <f>'RFM-Pivot'!T1030</f>
        <v>3.6666666666666665</v>
      </c>
      <c r="L1044" s="68">
        <f>'RFM-Pivot'!U1030</f>
        <v>3.6666666666666665</v>
      </c>
      <c r="M1044" s="64" t="str">
        <f>'RFM-Pivot'!V1030</f>
        <v>Loyal or Potential Loyalists</v>
      </c>
    </row>
    <row r="1045" spans="10:13" x14ac:dyDescent="0.25">
      <c r="J1045" s="66" t="str">
        <f>'RFM-Pivot'!S1031</f>
        <v>C01605</v>
      </c>
      <c r="K1045" s="67">
        <f>'RFM-Pivot'!T1031</f>
        <v>1.6666666666666667</v>
      </c>
      <c r="L1045" s="68">
        <f>'RFM-Pivot'!U1031</f>
        <v>1.6666666666666667</v>
      </c>
      <c r="M1045" s="64" t="str">
        <f>'RFM-Pivot'!V1031</f>
        <v>Lost Customers</v>
      </c>
    </row>
    <row r="1046" spans="10:13" x14ac:dyDescent="0.25">
      <c r="J1046" s="66" t="str">
        <f>'RFM-Pivot'!S1032</f>
        <v>C01606</v>
      </c>
      <c r="K1046" s="67">
        <f>'RFM-Pivot'!T1032</f>
        <v>5</v>
      </c>
      <c r="L1046" s="68">
        <f>'RFM-Pivot'!U1032</f>
        <v>5</v>
      </c>
      <c r="M1046" s="64" t="str">
        <f>'RFM-Pivot'!V1032</f>
        <v>Champions</v>
      </c>
    </row>
    <row r="1047" spans="10:13" x14ac:dyDescent="0.25">
      <c r="J1047" s="66" t="str">
        <f>'RFM-Pivot'!S1033</f>
        <v>C01608</v>
      </c>
      <c r="K1047" s="67">
        <f>'RFM-Pivot'!T1033</f>
        <v>3</v>
      </c>
      <c r="L1047" s="68">
        <f>'RFM-Pivot'!U1033</f>
        <v>3</v>
      </c>
      <c r="M1047" s="64" t="str">
        <f>'RFM-Pivot'!V1033</f>
        <v>At Risk Customers</v>
      </c>
    </row>
    <row r="1048" spans="10:13" x14ac:dyDescent="0.25">
      <c r="J1048" s="66" t="str">
        <f>'RFM-Pivot'!S1034</f>
        <v>C01609</v>
      </c>
      <c r="K1048" s="67">
        <f>'RFM-Pivot'!T1034</f>
        <v>4</v>
      </c>
      <c r="L1048" s="68">
        <f>'RFM-Pivot'!U1034</f>
        <v>4</v>
      </c>
      <c r="M1048" s="64" t="str">
        <f>'RFM-Pivot'!V1034</f>
        <v>Loyal or Potential Loyalists</v>
      </c>
    </row>
    <row r="1049" spans="10:13" x14ac:dyDescent="0.25">
      <c r="J1049" s="66" t="str">
        <f>'RFM-Pivot'!S1035</f>
        <v>C01610</v>
      </c>
      <c r="K1049" s="67">
        <f>'RFM-Pivot'!T1035</f>
        <v>3</v>
      </c>
      <c r="L1049" s="68">
        <f>'RFM-Pivot'!U1035</f>
        <v>3</v>
      </c>
      <c r="M1049" s="64" t="str">
        <f>'RFM-Pivot'!V1035</f>
        <v>At Risk Customers</v>
      </c>
    </row>
    <row r="1050" spans="10:13" x14ac:dyDescent="0.25">
      <c r="J1050" s="66" t="str">
        <f>'RFM-Pivot'!S1036</f>
        <v>C01612</v>
      </c>
      <c r="K1050" s="67">
        <f>'RFM-Pivot'!T1036</f>
        <v>5</v>
      </c>
      <c r="L1050" s="68">
        <f>'RFM-Pivot'!U1036</f>
        <v>5</v>
      </c>
      <c r="M1050" s="64" t="str">
        <f>'RFM-Pivot'!V1036</f>
        <v>Champions</v>
      </c>
    </row>
    <row r="1051" spans="10:13" x14ac:dyDescent="0.25">
      <c r="J1051" s="66" t="str">
        <f>'RFM-Pivot'!S1037</f>
        <v>C01613</v>
      </c>
      <c r="K1051" s="67">
        <f>'RFM-Pivot'!T1037</f>
        <v>4.666666666666667</v>
      </c>
      <c r="L1051" s="68">
        <f>'RFM-Pivot'!U1037</f>
        <v>4.666666666666667</v>
      </c>
      <c r="M1051" s="64" t="str">
        <f>'RFM-Pivot'!V1037</f>
        <v>Champions</v>
      </c>
    </row>
    <row r="1052" spans="10:13" x14ac:dyDescent="0.25">
      <c r="J1052" s="66" t="str">
        <f>'RFM-Pivot'!S1038</f>
        <v>C01614</v>
      </c>
      <c r="K1052" s="67">
        <f>'RFM-Pivot'!T1038</f>
        <v>1.6666666666666667</v>
      </c>
      <c r="L1052" s="68">
        <f>'RFM-Pivot'!U1038</f>
        <v>1.6666666666666667</v>
      </c>
      <c r="M1052" s="64" t="str">
        <f>'RFM-Pivot'!V1038</f>
        <v>Lost Customers</v>
      </c>
    </row>
    <row r="1053" spans="10:13" x14ac:dyDescent="0.25">
      <c r="J1053" s="66" t="str">
        <f>'RFM-Pivot'!S1039</f>
        <v>C01618</v>
      </c>
      <c r="K1053" s="67">
        <f>'RFM-Pivot'!T1039</f>
        <v>4.666666666666667</v>
      </c>
      <c r="L1053" s="68">
        <f>'RFM-Pivot'!U1039</f>
        <v>4.666666666666667</v>
      </c>
      <c r="M1053" s="64" t="str">
        <f>'RFM-Pivot'!V1039</f>
        <v>Champions</v>
      </c>
    </row>
    <row r="1054" spans="10:13" x14ac:dyDescent="0.25">
      <c r="J1054" s="66" t="str">
        <f>'RFM-Pivot'!S1040</f>
        <v>C01619</v>
      </c>
      <c r="K1054" s="67">
        <f>'RFM-Pivot'!T1040</f>
        <v>3.3333333333333335</v>
      </c>
      <c r="L1054" s="68">
        <f>'RFM-Pivot'!U1040</f>
        <v>3.3333333333333335</v>
      </c>
      <c r="M1054" s="64" t="str">
        <f>'RFM-Pivot'!V1040</f>
        <v>Loyal or Potential Loyalists</v>
      </c>
    </row>
    <row r="1055" spans="10:13" x14ac:dyDescent="0.25">
      <c r="J1055" s="66" t="str">
        <f>'RFM-Pivot'!S1041</f>
        <v>C01620</v>
      </c>
      <c r="K1055" s="67">
        <f>'RFM-Pivot'!T1041</f>
        <v>5</v>
      </c>
      <c r="L1055" s="68">
        <f>'RFM-Pivot'!U1041</f>
        <v>5</v>
      </c>
      <c r="M1055" s="64" t="str">
        <f>'RFM-Pivot'!V1041</f>
        <v>Champions</v>
      </c>
    </row>
    <row r="1056" spans="10:13" x14ac:dyDescent="0.25">
      <c r="J1056" s="66" t="str">
        <f>'RFM-Pivot'!S1042</f>
        <v>C01622</v>
      </c>
      <c r="K1056" s="67">
        <f>'RFM-Pivot'!T1042</f>
        <v>5</v>
      </c>
      <c r="L1056" s="68">
        <f>'RFM-Pivot'!U1042</f>
        <v>5</v>
      </c>
      <c r="M1056" s="64" t="str">
        <f>'RFM-Pivot'!V1042</f>
        <v>Champions</v>
      </c>
    </row>
    <row r="1057" spans="10:13" x14ac:dyDescent="0.25">
      <c r="J1057" s="66" t="str">
        <f>'RFM-Pivot'!S1043</f>
        <v>C01624</v>
      </c>
      <c r="K1057" s="67">
        <f>'RFM-Pivot'!T1043</f>
        <v>3.6666666666666665</v>
      </c>
      <c r="L1057" s="68">
        <f>'RFM-Pivot'!U1043</f>
        <v>3.6666666666666665</v>
      </c>
      <c r="M1057" s="64" t="str">
        <f>'RFM-Pivot'!V1043</f>
        <v>Loyal or Potential Loyalists</v>
      </c>
    </row>
    <row r="1058" spans="10:13" x14ac:dyDescent="0.25">
      <c r="J1058" s="66" t="str">
        <f>'RFM-Pivot'!S1044</f>
        <v>C01625</v>
      </c>
      <c r="K1058" s="67">
        <f>'RFM-Pivot'!T1044</f>
        <v>5</v>
      </c>
      <c r="L1058" s="68">
        <f>'RFM-Pivot'!U1044</f>
        <v>5</v>
      </c>
      <c r="M1058" s="64" t="str">
        <f>'RFM-Pivot'!V1044</f>
        <v>Champions</v>
      </c>
    </row>
    <row r="1059" spans="10:13" x14ac:dyDescent="0.25">
      <c r="J1059" s="66" t="str">
        <f>'RFM-Pivot'!S1045</f>
        <v>C01627</v>
      </c>
      <c r="K1059" s="67">
        <f>'RFM-Pivot'!T1045</f>
        <v>2</v>
      </c>
      <c r="L1059" s="68">
        <f>'RFM-Pivot'!U1045</f>
        <v>2</v>
      </c>
      <c r="M1059" s="64" t="str">
        <f>'RFM-Pivot'!V1045</f>
        <v>Lost Customers</v>
      </c>
    </row>
    <row r="1060" spans="10:13" x14ac:dyDescent="0.25">
      <c r="J1060" s="66" t="str">
        <f>'RFM-Pivot'!S1046</f>
        <v>C01628</v>
      </c>
      <c r="K1060" s="67">
        <f>'RFM-Pivot'!T1046</f>
        <v>3.6666666666666665</v>
      </c>
      <c r="L1060" s="68">
        <f>'RFM-Pivot'!U1046</f>
        <v>3.6666666666666665</v>
      </c>
      <c r="M1060" s="64" t="str">
        <f>'RFM-Pivot'!V1046</f>
        <v>Loyal or Potential Loyalists</v>
      </c>
    </row>
    <row r="1061" spans="10:13" x14ac:dyDescent="0.25">
      <c r="J1061" s="66" t="str">
        <f>'RFM-Pivot'!S1047</f>
        <v>C01632</v>
      </c>
      <c r="K1061" s="67">
        <f>'RFM-Pivot'!T1047</f>
        <v>3</v>
      </c>
      <c r="L1061" s="68">
        <f>'RFM-Pivot'!U1047</f>
        <v>3</v>
      </c>
      <c r="M1061" s="64" t="str">
        <f>'RFM-Pivot'!V1047</f>
        <v>At Risk Customers</v>
      </c>
    </row>
    <row r="1062" spans="10:13" x14ac:dyDescent="0.25">
      <c r="J1062" s="66" t="str">
        <f>'RFM-Pivot'!S1048</f>
        <v>C01634</v>
      </c>
      <c r="K1062" s="67">
        <f>'RFM-Pivot'!T1048</f>
        <v>1.6666666666666667</v>
      </c>
      <c r="L1062" s="68">
        <f>'RFM-Pivot'!U1048</f>
        <v>1.6666666666666667</v>
      </c>
      <c r="M1062" s="64" t="str">
        <f>'RFM-Pivot'!V1048</f>
        <v>Lost Customers</v>
      </c>
    </row>
    <row r="1063" spans="10:13" x14ac:dyDescent="0.25">
      <c r="J1063" s="66" t="str">
        <f>'RFM-Pivot'!S1049</f>
        <v>C01635</v>
      </c>
      <c r="K1063" s="67">
        <f>'RFM-Pivot'!T1049</f>
        <v>5</v>
      </c>
      <c r="L1063" s="68">
        <f>'RFM-Pivot'!U1049</f>
        <v>5</v>
      </c>
      <c r="M1063" s="64" t="str">
        <f>'RFM-Pivot'!V1049</f>
        <v>Champions</v>
      </c>
    </row>
    <row r="1064" spans="10:13" x14ac:dyDescent="0.25">
      <c r="J1064" s="66" t="str">
        <f>'RFM-Pivot'!S1050</f>
        <v>C01637</v>
      </c>
      <c r="K1064" s="67">
        <f>'RFM-Pivot'!T1050</f>
        <v>5</v>
      </c>
      <c r="L1064" s="68">
        <f>'RFM-Pivot'!U1050</f>
        <v>5</v>
      </c>
      <c r="M1064" s="64" t="str">
        <f>'RFM-Pivot'!V1050</f>
        <v>Champions</v>
      </c>
    </row>
    <row r="1065" spans="10:13" x14ac:dyDescent="0.25">
      <c r="J1065" s="66" t="str">
        <f>'RFM-Pivot'!S1051</f>
        <v>C01638</v>
      </c>
      <c r="K1065" s="67">
        <f>'RFM-Pivot'!T1051</f>
        <v>2</v>
      </c>
      <c r="L1065" s="68">
        <f>'RFM-Pivot'!U1051</f>
        <v>2</v>
      </c>
      <c r="M1065" s="64" t="str">
        <f>'RFM-Pivot'!V1051</f>
        <v>Lost Customers</v>
      </c>
    </row>
    <row r="1066" spans="10:13" x14ac:dyDescent="0.25">
      <c r="J1066" s="66" t="str">
        <f>'RFM-Pivot'!S1052</f>
        <v>C01639</v>
      </c>
      <c r="K1066" s="67">
        <f>'RFM-Pivot'!T1052</f>
        <v>2</v>
      </c>
      <c r="L1066" s="68">
        <f>'RFM-Pivot'!U1052</f>
        <v>2</v>
      </c>
      <c r="M1066" s="64" t="str">
        <f>'RFM-Pivot'!V1052</f>
        <v>Lost Customers</v>
      </c>
    </row>
    <row r="1067" spans="10:13" x14ac:dyDescent="0.25">
      <c r="J1067" s="66" t="str">
        <f>'RFM-Pivot'!S1053</f>
        <v>C01640</v>
      </c>
      <c r="K1067" s="67">
        <f>'RFM-Pivot'!T1053</f>
        <v>2.6666666666666665</v>
      </c>
      <c r="L1067" s="68">
        <f>'RFM-Pivot'!U1053</f>
        <v>2.6666666666666665</v>
      </c>
      <c r="M1067" s="64" t="str">
        <f>'RFM-Pivot'!V1053</f>
        <v>At Risk Customers</v>
      </c>
    </row>
    <row r="1068" spans="10:13" x14ac:dyDescent="0.25">
      <c r="J1068" s="66" t="str">
        <f>'RFM-Pivot'!S1054</f>
        <v>C01641</v>
      </c>
      <c r="K1068" s="67">
        <f>'RFM-Pivot'!T1054</f>
        <v>4.333333333333333</v>
      </c>
      <c r="L1068" s="68">
        <f>'RFM-Pivot'!U1054</f>
        <v>4.333333333333333</v>
      </c>
      <c r="M1068" s="64" t="str">
        <f>'RFM-Pivot'!V1054</f>
        <v>Champions</v>
      </c>
    </row>
    <row r="1069" spans="10:13" x14ac:dyDescent="0.25">
      <c r="J1069" s="66" t="str">
        <f>'RFM-Pivot'!S1055</f>
        <v>C01644</v>
      </c>
      <c r="K1069" s="67">
        <f>'RFM-Pivot'!T1055</f>
        <v>4.333333333333333</v>
      </c>
      <c r="L1069" s="68">
        <f>'RFM-Pivot'!U1055</f>
        <v>4.333333333333333</v>
      </c>
      <c r="M1069" s="64" t="str">
        <f>'RFM-Pivot'!V1055</f>
        <v>Champions</v>
      </c>
    </row>
    <row r="1070" spans="10:13" x14ac:dyDescent="0.25">
      <c r="J1070" s="66" t="str">
        <f>'RFM-Pivot'!S1056</f>
        <v>C01652</v>
      </c>
      <c r="K1070" s="67">
        <f>'RFM-Pivot'!T1056</f>
        <v>2.3333333333333335</v>
      </c>
      <c r="L1070" s="68">
        <f>'RFM-Pivot'!U1056</f>
        <v>2.3333333333333335</v>
      </c>
      <c r="M1070" s="64" t="str">
        <f>'RFM-Pivot'!V1056</f>
        <v>At Risk Customers</v>
      </c>
    </row>
    <row r="1071" spans="10:13" x14ac:dyDescent="0.25">
      <c r="J1071" s="66" t="str">
        <f>'RFM-Pivot'!S1057</f>
        <v>C01655</v>
      </c>
      <c r="K1071" s="67">
        <f>'RFM-Pivot'!T1057</f>
        <v>3</v>
      </c>
      <c r="L1071" s="68">
        <f>'RFM-Pivot'!U1057</f>
        <v>3</v>
      </c>
      <c r="M1071" s="64" t="str">
        <f>'RFM-Pivot'!V1057</f>
        <v>At Risk Customers</v>
      </c>
    </row>
    <row r="1072" spans="10:13" x14ac:dyDescent="0.25">
      <c r="J1072" s="66" t="str">
        <f>'RFM-Pivot'!S1058</f>
        <v>C01656</v>
      </c>
      <c r="K1072" s="67">
        <f>'RFM-Pivot'!T1058</f>
        <v>3.3333333333333335</v>
      </c>
      <c r="L1072" s="68">
        <f>'RFM-Pivot'!U1058</f>
        <v>3.3333333333333335</v>
      </c>
      <c r="M1072" s="64" t="str">
        <f>'RFM-Pivot'!V1058</f>
        <v>Loyal or Potential Loyalists</v>
      </c>
    </row>
    <row r="1073" spans="10:13" x14ac:dyDescent="0.25">
      <c r="J1073" s="66" t="str">
        <f>'RFM-Pivot'!S1059</f>
        <v>C01658</v>
      </c>
      <c r="K1073" s="67">
        <f>'RFM-Pivot'!T1059</f>
        <v>3</v>
      </c>
      <c r="L1073" s="68">
        <f>'RFM-Pivot'!U1059</f>
        <v>3</v>
      </c>
      <c r="M1073" s="64" t="str">
        <f>'RFM-Pivot'!V1059</f>
        <v>At Risk Customers</v>
      </c>
    </row>
    <row r="1074" spans="10:13" x14ac:dyDescent="0.25">
      <c r="J1074" s="66" t="str">
        <f>'RFM-Pivot'!S1060</f>
        <v>C01659</v>
      </c>
      <c r="K1074" s="67">
        <f>'RFM-Pivot'!T1060</f>
        <v>5</v>
      </c>
      <c r="L1074" s="68">
        <f>'RFM-Pivot'!U1060</f>
        <v>5</v>
      </c>
      <c r="M1074" s="64" t="str">
        <f>'RFM-Pivot'!V1060</f>
        <v>Champions</v>
      </c>
    </row>
    <row r="1075" spans="10:13" x14ac:dyDescent="0.25">
      <c r="J1075" s="66" t="str">
        <f>'RFM-Pivot'!S1061</f>
        <v>C01661</v>
      </c>
      <c r="K1075" s="67">
        <f>'RFM-Pivot'!T1061</f>
        <v>2.6666666666666665</v>
      </c>
      <c r="L1075" s="68">
        <f>'RFM-Pivot'!U1061</f>
        <v>2.6666666666666665</v>
      </c>
      <c r="M1075" s="64" t="str">
        <f>'RFM-Pivot'!V1061</f>
        <v>At Risk Customers</v>
      </c>
    </row>
    <row r="1076" spans="10:13" x14ac:dyDescent="0.25">
      <c r="J1076" s="66" t="str">
        <f>'RFM-Pivot'!S1062</f>
        <v>C01662</v>
      </c>
      <c r="K1076" s="67">
        <f>'RFM-Pivot'!T1062</f>
        <v>2</v>
      </c>
      <c r="L1076" s="68">
        <f>'RFM-Pivot'!U1062</f>
        <v>2</v>
      </c>
      <c r="M1076" s="64" t="str">
        <f>'RFM-Pivot'!V1062</f>
        <v>Lost Customers</v>
      </c>
    </row>
    <row r="1077" spans="10:13" x14ac:dyDescent="0.25">
      <c r="J1077" s="66" t="str">
        <f>'RFM-Pivot'!S1063</f>
        <v>C01665</v>
      </c>
      <c r="K1077" s="67">
        <f>'RFM-Pivot'!T1063</f>
        <v>1.6666666666666667</v>
      </c>
      <c r="L1077" s="68">
        <f>'RFM-Pivot'!U1063</f>
        <v>1.6666666666666667</v>
      </c>
      <c r="M1077" s="64" t="str">
        <f>'RFM-Pivot'!V1063</f>
        <v>Lost Customers</v>
      </c>
    </row>
    <row r="1078" spans="10:13" x14ac:dyDescent="0.25">
      <c r="J1078" s="66" t="str">
        <f>'RFM-Pivot'!S1064</f>
        <v>C01666</v>
      </c>
      <c r="K1078" s="67">
        <f>'RFM-Pivot'!T1064</f>
        <v>4</v>
      </c>
      <c r="L1078" s="68">
        <f>'RFM-Pivot'!U1064</f>
        <v>4</v>
      </c>
      <c r="M1078" s="64" t="str">
        <f>'RFM-Pivot'!V1064</f>
        <v>Loyal or Potential Loyalists</v>
      </c>
    </row>
    <row r="1079" spans="10:13" x14ac:dyDescent="0.25">
      <c r="J1079" s="66" t="str">
        <f>'RFM-Pivot'!S1065</f>
        <v>C01667</v>
      </c>
      <c r="K1079" s="67">
        <f>'RFM-Pivot'!T1065</f>
        <v>2</v>
      </c>
      <c r="L1079" s="68">
        <f>'RFM-Pivot'!U1065</f>
        <v>2</v>
      </c>
      <c r="M1079" s="64" t="str">
        <f>'RFM-Pivot'!V1065</f>
        <v>Lost Customers</v>
      </c>
    </row>
    <row r="1080" spans="10:13" x14ac:dyDescent="0.25">
      <c r="J1080" s="66" t="str">
        <f>'RFM-Pivot'!S1066</f>
        <v>C01668</v>
      </c>
      <c r="K1080" s="67">
        <f>'RFM-Pivot'!T1066</f>
        <v>3.6666666666666665</v>
      </c>
      <c r="L1080" s="68">
        <f>'RFM-Pivot'!U1066</f>
        <v>3.6666666666666665</v>
      </c>
      <c r="M1080" s="64" t="str">
        <f>'RFM-Pivot'!V1066</f>
        <v>Loyal or Potential Loyalists</v>
      </c>
    </row>
    <row r="1081" spans="10:13" x14ac:dyDescent="0.25">
      <c r="J1081" s="66" t="str">
        <f>'RFM-Pivot'!S1067</f>
        <v>C01669</v>
      </c>
      <c r="K1081" s="67">
        <f>'RFM-Pivot'!T1067</f>
        <v>2.6666666666666665</v>
      </c>
      <c r="L1081" s="68">
        <f>'RFM-Pivot'!U1067</f>
        <v>2.6666666666666665</v>
      </c>
      <c r="M1081" s="64" t="str">
        <f>'RFM-Pivot'!V1067</f>
        <v>At Risk Customers</v>
      </c>
    </row>
    <row r="1082" spans="10:13" x14ac:dyDescent="0.25">
      <c r="J1082" s="66" t="str">
        <f>'RFM-Pivot'!S1068</f>
        <v>C01670</v>
      </c>
      <c r="K1082" s="67">
        <f>'RFM-Pivot'!T1068</f>
        <v>4.333333333333333</v>
      </c>
      <c r="L1082" s="68">
        <f>'RFM-Pivot'!U1068</f>
        <v>4.333333333333333</v>
      </c>
      <c r="M1082" s="64" t="str">
        <f>'RFM-Pivot'!V1068</f>
        <v>Champions</v>
      </c>
    </row>
    <row r="1083" spans="10:13" x14ac:dyDescent="0.25">
      <c r="J1083" s="66" t="str">
        <f>'RFM-Pivot'!S1069</f>
        <v>C01671</v>
      </c>
      <c r="K1083" s="67">
        <f>'RFM-Pivot'!T1069</f>
        <v>4.666666666666667</v>
      </c>
      <c r="L1083" s="68">
        <f>'RFM-Pivot'!U1069</f>
        <v>4.666666666666667</v>
      </c>
      <c r="M1083" s="64" t="str">
        <f>'RFM-Pivot'!V1069</f>
        <v>Champions</v>
      </c>
    </row>
    <row r="1084" spans="10:13" x14ac:dyDescent="0.25">
      <c r="J1084" s="66" t="str">
        <f>'RFM-Pivot'!S1070</f>
        <v>C01675</v>
      </c>
      <c r="K1084" s="67">
        <f>'RFM-Pivot'!T1070</f>
        <v>3.6666666666666665</v>
      </c>
      <c r="L1084" s="68">
        <f>'RFM-Pivot'!U1070</f>
        <v>3.6666666666666665</v>
      </c>
      <c r="M1084" s="64" t="str">
        <f>'RFM-Pivot'!V1070</f>
        <v>Loyal or Potential Loyalists</v>
      </c>
    </row>
    <row r="1085" spans="10:13" x14ac:dyDescent="0.25">
      <c r="J1085" s="66" t="str">
        <f>'RFM-Pivot'!S1071</f>
        <v>C01676</v>
      </c>
      <c r="K1085" s="67">
        <f>'RFM-Pivot'!T1071</f>
        <v>3</v>
      </c>
      <c r="L1085" s="68">
        <f>'RFM-Pivot'!U1071</f>
        <v>3</v>
      </c>
      <c r="M1085" s="64" t="str">
        <f>'RFM-Pivot'!V1071</f>
        <v>At Risk Customers</v>
      </c>
    </row>
    <row r="1086" spans="10:13" x14ac:dyDescent="0.25">
      <c r="J1086" s="66" t="str">
        <f>'RFM-Pivot'!S1072</f>
        <v>C01677</v>
      </c>
      <c r="K1086" s="67">
        <f>'RFM-Pivot'!T1072</f>
        <v>4</v>
      </c>
      <c r="L1086" s="68">
        <f>'RFM-Pivot'!U1072</f>
        <v>4</v>
      </c>
      <c r="M1086" s="64" t="str">
        <f>'RFM-Pivot'!V1072</f>
        <v>Loyal or Potential Loyalists</v>
      </c>
    </row>
    <row r="1087" spans="10:13" x14ac:dyDescent="0.25">
      <c r="J1087" s="66" t="str">
        <f>'RFM-Pivot'!S1073</f>
        <v>C01678</v>
      </c>
      <c r="K1087" s="67">
        <f>'RFM-Pivot'!T1073</f>
        <v>5</v>
      </c>
      <c r="L1087" s="68">
        <f>'RFM-Pivot'!U1073</f>
        <v>5</v>
      </c>
      <c r="M1087" s="64" t="str">
        <f>'RFM-Pivot'!V1073</f>
        <v>Champions</v>
      </c>
    </row>
    <row r="1088" spans="10:13" x14ac:dyDescent="0.25">
      <c r="J1088" s="66" t="str">
        <f>'RFM-Pivot'!S1074</f>
        <v>C01679</v>
      </c>
      <c r="K1088" s="67">
        <f>'RFM-Pivot'!T1074</f>
        <v>2</v>
      </c>
      <c r="L1088" s="68">
        <f>'RFM-Pivot'!U1074</f>
        <v>2</v>
      </c>
      <c r="M1088" s="64" t="str">
        <f>'RFM-Pivot'!V1074</f>
        <v>Lost Customers</v>
      </c>
    </row>
    <row r="1089" spans="10:13" x14ac:dyDescent="0.25">
      <c r="J1089" s="66" t="str">
        <f>'RFM-Pivot'!S1075</f>
        <v>C01680</v>
      </c>
      <c r="K1089" s="67">
        <f>'RFM-Pivot'!T1075</f>
        <v>2.6666666666666665</v>
      </c>
      <c r="L1089" s="68">
        <f>'RFM-Pivot'!U1075</f>
        <v>2.6666666666666665</v>
      </c>
      <c r="M1089" s="64" t="str">
        <f>'RFM-Pivot'!V1075</f>
        <v>At Risk Customers</v>
      </c>
    </row>
    <row r="1090" spans="10:13" x14ac:dyDescent="0.25">
      <c r="J1090" s="66" t="str">
        <f>'RFM-Pivot'!S1076</f>
        <v>C01681</v>
      </c>
      <c r="K1090" s="67">
        <f>'RFM-Pivot'!T1076</f>
        <v>4.333333333333333</v>
      </c>
      <c r="L1090" s="68">
        <f>'RFM-Pivot'!U1076</f>
        <v>4.333333333333333</v>
      </c>
      <c r="M1090" s="64" t="str">
        <f>'RFM-Pivot'!V1076</f>
        <v>Champions</v>
      </c>
    </row>
    <row r="1091" spans="10:13" x14ac:dyDescent="0.25">
      <c r="J1091" s="66" t="str">
        <f>'RFM-Pivot'!S1077</f>
        <v>C01682</v>
      </c>
      <c r="K1091" s="67">
        <f>'RFM-Pivot'!T1077</f>
        <v>2.3333333333333335</v>
      </c>
      <c r="L1091" s="68">
        <f>'RFM-Pivot'!U1077</f>
        <v>2.3333333333333335</v>
      </c>
      <c r="M1091" s="64" t="str">
        <f>'RFM-Pivot'!V1077</f>
        <v>At Risk Customers</v>
      </c>
    </row>
    <row r="1092" spans="10:13" x14ac:dyDescent="0.25">
      <c r="J1092" s="66" t="str">
        <f>'RFM-Pivot'!S1078</f>
        <v>C01684</v>
      </c>
      <c r="K1092" s="67">
        <f>'RFM-Pivot'!T1078</f>
        <v>2.6666666666666665</v>
      </c>
      <c r="L1092" s="68">
        <f>'RFM-Pivot'!U1078</f>
        <v>2.6666666666666665</v>
      </c>
      <c r="M1092" s="64" t="str">
        <f>'RFM-Pivot'!V1078</f>
        <v>At Risk Customers</v>
      </c>
    </row>
    <row r="1093" spans="10:13" x14ac:dyDescent="0.25">
      <c r="J1093" s="66" t="str">
        <f>'RFM-Pivot'!S1079</f>
        <v>C01685</v>
      </c>
      <c r="K1093" s="67">
        <f>'RFM-Pivot'!T1079</f>
        <v>4.333333333333333</v>
      </c>
      <c r="L1093" s="68">
        <f>'RFM-Pivot'!U1079</f>
        <v>4.333333333333333</v>
      </c>
      <c r="M1093" s="64" t="str">
        <f>'RFM-Pivot'!V1079</f>
        <v>Champions</v>
      </c>
    </row>
    <row r="1094" spans="10:13" x14ac:dyDescent="0.25">
      <c r="J1094" s="66" t="str">
        <f>'RFM-Pivot'!S1080</f>
        <v>C01687</v>
      </c>
      <c r="K1094" s="67">
        <f>'RFM-Pivot'!T1080</f>
        <v>2.6666666666666665</v>
      </c>
      <c r="L1094" s="68">
        <f>'RFM-Pivot'!U1080</f>
        <v>2.6666666666666665</v>
      </c>
      <c r="M1094" s="64" t="str">
        <f>'RFM-Pivot'!V1080</f>
        <v>At Risk Customers</v>
      </c>
    </row>
    <row r="1095" spans="10:13" x14ac:dyDescent="0.25">
      <c r="J1095" s="66" t="str">
        <f>'RFM-Pivot'!S1081</f>
        <v>C01688</v>
      </c>
      <c r="K1095" s="67">
        <f>'RFM-Pivot'!T1081</f>
        <v>3.6666666666666665</v>
      </c>
      <c r="L1095" s="68">
        <f>'RFM-Pivot'!U1081</f>
        <v>3.6666666666666665</v>
      </c>
      <c r="M1095" s="64" t="str">
        <f>'RFM-Pivot'!V1081</f>
        <v>Loyal or Potential Loyalists</v>
      </c>
    </row>
    <row r="1096" spans="10:13" x14ac:dyDescent="0.25">
      <c r="J1096" s="66" t="str">
        <f>'RFM-Pivot'!S1082</f>
        <v>C01692</v>
      </c>
      <c r="K1096" s="67">
        <f>'RFM-Pivot'!T1082</f>
        <v>4.666666666666667</v>
      </c>
      <c r="L1096" s="68">
        <f>'RFM-Pivot'!U1082</f>
        <v>4.666666666666667</v>
      </c>
      <c r="M1096" s="64" t="str">
        <f>'RFM-Pivot'!V1082</f>
        <v>Champions</v>
      </c>
    </row>
    <row r="1097" spans="10:13" x14ac:dyDescent="0.25">
      <c r="J1097" s="66" t="str">
        <f>'RFM-Pivot'!S1083</f>
        <v>C01693</v>
      </c>
      <c r="K1097" s="67">
        <f>'RFM-Pivot'!T1083</f>
        <v>4.333333333333333</v>
      </c>
      <c r="L1097" s="68">
        <f>'RFM-Pivot'!U1083</f>
        <v>4.333333333333333</v>
      </c>
      <c r="M1097" s="64" t="str">
        <f>'RFM-Pivot'!V1083</f>
        <v>Champions</v>
      </c>
    </row>
    <row r="1098" spans="10:13" x14ac:dyDescent="0.25">
      <c r="J1098" s="66" t="str">
        <f>'RFM-Pivot'!S1084</f>
        <v>C01694</v>
      </c>
      <c r="K1098" s="67">
        <f>'RFM-Pivot'!T1084</f>
        <v>3</v>
      </c>
      <c r="L1098" s="68">
        <f>'RFM-Pivot'!U1084</f>
        <v>3</v>
      </c>
      <c r="M1098" s="64" t="str">
        <f>'RFM-Pivot'!V1084</f>
        <v>At Risk Customers</v>
      </c>
    </row>
    <row r="1099" spans="10:13" x14ac:dyDescent="0.25">
      <c r="J1099" s="66" t="str">
        <f>'RFM-Pivot'!S1085</f>
        <v>C01695</v>
      </c>
      <c r="K1099" s="67">
        <f>'RFM-Pivot'!T1085</f>
        <v>3.3333333333333335</v>
      </c>
      <c r="L1099" s="68">
        <f>'RFM-Pivot'!U1085</f>
        <v>3.3333333333333335</v>
      </c>
      <c r="M1099" s="64" t="str">
        <f>'RFM-Pivot'!V1085</f>
        <v>Loyal or Potential Loyalists</v>
      </c>
    </row>
    <row r="1100" spans="10:13" x14ac:dyDescent="0.25">
      <c r="J1100" s="66" t="str">
        <f>'RFM-Pivot'!S1086</f>
        <v>C01696</v>
      </c>
      <c r="K1100" s="67">
        <f>'RFM-Pivot'!T1086</f>
        <v>1.6666666666666667</v>
      </c>
      <c r="L1100" s="68">
        <f>'RFM-Pivot'!U1086</f>
        <v>1.6666666666666667</v>
      </c>
      <c r="M1100" s="64" t="str">
        <f>'RFM-Pivot'!V1086</f>
        <v>Lost Customers</v>
      </c>
    </row>
    <row r="1101" spans="10:13" x14ac:dyDescent="0.25">
      <c r="J1101" s="66" t="str">
        <f>'RFM-Pivot'!S1087</f>
        <v>C01698</v>
      </c>
      <c r="K1101" s="67">
        <f>'RFM-Pivot'!T1087</f>
        <v>2.6666666666666665</v>
      </c>
      <c r="L1101" s="68">
        <f>'RFM-Pivot'!U1087</f>
        <v>2.6666666666666665</v>
      </c>
      <c r="M1101" s="64" t="str">
        <f>'RFM-Pivot'!V1087</f>
        <v>At Risk Customers</v>
      </c>
    </row>
    <row r="1102" spans="10:13" x14ac:dyDescent="0.25">
      <c r="J1102" s="66" t="str">
        <f>'RFM-Pivot'!S1088</f>
        <v>C01701</v>
      </c>
      <c r="K1102" s="67">
        <f>'RFM-Pivot'!T1088</f>
        <v>5</v>
      </c>
      <c r="L1102" s="68">
        <f>'RFM-Pivot'!U1088</f>
        <v>5</v>
      </c>
      <c r="M1102" s="64" t="str">
        <f>'RFM-Pivot'!V1088</f>
        <v>Champions</v>
      </c>
    </row>
    <row r="1103" spans="10:13" x14ac:dyDescent="0.25">
      <c r="J1103" s="66" t="str">
        <f>'RFM-Pivot'!S1089</f>
        <v>C01702</v>
      </c>
      <c r="K1103" s="67">
        <f>'RFM-Pivot'!T1089</f>
        <v>4</v>
      </c>
      <c r="L1103" s="68">
        <f>'RFM-Pivot'!U1089</f>
        <v>4</v>
      </c>
      <c r="M1103" s="64" t="str">
        <f>'RFM-Pivot'!V1089</f>
        <v>Loyal or Potential Loyalists</v>
      </c>
    </row>
    <row r="1104" spans="10:13" x14ac:dyDescent="0.25">
      <c r="J1104" s="66" t="str">
        <f>'RFM-Pivot'!S1090</f>
        <v>C01704</v>
      </c>
      <c r="K1104" s="67">
        <f>'RFM-Pivot'!T1090</f>
        <v>2.3333333333333335</v>
      </c>
      <c r="L1104" s="68">
        <f>'RFM-Pivot'!U1090</f>
        <v>2.3333333333333335</v>
      </c>
      <c r="M1104" s="64" t="str">
        <f>'RFM-Pivot'!V1090</f>
        <v>At Risk Customers</v>
      </c>
    </row>
    <row r="1105" spans="10:13" x14ac:dyDescent="0.25">
      <c r="J1105" s="66" t="str">
        <f>'RFM-Pivot'!S1091</f>
        <v>C01705</v>
      </c>
      <c r="K1105" s="67">
        <f>'RFM-Pivot'!T1091</f>
        <v>5</v>
      </c>
      <c r="L1105" s="68">
        <f>'RFM-Pivot'!U1091</f>
        <v>5</v>
      </c>
      <c r="M1105" s="64" t="str">
        <f>'RFM-Pivot'!V1091</f>
        <v>Champions</v>
      </c>
    </row>
    <row r="1106" spans="10:13" x14ac:dyDescent="0.25">
      <c r="J1106" s="66" t="str">
        <f>'RFM-Pivot'!S1092</f>
        <v>C01708</v>
      </c>
      <c r="K1106" s="67">
        <f>'RFM-Pivot'!T1092</f>
        <v>2.3333333333333335</v>
      </c>
      <c r="L1106" s="68">
        <f>'RFM-Pivot'!U1092</f>
        <v>2.3333333333333335</v>
      </c>
      <c r="M1106" s="64" t="str">
        <f>'RFM-Pivot'!V1092</f>
        <v>At Risk Customers</v>
      </c>
    </row>
    <row r="1107" spans="10:13" x14ac:dyDescent="0.25">
      <c r="J1107" s="66" t="str">
        <f>'RFM-Pivot'!S1093</f>
        <v>C01711</v>
      </c>
      <c r="K1107" s="67">
        <f>'RFM-Pivot'!T1093</f>
        <v>4</v>
      </c>
      <c r="L1107" s="68">
        <f>'RFM-Pivot'!U1093</f>
        <v>4</v>
      </c>
      <c r="M1107" s="64" t="str">
        <f>'RFM-Pivot'!V1093</f>
        <v>Loyal or Potential Loyalists</v>
      </c>
    </row>
    <row r="1108" spans="10:13" x14ac:dyDescent="0.25">
      <c r="J1108" s="66" t="str">
        <f>'RFM-Pivot'!S1094</f>
        <v>C01712</v>
      </c>
      <c r="K1108" s="67">
        <f>'RFM-Pivot'!T1094</f>
        <v>4.666666666666667</v>
      </c>
      <c r="L1108" s="68">
        <f>'RFM-Pivot'!U1094</f>
        <v>4.666666666666667</v>
      </c>
      <c r="M1108" s="64" t="str">
        <f>'RFM-Pivot'!V1094</f>
        <v>Champions</v>
      </c>
    </row>
    <row r="1109" spans="10:13" x14ac:dyDescent="0.25">
      <c r="J1109" s="66" t="str">
        <f>'RFM-Pivot'!S1095</f>
        <v>C01713</v>
      </c>
      <c r="K1109" s="67">
        <f>'RFM-Pivot'!T1095</f>
        <v>3</v>
      </c>
      <c r="L1109" s="68">
        <f>'RFM-Pivot'!U1095</f>
        <v>3</v>
      </c>
      <c r="M1109" s="64" t="str">
        <f>'RFM-Pivot'!V1095</f>
        <v>At Risk Customers</v>
      </c>
    </row>
    <row r="1110" spans="10:13" x14ac:dyDescent="0.25">
      <c r="J1110" s="66" t="str">
        <f>'RFM-Pivot'!S1096</f>
        <v>C01717</v>
      </c>
      <c r="K1110" s="67">
        <f>'RFM-Pivot'!T1096</f>
        <v>3.3333333333333335</v>
      </c>
      <c r="L1110" s="68">
        <f>'RFM-Pivot'!U1096</f>
        <v>3.3333333333333335</v>
      </c>
      <c r="M1110" s="64" t="str">
        <f>'RFM-Pivot'!V1096</f>
        <v>Loyal or Potential Loyalists</v>
      </c>
    </row>
    <row r="1111" spans="10:13" x14ac:dyDescent="0.25">
      <c r="J1111" s="66" t="str">
        <f>'RFM-Pivot'!S1097</f>
        <v>C01718</v>
      </c>
      <c r="K1111" s="67">
        <f>'RFM-Pivot'!T1097</f>
        <v>4.333333333333333</v>
      </c>
      <c r="L1111" s="68">
        <f>'RFM-Pivot'!U1097</f>
        <v>4.333333333333333</v>
      </c>
      <c r="M1111" s="64" t="str">
        <f>'RFM-Pivot'!V1097</f>
        <v>Champions</v>
      </c>
    </row>
    <row r="1112" spans="10:13" x14ac:dyDescent="0.25">
      <c r="J1112" s="66" t="str">
        <f>'RFM-Pivot'!S1098</f>
        <v>C01719</v>
      </c>
      <c r="K1112" s="67">
        <f>'RFM-Pivot'!T1098</f>
        <v>3.6666666666666665</v>
      </c>
      <c r="L1112" s="68">
        <f>'RFM-Pivot'!U1098</f>
        <v>3.6666666666666665</v>
      </c>
      <c r="M1112" s="64" t="str">
        <f>'RFM-Pivot'!V1098</f>
        <v>Loyal or Potential Loyalists</v>
      </c>
    </row>
    <row r="1113" spans="10:13" x14ac:dyDescent="0.25">
      <c r="J1113" s="66" t="str">
        <f>'RFM-Pivot'!S1099</f>
        <v>C01720</v>
      </c>
      <c r="K1113" s="67">
        <f>'RFM-Pivot'!T1099</f>
        <v>2.3333333333333335</v>
      </c>
      <c r="L1113" s="68">
        <f>'RFM-Pivot'!U1099</f>
        <v>2.3333333333333335</v>
      </c>
      <c r="M1113" s="64" t="str">
        <f>'RFM-Pivot'!V1099</f>
        <v>At Risk Customers</v>
      </c>
    </row>
    <row r="1114" spans="10:13" x14ac:dyDescent="0.25">
      <c r="J1114" s="66" t="str">
        <f>'RFM-Pivot'!S1100</f>
        <v>C01721</v>
      </c>
      <c r="K1114" s="67">
        <f>'RFM-Pivot'!T1100</f>
        <v>1.6666666666666667</v>
      </c>
      <c r="L1114" s="68">
        <f>'RFM-Pivot'!U1100</f>
        <v>1.6666666666666667</v>
      </c>
      <c r="M1114" s="64" t="str">
        <f>'RFM-Pivot'!V1100</f>
        <v>Lost Customers</v>
      </c>
    </row>
    <row r="1115" spans="10:13" x14ac:dyDescent="0.25">
      <c r="J1115" s="66" t="str">
        <f>'RFM-Pivot'!S1101</f>
        <v>C01722</v>
      </c>
      <c r="K1115" s="67">
        <f>'RFM-Pivot'!T1101</f>
        <v>3.6666666666666665</v>
      </c>
      <c r="L1115" s="68">
        <f>'RFM-Pivot'!U1101</f>
        <v>3.6666666666666665</v>
      </c>
      <c r="M1115" s="64" t="str">
        <f>'RFM-Pivot'!V1101</f>
        <v>Loyal or Potential Loyalists</v>
      </c>
    </row>
    <row r="1116" spans="10:13" x14ac:dyDescent="0.25">
      <c r="J1116" s="66" t="str">
        <f>'RFM-Pivot'!S1102</f>
        <v>C01723</v>
      </c>
      <c r="K1116" s="67">
        <f>'RFM-Pivot'!T1102</f>
        <v>2.3333333333333335</v>
      </c>
      <c r="L1116" s="68">
        <f>'RFM-Pivot'!U1102</f>
        <v>2.3333333333333335</v>
      </c>
      <c r="M1116" s="64" t="str">
        <f>'RFM-Pivot'!V1102</f>
        <v>At Risk Customers</v>
      </c>
    </row>
    <row r="1117" spans="10:13" x14ac:dyDescent="0.25">
      <c r="J1117" s="66" t="str">
        <f>'RFM-Pivot'!S1103</f>
        <v>C01724</v>
      </c>
      <c r="K1117" s="67">
        <f>'RFM-Pivot'!T1103</f>
        <v>2.6666666666666665</v>
      </c>
      <c r="L1117" s="68">
        <f>'RFM-Pivot'!U1103</f>
        <v>2.6666666666666665</v>
      </c>
      <c r="M1117" s="64" t="str">
        <f>'RFM-Pivot'!V1103</f>
        <v>At Risk Customers</v>
      </c>
    </row>
    <row r="1118" spans="10:13" x14ac:dyDescent="0.25">
      <c r="J1118" s="66" t="str">
        <f>'RFM-Pivot'!S1104</f>
        <v>C01726</v>
      </c>
      <c r="K1118" s="67">
        <f>'RFM-Pivot'!T1104</f>
        <v>1.6666666666666667</v>
      </c>
      <c r="L1118" s="68">
        <f>'RFM-Pivot'!U1104</f>
        <v>1.6666666666666667</v>
      </c>
      <c r="M1118" s="64" t="str">
        <f>'RFM-Pivot'!V1104</f>
        <v>Lost Customers</v>
      </c>
    </row>
    <row r="1119" spans="10:13" x14ac:dyDescent="0.25">
      <c r="J1119" s="66" t="str">
        <f>'RFM-Pivot'!S1105</f>
        <v>C01727</v>
      </c>
      <c r="K1119" s="67">
        <f>'RFM-Pivot'!T1105</f>
        <v>3.6666666666666665</v>
      </c>
      <c r="L1119" s="68">
        <f>'RFM-Pivot'!U1105</f>
        <v>3.6666666666666665</v>
      </c>
      <c r="M1119" s="64" t="str">
        <f>'RFM-Pivot'!V1105</f>
        <v>Loyal or Potential Loyalists</v>
      </c>
    </row>
    <row r="1120" spans="10:13" x14ac:dyDescent="0.25">
      <c r="J1120" s="66" t="str">
        <f>'RFM-Pivot'!S1106</f>
        <v>C01733</v>
      </c>
      <c r="K1120" s="67">
        <f>'RFM-Pivot'!T1106</f>
        <v>3.3333333333333335</v>
      </c>
      <c r="L1120" s="68">
        <f>'RFM-Pivot'!U1106</f>
        <v>3.3333333333333335</v>
      </c>
      <c r="M1120" s="64" t="str">
        <f>'RFM-Pivot'!V1106</f>
        <v>Loyal or Potential Loyalists</v>
      </c>
    </row>
    <row r="1121" spans="10:13" x14ac:dyDescent="0.25">
      <c r="J1121" s="66" t="str">
        <f>'RFM-Pivot'!S1107</f>
        <v>C01735</v>
      </c>
      <c r="K1121" s="67">
        <f>'RFM-Pivot'!T1107</f>
        <v>2.6666666666666665</v>
      </c>
      <c r="L1121" s="68">
        <f>'RFM-Pivot'!U1107</f>
        <v>2.6666666666666665</v>
      </c>
      <c r="M1121" s="64" t="str">
        <f>'RFM-Pivot'!V1107</f>
        <v>At Risk Customers</v>
      </c>
    </row>
    <row r="1122" spans="10:13" x14ac:dyDescent="0.25">
      <c r="J1122" s="66" t="str">
        <f>'RFM-Pivot'!S1108</f>
        <v>C01736</v>
      </c>
      <c r="K1122" s="67">
        <f>'RFM-Pivot'!T1108</f>
        <v>2.3333333333333335</v>
      </c>
      <c r="L1122" s="68">
        <f>'RFM-Pivot'!U1108</f>
        <v>2.3333333333333335</v>
      </c>
      <c r="M1122" s="64" t="str">
        <f>'RFM-Pivot'!V1108</f>
        <v>At Risk Customers</v>
      </c>
    </row>
    <row r="1123" spans="10:13" x14ac:dyDescent="0.25">
      <c r="J1123" s="66" t="str">
        <f>'RFM-Pivot'!S1109</f>
        <v>C01738</v>
      </c>
      <c r="K1123" s="67">
        <f>'RFM-Pivot'!T1109</f>
        <v>3</v>
      </c>
      <c r="L1123" s="68">
        <f>'RFM-Pivot'!U1109</f>
        <v>3</v>
      </c>
      <c r="M1123" s="64" t="str">
        <f>'RFM-Pivot'!V1109</f>
        <v>At Risk Customers</v>
      </c>
    </row>
    <row r="1124" spans="10:13" x14ac:dyDescent="0.25">
      <c r="J1124" s="66" t="str">
        <f>'RFM-Pivot'!S1110</f>
        <v>C01743</v>
      </c>
      <c r="K1124" s="67">
        <f>'RFM-Pivot'!T1110</f>
        <v>4.333333333333333</v>
      </c>
      <c r="L1124" s="68">
        <f>'RFM-Pivot'!U1110</f>
        <v>4.333333333333333</v>
      </c>
      <c r="M1124" s="64" t="str">
        <f>'RFM-Pivot'!V1110</f>
        <v>Champions</v>
      </c>
    </row>
    <row r="1125" spans="10:13" x14ac:dyDescent="0.25">
      <c r="J1125" s="66" t="str">
        <f>'RFM-Pivot'!S1111</f>
        <v>C01744</v>
      </c>
      <c r="K1125" s="67">
        <f>'RFM-Pivot'!T1111</f>
        <v>4</v>
      </c>
      <c r="L1125" s="68">
        <f>'RFM-Pivot'!U1111</f>
        <v>4</v>
      </c>
      <c r="M1125" s="64" t="str">
        <f>'RFM-Pivot'!V1111</f>
        <v>Loyal or Potential Loyalists</v>
      </c>
    </row>
    <row r="1126" spans="10:13" x14ac:dyDescent="0.25">
      <c r="J1126" s="66" t="str">
        <f>'RFM-Pivot'!S1112</f>
        <v>C01746</v>
      </c>
      <c r="K1126" s="67">
        <f>'RFM-Pivot'!T1112</f>
        <v>2.3333333333333335</v>
      </c>
      <c r="L1126" s="68">
        <f>'RFM-Pivot'!U1112</f>
        <v>2.3333333333333335</v>
      </c>
      <c r="M1126" s="64" t="str">
        <f>'RFM-Pivot'!V1112</f>
        <v>At Risk Customers</v>
      </c>
    </row>
    <row r="1127" spans="10:13" x14ac:dyDescent="0.25">
      <c r="J1127" s="66" t="str">
        <f>'RFM-Pivot'!S1113</f>
        <v>C01747</v>
      </c>
      <c r="K1127" s="67">
        <f>'RFM-Pivot'!T1113</f>
        <v>3.3333333333333335</v>
      </c>
      <c r="L1127" s="68">
        <f>'RFM-Pivot'!U1113</f>
        <v>3.3333333333333335</v>
      </c>
      <c r="M1127" s="64" t="str">
        <f>'RFM-Pivot'!V1113</f>
        <v>Loyal or Potential Loyalists</v>
      </c>
    </row>
    <row r="1128" spans="10:13" x14ac:dyDescent="0.25">
      <c r="J1128" s="66" t="str">
        <f>'RFM-Pivot'!S1114</f>
        <v>C01748</v>
      </c>
      <c r="K1128" s="67">
        <f>'RFM-Pivot'!T1114</f>
        <v>3.6666666666666665</v>
      </c>
      <c r="L1128" s="68">
        <f>'RFM-Pivot'!U1114</f>
        <v>3.6666666666666665</v>
      </c>
      <c r="M1128" s="64" t="str">
        <f>'RFM-Pivot'!V1114</f>
        <v>Loyal or Potential Loyalists</v>
      </c>
    </row>
    <row r="1129" spans="10:13" x14ac:dyDescent="0.25">
      <c r="J1129" s="66" t="str">
        <f>'RFM-Pivot'!S1115</f>
        <v>C01749</v>
      </c>
      <c r="K1129" s="67">
        <f>'RFM-Pivot'!T1115</f>
        <v>2.6666666666666665</v>
      </c>
      <c r="L1129" s="68">
        <f>'RFM-Pivot'!U1115</f>
        <v>2.6666666666666665</v>
      </c>
      <c r="M1129" s="64" t="str">
        <f>'RFM-Pivot'!V1115</f>
        <v>At Risk Customers</v>
      </c>
    </row>
    <row r="1130" spans="10:13" x14ac:dyDescent="0.25">
      <c r="J1130" s="66" t="str">
        <f>'RFM-Pivot'!S1116</f>
        <v>C01750</v>
      </c>
      <c r="K1130" s="67">
        <f>'RFM-Pivot'!T1116</f>
        <v>3.3333333333333335</v>
      </c>
      <c r="L1130" s="68">
        <f>'RFM-Pivot'!U1116</f>
        <v>3.3333333333333335</v>
      </c>
      <c r="M1130" s="64" t="str">
        <f>'RFM-Pivot'!V1116</f>
        <v>Loyal or Potential Loyalists</v>
      </c>
    </row>
    <row r="1131" spans="10:13" x14ac:dyDescent="0.25">
      <c r="J1131" s="66" t="str">
        <f>'RFM-Pivot'!S1117</f>
        <v>C01753</v>
      </c>
      <c r="K1131" s="67">
        <f>'RFM-Pivot'!T1117</f>
        <v>3.6666666666666665</v>
      </c>
      <c r="L1131" s="68">
        <f>'RFM-Pivot'!U1117</f>
        <v>3.6666666666666665</v>
      </c>
      <c r="M1131" s="64" t="str">
        <f>'RFM-Pivot'!V1117</f>
        <v>Loyal or Potential Loyalists</v>
      </c>
    </row>
    <row r="1132" spans="10:13" x14ac:dyDescent="0.25">
      <c r="J1132" s="66" t="str">
        <f>'RFM-Pivot'!S1118</f>
        <v>C01754</v>
      </c>
      <c r="K1132" s="67">
        <f>'RFM-Pivot'!T1118</f>
        <v>4</v>
      </c>
      <c r="L1132" s="68">
        <f>'RFM-Pivot'!U1118</f>
        <v>4</v>
      </c>
      <c r="M1132" s="64" t="str">
        <f>'RFM-Pivot'!V1118</f>
        <v>Loyal or Potential Loyalists</v>
      </c>
    </row>
    <row r="1133" spans="10:13" x14ac:dyDescent="0.25">
      <c r="J1133" s="66" t="str">
        <f>'RFM-Pivot'!S1119</f>
        <v>C01755</v>
      </c>
      <c r="K1133" s="67">
        <f>'RFM-Pivot'!T1119</f>
        <v>3</v>
      </c>
      <c r="L1133" s="68">
        <f>'RFM-Pivot'!U1119</f>
        <v>3</v>
      </c>
      <c r="M1133" s="64" t="str">
        <f>'RFM-Pivot'!V1119</f>
        <v>At Risk Customers</v>
      </c>
    </row>
    <row r="1134" spans="10:13" x14ac:dyDescent="0.25">
      <c r="J1134" s="66" t="str">
        <f>'RFM-Pivot'!S1120</f>
        <v>C01756</v>
      </c>
      <c r="K1134" s="67">
        <f>'RFM-Pivot'!T1120</f>
        <v>2.6666666666666665</v>
      </c>
      <c r="L1134" s="68">
        <f>'RFM-Pivot'!U1120</f>
        <v>2.6666666666666665</v>
      </c>
      <c r="M1134" s="64" t="str">
        <f>'RFM-Pivot'!V1120</f>
        <v>At Risk Customers</v>
      </c>
    </row>
    <row r="1135" spans="10:13" x14ac:dyDescent="0.25">
      <c r="J1135" s="66" t="str">
        <f>'RFM-Pivot'!S1121</f>
        <v>C01758</v>
      </c>
      <c r="K1135" s="67">
        <f>'RFM-Pivot'!T1121</f>
        <v>3.6666666666666665</v>
      </c>
      <c r="L1135" s="68">
        <f>'RFM-Pivot'!U1121</f>
        <v>3.6666666666666665</v>
      </c>
      <c r="M1135" s="64" t="str">
        <f>'RFM-Pivot'!V1121</f>
        <v>Loyal or Potential Loyalists</v>
      </c>
    </row>
    <row r="1136" spans="10:13" x14ac:dyDescent="0.25">
      <c r="J1136" s="66" t="str">
        <f>'RFM-Pivot'!S1122</f>
        <v>C01759</v>
      </c>
      <c r="K1136" s="67">
        <f>'RFM-Pivot'!T1122</f>
        <v>1.6666666666666667</v>
      </c>
      <c r="L1136" s="68">
        <f>'RFM-Pivot'!U1122</f>
        <v>1.6666666666666667</v>
      </c>
      <c r="M1136" s="64" t="str">
        <f>'RFM-Pivot'!V1122</f>
        <v>Lost Customers</v>
      </c>
    </row>
    <row r="1137" spans="10:13" x14ac:dyDescent="0.25">
      <c r="J1137" s="66" t="str">
        <f>'RFM-Pivot'!S1123</f>
        <v>C01761</v>
      </c>
      <c r="K1137" s="67">
        <f>'RFM-Pivot'!T1123</f>
        <v>5</v>
      </c>
      <c r="L1137" s="68">
        <f>'RFM-Pivot'!U1123</f>
        <v>5</v>
      </c>
      <c r="M1137" s="64" t="str">
        <f>'RFM-Pivot'!V1123</f>
        <v>Champions</v>
      </c>
    </row>
    <row r="1138" spans="10:13" x14ac:dyDescent="0.25">
      <c r="J1138" s="66" t="str">
        <f>'RFM-Pivot'!S1124</f>
        <v>C01762</v>
      </c>
      <c r="K1138" s="67">
        <f>'RFM-Pivot'!T1124</f>
        <v>2.6666666666666665</v>
      </c>
      <c r="L1138" s="68">
        <f>'RFM-Pivot'!U1124</f>
        <v>2.6666666666666665</v>
      </c>
      <c r="M1138" s="64" t="str">
        <f>'RFM-Pivot'!V1124</f>
        <v>At Risk Customers</v>
      </c>
    </row>
    <row r="1139" spans="10:13" x14ac:dyDescent="0.25">
      <c r="J1139" s="66" t="str">
        <f>'RFM-Pivot'!S1125</f>
        <v>C01765</v>
      </c>
      <c r="K1139" s="67">
        <f>'RFM-Pivot'!T1125</f>
        <v>3.6666666666666665</v>
      </c>
      <c r="L1139" s="68">
        <f>'RFM-Pivot'!U1125</f>
        <v>3.6666666666666665</v>
      </c>
      <c r="M1139" s="64" t="str">
        <f>'RFM-Pivot'!V1125</f>
        <v>Loyal or Potential Loyalists</v>
      </c>
    </row>
    <row r="1140" spans="10:13" x14ac:dyDescent="0.25">
      <c r="J1140" s="66" t="str">
        <f>'RFM-Pivot'!S1126</f>
        <v>C01766</v>
      </c>
      <c r="K1140" s="67">
        <f>'RFM-Pivot'!T1126</f>
        <v>1.6666666666666667</v>
      </c>
      <c r="L1140" s="68">
        <f>'RFM-Pivot'!U1126</f>
        <v>1.6666666666666667</v>
      </c>
      <c r="M1140" s="64" t="str">
        <f>'RFM-Pivot'!V1126</f>
        <v>Lost Customers</v>
      </c>
    </row>
    <row r="1141" spans="10:13" x14ac:dyDescent="0.25">
      <c r="J1141" s="66" t="str">
        <f>'RFM-Pivot'!S1127</f>
        <v>C01767</v>
      </c>
      <c r="K1141" s="67">
        <f>'RFM-Pivot'!T1127</f>
        <v>2.3333333333333335</v>
      </c>
      <c r="L1141" s="68">
        <f>'RFM-Pivot'!U1127</f>
        <v>2.3333333333333335</v>
      </c>
      <c r="M1141" s="64" t="str">
        <f>'RFM-Pivot'!V1127</f>
        <v>At Risk Customers</v>
      </c>
    </row>
    <row r="1142" spans="10:13" x14ac:dyDescent="0.25">
      <c r="J1142" s="66" t="str">
        <f>'RFM-Pivot'!S1128</f>
        <v>C01768</v>
      </c>
      <c r="K1142" s="67">
        <f>'RFM-Pivot'!T1128</f>
        <v>2.6666666666666665</v>
      </c>
      <c r="L1142" s="68">
        <f>'RFM-Pivot'!U1128</f>
        <v>2.6666666666666665</v>
      </c>
      <c r="M1142" s="64" t="str">
        <f>'RFM-Pivot'!V1128</f>
        <v>At Risk Customers</v>
      </c>
    </row>
    <row r="1143" spans="10:13" x14ac:dyDescent="0.25">
      <c r="J1143" s="66" t="str">
        <f>'RFM-Pivot'!S1129</f>
        <v>C01769</v>
      </c>
      <c r="K1143" s="67">
        <f>'RFM-Pivot'!T1129</f>
        <v>4.333333333333333</v>
      </c>
      <c r="L1143" s="68">
        <f>'RFM-Pivot'!U1129</f>
        <v>4.333333333333333</v>
      </c>
      <c r="M1143" s="64" t="str">
        <f>'RFM-Pivot'!V1129</f>
        <v>Champions</v>
      </c>
    </row>
    <row r="1144" spans="10:13" x14ac:dyDescent="0.25">
      <c r="J1144" s="66" t="str">
        <f>'RFM-Pivot'!S1130</f>
        <v>C01770</v>
      </c>
      <c r="K1144" s="67">
        <f>'RFM-Pivot'!T1130</f>
        <v>3</v>
      </c>
      <c r="L1144" s="68">
        <f>'RFM-Pivot'!U1130</f>
        <v>3</v>
      </c>
      <c r="M1144" s="64" t="str">
        <f>'RFM-Pivot'!V1130</f>
        <v>At Risk Customers</v>
      </c>
    </row>
    <row r="1145" spans="10:13" x14ac:dyDescent="0.25">
      <c r="J1145" s="66" t="str">
        <f>'RFM-Pivot'!S1131</f>
        <v>C01771</v>
      </c>
      <c r="K1145" s="67">
        <f>'RFM-Pivot'!T1131</f>
        <v>2.6666666666666665</v>
      </c>
      <c r="L1145" s="68">
        <f>'RFM-Pivot'!U1131</f>
        <v>2.6666666666666665</v>
      </c>
      <c r="M1145" s="64" t="str">
        <f>'RFM-Pivot'!V1131</f>
        <v>At Risk Customers</v>
      </c>
    </row>
    <row r="1146" spans="10:13" x14ac:dyDescent="0.25">
      <c r="J1146" s="66" t="str">
        <f>'RFM-Pivot'!S1132</f>
        <v>C01773</v>
      </c>
      <c r="K1146" s="67">
        <f>'RFM-Pivot'!T1132</f>
        <v>3.6666666666666665</v>
      </c>
      <c r="L1146" s="68">
        <f>'RFM-Pivot'!U1132</f>
        <v>3.6666666666666665</v>
      </c>
      <c r="M1146" s="64" t="str">
        <f>'RFM-Pivot'!V1132</f>
        <v>Loyal or Potential Loyalists</v>
      </c>
    </row>
    <row r="1147" spans="10:13" x14ac:dyDescent="0.25">
      <c r="J1147" s="66" t="str">
        <f>'RFM-Pivot'!S1133</f>
        <v>C01775</v>
      </c>
      <c r="K1147" s="67">
        <f>'RFM-Pivot'!T1133</f>
        <v>3.3333333333333335</v>
      </c>
      <c r="L1147" s="68">
        <f>'RFM-Pivot'!U1133</f>
        <v>3.3333333333333335</v>
      </c>
      <c r="M1147" s="64" t="str">
        <f>'RFM-Pivot'!V1133</f>
        <v>Loyal or Potential Loyalists</v>
      </c>
    </row>
    <row r="1148" spans="10:13" x14ac:dyDescent="0.25">
      <c r="J1148" s="66" t="str">
        <f>'RFM-Pivot'!S1134</f>
        <v>C01776</v>
      </c>
      <c r="K1148" s="67">
        <f>'RFM-Pivot'!T1134</f>
        <v>3</v>
      </c>
      <c r="L1148" s="68">
        <f>'RFM-Pivot'!U1134</f>
        <v>3</v>
      </c>
      <c r="M1148" s="64" t="str">
        <f>'RFM-Pivot'!V1134</f>
        <v>At Risk Customers</v>
      </c>
    </row>
    <row r="1149" spans="10:13" x14ac:dyDescent="0.25">
      <c r="J1149" s="66" t="str">
        <f>'RFM-Pivot'!S1135</f>
        <v>C01777</v>
      </c>
      <c r="K1149" s="67">
        <f>'RFM-Pivot'!T1135</f>
        <v>1.6666666666666667</v>
      </c>
      <c r="L1149" s="68">
        <f>'RFM-Pivot'!U1135</f>
        <v>1.6666666666666667</v>
      </c>
      <c r="M1149" s="64" t="str">
        <f>'RFM-Pivot'!V1135</f>
        <v>Lost Customers</v>
      </c>
    </row>
    <row r="1150" spans="10:13" x14ac:dyDescent="0.25">
      <c r="J1150" s="66" t="str">
        <f>'RFM-Pivot'!S1136</f>
        <v>C01780</v>
      </c>
      <c r="K1150" s="67">
        <f>'RFM-Pivot'!T1136</f>
        <v>4.666666666666667</v>
      </c>
      <c r="L1150" s="68">
        <f>'RFM-Pivot'!U1136</f>
        <v>4.666666666666667</v>
      </c>
      <c r="M1150" s="64" t="str">
        <f>'RFM-Pivot'!V1136</f>
        <v>Champions</v>
      </c>
    </row>
    <row r="1151" spans="10:13" x14ac:dyDescent="0.25">
      <c r="J1151" s="66" t="str">
        <f>'RFM-Pivot'!S1137</f>
        <v>C01781</v>
      </c>
      <c r="K1151" s="67">
        <f>'RFM-Pivot'!T1137</f>
        <v>2.6666666666666665</v>
      </c>
      <c r="L1151" s="68">
        <f>'RFM-Pivot'!U1137</f>
        <v>2.6666666666666665</v>
      </c>
      <c r="M1151" s="64" t="str">
        <f>'RFM-Pivot'!V1137</f>
        <v>At Risk Customers</v>
      </c>
    </row>
    <row r="1152" spans="10:13" x14ac:dyDescent="0.25">
      <c r="J1152" s="66" t="str">
        <f>'RFM-Pivot'!S1138</f>
        <v>C01782</v>
      </c>
      <c r="K1152" s="67">
        <f>'RFM-Pivot'!T1138</f>
        <v>2.3333333333333335</v>
      </c>
      <c r="L1152" s="68">
        <f>'RFM-Pivot'!U1138</f>
        <v>2.3333333333333335</v>
      </c>
      <c r="M1152" s="64" t="str">
        <f>'RFM-Pivot'!V1138</f>
        <v>At Risk Customers</v>
      </c>
    </row>
    <row r="1153" spans="10:13" x14ac:dyDescent="0.25">
      <c r="J1153" s="66" t="str">
        <f>'RFM-Pivot'!S1139</f>
        <v>C01783</v>
      </c>
      <c r="K1153" s="67">
        <f>'RFM-Pivot'!T1139</f>
        <v>3.3333333333333335</v>
      </c>
      <c r="L1153" s="68">
        <f>'RFM-Pivot'!U1139</f>
        <v>3.3333333333333335</v>
      </c>
      <c r="M1153" s="64" t="str">
        <f>'RFM-Pivot'!V1139</f>
        <v>Loyal or Potential Loyalists</v>
      </c>
    </row>
    <row r="1154" spans="10:13" x14ac:dyDescent="0.25">
      <c r="J1154" s="66" t="str">
        <f>'RFM-Pivot'!S1140</f>
        <v>C01784</v>
      </c>
      <c r="K1154" s="67">
        <f>'RFM-Pivot'!T1140</f>
        <v>1.6666666666666667</v>
      </c>
      <c r="L1154" s="68">
        <f>'RFM-Pivot'!U1140</f>
        <v>1.6666666666666667</v>
      </c>
      <c r="M1154" s="64" t="str">
        <f>'RFM-Pivot'!V1140</f>
        <v>Lost Customers</v>
      </c>
    </row>
    <row r="1155" spans="10:13" x14ac:dyDescent="0.25">
      <c r="J1155" s="66" t="str">
        <f>'RFM-Pivot'!S1141</f>
        <v>C01785</v>
      </c>
      <c r="K1155" s="67">
        <f>'RFM-Pivot'!T1141</f>
        <v>5</v>
      </c>
      <c r="L1155" s="68">
        <f>'RFM-Pivot'!U1141</f>
        <v>5</v>
      </c>
      <c r="M1155" s="64" t="str">
        <f>'RFM-Pivot'!V1141</f>
        <v>Champions</v>
      </c>
    </row>
    <row r="1156" spans="10:13" x14ac:dyDescent="0.25">
      <c r="J1156" s="66" t="str">
        <f>'RFM-Pivot'!S1142</f>
        <v>C01787</v>
      </c>
      <c r="K1156" s="67">
        <f>'RFM-Pivot'!T1142</f>
        <v>2.6666666666666665</v>
      </c>
      <c r="L1156" s="68">
        <f>'RFM-Pivot'!U1142</f>
        <v>2.6666666666666665</v>
      </c>
      <c r="M1156" s="64" t="str">
        <f>'RFM-Pivot'!V1142</f>
        <v>At Risk Customers</v>
      </c>
    </row>
    <row r="1157" spans="10:13" x14ac:dyDescent="0.25">
      <c r="J1157" s="66" t="str">
        <f>'RFM-Pivot'!S1143</f>
        <v>C01788</v>
      </c>
      <c r="K1157" s="67">
        <f>'RFM-Pivot'!T1143</f>
        <v>3.6666666666666665</v>
      </c>
      <c r="L1157" s="68">
        <f>'RFM-Pivot'!U1143</f>
        <v>3.6666666666666665</v>
      </c>
      <c r="M1157" s="64" t="str">
        <f>'RFM-Pivot'!V1143</f>
        <v>Loyal or Potential Loyalists</v>
      </c>
    </row>
    <row r="1158" spans="10:13" x14ac:dyDescent="0.25">
      <c r="J1158" s="66" t="str">
        <f>'RFM-Pivot'!S1144</f>
        <v>C01794</v>
      </c>
      <c r="K1158" s="67">
        <f>'RFM-Pivot'!T1144</f>
        <v>2.6666666666666665</v>
      </c>
      <c r="L1158" s="68">
        <f>'RFM-Pivot'!U1144</f>
        <v>2.6666666666666665</v>
      </c>
      <c r="M1158" s="64" t="str">
        <f>'RFM-Pivot'!V1144</f>
        <v>At Risk Customers</v>
      </c>
    </row>
    <row r="1159" spans="10:13" x14ac:dyDescent="0.25">
      <c r="J1159" s="66" t="str">
        <f>'RFM-Pivot'!S1145</f>
        <v>C01795</v>
      </c>
      <c r="K1159" s="67">
        <f>'RFM-Pivot'!T1145</f>
        <v>4.333333333333333</v>
      </c>
      <c r="L1159" s="68">
        <f>'RFM-Pivot'!U1145</f>
        <v>4.333333333333333</v>
      </c>
      <c r="M1159" s="64" t="str">
        <f>'RFM-Pivot'!V1145</f>
        <v>Champions</v>
      </c>
    </row>
    <row r="1160" spans="10:13" x14ac:dyDescent="0.25">
      <c r="J1160" s="66" t="str">
        <f>'RFM-Pivot'!S1146</f>
        <v>C01797</v>
      </c>
      <c r="K1160" s="67">
        <f>'RFM-Pivot'!T1146</f>
        <v>3.3333333333333335</v>
      </c>
      <c r="L1160" s="68">
        <f>'RFM-Pivot'!U1146</f>
        <v>3.3333333333333335</v>
      </c>
      <c r="M1160" s="64" t="str">
        <f>'RFM-Pivot'!V1146</f>
        <v>Loyal or Potential Loyalists</v>
      </c>
    </row>
    <row r="1161" spans="10:13" x14ac:dyDescent="0.25">
      <c r="J1161" s="66" t="str">
        <f>'RFM-Pivot'!S1147</f>
        <v>C01798</v>
      </c>
      <c r="K1161" s="67">
        <f>'RFM-Pivot'!T1147</f>
        <v>3</v>
      </c>
      <c r="L1161" s="68">
        <f>'RFM-Pivot'!U1147</f>
        <v>3</v>
      </c>
      <c r="M1161" s="64" t="str">
        <f>'RFM-Pivot'!V1147</f>
        <v>At Risk Customers</v>
      </c>
    </row>
    <row r="1162" spans="10:13" x14ac:dyDescent="0.25">
      <c r="J1162" s="66" t="str">
        <f>'RFM-Pivot'!S1148</f>
        <v>C01800</v>
      </c>
      <c r="K1162" s="67">
        <f>'RFM-Pivot'!T1148</f>
        <v>3.6666666666666665</v>
      </c>
      <c r="L1162" s="68">
        <f>'RFM-Pivot'!U1148</f>
        <v>3.6666666666666665</v>
      </c>
      <c r="M1162" s="64" t="str">
        <f>'RFM-Pivot'!V1148</f>
        <v>Loyal or Potential Loyalists</v>
      </c>
    </row>
    <row r="1163" spans="10:13" x14ac:dyDescent="0.25">
      <c r="J1163" s="66" t="str">
        <f>'RFM-Pivot'!S1149</f>
        <v>C01803</v>
      </c>
      <c r="K1163" s="67">
        <f>'RFM-Pivot'!T1149</f>
        <v>2.3333333333333335</v>
      </c>
      <c r="L1163" s="68">
        <f>'RFM-Pivot'!U1149</f>
        <v>2.3333333333333335</v>
      </c>
      <c r="M1163" s="64" t="str">
        <f>'RFM-Pivot'!V1149</f>
        <v>At Risk Customers</v>
      </c>
    </row>
    <row r="1164" spans="10:13" x14ac:dyDescent="0.25">
      <c r="J1164" s="66" t="str">
        <f>'RFM-Pivot'!S1150</f>
        <v>C01804</v>
      </c>
      <c r="K1164" s="67">
        <f>'RFM-Pivot'!T1150</f>
        <v>3</v>
      </c>
      <c r="L1164" s="68">
        <f>'RFM-Pivot'!U1150</f>
        <v>3</v>
      </c>
      <c r="M1164" s="64" t="str">
        <f>'RFM-Pivot'!V1150</f>
        <v>At Risk Customers</v>
      </c>
    </row>
    <row r="1165" spans="10:13" x14ac:dyDescent="0.25">
      <c r="J1165" s="66" t="str">
        <f>'RFM-Pivot'!S1151</f>
        <v>C01805</v>
      </c>
      <c r="K1165" s="67">
        <f>'RFM-Pivot'!T1151</f>
        <v>4.666666666666667</v>
      </c>
      <c r="L1165" s="68">
        <f>'RFM-Pivot'!U1151</f>
        <v>4.666666666666667</v>
      </c>
      <c r="M1165" s="64" t="str">
        <f>'RFM-Pivot'!V1151</f>
        <v>Champions</v>
      </c>
    </row>
    <row r="1166" spans="10:13" x14ac:dyDescent="0.25">
      <c r="J1166" s="66" t="str">
        <f>'RFM-Pivot'!S1152</f>
        <v>C01807</v>
      </c>
      <c r="K1166" s="67">
        <f>'RFM-Pivot'!T1152</f>
        <v>4</v>
      </c>
      <c r="L1166" s="68">
        <f>'RFM-Pivot'!U1152</f>
        <v>4</v>
      </c>
      <c r="M1166" s="64" t="str">
        <f>'RFM-Pivot'!V1152</f>
        <v>Loyal or Potential Loyalists</v>
      </c>
    </row>
    <row r="1167" spans="10:13" x14ac:dyDescent="0.25">
      <c r="J1167" s="66" t="str">
        <f>'RFM-Pivot'!S1153</f>
        <v>C01809</v>
      </c>
      <c r="K1167" s="67">
        <f>'RFM-Pivot'!T1153</f>
        <v>3.3333333333333335</v>
      </c>
      <c r="L1167" s="68">
        <f>'RFM-Pivot'!U1153</f>
        <v>3.3333333333333335</v>
      </c>
      <c r="M1167" s="64" t="str">
        <f>'RFM-Pivot'!V1153</f>
        <v>Loyal or Potential Loyalists</v>
      </c>
    </row>
    <row r="1168" spans="10:13" x14ac:dyDescent="0.25">
      <c r="J1168" s="66" t="str">
        <f>'RFM-Pivot'!S1154</f>
        <v>C01810</v>
      </c>
      <c r="K1168" s="67">
        <f>'RFM-Pivot'!T1154</f>
        <v>3.3333333333333335</v>
      </c>
      <c r="L1168" s="68">
        <f>'RFM-Pivot'!U1154</f>
        <v>3.3333333333333335</v>
      </c>
      <c r="M1168" s="64" t="str">
        <f>'RFM-Pivot'!V1154</f>
        <v>Loyal or Potential Loyalists</v>
      </c>
    </row>
    <row r="1169" spans="10:13" x14ac:dyDescent="0.25">
      <c r="J1169" s="66" t="str">
        <f>'RFM-Pivot'!S1155</f>
        <v>C01811</v>
      </c>
      <c r="K1169" s="67">
        <f>'RFM-Pivot'!T1155</f>
        <v>3.6666666666666665</v>
      </c>
      <c r="L1169" s="68">
        <f>'RFM-Pivot'!U1155</f>
        <v>3.6666666666666665</v>
      </c>
      <c r="M1169" s="64" t="str">
        <f>'RFM-Pivot'!V1155</f>
        <v>Loyal or Potential Loyalists</v>
      </c>
    </row>
    <row r="1170" spans="10:13" x14ac:dyDescent="0.25">
      <c r="J1170" s="66" t="str">
        <f>'RFM-Pivot'!S1156</f>
        <v>C01812</v>
      </c>
      <c r="K1170" s="67">
        <f>'RFM-Pivot'!T1156</f>
        <v>4.333333333333333</v>
      </c>
      <c r="L1170" s="68">
        <f>'RFM-Pivot'!U1156</f>
        <v>4.333333333333333</v>
      </c>
      <c r="M1170" s="64" t="str">
        <f>'RFM-Pivot'!V1156</f>
        <v>Champions</v>
      </c>
    </row>
    <row r="1171" spans="10:13" x14ac:dyDescent="0.25">
      <c r="J1171" s="66" t="str">
        <f>'RFM-Pivot'!S1157</f>
        <v>C01813</v>
      </c>
      <c r="K1171" s="67">
        <f>'RFM-Pivot'!T1157</f>
        <v>2.3333333333333335</v>
      </c>
      <c r="L1171" s="68">
        <f>'RFM-Pivot'!U1157</f>
        <v>2.3333333333333335</v>
      </c>
      <c r="M1171" s="64" t="str">
        <f>'RFM-Pivot'!V1157</f>
        <v>At Risk Customers</v>
      </c>
    </row>
    <row r="1172" spans="10:13" x14ac:dyDescent="0.25">
      <c r="J1172" s="66" t="str">
        <f>'RFM-Pivot'!S1158</f>
        <v>C01815</v>
      </c>
      <c r="K1172" s="67">
        <f>'RFM-Pivot'!T1158</f>
        <v>4.666666666666667</v>
      </c>
      <c r="L1172" s="68">
        <f>'RFM-Pivot'!U1158</f>
        <v>4.666666666666667</v>
      </c>
      <c r="M1172" s="64" t="str">
        <f>'RFM-Pivot'!V1158</f>
        <v>Champions</v>
      </c>
    </row>
    <row r="1173" spans="10:13" x14ac:dyDescent="0.25">
      <c r="J1173" s="66" t="str">
        <f>'RFM-Pivot'!S1159</f>
        <v>C01816</v>
      </c>
      <c r="K1173" s="67">
        <f>'RFM-Pivot'!T1159</f>
        <v>5</v>
      </c>
      <c r="L1173" s="68">
        <f>'RFM-Pivot'!U1159</f>
        <v>5</v>
      </c>
      <c r="M1173" s="64" t="str">
        <f>'RFM-Pivot'!V1159</f>
        <v>Champions</v>
      </c>
    </row>
    <row r="1174" spans="10:13" x14ac:dyDescent="0.25">
      <c r="J1174" s="66" t="str">
        <f>'RFM-Pivot'!S1160</f>
        <v>C01817</v>
      </c>
      <c r="K1174" s="67">
        <f>'RFM-Pivot'!T1160</f>
        <v>3</v>
      </c>
      <c r="L1174" s="68">
        <f>'RFM-Pivot'!U1160</f>
        <v>3</v>
      </c>
      <c r="M1174" s="64" t="str">
        <f>'RFM-Pivot'!V1160</f>
        <v>At Risk Customers</v>
      </c>
    </row>
    <row r="1175" spans="10:13" x14ac:dyDescent="0.25">
      <c r="J1175" s="66" t="str">
        <f>'RFM-Pivot'!S1161</f>
        <v>C01819</v>
      </c>
      <c r="K1175" s="67">
        <f>'RFM-Pivot'!T1161</f>
        <v>1.6666666666666667</v>
      </c>
      <c r="L1175" s="68">
        <f>'RFM-Pivot'!U1161</f>
        <v>1.6666666666666667</v>
      </c>
      <c r="M1175" s="64" t="str">
        <f>'RFM-Pivot'!V1161</f>
        <v>Lost Customers</v>
      </c>
    </row>
    <row r="1176" spans="10:13" x14ac:dyDescent="0.25">
      <c r="J1176" s="66" t="str">
        <f>'RFM-Pivot'!S1162</f>
        <v>C01823</v>
      </c>
      <c r="K1176" s="67">
        <f>'RFM-Pivot'!T1162</f>
        <v>3</v>
      </c>
      <c r="L1176" s="68">
        <f>'RFM-Pivot'!U1162</f>
        <v>3</v>
      </c>
      <c r="M1176" s="64" t="str">
        <f>'RFM-Pivot'!V1162</f>
        <v>At Risk Customers</v>
      </c>
    </row>
    <row r="1177" spans="10:13" x14ac:dyDescent="0.25">
      <c r="J1177" s="66" t="str">
        <f>'RFM-Pivot'!S1163</f>
        <v>C01824</v>
      </c>
      <c r="K1177" s="67">
        <f>'RFM-Pivot'!T1163</f>
        <v>4.333333333333333</v>
      </c>
      <c r="L1177" s="68">
        <f>'RFM-Pivot'!U1163</f>
        <v>4.333333333333333</v>
      </c>
      <c r="M1177" s="64" t="str">
        <f>'RFM-Pivot'!V1163</f>
        <v>Champions</v>
      </c>
    </row>
    <row r="1178" spans="10:13" x14ac:dyDescent="0.25">
      <c r="J1178" s="66" t="str">
        <f>'RFM-Pivot'!S1164</f>
        <v>C01827</v>
      </c>
      <c r="K1178" s="67">
        <f>'RFM-Pivot'!T1164</f>
        <v>3.3333333333333335</v>
      </c>
      <c r="L1178" s="68">
        <f>'RFM-Pivot'!U1164</f>
        <v>3.3333333333333335</v>
      </c>
      <c r="M1178" s="64" t="str">
        <f>'RFM-Pivot'!V1164</f>
        <v>Loyal or Potential Loyalists</v>
      </c>
    </row>
    <row r="1179" spans="10:13" x14ac:dyDescent="0.25">
      <c r="J1179" s="66" t="str">
        <f>'RFM-Pivot'!S1165</f>
        <v>C01831</v>
      </c>
      <c r="K1179" s="67">
        <f>'RFM-Pivot'!T1165</f>
        <v>1.6666666666666667</v>
      </c>
      <c r="L1179" s="68">
        <f>'RFM-Pivot'!U1165</f>
        <v>1.6666666666666667</v>
      </c>
      <c r="M1179" s="64" t="str">
        <f>'RFM-Pivot'!V1165</f>
        <v>Lost Customers</v>
      </c>
    </row>
    <row r="1180" spans="10:13" x14ac:dyDescent="0.25">
      <c r="J1180" s="66" t="str">
        <f>'RFM-Pivot'!S1166</f>
        <v>C01832</v>
      </c>
      <c r="K1180" s="67">
        <f>'RFM-Pivot'!T1166</f>
        <v>2</v>
      </c>
      <c r="L1180" s="68">
        <f>'RFM-Pivot'!U1166</f>
        <v>2</v>
      </c>
      <c r="M1180" s="64" t="str">
        <f>'RFM-Pivot'!V1166</f>
        <v>Lost Customers</v>
      </c>
    </row>
    <row r="1181" spans="10:13" x14ac:dyDescent="0.25">
      <c r="J1181" s="66" t="str">
        <f>'RFM-Pivot'!S1167</f>
        <v>C01833</v>
      </c>
      <c r="K1181" s="67">
        <f>'RFM-Pivot'!T1167</f>
        <v>2.3333333333333335</v>
      </c>
      <c r="L1181" s="68">
        <f>'RFM-Pivot'!U1167</f>
        <v>2.3333333333333335</v>
      </c>
      <c r="M1181" s="64" t="str">
        <f>'RFM-Pivot'!V1167</f>
        <v>At Risk Customers</v>
      </c>
    </row>
    <row r="1182" spans="10:13" x14ac:dyDescent="0.25">
      <c r="J1182" s="66" t="str">
        <f>'RFM-Pivot'!S1168</f>
        <v>C01835</v>
      </c>
      <c r="K1182" s="67">
        <f>'RFM-Pivot'!T1168</f>
        <v>2.3333333333333335</v>
      </c>
      <c r="L1182" s="68">
        <f>'RFM-Pivot'!U1168</f>
        <v>2.3333333333333335</v>
      </c>
      <c r="M1182" s="64" t="str">
        <f>'RFM-Pivot'!V1168</f>
        <v>At Risk Customers</v>
      </c>
    </row>
    <row r="1183" spans="10:13" x14ac:dyDescent="0.25">
      <c r="J1183" s="66" t="str">
        <f>'RFM-Pivot'!S1169</f>
        <v>C01836</v>
      </c>
      <c r="K1183" s="67">
        <f>'RFM-Pivot'!T1169</f>
        <v>3</v>
      </c>
      <c r="L1183" s="68">
        <f>'RFM-Pivot'!U1169</f>
        <v>3</v>
      </c>
      <c r="M1183" s="64" t="str">
        <f>'RFM-Pivot'!V1169</f>
        <v>At Risk Customers</v>
      </c>
    </row>
    <row r="1184" spans="10:13" x14ac:dyDescent="0.25">
      <c r="J1184" s="66" t="str">
        <f>'RFM-Pivot'!S1170</f>
        <v>C01837</v>
      </c>
      <c r="K1184" s="67">
        <f>'RFM-Pivot'!T1170</f>
        <v>3.3333333333333335</v>
      </c>
      <c r="L1184" s="68">
        <f>'RFM-Pivot'!U1170</f>
        <v>3.3333333333333335</v>
      </c>
      <c r="M1184" s="64" t="str">
        <f>'RFM-Pivot'!V1170</f>
        <v>Loyal or Potential Loyalists</v>
      </c>
    </row>
    <row r="1185" spans="10:13" x14ac:dyDescent="0.25">
      <c r="J1185" s="66" t="str">
        <f>'RFM-Pivot'!S1171</f>
        <v>C01840</v>
      </c>
      <c r="K1185" s="67">
        <f>'RFM-Pivot'!T1171</f>
        <v>5</v>
      </c>
      <c r="L1185" s="68">
        <f>'RFM-Pivot'!U1171</f>
        <v>5</v>
      </c>
      <c r="M1185" s="64" t="str">
        <f>'RFM-Pivot'!V1171</f>
        <v>Champions</v>
      </c>
    </row>
    <row r="1186" spans="10:13" x14ac:dyDescent="0.25">
      <c r="J1186" s="66" t="str">
        <f>'RFM-Pivot'!S1172</f>
        <v>C01842</v>
      </c>
      <c r="K1186" s="67">
        <f>'RFM-Pivot'!T1172</f>
        <v>2</v>
      </c>
      <c r="L1186" s="68">
        <f>'RFM-Pivot'!U1172</f>
        <v>2</v>
      </c>
      <c r="M1186" s="64" t="str">
        <f>'RFM-Pivot'!V1172</f>
        <v>Lost Customers</v>
      </c>
    </row>
    <row r="1187" spans="10:13" x14ac:dyDescent="0.25">
      <c r="J1187" s="66" t="str">
        <f>'RFM-Pivot'!S1173</f>
        <v>C01843</v>
      </c>
      <c r="K1187" s="67">
        <f>'RFM-Pivot'!T1173</f>
        <v>2.3333333333333335</v>
      </c>
      <c r="L1187" s="68">
        <f>'RFM-Pivot'!U1173</f>
        <v>2.3333333333333335</v>
      </c>
      <c r="M1187" s="64" t="str">
        <f>'RFM-Pivot'!V1173</f>
        <v>At Risk Customers</v>
      </c>
    </row>
    <row r="1188" spans="10:13" x14ac:dyDescent="0.25">
      <c r="J1188" s="66" t="str">
        <f>'RFM-Pivot'!S1174</f>
        <v>C01846</v>
      </c>
      <c r="K1188" s="67">
        <f>'RFM-Pivot'!T1174</f>
        <v>4.666666666666667</v>
      </c>
      <c r="L1188" s="68">
        <f>'RFM-Pivot'!U1174</f>
        <v>4.666666666666667</v>
      </c>
      <c r="M1188" s="64" t="str">
        <f>'RFM-Pivot'!V1174</f>
        <v>Champions</v>
      </c>
    </row>
    <row r="1189" spans="10:13" x14ac:dyDescent="0.25">
      <c r="J1189" s="66" t="str">
        <f>'RFM-Pivot'!S1175</f>
        <v>C01847</v>
      </c>
      <c r="K1189" s="67">
        <f>'RFM-Pivot'!T1175</f>
        <v>4.666666666666667</v>
      </c>
      <c r="L1189" s="68">
        <f>'RFM-Pivot'!U1175</f>
        <v>4.666666666666667</v>
      </c>
      <c r="M1189" s="64" t="str">
        <f>'RFM-Pivot'!V1175</f>
        <v>Champions</v>
      </c>
    </row>
    <row r="1190" spans="10:13" x14ac:dyDescent="0.25">
      <c r="J1190" s="66" t="str">
        <f>'RFM-Pivot'!S1176</f>
        <v>C01848</v>
      </c>
      <c r="K1190" s="67">
        <f>'RFM-Pivot'!T1176</f>
        <v>2.3333333333333335</v>
      </c>
      <c r="L1190" s="68">
        <f>'RFM-Pivot'!U1176</f>
        <v>2.3333333333333335</v>
      </c>
      <c r="M1190" s="64" t="str">
        <f>'RFM-Pivot'!V1176</f>
        <v>At Risk Customers</v>
      </c>
    </row>
    <row r="1191" spans="10:13" x14ac:dyDescent="0.25">
      <c r="J1191" s="66" t="str">
        <f>'RFM-Pivot'!S1177</f>
        <v>C01850</v>
      </c>
      <c r="K1191" s="67">
        <f>'RFM-Pivot'!T1177</f>
        <v>5</v>
      </c>
      <c r="L1191" s="68">
        <f>'RFM-Pivot'!U1177</f>
        <v>5</v>
      </c>
      <c r="M1191" s="64" t="str">
        <f>'RFM-Pivot'!V1177</f>
        <v>Champions</v>
      </c>
    </row>
    <row r="1192" spans="10:13" x14ac:dyDescent="0.25">
      <c r="J1192" s="66" t="str">
        <f>'RFM-Pivot'!S1178</f>
        <v>C01851</v>
      </c>
      <c r="K1192" s="67">
        <f>'RFM-Pivot'!T1178</f>
        <v>3.3333333333333335</v>
      </c>
      <c r="L1192" s="68">
        <f>'RFM-Pivot'!U1178</f>
        <v>3.3333333333333335</v>
      </c>
      <c r="M1192" s="64" t="str">
        <f>'RFM-Pivot'!V1178</f>
        <v>Loyal or Potential Loyalists</v>
      </c>
    </row>
    <row r="1193" spans="10:13" x14ac:dyDescent="0.25">
      <c r="J1193" s="66" t="str">
        <f>'RFM-Pivot'!S1179</f>
        <v>C01854</v>
      </c>
      <c r="K1193" s="67">
        <f>'RFM-Pivot'!T1179</f>
        <v>2.6666666666666665</v>
      </c>
      <c r="L1193" s="68">
        <f>'RFM-Pivot'!U1179</f>
        <v>2.6666666666666665</v>
      </c>
      <c r="M1193" s="64" t="str">
        <f>'RFM-Pivot'!V1179</f>
        <v>At Risk Customers</v>
      </c>
    </row>
    <row r="1194" spans="10:13" x14ac:dyDescent="0.25">
      <c r="J1194" s="66" t="str">
        <f>'RFM-Pivot'!S1180</f>
        <v>C01857</v>
      </c>
      <c r="K1194" s="67">
        <f>'RFM-Pivot'!T1180</f>
        <v>2.3333333333333335</v>
      </c>
      <c r="L1194" s="68">
        <f>'RFM-Pivot'!U1180</f>
        <v>2.3333333333333335</v>
      </c>
      <c r="M1194" s="64" t="str">
        <f>'RFM-Pivot'!V1180</f>
        <v>At Risk Customers</v>
      </c>
    </row>
    <row r="1195" spans="10:13" x14ac:dyDescent="0.25">
      <c r="J1195" s="66" t="str">
        <f>'RFM-Pivot'!S1181</f>
        <v>C01858</v>
      </c>
      <c r="K1195" s="67">
        <f>'RFM-Pivot'!T1181</f>
        <v>3</v>
      </c>
      <c r="L1195" s="68">
        <f>'RFM-Pivot'!U1181</f>
        <v>3</v>
      </c>
      <c r="M1195" s="64" t="str">
        <f>'RFM-Pivot'!V1181</f>
        <v>At Risk Customers</v>
      </c>
    </row>
    <row r="1196" spans="10:13" x14ac:dyDescent="0.25">
      <c r="J1196" s="66" t="str">
        <f>'RFM-Pivot'!S1182</f>
        <v>C01860</v>
      </c>
      <c r="K1196" s="67">
        <f>'RFM-Pivot'!T1182</f>
        <v>3</v>
      </c>
      <c r="L1196" s="68">
        <f>'RFM-Pivot'!U1182</f>
        <v>3</v>
      </c>
      <c r="M1196" s="64" t="str">
        <f>'RFM-Pivot'!V1182</f>
        <v>At Risk Customers</v>
      </c>
    </row>
    <row r="1197" spans="10:13" x14ac:dyDescent="0.25">
      <c r="J1197" s="66" t="str">
        <f>'RFM-Pivot'!S1183</f>
        <v>C01861</v>
      </c>
      <c r="K1197" s="67">
        <f>'RFM-Pivot'!T1183</f>
        <v>4</v>
      </c>
      <c r="L1197" s="68">
        <f>'RFM-Pivot'!U1183</f>
        <v>4</v>
      </c>
      <c r="M1197" s="64" t="str">
        <f>'RFM-Pivot'!V1183</f>
        <v>Loyal or Potential Loyalists</v>
      </c>
    </row>
    <row r="1198" spans="10:13" x14ac:dyDescent="0.25">
      <c r="J1198" s="66" t="str">
        <f>'RFM-Pivot'!S1184</f>
        <v>C01862</v>
      </c>
      <c r="K1198" s="67">
        <f>'RFM-Pivot'!T1184</f>
        <v>1.6666666666666667</v>
      </c>
      <c r="L1198" s="68">
        <f>'RFM-Pivot'!U1184</f>
        <v>1.6666666666666667</v>
      </c>
      <c r="M1198" s="64" t="str">
        <f>'RFM-Pivot'!V1184</f>
        <v>Lost Customers</v>
      </c>
    </row>
    <row r="1199" spans="10:13" x14ac:dyDescent="0.25">
      <c r="J1199" s="66" t="str">
        <f>'RFM-Pivot'!S1185</f>
        <v>C01863</v>
      </c>
      <c r="K1199" s="67">
        <f>'RFM-Pivot'!T1185</f>
        <v>3.6666666666666665</v>
      </c>
      <c r="L1199" s="68">
        <f>'RFM-Pivot'!U1185</f>
        <v>3.6666666666666665</v>
      </c>
      <c r="M1199" s="64" t="str">
        <f>'RFM-Pivot'!V1185</f>
        <v>Loyal or Potential Loyalists</v>
      </c>
    </row>
    <row r="1200" spans="10:13" x14ac:dyDescent="0.25">
      <c r="J1200" s="66" t="str">
        <f>'RFM-Pivot'!S1186</f>
        <v>C01866</v>
      </c>
      <c r="K1200" s="67">
        <f>'RFM-Pivot'!T1186</f>
        <v>3.6666666666666665</v>
      </c>
      <c r="L1200" s="68">
        <f>'RFM-Pivot'!U1186</f>
        <v>3.6666666666666665</v>
      </c>
      <c r="M1200" s="64" t="str">
        <f>'RFM-Pivot'!V1186</f>
        <v>Loyal or Potential Loyalists</v>
      </c>
    </row>
    <row r="1201" spans="10:13" x14ac:dyDescent="0.25">
      <c r="J1201" s="66" t="str">
        <f>'RFM-Pivot'!S1187</f>
        <v>C01867</v>
      </c>
      <c r="K1201" s="67">
        <f>'RFM-Pivot'!T1187</f>
        <v>2.6666666666666665</v>
      </c>
      <c r="L1201" s="68">
        <f>'RFM-Pivot'!U1187</f>
        <v>2.6666666666666665</v>
      </c>
      <c r="M1201" s="64" t="str">
        <f>'RFM-Pivot'!V1187</f>
        <v>At Risk Customers</v>
      </c>
    </row>
    <row r="1202" spans="10:13" x14ac:dyDescent="0.25">
      <c r="J1202" s="66" t="str">
        <f>'RFM-Pivot'!S1188</f>
        <v>C01868</v>
      </c>
      <c r="K1202" s="67">
        <f>'RFM-Pivot'!T1188</f>
        <v>1.6666666666666667</v>
      </c>
      <c r="L1202" s="68">
        <f>'RFM-Pivot'!U1188</f>
        <v>1.6666666666666667</v>
      </c>
      <c r="M1202" s="64" t="str">
        <f>'RFM-Pivot'!V1188</f>
        <v>Lost Customers</v>
      </c>
    </row>
    <row r="1203" spans="10:13" x14ac:dyDescent="0.25">
      <c r="J1203" s="66" t="str">
        <f>'RFM-Pivot'!S1189</f>
        <v>C01869</v>
      </c>
      <c r="K1203" s="67">
        <f>'RFM-Pivot'!T1189</f>
        <v>2.6666666666666665</v>
      </c>
      <c r="L1203" s="68">
        <f>'RFM-Pivot'!U1189</f>
        <v>2.6666666666666665</v>
      </c>
      <c r="M1203" s="64" t="str">
        <f>'RFM-Pivot'!V1189</f>
        <v>At Risk Customers</v>
      </c>
    </row>
    <row r="1204" spans="10:13" x14ac:dyDescent="0.25">
      <c r="J1204" s="66" t="str">
        <f>'RFM-Pivot'!S1190</f>
        <v>C01871</v>
      </c>
      <c r="K1204" s="67">
        <f>'RFM-Pivot'!T1190</f>
        <v>3.3333333333333335</v>
      </c>
      <c r="L1204" s="68">
        <f>'RFM-Pivot'!U1190</f>
        <v>3.3333333333333335</v>
      </c>
      <c r="M1204" s="64" t="str">
        <f>'RFM-Pivot'!V1190</f>
        <v>Loyal or Potential Loyalists</v>
      </c>
    </row>
    <row r="1205" spans="10:13" x14ac:dyDescent="0.25">
      <c r="J1205" s="66" t="str">
        <f>'RFM-Pivot'!S1191</f>
        <v>C01874</v>
      </c>
      <c r="K1205" s="67">
        <f>'RFM-Pivot'!T1191</f>
        <v>4.666666666666667</v>
      </c>
      <c r="L1205" s="68">
        <f>'RFM-Pivot'!U1191</f>
        <v>4.666666666666667</v>
      </c>
      <c r="M1205" s="64" t="str">
        <f>'RFM-Pivot'!V1191</f>
        <v>Champions</v>
      </c>
    </row>
    <row r="1206" spans="10:13" x14ac:dyDescent="0.25">
      <c r="J1206" s="66" t="str">
        <f>'RFM-Pivot'!S1192</f>
        <v>C01875</v>
      </c>
      <c r="K1206" s="67">
        <f>'RFM-Pivot'!T1192</f>
        <v>2.6666666666666665</v>
      </c>
      <c r="L1206" s="68">
        <f>'RFM-Pivot'!U1192</f>
        <v>2.6666666666666665</v>
      </c>
      <c r="M1206" s="64" t="str">
        <f>'RFM-Pivot'!V1192</f>
        <v>At Risk Customers</v>
      </c>
    </row>
    <row r="1207" spans="10:13" x14ac:dyDescent="0.25">
      <c r="J1207" s="66" t="str">
        <f>'RFM-Pivot'!S1193</f>
        <v>C01878</v>
      </c>
      <c r="K1207" s="67">
        <f>'RFM-Pivot'!T1193</f>
        <v>3</v>
      </c>
      <c r="L1207" s="68">
        <f>'RFM-Pivot'!U1193</f>
        <v>3</v>
      </c>
      <c r="M1207" s="64" t="str">
        <f>'RFM-Pivot'!V1193</f>
        <v>At Risk Customers</v>
      </c>
    </row>
    <row r="1208" spans="10:13" x14ac:dyDescent="0.25">
      <c r="J1208" s="66" t="str">
        <f>'RFM-Pivot'!S1194</f>
        <v>C01880</v>
      </c>
      <c r="K1208" s="67">
        <f>'RFM-Pivot'!T1194</f>
        <v>2</v>
      </c>
      <c r="L1208" s="68">
        <f>'RFM-Pivot'!U1194</f>
        <v>2</v>
      </c>
      <c r="M1208" s="64" t="str">
        <f>'RFM-Pivot'!V1194</f>
        <v>Lost Customers</v>
      </c>
    </row>
    <row r="1209" spans="10:13" x14ac:dyDescent="0.25">
      <c r="J1209" s="66" t="str">
        <f>'RFM-Pivot'!S1195</f>
        <v>C01881</v>
      </c>
      <c r="K1209" s="67">
        <f>'RFM-Pivot'!T1195</f>
        <v>4</v>
      </c>
      <c r="L1209" s="68">
        <f>'RFM-Pivot'!U1195</f>
        <v>4</v>
      </c>
      <c r="M1209" s="64" t="str">
        <f>'RFM-Pivot'!V1195</f>
        <v>Loyal or Potential Loyalists</v>
      </c>
    </row>
    <row r="1210" spans="10:13" x14ac:dyDescent="0.25">
      <c r="J1210" s="66" t="str">
        <f>'RFM-Pivot'!S1196</f>
        <v>C01884</v>
      </c>
      <c r="K1210" s="67">
        <f>'RFM-Pivot'!T1196</f>
        <v>3</v>
      </c>
      <c r="L1210" s="68">
        <f>'RFM-Pivot'!U1196</f>
        <v>3</v>
      </c>
      <c r="M1210" s="64" t="str">
        <f>'RFM-Pivot'!V1196</f>
        <v>At Risk Customers</v>
      </c>
    </row>
    <row r="1211" spans="10:13" x14ac:dyDescent="0.25">
      <c r="J1211" s="66" t="str">
        <f>'RFM-Pivot'!S1197</f>
        <v>C01885</v>
      </c>
      <c r="K1211" s="67">
        <f>'RFM-Pivot'!T1197</f>
        <v>4.666666666666667</v>
      </c>
      <c r="L1211" s="68">
        <f>'RFM-Pivot'!U1197</f>
        <v>4.666666666666667</v>
      </c>
      <c r="M1211" s="64" t="str">
        <f>'RFM-Pivot'!V1197</f>
        <v>Champions</v>
      </c>
    </row>
    <row r="1212" spans="10:13" x14ac:dyDescent="0.25">
      <c r="J1212" s="66" t="str">
        <f>'RFM-Pivot'!S1198</f>
        <v>C01886</v>
      </c>
      <c r="K1212" s="67">
        <f>'RFM-Pivot'!T1198</f>
        <v>2</v>
      </c>
      <c r="L1212" s="68">
        <f>'RFM-Pivot'!U1198</f>
        <v>2</v>
      </c>
      <c r="M1212" s="64" t="str">
        <f>'RFM-Pivot'!V1198</f>
        <v>Lost Customers</v>
      </c>
    </row>
    <row r="1213" spans="10:13" x14ac:dyDescent="0.25">
      <c r="J1213" s="66" t="str">
        <f>'RFM-Pivot'!S1199</f>
        <v>C01887</v>
      </c>
      <c r="K1213" s="67">
        <f>'RFM-Pivot'!T1199</f>
        <v>2</v>
      </c>
      <c r="L1213" s="68">
        <f>'RFM-Pivot'!U1199</f>
        <v>2</v>
      </c>
      <c r="M1213" s="64" t="str">
        <f>'RFM-Pivot'!V1199</f>
        <v>Lost Customers</v>
      </c>
    </row>
    <row r="1214" spans="10:13" x14ac:dyDescent="0.25">
      <c r="J1214" s="66" t="str">
        <f>'RFM-Pivot'!S1200</f>
        <v>C01889</v>
      </c>
      <c r="K1214" s="67">
        <f>'RFM-Pivot'!T1200</f>
        <v>3.3333333333333335</v>
      </c>
      <c r="L1214" s="68">
        <f>'RFM-Pivot'!U1200</f>
        <v>3.3333333333333335</v>
      </c>
      <c r="M1214" s="64" t="str">
        <f>'RFM-Pivot'!V1200</f>
        <v>Loyal or Potential Loyalists</v>
      </c>
    </row>
    <row r="1215" spans="10:13" x14ac:dyDescent="0.25">
      <c r="J1215" s="66" t="str">
        <f>'RFM-Pivot'!S1201</f>
        <v>C01890</v>
      </c>
      <c r="K1215" s="67">
        <f>'RFM-Pivot'!T1201</f>
        <v>4</v>
      </c>
      <c r="L1215" s="68">
        <f>'RFM-Pivot'!U1201</f>
        <v>4</v>
      </c>
      <c r="M1215" s="64" t="str">
        <f>'RFM-Pivot'!V1201</f>
        <v>Loyal or Potential Loyalists</v>
      </c>
    </row>
    <row r="1216" spans="10:13" x14ac:dyDescent="0.25">
      <c r="J1216" s="66" t="str">
        <f>'RFM-Pivot'!S1202</f>
        <v>C01891</v>
      </c>
      <c r="K1216" s="67">
        <f>'RFM-Pivot'!T1202</f>
        <v>3.6666666666666665</v>
      </c>
      <c r="L1216" s="68">
        <f>'RFM-Pivot'!U1202</f>
        <v>3.6666666666666665</v>
      </c>
      <c r="M1216" s="64" t="str">
        <f>'RFM-Pivot'!V1202</f>
        <v>Loyal or Potential Loyalists</v>
      </c>
    </row>
    <row r="1217" spans="10:13" x14ac:dyDescent="0.25">
      <c r="J1217" s="66" t="str">
        <f>'RFM-Pivot'!S1203</f>
        <v>C01893</v>
      </c>
      <c r="K1217" s="67">
        <f>'RFM-Pivot'!T1203</f>
        <v>3.3333333333333335</v>
      </c>
      <c r="L1217" s="68">
        <f>'RFM-Pivot'!U1203</f>
        <v>3.3333333333333335</v>
      </c>
      <c r="M1217" s="64" t="str">
        <f>'RFM-Pivot'!V1203</f>
        <v>Loyal or Potential Loyalists</v>
      </c>
    </row>
    <row r="1218" spans="10:13" x14ac:dyDescent="0.25">
      <c r="J1218" s="66" t="str">
        <f>'RFM-Pivot'!S1204</f>
        <v>C01894</v>
      </c>
      <c r="K1218" s="67">
        <f>'RFM-Pivot'!T1204</f>
        <v>4.666666666666667</v>
      </c>
      <c r="L1218" s="68">
        <f>'RFM-Pivot'!U1204</f>
        <v>4.666666666666667</v>
      </c>
      <c r="M1218" s="64" t="str">
        <f>'RFM-Pivot'!V1204</f>
        <v>Champions</v>
      </c>
    </row>
    <row r="1219" spans="10:13" x14ac:dyDescent="0.25">
      <c r="J1219" s="66" t="str">
        <f>'RFM-Pivot'!S1205</f>
        <v>C01896</v>
      </c>
      <c r="K1219" s="67">
        <f>'RFM-Pivot'!T1205</f>
        <v>4</v>
      </c>
      <c r="L1219" s="68">
        <f>'RFM-Pivot'!U1205</f>
        <v>4</v>
      </c>
      <c r="M1219" s="64" t="str">
        <f>'RFM-Pivot'!V1205</f>
        <v>Loyal or Potential Loyalists</v>
      </c>
    </row>
    <row r="1220" spans="10:13" x14ac:dyDescent="0.25">
      <c r="J1220" s="66" t="str">
        <f>'RFM-Pivot'!S1206</f>
        <v>C01898</v>
      </c>
      <c r="K1220" s="67">
        <f>'RFM-Pivot'!T1206</f>
        <v>5</v>
      </c>
      <c r="L1220" s="68">
        <f>'RFM-Pivot'!U1206</f>
        <v>5</v>
      </c>
      <c r="M1220" s="64" t="str">
        <f>'RFM-Pivot'!V1206</f>
        <v>Champions</v>
      </c>
    </row>
    <row r="1221" spans="10:13" x14ac:dyDescent="0.25">
      <c r="J1221" s="66" t="str">
        <f>'RFM-Pivot'!S1207</f>
        <v>C01900</v>
      </c>
      <c r="K1221" s="67">
        <f>'RFM-Pivot'!T1207</f>
        <v>2</v>
      </c>
      <c r="L1221" s="68">
        <f>'RFM-Pivot'!U1207</f>
        <v>2</v>
      </c>
      <c r="M1221" s="64" t="str">
        <f>'RFM-Pivot'!V1207</f>
        <v>Lost Customers</v>
      </c>
    </row>
    <row r="1222" spans="10:13" x14ac:dyDescent="0.25">
      <c r="J1222" s="66" t="str">
        <f>'RFM-Pivot'!S1208</f>
        <v>C01903</v>
      </c>
      <c r="K1222" s="67">
        <f>'RFM-Pivot'!T1208</f>
        <v>4.333333333333333</v>
      </c>
      <c r="L1222" s="68">
        <f>'RFM-Pivot'!U1208</f>
        <v>4.333333333333333</v>
      </c>
      <c r="M1222" s="64" t="str">
        <f>'RFM-Pivot'!V1208</f>
        <v>Champions</v>
      </c>
    </row>
    <row r="1223" spans="10:13" x14ac:dyDescent="0.25">
      <c r="J1223" s="66" t="str">
        <f>'RFM-Pivot'!S1209</f>
        <v>C01904</v>
      </c>
      <c r="K1223" s="67">
        <f>'RFM-Pivot'!T1209</f>
        <v>2</v>
      </c>
      <c r="L1223" s="68">
        <f>'RFM-Pivot'!U1209</f>
        <v>2</v>
      </c>
      <c r="M1223" s="64" t="str">
        <f>'RFM-Pivot'!V1209</f>
        <v>Lost Customers</v>
      </c>
    </row>
    <row r="1224" spans="10:13" x14ac:dyDescent="0.25">
      <c r="J1224" s="66" t="str">
        <f>'RFM-Pivot'!S1210</f>
        <v>C01905</v>
      </c>
      <c r="K1224" s="67">
        <f>'RFM-Pivot'!T1210</f>
        <v>2</v>
      </c>
      <c r="L1224" s="68">
        <f>'RFM-Pivot'!U1210</f>
        <v>2</v>
      </c>
      <c r="M1224" s="64" t="str">
        <f>'RFM-Pivot'!V1210</f>
        <v>Lost Customers</v>
      </c>
    </row>
    <row r="1225" spans="10:13" x14ac:dyDescent="0.25">
      <c r="J1225" s="66" t="str">
        <f>'RFM-Pivot'!S1211</f>
        <v>C01906</v>
      </c>
      <c r="K1225" s="67">
        <f>'RFM-Pivot'!T1211</f>
        <v>5</v>
      </c>
      <c r="L1225" s="68">
        <f>'RFM-Pivot'!U1211</f>
        <v>5</v>
      </c>
      <c r="M1225" s="64" t="str">
        <f>'RFM-Pivot'!V1211</f>
        <v>Champions</v>
      </c>
    </row>
    <row r="1226" spans="10:13" x14ac:dyDescent="0.25">
      <c r="J1226" s="66" t="str">
        <f>'RFM-Pivot'!S1212</f>
        <v>C01907</v>
      </c>
      <c r="K1226" s="67">
        <f>'RFM-Pivot'!T1212</f>
        <v>4.666666666666667</v>
      </c>
      <c r="L1226" s="68">
        <f>'RFM-Pivot'!U1212</f>
        <v>4.666666666666667</v>
      </c>
      <c r="M1226" s="64" t="str">
        <f>'RFM-Pivot'!V1212</f>
        <v>Champions</v>
      </c>
    </row>
    <row r="1227" spans="10:13" x14ac:dyDescent="0.25">
      <c r="J1227" s="66" t="str">
        <f>'RFM-Pivot'!S1213</f>
        <v>C01908</v>
      </c>
      <c r="K1227" s="67">
        <f>'RFM-Pivot'!T1213</f>
        <v>5</v>
      </c>
      <c r="L1227" s="68">
        <f>'RFM-Pivot'!U1213</f>
        <v>5</v>
      </c>
      <c r="M1227" s="64" t="str">
        <f>'RFM-Pivot'!V1213</f>
        <v>Champions</v>
      </c>
    </row>
    <row r="1228" spans="10:13" x14ac:dyDescent="0.25">
      <c r="J1228" s="66" t="str">
        <f>'RFM-Pivot'!S1214</f>
        <v>C01911</v>
      </c>
      <c r="K1228" s="67">
        <f>'RFM-Pivot'!T1214</f>
        <v>3.6666666666666665</v>
      </c>
      <c r="L1228" s="68">
        <f>'RFM-Pivot'!U1214</f>
        <v>3.6666666666666665</v>
      </c>
      <c r="M1228" s="64" t="str">
        <f>'RFM-Pivot'!V1214</f>
        <v>Loyal or Potential Loyalists</v>
      </c>
    </row>
    <row r="1229" spans="10:13" x14ac:dyDescent="0.25">
      <c r="J1229" s="66" t="str">
        <f>'RFM-Pivot'!S1215</f>
        <v>C01913</v>
      </c>
      <c r="K1229" s="67">
        <f>'RFM-Pivot'!T1215</f>
        <v>4</v>
      </c>
      <c r="L1229" s="68">
        <f>'RFM-Pivot'!U1215</f>
        <v>4</v>
      </c>
      <c r="M1229" s="64" t="str">
        <f>'RFM-Pivot'!V1215</f>
        <v>Loyal or Potential Loyalists</v>
      </c>
    </row>
    <row r="1230" spans="10:13" x14ac:dyDescent="0.25">
      <c r="J1230" s="66" t="str">
        <f>'RFM-Pivot'!S1216</f>
        <v>C01915</v>
      </c>
      <c r="K1230" s="67">
        <f>'RFM-Pivot'!T1216</f>
        <v>4</v>
      </c>
      <c r="L1230" s="68">
        <f>'RFM-Pivot'!U1216</f>
        <v>4</v>
      </c>
      <c r="M1230" s="64" t="str">
        <f>'RFM-Pivot'!V1216</f>
        <v>Loyal or Potential Loyalists</v>
      </c>
    </row>
    <row r="1231" spans="10:13" x14ac:dyDescent="0.25">
      <c r="J1231" s="66" t="str">
        <f>'RFM-Pivot'!S1217</f>
        <v>C01916</v>
      </c>
      <c r="K1231" s="67">
        <f>'RFM-Pivot'!T1217</f>
        <v>3.6666666666666665</v>
      </c>
      <c r="L1231" s="68">
        <f>'RFM-Pivot'!U1217</f>
        <v>3.6666666666666665</v>
      </c>
      <c r="M1231" s="64" t="str">
        <f>'RFM-Pivot'!V1217</f>
        <v>Loyal or Potential Loyalists</v>
      </c>
    </row>
    <row r="1232" spans="10:13" x14ac:dyDescent="0.25">
      <c r="J1232" s="66" t="str">
        <f>'RFM-Pivot'!S1218</f>
        <v>C01917</v>
      </c>
      <c r="K1232" s="67">
        <f>'RFM-Pivot'!T1218</f>
        <v>2</v>
      </c>
      <c r="L1232" s="68">
        <f>'RFM-Pivot'!U1218</f>
        <v>2</v>
      </c>
      <c r="M1232" s="64" t="str">
        <f>'RFM-Pivot'!V1218</f>
        <v>Lost Customers</v>
      </c>
    </row>
    <row r="1233" spans="10:13" x14ac:dyDescent="0.25">
      <c r="J1233" s="66" t="str">
        <f>'RFM-Pivot'!S1219</f>
        <v>C01919</v>
      </c>
      <c r="K1233" s="67">
        <f>'RFM-Pivot'!T1219</f>
        <v>5</v>
      </c>
      <c r="L1233" s="68">
        <f>'RFM-Pivot'!U1219</f>
        <v>5</v>
      </c>
      <c r="M1233" s="64" t="str">
        <f>'RFM-Pivot'!V1219</f>
        <v>Champions</v>
      </c>
    </row>
    <row r="1234" spans="10:13" x14ac:dyDescent="0.25">
      <c r="J1234" s="66" t="str">
        <f>'RFM-Pivot'!S1220</f>
        <v>C01920</v>
      </c>
      <c r="K1234" s="67">
        <f>'RFM-Pivot'!T1220</f>
        <v>4.666666666666667</v>
      </c>
      <c r="L1234" s="68">
        <f>'RFM-Pivot'!U1220</f>
        <v>4.666666666666667</v>
      </c>
      <c r="M1234" s="64" t="str">
        <f>'RFM-Pivot'!V1220</f>
        <v>Champions</v>
      </c>
    </row>
    <row r="1235" spans="10:13" x14ac:dyDescent="0.25">
      <c r="J1235" s="66" t="str">
        <f>'RFM-Pivot'!S1221</f>
        <v>C01921</v>
      </c>
      <c r="K1235" s="67">
        <f>'RFM-Pivot'!T1221</f>
        <v>3.3333333333333335</v>
      </c>
      <c r="L1235" s="68">
        <f>'RFM-Pivot'!U1221</f>
        <v>3.3333333333333335</v>
      </c>
      <c r="M1235" s="64" t="str">
        <f>'RFM-Pivot'!V1221</f>
        <v>Loyal or Potential Loyalists</v>
      </c>
    </row>
    <row r="1236" spans="10:13" x14ac:dyDescent="0.25">
      <c r="J1236" s="66" t="str">
        <f>'RFM-Pivot'!S1222</f>
        <v>C01922</v>
      </c>
      <c r="K1236" s="67">
        <f>'RFM-Pivot'!T1222</f>
        <v>3</v>
      </c>
      <c r="L1236" s="68">
        <f>'RFM-Pivot'!U1222</f>
        <v>3</v>
      </c>
      <c r="M1236" s="64" t="str">
        <f>'RFM-Pivot'!V1222</f>
        <v>At Risk Customers</v>
      </c>
    </row>
    <row r="1237" spans="10:13" x14ac:dyDescent="0.25">
      <c r="J1237" s="66" t="str">
        <f>'RFM-Pivot'!S1223</f>
        <v>C01923</v>
      </c>
      <c r="K1237" s="67">
        <f>'RFM-Pivot'!T1223</f>
        <v>2.3333333333333335</v>
      </c>
      <c r="L1237" s="68">
        <f>'RFM-Pivot'!U1223</f>
        <v>2.3333333333333335</v>
      </c>
      <c r="M1237" s="64" t="str">
        <f>'RFM-Pivot'!V1223</f>
        <v>At Risk Customers</v>
      </c>
    </row>
    <row r="1238" spans="10:13" x14ac:dyDescent="0.25">
      <c r="J1238" s="66" t="str">
        <f>'RFM-Pivot'!S1224</f>
        <v>C01924</v>
      </c>
      <c r="K1238" s="67">
        <f>'RFM-Pivot'!T1224</f>
        <v>3</v>
      </c>
      <c r="L1238" s="68">
        <f>'RFM-Pivot'!U1224</f>
        <v>3</v>
      </c>
      <c r="M1238" s="64" t="str">
        <f>'RFM-Pivot'!V1224</f>
        <v>At Risk Customers</v>
      </c>
    </row>
    <row r="1239" spans="10:13" x14ac:dyDescent="0.25">
      <c r="J1239" s="66" t="str">
        <f>'RFM-Pivot'!S1225</f>
        <v>C01926</v>
      </c>
      <c r="K1239" s="67">
        <f>'RFM-Pivot'!T1225</f>
        <v>3.3333333333333335</v>
      </c>
      <c r="L1239" s="68">
        <f>'RFM-Pivot'!U1225</f>
        <v>3.3333333333333335</v>
      </c>
      <c r="M1239" s="64" t="str">
        <f>'RFM-Pivot'!V1225</f>
        <v>Loyal or Potential Loyalists</v>
      </c>
    </row>
    <row r="1240" spans="10:13" x14ac:dyDescent="0.25">
      <c r="J1240" s="66" t="str">
        <f>'RFM-Pivot'!S1226</f>
        <v>C01928</v>
      </c>
      <c r="K1240" s="67">
        <f>'RFM-Pivot'!T1226</f>
        <v>1.6666666666666667</v>
      </c>
      <c r="L1240" s="68">
        <f>'RFM-Pivot'!U1226</f>
        <v>1.6666666666666667</v>
      </c>
      <c r="M1240" s="64" t="str">
        <f>'RFM-Pivot'!V1226</f>
        <v>Lost Customers</v>
      </c>
    </row>
    <row r="1241" spans="10:13" x14ac:dyDescent="0.25">
      <c r="J1241" s="66" t="str">
        <f>'RFM-Pivot'!S1227</f>
        <v>C01930</v>
      </c>
      <c r="K1241" s="67">
        <f>'RFM-Pivot'!T1227</f>
        <v>2.3333333333333335</v>
      </c>
      <c r="L1241" s="68">
        <f>'RFM-Pivot'!U1227</f>
        <v>2.3333333333333335</v>
      </c>
      <c r="M1241" s="64" t="str">
        <f>'RFM-Pivot'!V1227</f>
        <v>At Risk Customers</v>
      </c>
    </row>
    <row r="1242" spans="10:13" x14ac:dyDescent="0.25">
      <c r="J1242" s="66" t="str">
        <f>'RFM-Pivot'!S1228</f>
        <v>C01932</v>
      </c>
      <c r="K1242" s="67">
        <f>'RFM-Pivot'!T1228</f>
        <v>2</v>
      </c>
      <c r="L1242" s="68">
        <f>'RFM-Pivot'!U1228</f>
        <v>2</v>
      </c>
      <c r="M1242" s="64" t="str">
        <f>'RFM-Pivot'!V1228</f>
        <v>Lost Customers</v>
      </c>
    </row>
    <row r="1243" spans="10:13" x14ac:dyDescent="0.25">
      <c r="J1243" s="66" t="str">
        <f>'RFM-Pivot'!S1229</f>
        <v>C01933</v>
      </c>
      <c r="K1243" s="67">
        <f>'RFM-Pivot'!T1229</f>
        <v>1.6666666666666667</v>
      </c>
      <c r="L1243" s="68">
        <f>'RFM-Pivot'!U1229</f>
        <v>1.6666666666666667</v>
      </c>
      <c r="M1243" s="64" t="str">
        <f>'RFM-Pivot'!V1229</f>
        <v>Lost Customers</v>
      </c>
    </row>
    <row r="1244" spans="10:13" x14ac:dyDescent="0.25">
      <c r="J1244" s="66" t="str">
        <f>'RFM-Pivot'!S1230</f>
        <v>C01934</v>
      </c>
      <c r="K1244" s="67">
        <f>'RFM-Pivot'!T1230</f>
        <v>2.3333333333333335</v>
      </c>
      <c r="L1244" s="68">
        <f>'RFM-Pivot'!U1230</f>
        <v>2.3333333333333335</v>
      </c>
      <c r="M1244" s="64" t="str">
        <f>'RFM-Pivot'!V1230</f>
        <v>At Risk Customers</v>
      </c>
    </row>
    <row r="1245" spans="10:13" x14ac:dyDescent="0.25">
      <c r="J1245" s="66" t="str">
        <f>'RFM-Pivot'!S1231</f>
        <v>C01935</v>
      </c>
      <c r="K1245" s="67">
        <f>'RFM-Pivot'!T1231</f>
        <v>2</v>
      </c>
      <c r="L1245" s="68">
        <f>'RFM-Pivot'!U1231</f>
        <v>2</v>
      </c>
      <c r="M1245" s="64" t="str">
        <f>'RFM-Pivot'!V1231</f>
        <v>Lost Customers</v>
      </c>
    </row>
    <row r="1246" spans="10:13" x14ac:dyDescent="0.25">
      <c r="J1246" s="66" t="str">
        <f>'RFM-Pivot'!S1232</f>
        <v>C01937</v>
      </c>
      <c r="K1246" s="67">
        <f>'RFM-Pivot'!T1232</f>
        <v>5</v>
      </c>
      <c r="L1246" s="68">
        <f>'RFM-Pivot'!U1232</f>
        <v>5</v>
      </c>
      <c r="M1246" s="64" t="str">
        <f>'RFM-Pivot'!V1232</f>
        <v>Champions</v>
      </c>
    </row>
    <row r="1247" spans="10:13" x14ac:dyDescent="0.25">
      <c r="J1247" s="66" t="str">
        <f>'RFM-Pivot'!S1233</f>
        <v>C01938</v>
      </c>
      <c r="K1247" s="67">
        <f>'RFM-Pivot'!T1233</f>
        <v>4.333333333333333</v>
      </c>
      <c r="L1247" s="68">
        <f>'RFM-Pivot'!U1233</f>
        <v>4.333333333333333</v>
      </c>
      <c r="M1247" s="64" t="str">
        <f>'RFM-Pivot'!V1233</f>
        <v>Champions</v>
      </c>
    </row>
    <row r="1248" spans="10:13" x14ac:dyDescent="0.25">
      <c r="J1248" s="66" t="str">
        <f>'RFM-Pivot'!S1234</f>
        <v>C01940</v>
      </c>
      <c r="K1248" s="67">
        <f>'RFM-Pivot'!T1234</f>
        <v>4</v>
      </c>
      <c r="L1248" s="68">
        <f>'RFM-Pivot'!U1234</f>
        <v>4</v>
      </c>
      <c r="M1248" s="64" t="str">
        <f>'RFM-Pivot'!V1234</f>
        <v>Loyal or Potential Loyalists</v>
      </c>
    </row>
    <row r="1249" spans="10:13" x14ac:dyDescent="0.25">
      <c r="J1249" s="66" t="str">
        <f>'RFM-Pivot'!S1235</f>
        <v>C01941</v>
      </c>
      <c r="K1249" s="67">
        <f>'RFM-Pivot'!T1235</f>
        <v>2.3333333333333335</v>
      </c>
      <c r="L1249" s="68">
        <f>'RFM-Pivot'!U1235</f>
        <v>2.3333333333333335</v>
      </c>
      <c r="M1249" s="64" t="str">
        <f>'RFM-Pivot'!V1235</f>
        <v>At Risk Customers</v>
      </c>
    </row>
    <row r="1250" spans="10:13" x14ac:dyDescent="0.25">
      <c r="J1250" s="66" t="str">
        <f>'RFM-Pivot'!S1236</f>
        <v>C01944</v>
      </c>
      <c r="K1250" s="67">
        <f>'RFM-Pivot'!T1236</f>
        <v>2.3333333333333335</v>
      </c>
      <c r="L1250" s="68">
        <f>'RFM-Pivot'!U1236</f>
        <v>2.3333333333333335</v>
      </c>
      <c r="M1250" s="64" t="str">
        <f>'RFM-Pivot'!V1236</f>
        <v>At Risk Customers</v>
      </c>
    </row>
    <row r="1251" spans="10:13" x14ac:dyDescent="0.25">
      <c r="J1251" s="66" t="str">
        <f>'RFM-Pivot'!S1237</f>
        <v>C01946</v>
      </c>
      <c r="K1251" s="67">
        <f>'RFM-Pivot'!T1237</f>
        <v>3</v>
      </c>
      <c r="L1251" s="68">
        <f>'RFM-Pivot'!U1237</f>
        <v>3</v>
      </c>
      <c r="M1251" s="64" t="str">
        <f>'RFM-Pivot'!V1237</f>
        <v>At Risk Customers</v>
      </c>
    </row>
    <row r="1252" spans="10:13" x14ac:dyDescent="0.25">
      <c r="J1252" s="66" t="str">
        <f>'RFM-Pivot'!S1238</f>
        <v>C01947</v>
      </c>
      <c r="K1252" s="67">
        <f>'RFM-Pivot'!T1238</f>
        <v>2.3333333333333335</v>
      </c>
      <c r="L1252" s="68">
        <f>'RFM-Pivot'!U1238</f>
        <v>2.3333333333333335</v>
      </c>
      <c r="M1252" s="64" t="str">
        <f>'RFM-Pivot'!V1238</f>
        <v>At Risk Customers</v>
      </c>
    </row>
    <row r="1253" spans="10:13" x14ac:dyDescent="0.25">
      <c r="J1253" s="66" t="str">
        <f>'RFM-Pivot'!S1239</f>
        <v>C01948</v>
      </c>
      <c r="K1253" s="67">
        <f>'RFM-Pivot'!T1239</f>
        <v>2.3333333333333335</v>
      </c>
      <c r="L1253" s="68">
        <f>'RFM-Pivot'!U1239</f>
        <v>2.3333333333333335</v>
      </c>
      <c r="M1253" s="64" t="str">
        <f>'RFM-Pivot'!V1239</f>
        <v>At Risk Customers</v>
      </c>
    </row>
    <row r="1254" spans="10:13" x14ac:dyDescent="0.25">
      <c r="J1254" s="66" t="str">
        <f>'RFM-Pivot'!S1240</f>
        <v>C01949</v>
      </c>
      <c r="K1254" s="67">
        <f>'RFM-Pivot'!T1240</f>
        <v>2</v>
      </c>
      <c r="L1254" s="68">
        <f>'RFM-Pivot'!U1240</f>
        <v>2</v>
      </c>
      <c r="M1254" s="64" t="str">
        <f>'RFM-Pivot'!V1240</f>
        <v>Lost Customers</v>
      </c>
    </row>
    <row r="1255" spans="10:13" x14ac:dyDescent="0.25">
      <c r="J1255" s="66" t="str">
        <f>'RFM-Pivot'!S1241</f>
        <v>C01950</v>
      </c>
      <c r="K1255" s="67">
        <f>'RFM-Pivot'!T1241</f>
        <v>3</v>
      </c>
      <c r="L1255" s="68">
        <f>'RFM-Pivot'!U1241</f>
        <v>3</v>
      </c>
      <c r="M1255" s="64" t="str">
        <f>'RFM-Pivot'!V1241</f>
        <v>At Risk Customers</v>
      </c>
    </row>
    <row r="1256" spans="10:13" x14ac:dyDescent="0.25">
      <c r="J1256" s="66" t="str">
        <f>'RFM-Pivot'!S1242</f>
        <v>C01952</v>
      </c>
      <c r="K1256" s="67">
        <f>'RFM-Pivot'!T1242</f>
        <v>2.3333333333333335</v>
      </c>
      <c r="L1256" s="68">
        <f>'RFM-Pivot'!U1242</f>
        <v>2.3333333333333335</v>
      </c>
      <c r="M1256" s="64" t="str">
        <f>'RFM-Pivot'!V1242</f>
        <v>At Risk Customers</v>
      </c>
    </row>
    <row r="1257" spans="10:13" x14ac:dyDescent="0.25">
      <c r="J1257" s="66" t="str">
        <f>'RFM-Pivot'!S1243</f>
        <v>C01956</v>
      </c>
      <c r="K1257" s="67">
        <f>'RFM-Pivot'!T1243</f>
        <v>2.3333333333333335</v>
      </c>
      <c r="L1257" s="68">
        <f>'RFM-Pivot'!U1243</f>
        <v>2.3333333333333335</v>
      </c>
      <c r="M1257" s="64" t="str">
        <f>'RFM-Pivot'!V1243</f>
        <v>At Risk Customers</v>
      </c>
    </row>
    <row r="1258" spans="10:13" x14ac:dyDescent="0.25">
      <c r="J1258" s="66" t="str">
        <f>'RFM-Pivot'!S1244</f>
        <v>C01957</v>
      </c>
      <c r="K1258" s="67">
        <f>'RFM-Pivot'!T1244</f>
        <v>4</v>
      </c>
      <c r="L1258" s="68">
        <f>'RFM-Pivot'!U1244</f>
        <v>4</v>
      </c>
      <c r="M1258" s="64" t="str">
        <f>'RFM-Pivot'!V1244</f>
        <v>Loyal or Potential Loyalists</v>
      </c>
    </row>
    <row r="1259" spans="10:13" x14ac:dyDescent="0.25">
      <c r="J1259" s="66" t="str">
        <f>'RFM-Pivot'!S1245</f>
        <v>C01959</v>
      </c>
      <c r="K1259" s="67">
        <f>'RFM-Pivot'!T1245</f>
        <v>5</v>
      </c>
      <c r="L1259" s="68">
        <f>'RFM-Pivot'!U1245</f>
        <v>5</v>
      </c>
      <c r="M1259" s="64" t="str">
        <f>'RFM-Pivot'!V1245</f>
        <v>Champions</v>
      </c>
    </row>
    <row r="1260" spans="10:13" x14ac:dyDescent="0.25">
      <c r="J1260" s="66" t="str">
        <f>'RFM-Pivot'!S1246</f>
        <v>C01961</v>
      </c>
      <c r="K1260" s="67">
        <f>'RFM-Pivot'!T1246</f>
        <v>4</v>
      </c>
      <c r="L1260" s="68">
        <f>'RFM-Pivot'!U1246</f>
        <v>4</v>
      </c>
      <c r="M1260" s="64" t="str">
        <f>'RFM-Pivot'!V1246</f>
        <v>Loyal or Potential Loyalists</v>
      </c>
    </row>
    <row r="1261" spans="10:13" x14ac:dyDescent="0.25">
      <c r="J1261" s="66" t="str">
        <f>'RFM-Pivot'!S1247</f>
        <v>C01965</v>
      </c>
      <c r="K1261" s="67">
        <f>'RFM-Pivot'!T1247</f>
        <v>3.3333333333333335</v>
      </c>
      <c r="L1261" s="68">
        <f>'RFM-Pivot'!U1247</f>
        <v>3.3333333333333335</v>
      </c>
      <c r="M1261" s="64" t="str">
        <f>'RFM-Pivot'!V1247</f>
        <v>Loyal or Potential Loyalists</v>
      </c>
    </row>
    <row r="1262" spans="10:13" x14ac:dyDescent="0.25">
      <c r="J1262" s="66" t="str">
        <f>'RFM-Pivot'!S1248</f>
        <v>C01967</v>
      </c>
      <c r="K1262" s="67">
        <f>'RFM-Pivot'!T1248</f>
        <v>3.6666666666666665</v>
      </c>
      <c r="L1262" s="68">
        <f>'RFM-Pivot'!U1248</f>
        <v>3.6666666666666665</v>
      </c>
      <c r="M1262" s="64" t="str">
        <f>'RFM-Pivot'!V1248</f>
        <v>Loyal or Potential Loyalists</v>
      </c>
    </row>
    <row r="1263" spans="10:13" x14ac:dyDescent="0.25">
      <c r="J1263" s="66" t="str">
        <f>'RFM-Pivot'!S1249</f>
        <v>C01971</v>
      </c>
      <c r="K1263" s="67">
        <f>'RFM-Pivot'!T1249</f>
        <v>4</v>
      </c>
      <c r="L1263" s="68">
        <f>'RFM-Pivot'!U1249</f>
        <v>4</v>
      </c>
      <c r="M1263" s="64" t="str">
        <f>'RFM-Pivot'!V1249</f>
        <v>Loyal or Potential Loyalists</v>
      </c>
    </row>
    <row r="1264" spans="10:13" x14ac:dyDescent="0.25">
      <c r="J1264" s="66" t="str">
        <f>'RFM-Pivot'!S1250</f>
        <v>C01972</v>
      </c>
      <c r="K1264" s="67">
        <f>'RFM-Pivot'!T1250</f>
        <v>5</v>
      </c>
      <c r="L1264" s="68">
        <f>'RFM-Pivot'!U1250</f>
        <v>5</v>
      </c>
      <c r="M1264" s="64" t="str">
        <f>'RFM-Pivot'!V1250</f>
        <v>Champions</v>
      </c>
    </row>
    <row r="1265" spans="10:13" x14ac:dyDescent="0.25">
      <c r="J1265" s="66" t="str">
        <f>'RFM-Pivot'!S1251</f>
        <v>C01973</v>
      </c>
      <c r="K1265" s="67">
        <f>'RFM-Pivot'!T1251</f>
        <v>4.333333333333333</v>
      </c>
      <c r="L1265" s="68">
        <f>'RFM-Pivot'!U1251</f>
        <v>4.333333333333333</v>
      </c>
      <c r="M1265" s="64" t="str">
        <f>'RFM-Pivot'!V1251</f>
        <v>Champions</v>
      </c>
    </row>
    <row r="1266" spans="10:13" x14ac:dyDescent="0.25">
      <c r="J1266" s="66" t="str">
        <f>'RFM-Pivot'!S1252</f>
        <v>C01976</v>
      </c>
      <c r="K1266" s="67">
        <f>'RFM-Pivot'!T1252</f>
        <v>1.6666666666666667</v>
      </c>
      <c r="L1266" s="68">
        <f>'RFM-Pivot'!U1252</f>
        <v>1.6666666666666667</v>
      </c>
      <c r="M1266" s="64" t="str">
        <f>'RFM-Pivot'!V1252</f>
        <v>Lost Customers</v>
      </c>
    </row>
    <row r="1267" spans="10:13" x14ac:dyDescent="0.25">
      <c r="J1267" s="66" t="str">
        <f>'RFM-Pivot'!S1253</f>
        <v>C01977</v>
      </c>
      <c r="K1267" s="67">
        <f>'RFM-Pivot'!T1253</f>
        <v>3.6666666666666665</v>
      </c>
      <c r="L1267" s="68">
        <f>'RFM-Pivot'!U1253</f>
        <v>3.6666666666666665</v>
      </c>
      <c r="M1267" s="64" t="str">
        <f>'RFM-Pivot'!V1253</f>
        <v>Loyal or Potential Loyalists</v>
      </c>
    </row>
    <row r="1268" spans="10:13" x14ac:dyDescent="0.25">
      <c r="J1268" s="66" t="str">
        <f>'RFM-Pivot'!S1254</f>
        <v>C01980</v>
      </c>
      <c r="K1268" s="67">
        <f>'RFM-Pivot'!T1254</f>
        <v>2</v>
      </c>
      <c r="L1268" s="68">
        <f>'RFM-Pivot'!U1254</f>
        <v>2</v>
      </c>
      <c r="M1268" s="64" t="str">
        <f>'RFM-Pivot'!V1254</f>
        <v>Lost Customers</v>
      </c>
    </row>
    <row r="1269" spans="10:13" x14ac:dyDescent="0.25">
      <c r="J1269" s="66" t="str">
        <f>'RFM-Pivot'!S1255</f>
        <v>C01981</v>
      </c>
      <c r="K1269" s="67">
        <f>'RFM-Pivot'!T1255</f>
        <v>2.3333333333333335</v>
      </c>
      <c r="L1269" s="68">
        <f>'RFM-Pivot'!U1255</f>
        <v>2.3333333333333335</v>
      </c>
      <c r="M1269" s="64" t="str">
        <f>'RFM-Pivot'!V1255</f>
        <v>At Risk Customers</v>
      </c>
    </row>
    <row r="1270" spans="10:13" x14ac:dyDescent="0.25">
      <c r="J1270" s="66" t="str">
        <f>'RFM-Pivot'!S1256</f>
        <v>C01982</v>
      </c>
      <c r="K1270" s="67">
        <f>'RFM-Pivot'!T1256</f>
        <v>2</v>
      </c>
      <c r="L1270" s="68">
        <f>'RFM-Pivot'!U1256</f>
        <v>2</v>
      </c>
      <c r="M1270" s="64" t="str">
        <f>'RFM-Pivot'!V1256</f>
        <v>Lost Customers</v>
      </c>
    </row>
    <row r="1271" spans="10:13" x14ac:dyDescent="0.25">
      <c r="J1271" s="66" t="str">
        <f>'RFM-Pivot'!S1257</f>
        <v>C01986</v>
      </c>
      <c r="K1271" s="67">
        <f>'RFM-Pivot'!T1257</f>
        <v>2.3333333333333335</v>
      </c>
      <c r="L1271" s="68">
        <f>'RFM-Pivot'!U1257</f>
        <v>2.3333333333333335</v>
      </c>
      <c r="M1271" s="64" t="str">
        <f>'RFM-Pivot'!V1257</f>
        <v>At Risk Customers</v>
      </c>
    </row>
    <row r="1272" spans="10:13" x14ac:dyDescent="0.25">
      <c r="J1272" s="66" t="str">
        <f>'RFM-Pivot'!S1258</f>
        <v>C01987</v>
      </c>
      <c r="K1272" s="67">
        <f>'RFM-Pivot'!T1258</f>
        <v>1.6666666666666667</v>
      </c>
      <c r="L1272" s="68">
        <f>'RFM-Pivot'!U1258</f>
        <v>1.6666666666666667</v>
      </c>
      <c r="M1272" s="64" t="str">
        <f>'RFM-Pivot'!V1258</f>
        <v>Lost Customers</v>
      </c>
    </row>
    <row r="1273" spans="10:13" x14ac:dyDescent="0.25">
      <c r="J1273" s="66" t="str">
        <f>'RFM-Pivot'!S1259</f>
        <v>C01988</v>
      </c>
      <c r="K1273" s="67">
        <f>'RFM-Pivot'!T1259</f>
        <v>1.6666666666666667</v>
      </c>
      <c r="L1273" s="68">
        <f>'RFM-Pivot'!U1259</f>
        <v>1.6666666666666667</v>
      </c>
      <c r="M1273" s="64" t="str">
        <f>'RFM-Pivot'!V1259</f>
        <v>Lost Customers</v>
      </c>
    </row>
    <row r="1274" spans="10:13" x14ac:dyDescent="0.25">
      <c r="J1274" s="66" t="str">
        <f>'RFM-Pivot'!S1260</f>
        <v>C01989</v>
      </c>
      <c r="K1274" s="67">
        <f>'RFM-Pivot'!T1260</f>
        <v>4.666666666666667</v>
      </c>
      <c r="L1274" s="68">
        <f>'RFM-Pivot'!U1260</f>
        <v>4.666666666666667</v>
      </c>
      <c r="M1274" s="64" t="str">
        <f>'RFM-Pivot'!V1260</f>
        <v>Champions</v>
      </c>
    </row>
    <row r="1275" spans="10:13" x14ac:dyDescent="0.25">
      <c r="J1275" s="66" t="str">
        <f>'RFM-Pivot'!S1261</f>
        <v>C01990</v>
      </c>
      <c r="K1275" s="67">
        <f>'RFM-Pivot'!T1261</f>
        <v>4.333333333333333</v>
      </c>
      <c r="L1275" s="68">
        <f>'RFM-Pivot'!U1261</f>
        <v>4.333333333333333</v>
      </c>
      <c r="M1275" s="64" t="str">
        <f>'RFM-Pivot'!V1261</f>
        <v>Champions</v>
      </c>
    </row>
    <row r="1276" spans="10:13" x14ac:dyDescent="0.25">
      <c r="J1276" s="66" t="str">
        <f>'RFM-Pivot'!S1262</f>
        <v>C01991</v>
      </c>
      <c r="K1276" s="67">
        <f>'RFM-Pivot'!T1262</f>
        <v>2</v>
      </c>
      <c r="L1276" s="68">
        <f>'RFM-Pivot'!U1262</f>
        <v>2</v>
      </c>
      <c r="M1276" s="64" t="str">
        <f>'RFM-Pivot'!V1262</f>
        <v>Lost Customers</v>
      </c>
    </row>
    <row r="1277" spans="10:13" x14ac:dyDescent="0.25">
      <c r="J1277" s="66" t="str">
        <f>'RFM-Pivot'!S1263</f>
        <v>C01995</v>
      </c>
      <c r="K1277" s="67">
        <f>'RFM-Pivot'!T1263</f>
        <v>2.3333333333333335</v>
      </c>
      <c r="L1277" s="68">
        <f>'RFM-Pivot'!U1263</f>
        <v>2.3333333333333335</v>
      </c>
      <c r="M1277" s="64" t="str">
        <f>'RFM-Pivot'!V1263</f>
        <v>At Risk Customers</v>
      </c>
    </row>
    <row r="1278" spans="10:13" x14ac:dyDescent="0.25">
      <c r="J1278" s="66" t="str">
        <f>'RFM-Pivot'!S1264</f>
        <v>C01998</v>
      </c>
      <c r="K1278" s="67">
        <f>'RFM-Pivot'!T1264</f>
        <v>2.6666666666666665</v>
      </c>
      <c r="L1278" s="68">
        <f>'RFM-Pivot'!U1264</f>
        <v>2.6666666666666665</v>
      </c>
      <c r="M1278" s="64" t="str">
        <f>'RFM-Pivot'!V1264</f>
        <v>At Risk Customers</v>
      </c>
    </row>
    <row r="1279" spans="10:13" x14ac:dyDescent="0.25">
      <c r="J1279" s="66" t="str">
        <f>'RFM-Pivot'!S1265</f>
        <v>C01999</v>
      </c>
      <c r="K1279" s="67">
        <f>'RFM-Pivot'!T1265</f>
        <v>3.3333333333333335</v>
      </c>
      <c r="L1279" s="68">
        <f>'RFM-Pivot'!U1265</f>
        <v>3.3333333333333335</v>
      </c>
      <c r="M1279" s="64" t="str">
        <f>'RFM-Pivot'!V1265</f>
        <v>Loyal or Potential Loyalists</v>
      </c>
    </row>
    <row r="1280" spans="10:13" x14ac:dyDescent="0.25">
      <c r="J1280" s="66" t="str">
        <f>'RFM-Pivot'!S1266</f>
        <v>C02000</v>
      </c>
      <c r="K1280" s="67">
        <f>'RFM-Pivot'!T1266</f>
        <v>3.6666666666666665</v>
      </c>
      <c r="L1280" s="68">
        <f>'RFM-Pivot'!U1266</f>
        <v>3.6666666666666665</v>
      </c>
      <c r="M1280" s="64" t="str">
        <f>'RFM-Pivot'!V1266</f>
        <v>Loyal or Potential Loyalists</v>
      </c>
    </row>
    <row r="1281" spans="10:13" x14ac:dyDescent="0.25">
      <c r="J1281" s="66" t="str">
        <f>'RFM-Pivot'!S1267</f>
        <v>C02001</v>
      </c>
      <c r="K1281" s="67">
        <f>'RFM-Pivot'!T1267</f>
        <v>3</v>
      </c>
      <c r="L1281" s="68">
        <f>'RFM-Pivot'!U1267</f>
        <v>3</v>
      </c>
      <c r="M1281" s="64" t="str">
        <f>'RFM-Pivot'!V1267</f>
        <v>At Risk Customers</v>
      </c>
    </row>
    <row r="1282" spans="10:13" x14ac:dyDescent="0.25">
      <c r="J1282" s="66" t="str">
        <f>'RFM-Pivot'!S1268</f>
        <v>C02003</v>
      </c>
      <c r="K1282" s="67">
        <f>'RFM-Pivot'!T1268</f>
        <v>3.3333333333333335</v>
      </c>
      <c r="L1282" s="68">
        <f>'RFM-Pivot'!U1268</f>
        <v>3.3333333333333335</v>
      </c>
      <c r="M1282" s="64" t="str">
        <f>'RFM-Pivot'!V1268</f>
        <v>Loyal or Potential Loyalists</v>
      </c>
    </row>
    <row r="1283" spans="10:13" x14ac:dyDescent="0.25">
      <c r="J1283" s="66" t="str">
        <f>'RFM-Pivot'!S1269</f>
        <v>C02006</v>
      </c>
      <c r="K1283" s="67">
        <f>'RFM-Pivot'!T1269</f>
        <v>2.6666666666666665</v>
      </c>
      <c r="L1283" s="68">
        <f>'RFM-Pivot'!U1269</f>
        <v>2.6666666666666665</v>
      </c>
      <c r="M1283" s="64" t="str">
        <f>'RFM-Pivot'!V1269</f>
        <v>At Risk Customers</v>
      </c>
    </row>
    <row r="1284" spans="10:13" x14ac:dyDescent="0.25">
      <c r="J1284" s="66" t="str">
        <f>'RFM-Pivot'!S1270</f>
        <v>C02007</v>
      </c>
      <c r="K1284" s="67">
        <f>'RFM-Pivot'!T1270</f>
        <v>4.666666666666667</v>
      </c>
      <c r="L1284" s="68">
        <f>'RFM-Pivot'!U1270</f>
        <v>4.666666666666667</v>
      </c>
      <c r="M1284" s="64" t="str">
        <f>'RFM-Pivot'!V1270</f>
        <v>Champions</v>
      </c>
    </row>
    <row r="1285" spans="10:13" x14ac:dyDescent="0.25">
      <c r="J1285" s="66" t="str">
        <f>'RFM-Pivot'!S1271</f>
        <v>C02008</v>
      </c>
      <c r="K1285" s="67">
        <f>'RFM-Pivot'!T1271</f>
        <v>4</v>
      </c>
      <c r="L1285" s="68">
        <f>'RFM-Pivot'!U1271</f>
        <v>4</v>
      </c>
      <c r="M1285" s="64" t="str">
        <f>'RFM-Pivot'!V1271</f>
        <v>Loyal or Potential Loyalists</v>
      </c>
    </row>
    <row r="1286" spans="10:13" x14ac:dyDescent="0.25">
      <c r="J1286" s="66" t="str">
        <f>'RFM-Pivot'!S1272</f>
        <v>C02009</v>
      </c>
      <c r="K1286" s="67">
        <f>'RFM-Pivot'!T1272</f>
        <v>5</v>
      </c>
      <c r="L1286" s="68">
        <f>'RFM-Pivot'!U1272</f>
        <v>5</v>
      </c>
      <c r="M1286" s="64" t="str">
        <f>'RFM-Pivot'!V1272</f>
        <v>Champions</v>
      </c>
    </row>
    <row r="1287" spans="10:13" x14ac:dyDescent="0.25">
      <c r="J1287" s="66" t="str">
        <f>'RFM-Pivot'!S1273</f>
        <v>C02010</v>
      </c>
      <c r="K1287" s="67">
        <f>'RFM-Pivot'!T1273</f>
        <v>4.333333333333333</v>
      </c>
      <c r="L1287" s="68">
        <f>'RFM-Pivot'!U1273</f>
        <v>4.333333333333333</v>
      </c>
      <c r="M1287" s="64" t="str">
        <f>'RFM-Pivot'!V1273</f>
        <v>Champions</v>
      </c>
    </row>
    <row r="1288" spans="10:13" x14ac:dyDescent="0.25">
      <c r="J1288" s="66" t="str">
        <f>'RFM-Pivot'!S1274</f>
        <v>C02012</v>
      </c>
      <c r="K1288" s="67">
        <f>'RFM-Pivot'!T1274</f>
        <v>1.6666666666666667</v>
      </c>
      <c r="L1288" s="68">
        <f>'RFM-Pivot'!U1274</f>
        <v>1.6666666666666667</v>
      </c>
      <c r="M1288" s="64" t="str">
        <f>'RFM-Pivot'!V1274</f>
        <v>Lost Customers</v>
      </c>
    </row>
    <row r="1289" spans="10:13" x14ac:dyDescent="0.25">
      <c r="J1289" s="66" t="str">
        <f>'RFM-Pivot'!S1275</f>
        <v>C02015</v>
      </c>
      <c r="K1289" s="67">
        <f>'RFM-Pivot'!T1275</f>
        <v>3.3333333333333335</v>
      </c>
      <c r="L1289" s="68">
        <f>'RFM-Pivot'!U1275</f>
        <v>3.3333333333333335</v>
      </c>
      <c r="M1289" s="64" t="str">
        <f>'RFM-Pivot'!V1275</f>
        <v>Loyal or Potential Loyalists</v>
      </c>
    </row>
    <row r="1290" spans="10:13" x14ac:dyDescent="0.25">
      <c r="J1290" s="66" t="str">
        <f>'RFM-Pivot'!S1276</f>
        <v>C02016</v>
      </c>
      <c r="K1290" s="67">
        <f>'RFM-Pivot'!T1276</f>
        <v>2</v>
      </c>
      <c r="L1290" s="68">
        <f>'RFM-Pivot'!U1276</f>
        <v>2</v>
      </c>
      <c r="M1290" s="64" t="str">
        <f>'RFM-Pivot'!V1276</f>
        <v>Lost Customers</v>
      </c>
    </row>
    <row r="1291" spans="10:13" x14ac:dyDescent="0.25">
      <c r="J1291" s="66" t="str">
        <f>'RFM-Pivot'!S1277</f>
        <v>C02019</v>
      </c>
      <c r="K1291" s="67">
        <f>'RFM-Pivot'!T1277</f>
        <v>3</v>
      </c>
      <c r="L1291" s="68">
        <f>'RFM-Pivot'!U1277</f>
        <v>3</v>
      </c>
      <c r="M1291" s="64" t="str">
        <f>'RFM-Pivot'!V1277</f>
        <v>At Risk Customers</v>
      </c>
    </row>
    <row r="1292" spans="10:13" x14ac:dyDescent="0.25">
      <c r="J1292" s="66" t="str">
        <f>'RFM-Pivot'!S1278</f>
        <v>C02020</v>
      </c>
      <c r="K1292" s="67">
        <f>'RFM-Pivot'!T1278</f>
        <v>4.666666666666667</v>
      </c>
      <c r="L1292" s="68">
        <f>'RFM-Pivot'!U1278</f>
        <v>4.666666666666667</v>
      </c>
      <c r="M1292" s="64" t="str">
        <f>'RFM-Pivot'!V1278</f>
        <v>Champions</v>
      </c>
    </row>
    <row r="1293" spans="10:13" x14ac:dyDescent="0.25">
      <c r="J1293" s="66" t="str">
        <f>'RFM-Pivot'!S1279</f>
        <v>C02022</v>
      </c>
      <c r="K1293" s="67">
        <f>'RFM-Pivot'!T1279</f>
        <v>4.666666666666667</v>
      </c>
      <c r="L1293" s="68">
        <f>'RFM-Pivot'!U1279</f>
        <v>4.666666666666667</v>
      </c>
      <c r="M1293" s="64" t="str">
        <f>'RFM-Pivot'!V1279</f>
        <v>Champions</v>
      </c>
    </row>
    <row r="1294" spans="10:13" x14ac:dyDescent="0.25">
      <c r="J1294" s="66" t="str">
        <f>'RFM-Pivot'!S1280</f>
        <v>C02025</v>
      </c>
      <c r="K1294" s="67">
        <f>'RFM-Pivot'!T1280</f>
        <v>4</v>
      </c>
      <c r="L1294" s="68">
        <f>'RFM-Pivot'!U1280</f>
        <v>4</v>
      </c>
      <c r="M1294" s="64" t="str">
        <f>'RFM-Pivot'!V1280</f>
        <v>Loyal or Potential Loyalists</v>
      </c>
    </row>
    <row r="1295" spans="10:13" x14ac:dyDescent="0.25">
      <c r="J1295" s="66" t="str">
        <f>'RFM-Pivot'!S1281</f>
        <v>C02026</v>
      </c>
      <c r="K1295" s="67">
        <f>'RFM-Pivot'!T1281</f>
        <v>3</v>
      </c>
      <c r="L1295" s="68">
        <f>'RFM-Pivot'!U1281</f>
        <v>3</v>
      </c>
      <c r="M1295" s="64" t="str">
        <f>'RFM-Pivot'!V1281</f>
        <v>At Risk Customers</v>
      </c>
    </row>
    <row r="1296" spans="10:13" x14ac:dyDescent="0.25">
      <c r="J1296" s="66" t="str">
        <f>'RFM-Pivot'!S1282</f>
        <v>C02027</v>
      </c>
      <c r="K1296" s="67">
        <f>'RFM-Pivot'!T1282</f>
        <v>4.333333333333333</v>
      </c>
      <c r="L1296" s="68">
        <f>'RFM-Pivot'!U1282</f>
        <v>4.333333333333333</v>
      </c>
      <c r="M1296" s="64" t="str">
        <f>'RFM-Pivot'!V1282</f>
        <v>Champions</v>
      </c>
    </row>
    <row r="1297" spans="10:13" x14ac:dyDescent="0.25">
      <c r="J1297" s="66" t="str">
        <f>'RFM-Pivot'!S1283</f>
        <v>C02028</v>
      </c>
      <c r="K1297" s="67">
        <f>'RFM-Pivot'!T1283</f>
        <v>3.6666666666666665</v>
      </c>
      <c r="L1297" s="68">
        <f>'RFM-Pivot'!U1283</f>
        <v>3.6666666666666665</v>
      </c>
      <c r="M1297" s="64" t="str">
        <f>'RFM-Pivot'!V1283</f>
        <v>Loyal or Potential Loyalists</v>
      </c>
    </row>
    <row r="1298" spans="10:13" x14ac:dyDescent="0.25">
      <c r="J1298" s="66" t="str">
        <f>'RFM-Pivot'!S1284</f>
        <v>C02029</v>
      </c>
      <c r="K1298" s="67">
        <f>'RFM-Pivot'!T1284</f>
        <v>2.3333333333333335</v>
      </c>
      <c r="L1298" s="68">
        <f>'RFM-Pivot'!U1284</f>
        <v>2.3333333333333335</v>
      </c>
      <c r="M1298" s="64" t="str">
        <f>'RFM-Pivot'!V1284</f>
        <v>At Risk Customers</v>
      </c>
    </row>
    <row r="1299" spans="10:13" x14ac:dyDescent="0.25">
      <c r="J1299" s="66" t="str">
        <f>'RFM-Pivot'!S1285</f>
        <v>C02033</v>
      </c>
      <c r="K1299" s="67">
        <f>'RFM-Pivot'!T1285</f>
        <v>5</v>
      </c>
      <c r="L1299" s="68">
        <f>'RFM-Pivot'!U1285</f>
        <v>5</v>
      </c>
      <c r="M1299" s="64" t="str">
        <f>'RFM-Pivot'!V1285</f>
        <v>Champions</v>
      </c>
    </row>
    <row r="1300" spans="10:13" x14ac:dyDescent="0.25">
      <c r="J1300" s="66" t="str">
        <f>'RFM-Pivot'!S1286</f>
        <v>C02034</v>
      </c>
      <c r="K1300" s="67">
        <f>'RFM-Pivot'!T1286</f>
        <v>5</v>
      </c>
      <c r="L1300" s="68">
        <f>'RFM-Pivot'!U1286</f>
        <v>5</v>
      </c>
      <c r="M1300" s="64" t="str">
        <f>'RFM-Pivot'!V1286</f>
        <v>Champions</v>
      </c>
    </row>
    <row r="1301" spans="10:13" x14ac:dyDescent="0.25">
      <c r="J1301" s="66" t="str">
        <f>'RFM-Pivot'!S1287</f>
        <v>C02035</v>
      </c>
      <c r="K1301" s="67">
        <f>'RFM-Pivot'!T1287</f>
        <v>5</v>
      </c>
      <c r="L1301" s="68">
        <f>'RFM-Pivot'!U1287</f>
        <v>5</v>
      </c>
      <c r="M1301" s="64" t="str">
        <f>'RFM-Pivot'!V1287</f>
        <v>Champions</v>
      </c>
    </row>
    <row r="1302" spans="10:13" x14ac:dyDescent="0.25">
      <c r="J1302" s="66" t="str">
        <f>'RFM-Pivot'!S1288</f>
        <v>C02036</v>
      </c>
      <c r="K1302" s="67">
        <f>'RFM-Pivot'!T1288</f>
        <v>4</v>
      </c>
      <c r="L1302" s="68">
        <f>'RFM-Pivot'!U1288</f>
        <v>4</v>
      </c>
      <c r="M1302" s="64" t="str">
        <f>'RFM-Pivot'!V1288</f>
        <v>Loyal or Potential Loyalists</v>
      </c>
    </row>
    <row r="1303" spans="10:13" x14ac:dyDescent="0.25">
      <c r="J1303" s="66" t="str">
        <f>'RFM-Pivot'!S1289</f>
        <v>C02037</v>
      </c>
      <c r="K1303" s="67">
        <f>'RFM-Pivot'!T1289</f>
        <v>1.6666666666666667</v>
      </c>
      <c r="L1303" s="68">
        <f>'RFM-Pivot'!U1289</f>
        <v>1.6666666666666667</v>
      </c>
      <c r="M1303" s="64" t="str">
        <f>'RFM-Pivot'!V1289</f>
        <v>Lost Customers</v>
      </c>
    </row>
    <row r="1304" spans="10:13" x14ac:dyDescent="0.25">
      <c r="J1304" s="66" t="str">
        <f>'RFM-Pivot'!S1290</f>
        <v>C02039</v>
      </c>
      <c r="K1304" s="67">
        <f>'RFM-Pivot'!T1290</f>
        <v>2.3333333333333335</v>
      </c>
      <c r="L1304" s="68">
        <f>'RFM-Pivot'!U1290</f>
        <v>2.3333333333333335</v>
      </c>
      <c r="M1304" s="64" t="str">
        <f>'RFM-Pivot'!V1290</f>
        <v>At Risk Customers</v>
      </c>
    </row>
    <row r="1305" spans="10:13" x14ac:dyDescent="0.25">
      <c r="J1305" s="66" t="str">
        <f>'RFM-Pivot'!S1291</f>
        <v>C02040</v>
      </c>
      <c r="K1305" s="67">
        <f>'RFM-Pivot'!T1291</f>
        <v>3.3333333333333335</v>
      </c>
      <c r="L1305" s="68">
        <f>'RFM-Pivot'!U1291</f>
        <v>3.3333333333333335</v>
      </c>
      <c r="M1305" s="64" t="str">
        <f>'RFM-Pivot'!V1291</f>
        <v>Loyal or Potential Loyalists</v>
      </c>
    </row>
    <row r="1306" spans="10:13" x14ac:dyDescent="0.25">
      <c r="J1306" s="66" t="str">
        <f>'RFM-Pivot'!S1292</f>
        <v>C02041</v>
      </c>
      <c r="K1306" s="67">
        <f>'RFM-Pivot'!T1292</f>
        <v>1.6666666666666667</v>
      </c>
      <c r="L1306" s="68">
        <f>'RFM-Pivot'!U1292</f>
        <v>1.6666666666666667</v>
      </c>
      <c r="M1306" s="64" t="str">
        <f>'RFM-Pivot'!V1292</f>
        <v>Lost Customers</v>
      </c>
    </row>
    <row r="1307" spans="10:13" x14ac:dyDescent="0.25">
      <c r="J1307" s="66" t="str">
        <f>'RFM-Pivot'!S1293</f>
        <v>C02042</v>
      </c>
      <c r="K1307" s="67">
        <f>'RFM-Pivot'!T1293</f>
        <v>2</v>
      </c>
      <c r="L1307" s="68">
        <f>'RFM-Pivot'!U1293</f>
        <v>2</v>
      </c>
      <c r="M1307" s="64" t="str">
        <f>'RFM-Pivot'!V1293</f>
        <v>Lost Customers</v>
      </c>
    </row>
    <row r="1308" spans="10:13" x14ac:dyDescent="0.25">
      <c r="J1308" s="66" t="str">
        <f>'RFM-Pivot'!S1294</f>
        <v>C02043</v>
      </c>
      <c r="K1308" s="67">
        <f>'RFM-Pivot'!T1294</f>
        <v>2</v>
      </c>
      <c r="L1308" s="68">
        <f>'RFM-Pivot'!U1294</f>
        <v>2</v>
      </c>
      <c r="M1308" s="64" t="str">
        <f>'RFM-Pivot'!V1294</f>
        <v>Lost Customers</v>
      </c>
    </row>
    <row r="1309" spans="10:13" x14ac:dyDescent="0.25">
      <c r="J1309" s="66" t="str">
        <f>'RFM-Pivot'!S1295</f>
        <v>C02044</v>
      </c>
      <c r="K1309" s="67">
        <f>'RFM-Pivot'!T1295</f>
        <v>5</v>
      </c>
      <c r="L1309" s="68">
        <f>'RFM-Pivot'!U1295</f>
        <v>5</v>
      </c>
      <c r="M1309" s="64" t="str">
        <f>'RFM-Pivot'!V1295</f>
        <v>Champions</v>
      </c>
    </row>
    <row r="1310" spans="10:13" x14ac:dyDescent="0.25">
      <c r="J1310" s="66" t="str">
        <f>'RFM-Pivot'!S1296</f>
        <v>C02045</v>
      </c>
      <c r="K1310" s="67">
        <f>'RFM-Pivot'!T1296</f>
        <v>2.6666666666666665</v>
      </c>
      <c r="L1310" s="68">
        <f>'RFM-Pivot'!U1296</f>
        <v>2.6666666666666665</v>
      </c>
      <c r="M1310" s="64" t="str">
        <f>'RFM-Pivot'!V1296</f>
        <v>At Risk Customers</v>
      </c>
    </row>
    <row r="1311" spans="10:13" x14ac:dyDescent="0.25">
      <c r="J1311" s="66" t="str">
        <f>'RFM-Pivot'!S1297</f>
        <v>C02046</v>
      </c>
      <c r="K1311" s="67">
        <f>'RFM-Pivot'!T1297</f>
        <v>2</v>
      </c>
      <c r="L1311" s="68">
        <f>'RFM-Pivot'!U1297</f>
        <v>2</v>
      </c>
      <c r="M1311" s="64" t="str">
        <f>'RFM-Pivot'!V1297</f>
        <v>Lost Customers</v>
      </c>
    </row>
    <row r="1312" spans="10:13" x14ac:dyDescent="0.25">
      <c r="J1312" s="66" t="str">
        <f>'RFM-Pivot'!S1298</f>
        <v>C02047</v>
      </c>
      <c r="K1312" s="67">
        <f>'RFM-Pivot'!T1298</f>
        <v>4.333333333333333</v>
      </c>
      <c r="L1312" s="68">
        <f>'RFM-Pivot'!U1298</f>
        <v>4.333333333333333</v>
      </c>
      <c r="M1312" s="64" t="str">
        <f>'RFM-Pivot'!V1298</f>
        <v>Champions</v>
      </c>
    </row>
    <row r="1313" spans="10:13" x14ac:dyDescent="0.25">
      <c r="J1313" s="66" t="str">
        <f>'RFM-Pivot'!S1299</f>
        <v>C02048</v>
      </c>
      <c r="K1313" s="67">
        <f>'RFM-Pivot'!T1299</f>
        <v>2</v>
      </c>
      <c r="L1313" s="68">
        <f>'RFM-Pivot'!U1299</f>
        <v>2</v>
      </c>
      <c r="M1313" s="64" t="str">
        <f>'RFM-Pivot'!V1299</f>
        <v>Lost Customers</v>
      </c>
    </row>
    <row r="1314" spans="10:13" x14ac:dyDescent="0.25">
      <c r="J1314" s="66" t="str">
        <f>'RFM-Pivot'!S1300</f>
        <v>C02050</v>
      </c>
      <c r="K1314" s="67">
        <f>'RFM-Pivot'!T1300</f>
        <v>2</v>
      </c>
      <c r="L1314" s="68">
        <f>'RFM-Pivot'!U1300</f>
        <v>2</v>
      </c>
      <c r="M1314" s="64" t="str">
        <f>'RFM-Pivot'!V1300</f>
        <v>Lost Customers</v>
      </c>
    </row>
    <row r="1315" spans="10:13" x14ac:dyDescent="0.25">
      <c r="J1315" s="66" t="str">
        <f>'RFM-Pivot'!S1301</f>
        <v>C02051</v>
      </c>
      <c r="K1315" s="67">
        <f>'RFM-Pivot'!T1301</f>
        <v>3.6666666666666665</v>
      </c>
      <c r="L1315" s="68">
        <f>'RFM-Pivot'!U1301</f>
        <v>3.6666666666666665</v>
      </c>
      <c r="M1315" s="64" t="str">
        <f>'RFM-Pivot'!V1301</f>
        <v>Loyal or Potential Loyalists</v>
      </c>
    </row>
    <row r="1316" spans="10:13" x14ac:dyDescent="0.25">
      <c r="J1316" s="66" t="str">
        <f>'RFM-Pivot'!S1302</f>
        <v>C02053</v>
      </c>
      <c r="K1316" s="67">
        <f>'RFM-Pivot'!T1302</f>
        <v>3.3333333333333335</v>
      </c>
      <c r="L1316" s="68">
        <f>'RFM-Pivot'!U1302</f>
        <v>3.3333333333333335</v>
      </c>
      <c r="M1316" s="64" t="str">
        <f>'RFM-Pivot'!V1302</f>
        <v>Loyal or Potential Loyalists</v>
      </c>
    </row>
    <row r="1317" spans="10:13" x14ac:dyDescent="0.25">
      <c r="J1317" s="66" t="str">
        <f>'RFM-Pivot'!S1303</f>
        <v>C02054</v>
      </c>
      <c r="K1317" s="67">
        <f>'RFM-Pivot'!T1303</f>
        <v>3.3333333333333335</v>
      </c>
      <c r="L1317" s="68">
        <f>'RFM-Pivot'!U1303</f>
        <v>3.3333333333333335</v>
      </c>
      <c r="M1317" s="64" t="str">
        <f>'RFM-Pivot'!V1303</f>
        <v>Loyal or Potential Loyalists</v>
      </c>
    </row>
    <row r="1318" spans="10:13" x14ac:dyDescent="0.25">
      <c r="J1318" s="66" t="str">
        <f>'RFM-Pivot'!S1304</f>
        <v>C02055</v>
      </c>
      <c r="K1318" s="67">
        <f>'RFM-Pivot'!T1304</f>
        <v>2.3333333333333335</v>
      </c>
      <c r="L1318" s="68">
        <f>'RFM-Pivot'!U1304</f>
        <v>2.3333333333333335</v>
      </c>
      <c r="M1318" s="64" t="str">
        <f>'RFM-Pivot'!V1304</f>
        <v>At Risk Customers</v>
      </c>
    </row>
    <row r="1319" spans="10:13" x14ac:dyDescent="0.25">
      <c r="J1319" s="66" t="str">
        <f>'RFM-Pivot'!S1305</f>
        <v>C02057</v>
      </c>
      <c r="K1319" s="67">
        <f>'RFM-Pivot'!T1305</f>
        <v>4.666666666666667</v>
      </c>
      <c r="L1319" s="68">
        <f>'RFM-Pivot'!U1305</f>
        <v>4.666666666666667</v>
      </c>
      <c r="M1319" s="64" t="str">
        <f>'RFM-Pivot'!V1305</f>
        <v>Champions</v>
      </c>
    </row>
    <row r="1320" spans="10:13" x14ac:dyDescent="0.25">
      <c r="J1320" s="66" t="str">
        <f>'RFM-Pivot'!S1306</f>
        <v>C02059</v>
      </c>
      <c r="K1320" s="67">
        <f>'RFM-Pivot'!T1306</f>
        <v>1.6666666666666667</v>
      </c>
      <c r="L1320" s="68">
        <f>'RFM-Pivot'!U1306</f>
        <v>1.6666666666666667</v>
      </c>
      <c r="M1320" s="64" t="str">
        <f>'RFM-Pivot'!V1306</f>
        <v>Lost Customers</v>
      </c>
    </row>
    <row r="1321" spans="10:13" x14ac:dyDescent="0.25">
      <c r="J1321" s="66" t="str">
        <f>'RFM-Pivot'!S1307</f>
        <v>C02060</v>
      </c>
      <c r="K1321" s="67">
        <f>'RFM-Pivot'!T1307</f>
        <v>2.6666666666666665</v>
      </c>
      <c r="L1321" s="68">
        <f>'RFM-Pivot'!U1307</f>
        <v>2.6666666666666665</v>
      </c>
      <c r="M1321" s="64" t="str">
        <f>'RFM-Pivot'!V1307</f>
        <v>At Risk Customers</v>
      </c>
    </row>
    <row r="1322" spans="10:13" x14ac:dyDescent="0.25">
      <c r="J1322" s="66" t="str">
        <f>'RFM-Pivot'!S1308</f>
        <v>C02061</v>
      </c>
      <c r="K1322" s="67">
        <f>'RFM-Pivot'!T1308</f>
        <v>2.6666666666666665</v>
      </c>
      <c r="L1322" s="68">
        <f>'RFM-Pivot'!U1308</f>
        <v>2.6666666666666665</v>
      </c>
      <c r="M1322" s="64" t="str">
        <f>'RFM-Pivot'!V1308</f>
        <v>At Risk Customers</v>
      </c>
    </row>
    <row r="1323" spans="10:13" x14ac:dyDescent="0.25">
      <c r="J1323" s="66" t="str">
        <f>'RFM-Pivot'!S1309</f>
        <v>C02063</v>
      </c>
      <c r="K1323" s="67">
        <f>'RFM-Pivot'!T1309</f>
        <v>5</v>
      </c>
      <c r="L1323" s="68">
        <f>'RFM-Pivot'!U1309</f>
        <v>5</v>
      </c>
      <c r="M1323" s="64" t="str">
        <f>'RFM-Pivot'!V1309</f>
        <v>Champions</v>
      </c>
    </row>
    <row r="1324" spans="10:13" x14ac:dyDescent="0.25">
      <c r="J1324" s="66" t="str">
        <f>'RFM-Pivot'!S1310</f>
        <v>C02064</v>
      </c>
      <c r="K1324" s="67">
        <f>'RFM-Pivot'!T1310</f>
        <v>2.6666666666666665</v>
      </c>
      <c r="L1324" s="68">
        <f>'RFM-Pivot'!U1310</f>
        <v>2.6666666666666665</v>
      </c>
      <c r="M1324" s="64" t="str">
        <f>'RFM-Pivot'!V1310</f>
        <v>At Risk Customers</v>
      </c>
    </row>
    <row r="1325" spans="10:13" x14ac:dyDescent="0.25">
      <c r="J1325" s="66" t="str">
        <f>'RFM-Pivot'!S1311</f>
        <v>C02065</v>
      </c>
      <c r="K1325" s="67">
        <f>'RFM-Pivot'!T1311</f>
        <v>4</v>
      </c>
      <c r="L1325" s="68">
        <f>'RFM-Pivot'!U1311</f>
        <v>4</v>
      </c>
      <c r="M1325" s="64" t="str">
        <f>'RFM-Pivot'!V1311</f>
        <v>Loyal or Potential Loyalists</v>
      </c>
    </row>
    <row r="1326" spans="10:13" x14ac:dyDescent="0.25">
      <c r="J1326" s="66" t="str">
        <f>'RFM-Pivot'!S1312</f>
        <v>C02067</v>
      </c>
      <c r="K1326" s="67">
        <f>'RFM-Pivot'!T1312</f>
        <v>2.3333333333333335</v>
      </c>
      <c r="L1326" s="68">
        <f>'RFM-Pivot'!U1312</f>
        <v>2.3333333333333335</v>
      </c>
      <c r="M1326" s="64" t="str">
        <f>'RFM-Pivot'!V1312</f>
        <v>At Risk Customers</v>
      </c>
    </row>
    <row r="1327" spans="10:13" x14ac:dyDescent="0.25">
      <c r="J1327" s="66" t="str">
        <f>'RFM-Pivot'!S1313</f>
        <v>C02068</v>
      </c>
      <c r="K1327" s="67">
        <f>'RFM-Pivot'!T1313</f>
        <v>2</v>
      </c>
      <c r="L1327" s="68">
        <f>'RFM-Pivot'!U1313</f>
        <v>2</v>
      </c>
      <c r="M1327" s="64" t="str">
        <f>'RFM-Pivot'!V1313</f>
        <v>Lost Customers</v>
      </c>
    </row>
    <row r="1328" spans="10:13" x14ac:dyDescent="0.25">
      <c r="J1328" s="66" t="str">
        <f>'RFM-Pivot'!S1314</f>
        <v>C02069</v>
      </c>
      <c r="K1328" s="67">
        <f>'RFM-Pivot'!T1314</f>
        <v>4</v>
      </c>
      <c r="L1328" s="68">
        <f>'RFM-Pivot'!U1314</f>
        <v>4</v>
      </c>
      <c r="M1328" s="64" t="str">
        <f>'RFM-Pivot'!V1314</f>
        <v>Loyal or Potential Loyalists</v>
      </c>
    </row>
    <row r="1329" spans="10:13" x14ac:dyDescent="0.25">
      <c r="J1329" s="66" t="str">
        <f>'RFM-Pivot'!S1315</f>
        <v>C02071</v>
      </c>
      <c r="K1329" s="67">
        <f>'RFM-Pivot'!T1315</f>
        <v>4.333333333333333</v>
      </c>
      <c r="L1329" s="68">
        <f>'RFM-Pivot'!U1315</f>
        <v>4.333333333333333</v>
      </c>
      <c r="M1329" s="64" t="str">
        <f>'RFM-Pivot'!V1315</f>
        <v>Champions</v>
      </c>
    </row>
    <row r="1330" spans="10:13" x14ac:dyDescent="0.25">
      <c r="J1330" s="66" t="str">
        <f>'RFM-Pivot'!S1316</f>
        <v>C02072</v>
      </c>
      <c r="K1330" s="67">
        <f>'RFM-Pivot'!T1316</f>
        <v>4.333333333333333</v>
      </c>
      <c r="L1330" s="68">
        <f>'RFM-Pivot'!U1316</f>
        <v>4.333333333333333</v>
      </c>
      <c r="M1330" s="64" t="str">
        <f>'RFM-Pivot'!V1316</f>
        <v>Champions</v>
      </c>
    </row>
    <row r="1331" spans="10:13" x14ac:dyDescent="0.25">
      <c r="J1331" s="66" t="str">
        <f>'RFM-Pivot'!S1317</f>
        <v>C02074</v>
      </c>
      <c r="K1331" s="67">
        <f>'RFM-Pivot'!T1317</f>
        <v>2</v>
      </c>
      <c r="L1331" s="68">
        <f>'RFM-Pivot'!U1317</f>
        <v>2</v>
      </c>
      <c r="M1331" s="64" t="str">
        <f>'RFM-Pivot'!V1317</f>
        <v>Lost Customers</v>
      </c>
    </row>
    <row r="1332" spans="10:13" x14ac:dyDescent="0.25">
      <c r="J1332" s="66" t="str">
        <f>'RFM-Pivot'!S1318</f>
        <v>C02075</v>
      </c>
      <c r="K1332" s="67">
        <f>'RFM-Pivot'!T1318</f>
        <v>2</v>
      </c>
      <c r="L1332" s="68">
        <f>'RFM-Pivot'!U1318</f>
        <v>2</v>
      </c>
      <c r="M1332" s="64" t="str">
        <f>'RFM-Pivot'!V1318</f>
        <v>Lost Customers</v>
      </c>
    </row>
    <row r="1333" spans="10:13" x14ac:dyDescent="0.25">
      <c r="J1333" s="66" t="str">
        <f>'RFM-Pivot'!S1319</f>
        <v>C02076</v>
      </c>
      <c r="K1333" s="67">
        <f>'RFM-Pivot'!T1319</f>
        <v>2.6666666666666665</v>
      </c>
      <c r="L1333" s="68">
        <f>'RFM-Pivot'!U1319</f>
        <v>2.6666666666666665</v>
      </c>
      <c r="M1333" s="64" t="str">
        <f>'RFM-Pivot'!V1319</f>
        <v>At Risk Customers</v>
      </c>
    </row>
    <row r="1334" spans="10:13" x14ac:dyDescent="0.25">
      <c r="J1334" s="66" t="str">
        <f>'RFM-Pivot'!S1320</f>
        <v>C02078</v>
      </c>
      <c r="K1334" s="67">
        <f>'RFM-Pivot'!T1320</f>
        <v>3.6666666666666665</v>
      </c>
      <c r="L1334" s="68">
        <f>'RFM-Pivot'!U1320</f>
        <v>3.6666666666666665</v>
      </c>
      <c r="M1334" s="64" t="str">
        <f>'RFM-Pivot'!V1320</f>
        <v>Loyal or Potential Loyalists</v>
      </c>
    </row>
    <row r="1335" spans="10:13" x14ac:dyDescent="0.25">
      <c r="J1335" s="66" t="str">
        <f>'RFM-Pivot'!S1321</f>
        <v>C02079</v>
      </c>
      <c r="K1335" s="67">
        <f>'RFM-Pivot'!T1321</f>
        <v>5</v>
      </c>
      <c r="L1335" s="68">
        <f>'RFM-Pivot'!U1321</f>
        <v>5</v>
      </c>
      <c r="M1335" s="64" t="str">
        <f>'RFM-Pivot'!V1321</f>
        <v>Champions</v>
      </c>
    </row>
    <row r="1336" spans="10:13" x14ac:dyDescent="0.25">
      <c r="J1336" s="66" t="str">
        <f>'RFM-Pivot'!S1322</f>
        <v>C02080</v>
      </c>
      <c r="K1336" s="67">
        <f>'RFM-Pivot'!T1322</f>
        <v>2.6666666666666665</v>
      </c>
      <c r="L1336" s="68">
        <f>'RFM-Pivot'!U1322</f>
        <v>2.6666666666666665</v>
      </c>
      <c r="M1336" s="64" t="str">
        <f>'RFM-Pivot'!V1322</f>
        <v>At Risk Customers</v>
      </c>
    </row>
    <row r="1337" spans="10:13" x14ac:dyDescent="0.25">
      <c r="J1337" s="66" t="str">
        <f>'RFM-Pivot'!S1323</f>
        <v>C02081</v>
      </c>
      <c r="K1337" s="67">
        <f>'RFM-Pivot'!T1323</f>
        <v>4</v>
      </c>
      <c r="L1337" s="68">
        <f>'RFM-Pivot'!U1323</f>
        <v>4</v>
      </c>
      <c r="M1337" s="64" t="str">
        <f>'RFM-Pivot'!V1323</f>
        <v>Loyal or Potential Loyalists</v>
      </c>
    </row>
    <row r="1338" spans="10:13" x14ac:dyDescent="0.25">
      <c r="J1338" s="66" t="str">
        <f>'RFM-Pivot'!S1324</f>
        <v>C02083</v>
      </c>
      <c r="K1338" s="67">
        <f>'RFM-Pivot'!T1324</f>
        <v>4</v>
      </c>
      <c r="L1338" s="68">
        <f>'RFM-Pivot'!U1324</f>
        <v>4</v>
      </c>
      <c r="M1338" s="64" t="str">
        <f>'RFM-Pivot'!V1324</f>
        <v>Loyal or Potential Loyalists</v>
      </c>
    </row>
    <row r="1339" spans="10:13" x14ac:dyDescent="0.25">
      <c r="J1339" s="66" t="str">
        <f>'RFM-Pivot'!S1325</f>
        <v>C02084</v>
      </c>
      <c r="K1339" s="67">
        <f>'RFM-Pivot'!T1325</f>
        <v>3.6666666666666665</v>
      </c>
      <c r="L1339" s="68">
        <f>'RFM-Pivot'!U1325</f>
        <v>3.6666666666666665</v>
      </c>
      <c r="M1339" s="64" t="str">
        <f>'RFM-Pivot'!V1325</f>
        <v>Loyal or Potential Loyalists</v>
      </c>
    </row>
    <row r="1340" spans="10:13" x14ac:dyDescent="0.25">
      <c r="J1340" s="66" t="str">
        <f>'RFM-Pivot'!S1326</f>
        <v>C02085</v>
      </c>
      <c r="K1340" s="67">
        <f>'RFM-Pivot'!T1326</f>
        <v>4.333333333333333</v>
      </c>
      <c r="L1340" s="68">
        <f>'RFM-Pivot'!U1326</f>
        <v>4.333333333333333</v>
      </c>
      <c r="M1340" s="64" t="str">
        <f>'RFM-Pivot'!V1326</f>
        <v>Champions</v>
      </c>
    </row>
    <row r="1341" spans="10:13" x14ac:dyDescent="0.25">
      <c r="J1341" s="66" t="str">
        <f>'RFM-Pivot'!S1327</f>
        <v>C02088</v>
      </c>
      <c r="K1341" s="67">
        <f>'RFM-Pivot'!T1327</f>
        <v>2.3333333333333335</v>
      </c>
      <c r="L1341" s="68">
        <f>'RFM-Pivot'!U1327</f>
        <v>2.3333333333333335</v>
      </c>
      <c r="M1341" s="64" t="str">
        <f>'RFM-Pivot'!V1327</f>
        <v>At Risk Customers</v>
      </c>
    </row>
    <row r="1342" spans="10:13" x14ac:dyDescent="0.25">
      <c r="J1342" s="66" t="str">
        <f>'RFM-Pivot'!S1328</f>
        <v>C02092</v>
      </c>
      <c r="K1342" s="67">
        <f>'RFM-Pivot'!T1328</f>
        <v>2.3333333333333335</v>
      </c>
      <c r="L1342" s="68">
        <f>'RFM-Pivot'!U1328</f>
        <v>2.3333333333333335</v>
      </c>
      <c r="M1342" s="64" t="str">
        <f>'RFM-Pivot'!V1328</f>
        <v>At Risk Customers</v>
      </c>
    </row>
    <row r="1343" spans="10:13" x14ac:dyDescent="0.25">
      <c r="J1343" s="66" t="str">
        <f>'RFM-Pivot'!S1329</f>
        <v>C02093</v>
      </c>
      <c r="K1343" s="67">
        <f>'RFM-Pivot'!T1329</f>
        <v>1.6666666666666667</v>
      </c>
      <c r="L1343" s="68">
        <f>'RFM-Pivot'!U1329</f>
        <v>1.6666666666666667</v>
      </c>
      <c r="M1343" s="64" t="str">
        <f>'RFM-Pivot'!V1329</f>
        <v>Lost Customers</v>
      </c>
    </row>
    <row r="1344" spans="10:13" x14ac:dyDescent="0.25">
      <c r="J1344" s="66" t="str">
        <f>'RFM-Pivot'!S1330</f>
        <v>C02094</v>
      </c>
      <c r="K1344" s="67">
        <f>'RFM-Pivot'!T1330</f>
        <v>3</v>
      </c>
      <c r="L1344" s="68">
        <f>'RFM-Pivot'!U1330</f>
        <v>3</v>
      </c>
      <c r="M1344" s="64" t="str">
        <f>'RFM-Pivot'!V1330</f>
        <v>At Risk Customers</v>
      </c>
    </row>
    <row r="1345" spans="10:13" x14ac:dyDescent="0.25">
      <c r="J1345" s="66" t="str">
        <f>'RFM-Pivot'!S1331</f>
        <v>C02098</v>
      </c>
      <c r="K1345" s="67">
        <f>'RFM-Pivot'!T1331</f>
        <v>4.666666666666667</v>
      </c>
      <c r="L1345" s="68">
        <f>'RFM-Pivot'!U1331</f>
        <v>4.666666666666667</v>
      </c>
      <c r="M1345" s="64" t="str">
        <f>'RFM-Pivot'!V1331</f>
        <v>Champions</v>
      </c>
    </row>
    <row r="1346" spans="10:13" x14ac:dyDescent="0.25">
      <c r="J1346" s="66" t="str">
        <f>'RFM-Pivot'!S1332</f>
        <v>C02099</v>
      </c>
      <c r="K1346" s="67">
        <f>'RFM-Pivot'!T1332</f>
        <v>3</v>
      </c>
      <c r="L1346" s="68">
        <f>'RFM-Pivot'!U1332</f>
        <v>3</v>
      </c>
      <c r="M1346" s="64" t="str">
        <f>'RFM-Pivot'!V1332</f>
        <v>At Risk Customers</v>
      </c>
    </row>
    <row r="1347" spans="10:13" x14ac:dyDescent="0.25">
      <c r="J1347" s="66" t="str">
        <f>'RFM-Pivot'!S1333</f>
        <v>C02100</v>
      </c>
      <c r="K1347" s="67">
        <f>'RFM-Pivot'!T1333</f>
        <v>4.333333333333333</v>
      </c>
      <c r="L1347" s="68">
        <f>'RFM-Pivot'!U1333</f>
        <v>4.333333333333333</v>
      </c>
      <c r="M1347" s="64" t="str">
        <f>'RFM-Pivot'!V1333</f>
        <v>Champions</v>
      </c>
    </row>
    <row r="1348" spans="10:13" x14ac:dyDescent="0.25">
      <c r="J1348" s="66" t="str">
        <f>'RFM-Pivot'!S1334</f>
        <v>C02101</v>
      </c>
      <c r="K1348" s="67">
        <f>'RFM-Pivot'!T1334</f>
        <v>3</v>
      </c>
      <c r="L1348" s="68">
        <f>'RFM-Pivot'!U1334</f>
        <v>3</v>
      </c>
      <c r="M1348" s="64" t="str">
        <f>'RFM-Pivot'!V1334</f>
        <v>At Risk Customers</v>
      </c>
    </row>
    <row r="1349" spans="10:13" x14ac:dyDescent="0.25">
      <c r="J1349" s="66" t="str">
        <f>'RFM-Pivot'!S1335</f>
        <v>C02102</v>
      </c>
      <c r="K1349" s="67">
        <f>'RFM-Pivot'!T1335</f>
        <v>3.6666666666666665</v>
      </c>
      <c r="L1349" s="68">
        <f>'RFM-Pivot'!U1335</f>
        <v>3.6666666666666665</v>
      </c>
      <c r="M1349" s="64" t="str">
        <f>'RFM-Pivot'!V1335</f>
        <v>Loyal or Potential Loyalists</v>
      </c>
    </row>
    <row r="1350" spans="10:13" x14ac:dyDescent="0.25">
      <c r="J1350" s="66" t="str">
        <f>'RFM-Pivot'!S1336</f>
        <v>C02104</v>
      </c>
      <c r="K1350" s="67">
        <f>'RFM-Pivot'!T1336</f>
        <v>2.6666666666666665</v>
      </c>
      <c r="L1350" s="68">
        <f>'RFM-Pivot'!U1336</f>
        <v>2.6666666666666665</v>
      </c>
      <c r="M1350" s="64" t="str">
        <f>'RFM-Pivot'!V1336</f>
        <v>At Risk Customers</v>
      </c>
    </row>
    <row r="1351" spans="10:13" x14ac:dyDescent="0.25">
      <c r="J1351" s="66" t="str">
        <f>'RFM-Pivot'!S1337</f>
        <v>C02106</v>
      </c>
      <c r="K1351" s="67">
        <f>'RFM-Pivot'!T1337</f>
        <v>1.6666666666666667</v>
      </c>
      <c r="L1351" s="68">
        <f>'RFM-Pivot'!U1337</f>
        <v>1.6666666666666667</v>
      </c>
      <c r="M1351" s="64" t="str">
        <f>'RFM-Pivot'!V1337</f>
        <v>Lost Customers</v>
      </c>
    </row>
    <row r="1352" spans="10:13" x14ac:dyDescent="0.25">
      <c r="J1352" s="66" t="str">
        <f>'RFM-Pivot'!S1338</f>
        <v>C02108</v>
      </c>
      <c r="K1352" s="67">
        <f>'RFM-Pivot'!T1338</f>
        <v>2.3333333333333335</v>
      </c>
      <c r="L1352" s="68">
        <f>'RFM-Pivot'!U1338</f>
        <v>2.3333333333333335</v>
      </c>
      <c r="M1352" s="64" t="str">
        <f>'RFM-Pivot'!V1338</f>
        <v>At Risk Customers</v>
      </c>
    </row>
    <row r="1353" spans="10:13" x14ac:dyDescent="0.25">
      <c r="J1353" s="66" t="str">
        <f>'RFM-Pivot'!S1339</f>
        <v>C02109</v>
      </c>
      <c r="K1353" s="67">
        <f>'RFM-Pivot'!T1339</f>
        <v>4.666666666666667</v>
      </c>
      <c r="L1353" s="68">
        <f>'RFM-Pivot'!U1339</f>
        <v>4.666666666666667</v>
      </c>
      <c r="M1353" s="64" t="str">
        <f>'RFM-Pivot'!V1339</f>
        <v>Champions</v>
      </c>
    </row>
    <row r="1354" spans="10:13" x14ac:dyDescent="0.25">
      <c r="J1354" s="66" t="str">
        <f>'RFM-Pivot'!S1340</f>
        <v>C02110</v>
      </c>
      <c r="K1354" s="67">
        <f>'RFM-Pivot'!T1340</f>
        <v>2</v>
      </c>
      <c r="L1354" s="68">
        <f>'RFM-Pivot'!U1340</f>
        <v>2</v>
      </c>
      <c r="M1354" s="64" t="str">
        <f>'RFM-Pivot'!V1340</f>
        <v>Lost Customers</v>
      </c>
    </row>
    <row r="1355" spans="10:13" x14ac:dyDescent="0.25">
      <c r="J1355" s="66" t="str">
        <f>'RFM-Pivot'!S1341</f>
        <v>C02111</v>
      </c>
      <c r="K1355" s="67">
        <f>'RFM-Pivot'!T1341</f>
        <v>4.333333333333333</v>
      </c>
      <c r="L1355" s="68">
        <f>'RFM-Pivot'!U1341</f>
        <v>4.333333333333333</v>
      </c>
      <c r="M1355" s="64" t="str">
        <f>'RFM-Pivot'!V1341</f>
        <v>Champions</v>
      </c>
    </row>
    <row r="1356" spans="10:13" x14ac:dyDescent="0.25">
      <c r="J1356" s="66" t="str">
        <f>'RFM-Pivot'!S1342</f>
        <v>C02112</v>
      </c>
      <c r="K1356" s="67">
        <f>'RFM-Pivot'!T1342</f>
        <v>2.3333333333333335</v>
      </c>
      <c r="L1356" s="68">
        <f>'RFM-Pivot'!U1342</f>
        <v>2.3333333333333335</v>
      </c>
      <c r="M1356" s="64" t="str">
        <f>'RFM-Pivot'!V1342</f>
        <v>At Risk Customers</v>
      </c>
    </row>
    <row r="1357" spans="10:13" x14ac:dyDescent="0.25">
      <c r="J1357" s="66" t="str">
        <f>'RFM-Pivot'!S1343</f>
        <v>C02114</v>
      </c>
      <c r="K1357" s="67">
        <f>'RFM-Pivot'!T1343</f>
        <v>2.6666666666666665</v>
      </c>
      <c r="L1357" s="68">
        <f>'RFM-Pivot'!U1343</f>
        <v>2.6666666666666665</v>
      </c>
      <c r="M1357" s="64" t="str">
        <f>'RFM-Pivot'!V1343</f>
        <v>At Risk Customers</v>
      </c>
    </row>
    <row r="1358" spans="10:13" x14ac:dyDescent="0.25">
      <c r="J1358" s="66" t="str">
        <f>'RFM-Pivot'!S1344</f>
        <v>C02116</v>
      </c>
      <c r="K1358" s="67">
        <f>'RFM-Pivot'!T1344</f>
        <v>2.6666666666666665</v>
      </c>
      <c r="L1358" s="68">
        <f>'RFM-Pivot'!U1344</f>
        <v>2.6666666666666665</v>
      </c>
      <c r="M1358" s="64" t="str">
        <f>'RFM-Pivot'!V1344</f>
        <v>At Risk Customers</v>
      </c>
    </row>
    <row r="1359" spans="10:13" x14ac:dyDescent="0.25">
      <c r="J1359" s="66" t="str">
        <f>'RFM-Pivot'!S1345</f>
        <v>C02117</v>
      </c>
      <c r="K1359" s="67">
        <f>'RFM-Pivot'!T1345</f>
        <v>4.333333333333333</v>
      </c>
      <c r="L1359" s="68">
        <f>'RFM-Pivot'!U1345</f>
        <v>4.333333333333333</v>
      </c>
      <c r="M1359" s="64" t="str">
        <f>'RFM-Pivot'!V1345</f>
        <v>Champions</v>
      </c>
    </row>
    <row r="1360" spans="10:13" x14ac:dyDescent="0.25">
      <c r="J1360" s="66" t="str">
        <f>'RFM-Pivot'!S1346</f>
        <v>C02118</v>
      </c>
      <c r="K1360" s="67">
        <f>'RFM-Pivot'!T1346</f>
        <v>2.3333333333333335</v>
      </c>
      <c r="L1360" s="68">
        <f>'RFM-Pivot'!U1346</f>
        <v>2.3333333333333335</v>
      </c>
      <c r="M1360" s="64" t="str">
        <f>'RFM-Pivot'!V1346</f>
        <v>At Risk Customers</v>
      </c>
    </row>
    <row r="1361" spans="10:13" x14ac:dyDescent="0.25">
      <c r="J1361" s="66" t="str">
        <f>'RFM-Pivot'!S1347</f>
        <v>C02120</v>
      </c>
      <c r="K1361" s="67">
        <f>'RFM-Pivot'!T1347</f>
        <v>4</v>
      </c>
      <c r="L1361" s="68">
        <f>'RFM-Pivot'!U1347</f>
        <v>4</v>
      </c>
      <c r="M1361" s="64" t="str">
        <f>'RFM-Pivot'!V1347</f>
        <v>Loyal or Potential Loyalists</v>
      </c>
    </row>
    <row r="1362" spans="10:13" x14ac:dyDescent="0.25">
      <c r="J1362" s="66" t="str">
        <f>'RFM-Pivot'!S1348</f>
        <v>C02123</v>
      </c>
      <c r="K1362" s="67">
        <f>'RFM-Pivot'!T1348</f>
        <v>3</v>
      </c>
      <c r="L1362" s="68">
        <f>'RFM-Pivot'!U1348</f>
        <v>3</v>
      </c>
      <c r="M1362" s="64" t="str">
        <f>'RFM-Pivot'!V1348</f>
        <v>At Risk Customers</v>
      </c>
    </row>
    <row r="1363" spans="10:13" x14ac:dyDescent="0.25">
      <c r="J1363" s="66" t="str">
        <f>'RFM-Pivot'!S1349</f>
        <v>C02124</v>
      </c>
      <c r="K1363" s="67">
        <f>'RFM-Pivot'!T1349</f>
        <v>2.6666666666666665</v>
      </c>
      <c r="L1363" s="68">
        <f>'RFM-Pivot'!U1349</f>
        <v>2.6666666666666665</v>
      </c>
      <c r="M1363" s="64" t="str">
        <f>'RFM-Pivot'!V1349</f>
        <v>At Risk Customers</v>
      </c>
    </row>
    <row r="1364" spans="10:13" x14ac:dyDescent="0.25">
      <c r="J1364" s="66" t="str">
        <f>'RFM-Pivot'!S1350</f>
        <v>C02125</v>
      </c>
      <c r="K1364" s="67">
        <f>'RFM-Pivot'!T1350</f>
        <v>3.3333333333333335</v>
      </c>
      <c r="L1364" s="68">
        <f>'RFM-Pivot'!U1350</f>
        <v>3.3333333333333335</v>
      </c>
      <c r="M1364" s="64" t="str">
        <f>'RFM-Pivot'!V1350</f>
        <v>Loyal or Potential Loyalists</v>
      </c>
    </row>
    <row r="1365" spans="10:13" x14ac:dyDescent="0.25">
      <c r="J1365" s="66" t="str">
        <f>'RFM-Pivot'!S1351</f>
        <v>C02126</v>
      </c>
      <c r="K1365" s="67">
        <f>'RFM-Pivot'!T1351</f>
        <v>3.3333333333333335</v>
      </c>
      <c r="L1365" s="68">
        <f>'RFM-Pivot'!U1351</f>
        <v>3.3333333333333335</v>
      </c>
      <c r="M1365" s="64" t="str">
        <f>'RFM-Pivot'!V1351</f>
        <v>Loyal or Potential Loyalists</v>
      </c>
    </row>
    <row r="1366" spans="10:13" x14ac:dyDescent="0.25">
      <c r="J1366" s="66" t="str">
        <f>'RFM-Pivot'!S1352</f>
        <v>C02127</v>
      </c>
      <c r="K1366" s="67">
        <f>'RFM-Pivot'!T1352</f>
        <v>4.666666666666667</v>
      </c>
      <c r="L1366" s="68">
        <f>'RFM-Pivot'!U1352</f>
        <v>4.666666666666667</v>
      </c>
      <c r="M1366" s="64" t="str">
        <f>'RFM-Pivot'!V1352</f>
        <v>Champions</v>
      </c>
    </row>
    <row r="1367" spans="10:13" x14ac:dyDescent="0.25">
      <c r="J1367" s="66" t="str">
        <f>'RFM-Pivot'!S1353</f>
        <v>C02128</v>
      </c>
      <c r="K1367" s="67">
        <f>'RFM-Pivot'!T1353</f>
        <v>3.3333333333333335</v>
      </c>
      <c r="L1367" s="68">
        <f>'RFM-Pivot'!U1353</f>
        <v>3.3333333333333335</v>
      </c>
      <c r="M1367" s="64" t="str">
        <f>'RFM-Pivot'!V1353</f>
        <v>Loyal or Potential Loyalists</v>
      </c>
    </row>
    <row r="1368" spans="10:13" x14ac:dyDescent="0.25">
      <c r="J1368" s="66" t="str">
        <f>'RFM-Pivot'!S1354</f>
        <v>C02129</v>
      </c>
      <c r="K1368" s="67">
        <f>'RFM-Pivot'!T1354</f>
        <v>2.6666666666666665</v>
      </c>
      <c r="L1368" s="68">
        <f>'RFM-Pivot'!U1354</f>
        <v>2.6666666666666665</v>
      </c>
      <c r="M1368" s="64" t="str">
        <f>'RFM-Pivot'!V1354</f>
        <v>At Risk Customers</v>
      </c>
    </row>
    <row r="1369" spans="10:13" x14ac:dyDescent="0.25">
      <c r="J1369" s="66" t="str">
        <f>'RFM-Pivot'!S1355</f>
        <v>C02131</v>
      </c>
      <c r="K1369" s="67">
        <f>'RFM-Pivot'!T1355</f>
        <v>5</v>
      </c>
      <c r="L1369" s="68">
        <f>'RFM-Pivot'!U1355</f>
        <v>5</v>
      </c>
      <c r="M1369" s="64" t="str">
        <f>'RFM-Pivot'!V1355</f>
        <v>Champions</v>
      </c>
    </row>
    <row r="1370" spans="10:13" x14ac:dyDescent="0.25">
      <c r="J1370" s="66" t="str">
        <f>'RFM-Pivot'!S1356</f>
        <v>C02133</v>
      </c>
      <c r="K1370" s="67">
        <f>'RFM-Pivot'!T1356</f>
        <v>1.6666666666666667</v>
      </c>
      <c r="L1370" s="68">
        <f>'RFM-Pivot'!U1356</f>
        <v>1.6666666666666667</v>
      </c>
      <c r="M1370" s="64" t="str">
        <f>'RFM-Pivot'!V1356</f>
        <v>Lost Customers</v>
      </c>
    </row>
    <row r="1371" spans="10:13" x14ac:dyDescent="0.25">
      <c r="J1371" s="66" t="str">
        <f>'RFM-Pivot'!S1357</f>
        <v>C02134</v>
      </c>
      <c r="K1371" s="67">
        <f>'RFM-Pivot'!T1357</f>
        <v>3.3333333333333335</v>
      </c>
      <c r="L1371" s="68">
        <f>'RFM-Pivot'!U1357</f>
        <v>3.3333333333333335</v>
      </c>
      <c r="M1371" s="64" t="str">
        <f>'RFM-Pivot'!V1357</f>
        <v>Loyal or Potential Loyalists</v>
      </c>
    </row>
    <row r="1372" spans="10:13" x14ac:dyDescent="0.25">
      <c r="J1372" s="66" t="str">
        <f>'RFM-Pivot'!S1358</f>
        <v>C02139</v>
      </c>
      <c r="K1372" s="67">
        <f>'RFM-Pivot'!T1358</f>
        <v>4</v>
      </c>
      <c r="L1372" s="68">
        <f>'RFM-Pivot'!U1358</f>
        <v>4</v>
      </c>
      <c r="M1372" s="64" t="str">
        <f>'RFM-Pivot'!V1358</f>
        <v>Loyal or Potential Loyalists</v>
      </c>
    </row>
    <row r="1373" spans="10:13" x14ac:dyDescent="0.25">
      <c r="J1373" s="66" t="str">
        <f>'RFM-Pivot'!S1359</f>
        <v>C02144</v>
      </c>
      <c r="K1373" s="67">
        <f>'RFM-Pivot'!T1359</f>
        <v>5</v>
      </c>
      <c r="L1373" s="68">
        <f>'RFM-Pivot'!U1359</f>
        <v>5</v>
      </c>
      <c r="M1373" s="64" t="str">
        <f>'RFM-Pivot'!V1359</f>
        <v>Champions</v>
      </c>
    </row>
    <row r="1374" spans="10:13" x14ac:dyDescent="0.25">
      <c r="J1374" s="66" t="str">
        <f>'RFM-Pivot'!S1360</f>
        <v>C02147</v>
      </c>
      <c r="K1374" s="67">
        <f>'RFM-Pivot'!T1360</f>
        <v>4.666666666666667</v>
      </c>
      <c r="L1374" s="68">
        <f>'RFM-Pivot'!U1360</f>
        <v>4.666666666666667</v>
      </c>
      <c r="M1374" s="64" t="str">
        <f>'RFM-Pivot'!V1360</f>
        <v>Champions</v>
      </c>
    </row>
    <row r="1375" spans="10:13" x14ac:dyDescent="0.25">
      <c r="J1375" s="66" t="str">
        <f>'RFM-Pivot'!S1361</f>
        <v>C02148</v>
      </c>
      <c r="K1375" s="67">
        <f>'RFM-Pivot'!T1361</f>
        <v>5</v>
      </c>
      <c r="L1375" s="68">
        <f>'RFM-Pivot'!U1361</f>
        <v>5</v>
      </c>
      <c r="M1375" s="64" t="str">
        <f>'RFM-Pivot'!V1361</f>
        <v>Champions</v>
      </c>
    </row>
    <row r="1376" spans="10:13" x14ac:dyDescent="0.25">
      <c r="J1376" s="66" t="str">
        <f>'RFM-Pivot'!S1362</f>
        <v>C02151</v>
      </c>
      <c r="K1376" s="67">
        <f>'RFM-Pivot'!T1362</f>
        <v>2.3333333333333335</v>
      </c>
      <c r="L1376" s="68">
        <f>'RFM-Pivot'!U1362</f>
        <v>2.3333333333333335</v>
      </c>
      <c r="M1376" s="64" t="str">
        <f>'RFM-Pivot'!V1362</f>
        <v>At Risk Customers</v>
      </c>
    </row>
    <row r="1377" spans="10:13" x14ac:dyDescent="0.25">
      <c r="J1377" s="66" t="str">
        <f>'RFM-Pivot'!S1363</f>
        <v>C02153</v>
      </c>
      <c r="K1377" s="67">
        <f>'RFM-Pivot'!T1363</f>
        <v>2.6666666666666665</v>
      </c>
      <c r="L1377" s="68">
        <f>'RFM-Pivot'!U1363</f>
        <v>2.6666666666666665</v>
      </c>
      <c r="M1377" s="64" t="str">
        <f>'RFM-Pivot'!V1363</f>
        <v>At Risk Customers</v>
      </c>
    </row>
    <row r="1378" spans="10:13" x14ac:dyDescent="0.25">
      <c r="J1378" s="66" t="str">
        <f>'RFM-Pivot'!S1364</f>
        <v>C02154</v>
      </c>
      <c r="K1378" s="67">
        <f>'RFM-Pivot'!T1364</f>
        <v>3</v>
      </c>
      <c r="L1378" s="68">
        <f>'RFM-Pivot'!U1364</f>
        <v>3</v>
      </c>
      <c r="M1378" s="64" t="str">
        <f>'RFM-Pivot'!V1364</f>
        <v>At Risk Customers</v>
      </c>
    </row>
    <row r="1379" spans="10:13" x14ac:dyDescent="0.25">
      <c r="J1379" s="66" t="str">
        <f>'RFM-Pivot'!S1365</f>
        <v>C02155</v>
      </c>
      <c r="K1379" s="67">
        <f>'RFM-Pivot'!T1365</f>
        <v>5</v>
      </c>
      <c r="L1379" s="68">
        <f>'RFM-Pivot'!U1365</f>
        <v>5</v>
      </c>
      <c r="M1379" s="64" t="str">
        <f>'RFM-Pivot'!V1365</f>
        <v>Champions</v>
      </c>
    </row>
    <row r="1380" spans="10:13" x14ac:dyDescent="0.25">
      <c r="J1380" s="66" t="str">
        <f>'RFM-Pivot'!S1366</f>
        <v>C02156</v>
      </c>
      <c r="K1380" s="67">
        <f>'RFM-Pivot'!T1366</f>
        <v>3.6666666666666665</v>
      </c>
      <c r="L1380" s="68">
        <f>'RFM-Pivot'!U1366</f>
        <v>3.6666666666666665</v>
      </c>
      <c r="M1380" s="64" t="str">
        <f>'RFM-Pivot'!V1366</f>
        <v>Loyal or Potential Loyalists</v>
      </c>
    </row>
    <row r="1381" spans="10:13" x14ac:dyDescent="0.25">
      <c r="J1381" s="66" t="str">
        <f>'RFM-Pivot'!S1367</f>
        <v>C02157</v>
      </c>
      <c r="K1381" s="67">
        <f>'RFM-Pivot'!T1367</f>
        <v>5</v>
      </c>
      <c r="L1381" s="68">
        <f>'RFM-Pivot'!U1367</f>
        <v>5</v>
      </c>
      <c r="M1381" s="64" t="str">
        <f>'RFM-Pivot'!V1367</f>
        <v>Champions</v>
      </c>
    </row>
    <row r="1382" spans="10:13" x14ac:dyDescent="0.25">
      <c r="J1382" s="66" t="str">
        <f>'RFM-Pivot'!S1368</f>
        <v>C02158</v>
      </c>
      <c r="K1382" s="67">
        <f>'RFM-Pivot'!T1368</f>
        <v>5</v>
      </c>
      <c r="L1382" s="68">
        <f>'RFM-Pivot'!U1368</f>
        <v>5</v>
      </c>
      <c r="M1382" s="64" t="str">
        <f>'RFM-Pivot'!V1368</f>
        <v>Champions</v>
      </c>
    </row>
    <row r="1383" spans="10:13" x14ac:dyDescent="0.25">
      <c r="J1383" s="66" t="str">
        <f>'RFM-Pivot'!S1369</f>
        <v>C02160</v>
      </c>
      <c r="K1383" s="67">
        <f>'RFM-Pivot'!T1369</f>
        <v>4</v>
      </c>
      <c r="L1383" s="68">
        <f>'RFM-Pivot'!U1369</f>
        <v>4</v>
      </c>
      <c r="M1383" s="64" t="str">
        <f>'RFM-Pivot'!V1369</f>
        <v>Loyal or Potential Loyalists</v>
      </c>
    </row>
    <row r="1384" spans="10:13" x14ac:dyDescent="0.25">
      <c r="J1384" s="66" t="str">
        <f>'RFM-Pivot'!S1370</f>
        <v>C02161</v>
      </c>
      <c r="K1384" s="67">
        <f>'RFM-Pivot'!T1370</f>
        <v>3.3333333333333335</v>
      </c>
      <c r="L1384" s="68">
        <f>'RFM-Pivot'!U1370</f>
        <v>3.3333333333333335</v>
      </c>
      <c r="M1384" s="64" t="str">
        <f>'RFM-Pivot'!V1370</f>
        <v>Loyal or Potential Loyalists</v>
      </c>
    </row>
    <row r="1385" spans="10:13" x14ac:dyDescent="0.25">
      <c r="J1385" s="66" t="str">
        <f>'RFM-Pivot'!S1371</f>
        <v>C02163</v>
      </c>
      <c r="K1385" s="67">
        <f>'RFM-Pivot'!T1371</f>
        <v>2.6666666666666665</v>
      </c>
      <c r="L1385" s="68">
        <f>'RFM-Pivot'!U1371</f>
        <v>2.6666666666666665</v>
      </c>
      <c r="M1385" s="64" t="str">
        <f>'RFM-Pivot'!V1371</f>
        <v>At Risk Customers</v>
      </c>
    </row>
    <row r="1386" spans="10:13" x14ac:dyDescent="0.25">
      <c r="J1386" s="66" t="str">
        <f>'RFM-Pivot'!S1372</f>
        <v>C02168</v>
      </c>
      <c r="K1386" s="67">
        <f>'RFM-Pivot'!T1372</f>
        <v>2.6666666666666665</v>
      </c>
      <c r="L1386" s="68">
        <f>'RFM-Pivot'!U1372</f>
        <v>2.6666666666666665</v>
      </c>
      <c r="M1386" s="64" t="str">
        <f>'RFM-Pivot'!V1372</f>
        <v>At Risk Customers</v>
      </c>
    </row>
    <row r="1387" spans="10:13" x14ac:dyDescent="0.25">
      <c r="J1387" s="66" t="str">
        <f>'RFM-Pivot'!S1373</f>
        <v>C02169</v>
      </c>
      <c r="K1387" s="67">
        <f>'RFM-Pivot'!T1373</f>
        <v>2.6666666666666665</v>
      </c>
      <c r="L1387" s="68">
        <f>'RFM-Pivot'!U1373</f>
        <v>2.6666666666666665</v>
      </c>
      <c r="M1387" s="64" t="str">
        <f>'RFM-Pivot'!V1373</f>
        <v>At Risk Customers</v>
      </c>
    </row>
    <row r="1388" spans="10:13" x14ac:dyDescent="0.25">
      <c r="J1388" s="66" t="str">
        <f>'RFM-Pivot'!S1374</f>
        <v>C02170</v>
      </c>
      <c r="K1388" s="67">
        <f>'RFM-Pivot'!T1374</f>
        <v>5</v>
      </c>
      <c r="L1388" s="68">
        <f>'RFM-Pivot'!U1374</f>
        <v>5</v>
      </c>
      <c r="M1388" s="64" t="str">
        <f>'RFM-Pivot'!V1374</f>
        <v>Champions</v>
      </c>
    </row>
    <row r="1389" spans="10:13" x14ac:dyDescent="0.25">
      <c r="J1389" s="66" t="str">
        <f>'RFM-Pivot'!S1375</f>
        <v>C02171</v>
      </c>
      <c r="K1389" s="67">
        <f>'RFM-Pivot'!T1375</f>
        <v>2.6666666666666665</v>
      </c>
      <c r="L1389" s="68">
        <f>'RFM-Pivot'!U1375</f>
        <v>2.6666666666666665</v>
      </c>
      <c r="M1389" s="64" t="str">
        <f>'RFM-Pivot'!V1375</f>
        <v>At Risk Customers</v>
      </c>
    </row>
    <row r="1390" spans="10:13" x14ac:dyDescent="0.25">
      <c r="J1390" s="66" t="str">
        <f>'RFM-Pivot'!S1376</f>
        <v>C02172</v>
      </c>
      <c r="K1390" s="67">
        <f>'RFM-Pivot'!T1376</f>
        <v>5</v>
      </c>
      <c r="L1390" s="68">
        <f>'RFM-Pivot'!U1376</f>
        <v>5</v>
      </c>
      <c r="M1390" s="64" t="str">
        <f>'RFM-Pivot'!V1376</f>
        <v>Champions</v>
      </c>
    </row>
    <row r="1391" spans="10:13" x14ac:dyDescent="0.25">
      <c r="J1391" s="66" t="str">
        <f>'RFM-Pivot'!S1377</f>
        <v>C02173</v>
      </c>
      <c r="K1391" s="67">
        <f>'RFM-Pivot'!T1377</f>
        <v>2</v>
      </c>
      <c r="L1391" s="68">
        <f>'RFM-Pivot'!U1377</f>
        <v>2</v>
      </c>
      <c r="M1391" s="64" t="str">
        <f>'RFM-Pivot'!V1377</f>
        <v>Lost Customers</v>
      </c>
    </row>
    <row r="1392" spans="10:13" x14ac:dyDescent="0.25">
      <c r="J1392" s="66" t="str">
        <f>'RFM-Pivot'!S1378</f>
        <v>C02176</v>
      </c>
      <c r="K1392" s="67">
        <f>'RFM-Pivot'!T1378</f>
        <v>3.6666666666666665</v>
      </c>
      <c r="L1392" s="68">
        <f>'RFM-Pivot'!U1378</f>
        <v>3.6666666666666665</v>
      </c>
      <c r="M1392" s="64" t="str">
        <f>'RFM-Pivot'!V1378</f>
        <v>Loyal or Potential Loyalists</v>
      </c>
    </row>
    <row r="1393" spans="10:13" x14ac:dyDescent="0.25">
      <c r="J1393" s="66" t="str">
        <f>'RFM-Pivot'!S1379</f>
        <v>C02177</v>
      </c>
      <c r="K1393" s="67">
        <f>'RFM-Pivot'!T1379</f>
        <v>5</v>
      </c>
      <c r="L1393" s="68">
        <f>'RFM-Pivot'!U1379</f>
        <v>5</v>
      </c>
      <c r="M1393" s="64" t="str">
        <f>'RFM-Pivot'!V1379</f>
        <v>Champions</v>
      </c>
    </row>
    <row r="1394" spans="10:13" x14ac:dyDescent="0.25">
      <c r="J1394" s="66" t="str">
        <f>'RFM-Pivot'!S1380</f>
        <v>C02178</v>
      </c>
      <c r="K1394" s="67">
        <f>'RFM-Pivot'!T1380</f>
        <v>2.6666666666666665</v>
      </c>
      <c r="L1394" s="68">
        <f>'RFM-Pivot'!U1380</f>
        <v>2.6666666666666665</v>
      </c>
      <c r="M1394" s="64" t="str">
        <f>'RFM-Pivot'!V1380</f>
        <v>At Risk Customers</v>
      </c>
    </row>
    <row r="1395" spans="10:13" x14ac:dyDescent="0.25">
      <c r="J1395" s="66" t="str">
        <f>'RFM-Pivot'!S1381</f>
        <v>C02179</v>
      </c>
      <c r="K1395" s="67">
        <f>'RFM-Pivot'!T1381</f>
        <v>3.3333333333333335</v>
      </c>
      <c r="L1395" s="68">
        <f>'RFM-Pivot'!U1381</f>
        <v>3.3333333333333335</v>
      </c>
      <c r="M1395" s="64" t="str">
        <f>'RFM-Pivot'!V1381</f>
        <v>Loyal or Potential Loyalists</v>
      </c>
    </row>
    <row r="1396" spans="10:13" x14ac:dyDescent="0.25">
      <c r="J1396" s="66" t="str">
        <f>'RFM-Pivot'!S1382</f>
        <v>C02181</v>
      </c>
      <c r="K1396" s="67">
        <f>'RFM-Pivot'!T1382</f>
        <v>4.666666666666667</v>
      </c>
      <c r="L1396" s="68">
        <f>'RFM-Pivot'!U1382</f>
        <v>4.666666666666667</v>
      </c>
      <c r="M1396" s="64" t="str">
        <f>'RFM-Pivot'!V1382</f>
        <v>Champions</v>
      </c>
    </row>
    <row r="1397" spans="10:13" x14ac:dyDescent="0.25">
      <c r="J1397" s="66" t="str">
        <f>'RFM-Pivot'!S1383</f>
        <v>C02182</v>
      </c>
      <c r="K1397" s="67">
        <f>'RFM-Pivot'!T1383</f>
        <v>5</v>
      </c>
      <c r="L1397" s="68">
        <f>'RFM-Pivot'!U1383</f>
        <v>5</v>
      </c>
      <c r="M1397" s="64" t="str">
        <f>'RFM-Pivot'!V1383</f>
        <v>Champions</v>
      </c>
    </row>
    <row r="1398" spans="10:13" x14ac:dyDescent="0.25">
      <c r="J1398" s="66" t="str">
        <f>'RFM-Pivot'!S1384</f>
        <v>C02183</v>
      </c>
      <c r="K1398" s="67">
        <f>'RFM-Pivot'!T1384</f>
        <v>3.3333333333333335</v>
      </c>
      <c r="L1398" s="68">
        <f>'RFM-Pivot'!U1384</f>
        <v>3.3333333333333335</v>
      </c>
      <c r="M1398" s="64" t="str">
        <f>'RFM-Pivot'!V1384</f>
        <v>Loyal or Potential Loyalists</v>
      </c>
    </row>
    <row r="1399" spans="10:13" x14ac:dyDescent="0.25">
      <c r="J1399" s="66" t="str">
        <f>'RFM-Pivot'!S1385</f>
        <v>C02184</v>
      </c>
      <c r="K1399" s="67">
        <f>'RFM-Pivot'!T1385</f>
        <v>4.666666666666667</v>
      </c>
      <c r="L1399" s="68">
        <f>'RFM-Pivot'!U1385</f>
        <v>4.666666666666667</v>
      </c>
      <c r="M1399" s="64" t="str">
        <f>'RFM-Pivot'!V1385</f>
        <v>Champions</v>
      </c>
    </row>
    <row r="1400" spans="10:13" x14ac:dyDescent="0.25">
      <c r="J1400" s="66" t="str">
        <f>'RFM-Pivot'!S1386</f>
        <v>C02185</v>
      </c>
      <c r="K1400" s="67">
        <f>'RFM-Pivot'!T1386</f>
        <v>1.6666666666666667</v>
      </c>
      <c r="L1400" s="68">
        <f>'RFM-Pivot'!U1386</f>
        <v>1.6666666666666667</v>
      </c>
      <c r="M1400" s="64" t="str">
        <f>'RFM-Pivot'!V1386</f>
        <v>Lost Customers</v>
      </c>
    </row>
    <row r="1401" spans="10:13" x14ac:dyDescent="0.25">
      <c r="J1401" s="66" t="str">
        <f>'RFM-Pivot'!S1387</f>
        <v>C02186</v>
      </c>
      <c r="K1401" s="67">
        <f>'RFM-Pivot'!T1387</f>
        <v>4</v>
      </c>
      <c r="L1401" s="68">
        <f>'RFM-Pivot'!U1387</f>
        <v>4</v>
      </c>
      <c r="M1401" s="64" t="str">
        <f>'RFM-Pivot'!V1387</f>
        <v>Loyal or Potential Loyalists</v>
      </c>
    </row>
    <row r="1402" spans="10:13" x14ac:dyDescent="0.25">
      <c r="J1402" s="66" t="str">
        <f>'RFM-Pivot'!S1388</f>
        <v>C02187</v>
      </c>
      <c r="K1402" s="67">
        <f>'RFM-Pivot'!T1388</f>
        <v>3</v>
      </c>
      <c r="L1402" s="68">
        <f>'RFM-Pivot'!U1388</f>
        <v>3</v>
      </c>
      <c r="M1402" s="64" t="str">
        <f>'RFM-Pivot'!V1388</f>
        <v>At Risk Customers</v>
      </c>
    </row>
    <row r="1403" spans="10:13" x14ac:dyDescent="0.25">
      <c r="J1403" s="66" t="str">
        <f>'RFM-Pivot'!S1389</f>
        <v>C02188</v>
      </c>
      <c r="K1403" s="67">
        <f>'RFM-Pivot'!T1389</f>
        <v>2.6666666666666665</v>
      </c>
      <c r="L1403" s="68">
        <f>'RFM-Pivot'!U1389</f>
        <v>2.6666666666666665</v>
      </c>
      <c r="M1403" s="64" t="str">
        <f>'RFM-Pivot'!V1389</f>
        <v>At Risk Customers</v>
      </c>
    </row>
    <row r="1404" spans="10:13" x14ac:dyDescent="0.25">
      <c r="J1404" s="66" t="str">
        <f>'RFM-Pivot'!S1390</f>
        <v>C02189</v>
      </c>
      <c r="K1404" s="67">
        <f>'RFM-Pivot'!T1390</f>
        <v>4.333333333333333</v>
      </c>
      <c r="L1404" s="68">
        <f>'RFM-Pivot'!U1390</f>
        <v>4.333333333333333</v>
      </c>
      <c r="M1404" s="64" t="str">
        <f>'RFM-Pivot'!V1390</f>
        <v>Champions</v>
      </c>
    </row>
    <row r="1405" spans="10:13" x14ac:dyDescent="0.25">
      <c r="J1405" s="66" t="str">
        <f>'RFM-Pivot'!S1391</f>
        <v>C02190</v>
      </c>
      <c r="K1405" s="67">
        <f>'RFM-Pivot'!T1391</f>
        <v>5</v>
      </c>
      <c r="L1405" s="68">
        <f>'RFM-Pivot'!U1391</f>
        <v>5</v>
      </c>
      <c r="M1405" s="64" t="str">
        <f>'RFM-Pivot'!V1391</f>
        <v>Champions</v>
      </c>
    </row>
    <row r="1406" spans="10:13" x14ac:dyDescent="0.25">
      <c r="J1406" s="66" t="str">
        <f>'RFM-Pivot'!S1392</f>
        <v>C02193</v>
      </c>
      <c r="K1406" s="67">
        <f>'RFM-Pivot'!T1392</f>
        <v>5</v>
      </c>
      <c r="L1406" s="68">
        <f>'RFM-Pivot'!U1392</f>
        <v>5</v>
      </c>
      <c r="M1406" s="64" t="str">
        <f>'RFM-Pivot'!V1392</f>
        <v>Champions</v>
      </c>
    </row>
    <row r="1407" spans="10:13" x14ac:dyDescent="0.25">
      <c r="J1407" s="66" t="str">
        <f>'RFM-Pivot'!S1393</f>
        <v>C02195</v>
      </c>
      <c r="K1407" s="67">
        <f>'RFM-Pivot'!T1393</f>
        <v>4</v>
      </c>
      <c r="L1407" s="68">
        <f>'RFM-Pivot'!U1393</f>
        <v>4</v>
      </c>
      <c r="M1407" s="64" t="str">
        <f>'RFM-Pivot'!V1393</f>
        <v>Loyal or Potential Loyalists</v>
      </c>
    </row>
    <row r="1408" spans="10:13" x14ac:dyDescent="0.25">
      <c r="J1408" s="66" t="str">
        <f>'RFM-Pivot'!S1394</f>
        <v>C02196</v>
      </c>
      <c r="K1408" s="67">
        <f>'RFM-Pivot'!T1394</f>
        <v>3.3333333333333335</v>
      </c>
      <c r="L1408" s="68">
        <f>'RFM-Pivot'!U1394</f>
        <v>3.3333333333333335</v>
      </c>
      <c r="M1408" s="64" t="str">
        <f>'RFM-Pivot'!V1394</f>
        <v>Loyal or Potential Loyalists</v>
      </c>
    </row>
    <row r="1409" spans="10:13" x14ac:dyDescent="0.25">
      <c r="J1409" s="66" t="str">
        <f>'RFM-Pivot'!S1395</f>
        <v>C02197</v>
      </c>
      <c r="K1409" s="67">
        <f>'RFM-Pivot'!T1395</f>
        <v>4.333333333333333</v>
      </c>
      <c r="L1409" s="68">
        <f>'RFM-Pivot'!U1395</f>
        <v>4.333333333333333</v>
      </c>
      <c r="M1409" s="64" t="str">
        <f>'RFM-Pivot'!V1395</f>
        <v>Champions</v>
      </c>
    </row>
    <row r="1410" spans="10:13" x14ac:dyDescent="0.25">
      <c r="J1410" s="66" t="str">
        <f>'RFM-Pivot'!S1396</f>
        <v>C02200</v>
      </c>
      <c r="K1410" s="67">
        <f>'RFM-Pivot'!T1396</f>
        <v>4.333333333333333</v>
      </c>
      <c r="L1410" s="68">
        <f>'RFM-Pivot'!U1396</f>
        <v>4.333333333333333</v>
      </c>
      <c r="M1410" s="64" t="str">
        <f>'RFM-Pivot'!V1396</f>
        <v>Champions</v>
      </c>
    </row>
    <row r="1411" spans="10:13" x14ac:dyDescent="0.25">
      <c r="J1411" s="66" t="str">
        <f>'RFM-Pivot'!S1397</f>
        <v>C02203</v>
      </c>
      <c r="K1411" s="67">
        <f>'RFM-Pivot'!T1397</f>
        <v>2.6666666666666665</v>
      </c>
      <c r="L1411" s="68">
        <f>'RFM-Pivot'!U1397</f>
        <v>2.6666666666666665</v>
      </c>
      <c r="M1411" s="64" t="str">
        <f>'RFM-Pivot'!V1397</f>
        <v>At Risk Customers</v>
      </c>
    </row>
    <row r="1412" spans="10:13" x14ac:dyDescent="0.25">
      <c r="J1412" s="66" t="str">
        <f>'RFM-Pivot'!S1398</f>
        <v>C02204</v>
      </c>
      <c r="K1412" s="67">
        <f>'RFM-Pivot'!T1398</f>
        <v>2.6666666666666665</v>
      </c>
      <c r="L1412" s="68">
        <f>'RFM-Pivot'!U1398</f>
        <v>2.6666666666666665</v>
      </c>
      <c r="M1412" s="64" t="str">
        <f>'RFM-Pivot'!V1398</f>
        <v>At Risk Customers</v>
      </c>
    </row>
    <row r="1413" spans="10:13" x14ac:dyDescent="0.25">
      <c r="J1413" s="66" t="str">
        <f>'RFM-Pivot'!S1399</f>
        <v>C02205</v>
      </c>
      <c r="K1413" s="67">
        <f>'RFM-Pivot'!T1399</f>
        <v>3.6666666666666665</v>
      </c>
      <c r="L1413" s="68">
        <f>'RFM-Pivot'!U1399</f>
        <v>3.6666666666666665</v>
      </c>
      <c r="M1413" s="64" t="str">
        <f>'RFM-Pivot'!V1399</f>
        <v>Loyal or Potential Loyalists</v>
      </c>
    </row>
    <row r="1414" spans="10:13" x14ac:dyDescent="0.25">
      <c r="J1414" s="66" t="str">
        <f>'RFM-Pivot'!S1400</f>
        <v>C02206</v>
      </c>
      <c r="K1414" s="67">
        <f>'RFM-Pivot'!T1400</f>
        <v>3.3333333333333335</v>
      </c>
      <c r="L1414" s="68">
        <f>'RFM-Pivot'!U1400</f>
        <v>3.3333333333333335</v>
      </c>
      <c r="M1414" s="64" t="str">
        <f>'RFM-Pivot'!V1400</f>
        <v>Loyal or Potential Loyalists</v>
      </c>
    </row>
    <row r="1415" spans="10:13" x14ac:dyDescent="0.25">
      <c r="J1415" s="66" t="str">
        <f>'RFM-Pivot'!S1401</f>
        <v>C02209</v>
      </c>
      <c r="K1415" s="67">
        <f>'RFM-Pivot'!T1401</f>
        <v>3.6666666666666665</v>
      </c>
      <c r="L1415" s="68">
        <f>'RFM-Pivot'!U1401</f>
        <v>3.6666666666666665</v>
      </c>
      <c r="M1415" s="64" t="str">
        <f>'RFM-Pivot'!V1401</f>
        <v>Loyal or Potential Loyalists</v>
      </c>
    </row>
    <row r="1416" spans="10:13" x14ac:dyDescent="0.25">
      <c r="J1416" s="66" t="str">
        <f>'RFM-Pivot'!S1402</f>
        <v>C02213</v>
      </c>
      <c r="K1416" s="67">
        <f>'RFM-Pivot'!T1402</f>
        <v>1.6666666666666667</v>
      </c>
      <c r="L1416" s="68">
        <f>'RFM-Pivot'!U1402</f>
        <v>1.6666666666666667</v>
      </c>
      <c r="M1416" s="64" t="str">
        <f>'RFM-Pivot'!V1402</f>
        <v>Lost Customers</v>
      </c>
    </row>
    <row r="1417" spans="10:13" x14ac:dyDescent="0.25">
      <c r="J1417" s="66" t="str">
        <f>'RFM-Pivot'!S1403</f>
        <v>C02215</v>
      </c>
      <c r="K1417" s="67">
        <f>'RFM-Pivot'!T1403</f>
        <v>5</v>
      </c>
      <c r="L1417" s="68">
        <f>'RFM-Pivot'!U1403</f>
        <v>5</v>
      </c>
      <c r="M1417" s="64" t="str">
        <f>'RFM-Pivot'!V1403</f>
        <v>Champions</v>
      </c>
    </row>
    <row r="1418" spans="10:13" x14ac:dyDescent="0.25">
      <c r="J1418" s="66" t="str">
        <f>'RFM-Pivot'!S1404</f>
        <v>C02219</v>
      </c>
      <c r="K1418" s="67">
        <f>'RFM-Pivot'!T1404</f>
        <v>4</v>
      </c>
      <c r="L1418" s="68">
        <f>'RFM-Pivot'!U1404</f>
        <v>4</v>
      </c>
      <c r="M1418" s="64" t="str">
        <f>'RFM-Pivot'!V1404</f>
        <v>Loyal or Potential Loyalists</v>
      </c>
    </row>
    <row r="1419" spans="10:13" x14ac:dyDescent="0.25">
      <c r="J1419" s="66" t="str">
        <f>'RFM-Pivot'!S1405</f>
        <v>C02220</v>
      </c>
      <c r="K1419" s="67">
        <f>'RFM-Pivot'!T1405</f>
        <v>2.3333333333333335</v>
      </c>
      <c r="L1419" s="68">
        <f>'RFM-Pivot'!U1405</f>
        <v>2.3333333333333335</v>
      </c>
      <c r="M1419" s="64" t="str">
        <f>'RFM-Pivot'!V1405</f>
        <v>At Risk Customers</v>
      </c>
    </row>
    <row r="1420" spans="10:13" x14ac:dyDescent="0.25">
      <c r="J1420" s="66" t="str">
        <f>'RFM-Pivot'!S1406</f>
        <v>C02222</v>
      </c>
      <c r="K1420" s="67">
        <f>'RFM-Pivot'!T1406</f>
        <v>2.3333333333333335</v>
      </c>
      <c r="L1420" s="68">
        <f>'RFM-Pivot'!U1406</f>
        <v>2.3333333333333335</v>
      </c>
      <c r="M1420" s="64" t="str">
        <f>'RFM-Pivot'!V1406</f>
        <v>At Risk Customers</v>
      </c>
    </row>
    <row r="1421" spans="10:13" x14ac:dyDescent="0.25">
      <c r="J1421" s="66" t="str">
        <f>'RFM-Pivot'!S1407</f>
        <v>C02223</v>
      </c>
      <c r="K1421" s="67">
        <f>'RFM-Pivot'!T1407</f>
        <v>1.6666666666666667</v>
      </c>
      <c r="L1421" s="68">
        <f>'RFM-Pivot'!U1407</f>
        <v>1.6666666666666667</v>
      </c>
      <c r="M1421" s="64" t="str">
        <f>'RFM-Pivot'!V1407</f>
        <v>Lost Customers</v>
      </c>
    </row>
    <row r="1422" spans="10:13" x14ac:dyDescent="0.25">
      <c r="J1422" s="66" t="str">
        <f>'RFM-Pivot'!S1408</f>
        <v>C02224</v>
      </c>
      <c r="K1422" s="67">
        <f>'RFM-Pivot'!T1408</f>
        <v>3.6666666666666665</v>
      </c>
      <c r="L1422" s="68">
        <f>'RFM-Pivot'!U1408</f>
        <v>3.6666666666666665</v>
      </c>
      <c r="M1422" s="64" t="str">
        <f>'RFM-Pivot'!V1408</f>
        <v>Loyal or Potential Loyalists</v>
      </c>
    </row>
    <row r="1423" spans="10:13" x14ac:dyDescent="0.25">
      <c r="J1423" s="66" t="str">
        <f>'RFM-Pivot'!S1409</f>
        <v>C02225</v>
      </c>
      <c r="K1423" s="67">
        <f>'RFM-Pivot'!T1409</f>
        <v>2.3333333333333335</v>
      </c>
      <c r="L1423" s="68">
        <f>'RFM-Pivot'!U1409</f>
        <v>2.3333333333333335</v>
      </c>
      <c r="M1423" s="64" t="str">
        <f>'RFM-Pivot'!V1409</f>
        <v>At Risk Customers</v>
      </c>
    </row>
    <row r="1424" spans="10:13" x14ac:dyDescent="0.25">
      <c r="J1424" s="66" t="str">
        <f>'RFM-Pivot'!S1410</f>
        <v>C02229</v>
      </c>
      <c r="K1424" s="67">
        <f>'RFM-Pivot'!T1410</f>
        <v>2.6666666666666665</v>
      </c>
      <c r="L1424" s="68">
        <f>'RFM-Pivot'!U1410</f>
        <v>2.6666666666666665</v>
      </c>
      <c r="M1424" s="64" t="str">
        <f>'RFM-Pivot'!V1410</f>
        <v>At Risk Customers</v>
      </c>
    </row>
    <row r="1425" spans="10:13" x14ac:dyDescent="0.25">
      <c r="J1425" s="66" t="str">
        <f>'RFM-Pivot'!S1411</f>
        <v>C02230</v>
      </c>
      <c r="K1425" s="67">
        <f>'RFM-Pivot'!T1411</f>
        <v>2</v>
      </c>
      <c r="L1425" s="68">
        <f>'RFM-Pivot'!U1411</f>
        <v>2</v>
      </c>
      <c r="M1425" s="64" t="str">
        <f>'RFM-Pivot'!V1411</f>
        <v>Lost Customers</v>
      </c>
    </row>
    <row r="1426" spans="10:13" x14ac:dyDescent="0.25">
      <c r="J1426" s="66" t="str">
        <f>'RFM-Pivot'!S1412</f>
        <v>C02237</v>
      </c>
      <c r="K1426" s="67">
        <f>'RFM-Pivot'!T1412</f>
        <v>2.6666666666666665</v>
      </c>
      <c r="L1426" s="68">
        <f>'RFM-Pivot'!U1412</f>
        <v>2.6666666666666665</v>
      </c>
      <c r="M1426" s="64" t="str">
        <f>'RFM-Pivot'!V1412</f>
        <v>At Risk Customers</v>
      </c>
    </row>
    <row r="1427" spans="10:13" x14ac:dyDescent="0.25">
      <c r="J1427" s="66" t="str">
        <f>'RFM-Pivot'!S1413</f>
        <v>C02238</v>
      </c>
      <c r="K1427" s="67">
        <f>'RFM-Pivot'!T1413</f>
        <v>3</v>
      </c>
      <c r="L1427" s="68">
        <f>'RFM-Pivot'!U1413</f>
        <v>3</v>
      </c>
      <c r="M1427" s="64" t="str">
        <f>'RFM-Pivot'!V1413</f>
        <v>At Risk Customers</v>
      </c>
    </row>
    <row r="1428" spans="10:13" x14ac:dyDescent="0.25">
      <c r="J1428" s="66" t="str">
        <f>'RFM-Pivot'!S1414</f>
        <v>C02240</v>
      </c>
      <c r="K1428" s="67">
        <f>'RFM-Pivot'!T1414</f>
        <v>2.6666666666666665</v>
      </c>
      <c r="L1428" s="68">
        <f>'RFM-Pivot'!U1414</f>
        <v>2.6666666666666665</v>
      </c>
      <c r="M1428" s="64" t="str">
        <f>'RFM-Pivot'!V1414</f>
        <v>At Risk Customers</v>
      </c>
    </row>
    <row r="1429" spans="10:13" x14ac:dyDescent="0.25">
      <c r="J1429" s="66" t="str">
        <f>'RFM-Pivot'!S1415</f>
        <v>C02241</v>
      </c>
      <c r="K1429" s="67">
        <f>'RFM-Pivot'!T1415</f>
        <v>5</v>
      </c>
      <c r="L1429" s="68">
        <f>'RFM-Pivot'!U1415</f>
        <v>5</v>
      </c>
      <c r="M1429" s="64" t="str">
        <f>'RFM-Pivot'!V1415</f>
        <v>Champions</v>
      </c>
    </row>
    <row r="1430" spans="10:13" x14ac:dyDescent="0.25">
      <c r="J1430" s="66" t="str">
        <f>'RFM-Pivot'!S1416</f>
        <v>C02243</v>
      </c>
      <c r="K1430" s="67">
        <f>'RFM-Pivot'!T1416</f>
        <v>5</v>
      </c>
      <c r="L1430" s="68">
        <f>'RFM-Pivot'!U1416</f>
        <v>5</v>
      </c>
      <c r="M1430" s="64" t="str">
        <f>'RFM-Pivot'!V1416</f>
        <v>Champions</v>
      </c>
    </row>
    <row r="1431" spans="10:13" x14ac:dyDescent="0.25">
      <c r="J1431" s="66" t="str">
        <f>'RFM-Pivot'!S1417</f>
        <v>C02244</v>
      </c>
      <c r="K1431" s="67">
        <f>'RFM-Pivot'!T1417</f>
        <v>3.3333333333333335</v>
      </c>
      <c r="L1431" s="68">
        <f>'RFM-Pivot'!U1417</f>
        <v>3.3333333333333335</v>
      </c>
      <c r="M1431" s="64" t="str">
        <f>'RFM-Pivot'!V1417</f>
        <v>Loyal or Potential Loyalists</v>
      </c>
    </row>
    <row r="1432" spans="10:13" x14ac:dyDescent="0.25">
      <c r="J1432" s="66" t="str">
        <f>'RFM-Pivot'!S1418</f>
        <v>C02245</v>
      </c>
      <c r="K1432" s="67">
        <f>'RFM-Pivot'!T1418</f>
        <v>4.333333333333333</v>
      </c>
      <c r="L1432" s="68">
        <f>'RFM-Pivot'!U1418</f>
        <v>4.333333333333333</v>
      </c>
      <c r="M1432" s="64" t="str">
        <f>'RFM-Pivot'!V1418</f>
        <v>Champions</v>
      </c>
    </row>
    <row r="1433" spans="10:13" x14ac:dyDescent="0.25">
      <c r="J1433" s="66" t="str">
        <f>'RFM-Pivot'!S1419</f>
        <v>C02246</v>
      </c>
      <c r="K1433" s="67">
        <f>'RFM-Pivot'!T1419</f>
        <v>2.6666666666666665</v>
      </c>
      <c r="L1433" s="68">
        <f>'RFM-Pivot'!U1419</f>
        <v>2.6666666666666665</v>
      </c>
      <c r="M1433" s="64" t="str">
        <f>'RFM-Pivot'!V1419</f>
        <v>At Risk Customers</v>
      </c>
    </row>
    <row r="1434" spans="10:13" x14ac:dyDescent="0.25">
      <c r="J1434" s="66" t="str">
        <f>'RFM-Pivot'!S1420</f>
        <v>C02248</v>
      </c>
      <c r="K1434" s="67">
        <f>'RFM-Pivot'!T1420</f>
        <v>3.6666666666666665</v>
      </c>
      <c r="L1434" s="68">
        <f>'RFM-Pivot'!U1420</f>
        <v>3.6666666666666665</v>
      </c>
      <c r="M1434" s="64" t="str">
        <f>'RFM-Pivot'!V1420</f>
        <v>Loyal or Potential Loyalists</v>
      </c>
    </row>
    <row r="1435" spans="10:13" x14ac:dyDescent="0.25">
      <c r="J1435" s="66" t="str">
        <f>'RFM-Pivot'!S1421</f>
        <v>C02250</v>
      </c>
      <c r="K1435" s="67">
        <f>'RFM-Pivot'!T1421</f>
        <v>1.6666666666666667</v>
      </c>
      <c r="L1435" s="68">
        <f>'RFM-Pivot'!U1421</f>
        <v>1.6666666666666667</v>
      </c>
      <c r="M1435" s="64" t="str">
        <f>'RFM-Pivot'!V1421</f>
        <v>Lost Customers</v>
      </c>
    </row>
    <row r="1436" spans="10:13" x14ac:dyDescent="0.25">
      <c r="J1436" s="66" t="str">
        <f>'RFM-Pivot'!S1422</f>
        <v>C02251</v>
      </c>
      <c r="K1436" s="67">
        <f>'RFM-Pivot'!T1422</f>
        <v>5</v>
      </c>
      <c r="L1436" s="68">
        <f>'RFM-Pivot'!U1422</f>
        <v>5</v>
      </c>
      <c r="M1436" s="64" t="str">
        <f>'RFM-Pivot'!V1422</f>
        <v>Champions</v>
      </c>
    </row>
    <row r="1437" spans="10:13" x14ac:dyDescent="0.25">
      <c r="J1437" s="66" t="str">
        <f>'RFM-Pivot'!S1423</f>
        <v>C02252</v>
      </c>
      <c r="K1437" s="67">
        <f>'RFM-Pivot'!T1423</f>
        <v>3.6666666666666665</v>
      </c>
      <c r="L1437" s="68">
        <f>'RFM-Pivot'!U1423</f>
        <v>3.6666666666666665</v>
      </c>
      <c r="M1437" s="64" t="str">
        <f>'RFM-Pivot'!V1423</f>
        <v>Loyal or Potential Loyalists</v>
      </c>
    </row>
    <row r="1438" spans="10:13" x14ac:dyDescent="0.25">
      <c r="J1438" s="66" t="str">
        <f>'RFM-Pivot'!S1424</f>
        <v>C02253</v>
      </c>
      <c r="K1438" s="67">
        <f>'RFM-Pivot'!T1424</f>
        <v>5</v>
      </c>
      <c r="L1438" s="68">
        <f>'RFM-Pivot'!U1424</f>
        <v>5</v>
      </c>
      <c r="M1438" s="64" t="str">
        <f>'RFM-Pivot'!V1424</f>
        <v>Champions</v>
      </c>
    </row>
    <row r="1439" spans="10:13" x14ac:dyDescent="0.25">
      <c r="J1439" s="66" t="str">
        <f>'RFM-Pivot'!S1425</f>
        <v>C02254</v>
      </c>
      <c r="K1439" s="67">
        <f>'RFM-Pivot'!T1425</f>
        <v>4</v>
      </c>
      <c r="L1439" s="68">
        <f>'RFM-Pivot'!U1425</f>
        <v>4</v>
      </c>
      <c r="M1439" s="64" t="str">
        <f>'RFM-Pivot'!V1425</f>
        <v>Loyal or Potential Loyalists</v>
      </c>
    </row>
    <row r="1440" spans="10:13" x14ac:dyDescent="0.25">
      <c r="J1440" s="66" t="str">
        <f>'RFM-Pivot'!S1426</f>
        <v>C02255</v>
      </c>
      <c r="K1440" s="67">
        <f>'RFM-Pivot'!T1426</f>
        <v>2.3333333333333335</v>
      </c>
      <c r="L1440" s="68">
        <f>'RFM-Pivot'!U1426</f>
        <v>2.3333333333333335</v>
      </c>
      <c r="M1440" s="64" t="str">
        <f>'RFM-Pivot'!V1426</f>
        <v>At Risk Customers</v>
      </c>
    </row>
    <row r="1441" spans="10:13" x14ac:dyDescent="0.25">
      <c r="J1441" s="66" t="str">
        <f>'RFM-Pivot'!S1427</f>
        <v>C02256</v>
      </c>
      <c r="K1441" s="67">
        <f>'RFM-Pivot'!T1427</f>
        <v>2</v>
      </c>
      <c r="L1441" s="68">
        <f>'RFM-Pivot'!U1427</f>
        <v>2</v>
      </c>
      <c r="M1441" s="64" t="str">
        <f>'RFM-Pivot'!V1427</f>
        <v>Lost Customers</v>
      </c>
    </row>
    <row r="1442" spans="10:13" x14ac:dyDescent="0.25">
      <c r="J1442" s="66" t="str">
        <f>'RFM-Pivot'!S1428</f>
        <v>C02258</v>
      </c>
      <c r="K1442" s="67">
        <f>'RFM-Pivot'!T1428</f>
        <v>3.6666666666666665</v>
      </c>
      <c r="L1442" s="68">
        <f>'RFM-Pivot'!U1428</f>
        <v>3.6666666666666665</v>
      </c>
      <c r="M1442" s="64" t="str">
        <f>'RFM-Pivot'!V1428</f>
        <v>Loyal or Potential Loyalists</v>
      </c>
    </row>
    <row r="1443" spans="10:13" x14ac:dyDescent="0.25">
      <c r="J1443" s="66" t="str">
        <f>'RFM-Pivot'!S1429</f>
        <v>C02263</v>
      </c>
      <c r="K1443" s="67">
        <f>'RFM-Pivot'!T1429</f>
        <v>1.6666666666666667</v>
      </c>
      <c r="L1443" s="68">
        <f>'RFM-Pivot'!U1429</f>
        <v>1.6666666666666667</v>
      </c>
      <c r="M1443" s="64" t="str">
        <f>'RFM-Pivot'!V1429</f>
        <v>Lost Customers</v>
      </c>
    </row>
    <row r="1444" spans="10:13" x14ac:dyDescent="0.25">
      <c r="J1444" s="66" t="str">
        <f>'RFM-Pivot'!S1430</f>
        <v>C02267</v>
      </c>
      <c r="K1444" s="67">
        <f>'RFM-Pivot'!T1430</f>
        <v>3</v>
      </c>
      <c r="L1444" s="68">
        <f>'RFM-Pivot'!U1430</f>
        <v>3</v>
      </c>
      <c r="M1444" s="64" t="str">
        <f>'RFM-Pivot'!V1430</f>
        <v>At Risk Customers</v>
      </c>
    </row>
    <row r="1445" spans="10:13" x14ac:dyDescent="0.25">
      <c r="J1445" s="66" t="str">
        <f>'RFM-Pivot'!S1431</f>
        <v>C02268</v>
      </c>
      <c r="K1445" s="67">
        <f>'RFM-Pivot'!T1431</f>
        <v>4</v>
      </c>
      <c r="L1445" s="68">
        <f>'RFM-Pivot'!U1431</f>
        <v>4</v>
      </c>
      <c r="M1445" s="64" t="str">
        <f>'RFM-Pivot'!V1431</f>
        <v>Loyal or Potential Loyalists</v>
      </c>
    </row>
    <row r="1446" spans="10:13" x14ac:dyDescent="0.25">
      <c r="J1446" s="66" t="str">
        <f>'RFM-Pivot'!S1432</f>
        <v>C02271</v>
      </c>
      <c r="K1446" s="67">
        <f>'RFM-Pivot'!T1432</f>
        <v>4.666666666666667</v>
      </c>
      <c r="L1446" s="68">
        <f>'RFM-Pivot'!U1432</f>
        <v>4.666666666666667</v>
      </c>
      <c r="M1446" s="64" t="str">
        <f>'RFM-Pivot'!V1432</f>
        <v>Champions</v>
      </c>
    </row>
    <row r="1447" spans="10:13" x14ac:dyDescent="0.25">
      <c r="J1447" s="66" t="str">
        <f>'RFM-Pivot'!S1433</f>
        <v>C02272</v>
      </c>
      <c r="K1447" s="67">
        <f>'RFM-Pivot'!T1433</f>
        <v>3</v>
      </c>
      <c r="L1447" s="68">
        <f>'RFM-Pivot'!U1433</f>
        <v>3</v>
      </c>
      <c r="M1447" s="64" t="str">
        <f>'RFM-Pivot'!V1433</f>
        <v>At Risk Customers</v>
      </c>
    </row>
    <row r="1448" spans="10:13" x14ac:dyDescent="0.25">
      <c r="J1448" s="66" t="str">
        <f>'RFM-Pivot'!S1434</f>
        <v>C02273</v>
      </c>
      <c r="K1448" s="67">
        <f>'RFM-Pivot'!T1434</f>
        <v>2.3333333333333335</v>
      </c>
      <c r="L1448" s="68">
        <f>'RFM-Pivot'!U1434</f>
        <v>2.3333333333333335</v>
      </c>
      <c r="M1448" s="64" t="str">
        <f>'RFM-Pivot'!V1434</f>
        <v>At Risk Customers</v>
      </c>
    </row>
    <row r="1449" spans="10:13" x14ac:dyDescent="0.25">
      <c r="J1449" s="66" t="str">
        <f>'RFM-Pivot'!S1435</f>
        <v>C02276</v>
      </c>
      <c r="K1449" s="67">
        <f>'RFM-Pivot'!T1435</f>
        <v>3.6666666666666665</v>
      </c>
      <c r="L1449" s="68">
        <f>'RFM-Pivot'!U1435</f>
        <v>3.6666666666666665</v>
      </c>
      <c r="M1449" s="64" t="str">
        <f>'RFM-Pivot'!V1435</f>
        <v>Loyal or Potential Loyalists</v>
      </c>
    </row>
    <row r="1450" spans="10:13" x14ac:dyDescent="0.25">
      <c r="J1450" s="66" t="str">
        <f>'RFM-Pivot'!S1436</f>
        <v>C02282</v>
      </c>
      <c r="K1450" s="67">
        <f>'RFM-Pivot'!T1436</f>
        <v>3.3333333333333335</v>
      </c>
      <c r="L1450" s="68">
        <f>'RFM-Pivot'!U1436</f>
        <v>3.3333333333333335</v>
      </c>
      <c r="M1450" s="64" t="str">
        <f>'RFM-Pivot'!V1436</f>
        <v>Loyal or Potential Loyalists</v>
      </c>
    </row>
    <row r="1451" spans="10:13" x14ac:dyDescent="0.25">
      <c r="J1451" s="66" t="str">
        <f>'RFM-Pivot'!S1437</f>
        <v>C02283</v>
      </c>
      <c r="K1451" s="67">
        <f>'RFM-Pivot'!T1437</f>
        <v>2.3333333333333335</v>
      </c>
      <c r="L1451" s="68">
        <f>'RFM-Pivot'!U1437</f>
        <v>2.3333333333333335</v>
      </c>
      <c r="M1451" s="64" t="str">
        <f>'RFM-Pivot'!V1437</f>
        <v>At Risk Customers</v>
      </c>
    </row>
    <row r="1452" spans="10:13" x14ac:dyDescent="0.25">
      <c r="J1452" s="66" t="str">
        <f>'RFM-Pivot'!S1438</f>
        <v>C02284</v>
      </c>
      <c r="K1452" s="67">
        <f>'RFM-Pivot'!T1438</f>
        <v>3.3333333333333335</v>
      </c>
      <c r="L1452" s="68">
        <f>'RFM-Pivot'!U1438</f>
        <v>3.3333333333333335</v>
      </c>
      <c r="M1452" s="64" t="str">
        <f>'RFM-Pivot'!V1438</f>
        <v>Loyal or Potential Loyalists</v>
      </c>
    </row>
    <row r="1453" spans="10:13" x14ac:dyDescent="0.25">
      <c r="J1453" s="66" t="str">
        <f>'RFM-Pivot'!S1439</f>
        <v>C02287</v>
      </c>
      <c r="K1453" s="67">
        <f>'RFM-Pivot'!T1439</f>
        <v>1.6666666666666667</v>
      </c>
      <c r="L1453" s="68">
        <f>'RFM-Pivot'!U1439</f>
        <v>1.6666666666666667</v>
      </c>
      <c r="M1453" s="64" t="str">
        <f>'RFM-Pivot'!V1439</f>
        <v>Lost Customers</v>
      </c>
    </row>
    <row r="1454" spans="10:13" x14ac:dyDescent="0.25">
      <c r="J1454" s="66" t="str">
        <f>'RFM-Pivot'!S1440</f>
        <v>C02289</v>
      </c>
      <c r="K1454" s="67">
        <f>'RFM-Pivot'!T1440</f>
        <v>3.3333333333333335</v>
      </c>
      <c r="L1454" s="68">
        <f>'RFM-Pivot'!U1440</f>
        <v>3.3333333333333335</v>
      </c>
      <c r="M1454" s="64" t="str">
        <f>'RFM-Pivot'!V1440</f>
        <v>Loyal or Potential Loyalists</v>
      </c>
    </row>
    <row r="1455" spans="10:13" x14ac:dyDescent="0.25">
      <c r="J1455" s="66" t="str">
        <f>'RFM-Pivot'!S1441</f>
        <v>C02290</v>
      </c>
      <c r="K1455" s="67">
        <f>'RFM-Pivot'!T1441</f>
        <v>2.3333333333333335</v>
      </c>
      <c r="L1455" s="68">
        <f>'RFM-Pivot'!U1441</f>
        <v>2.3333333333333335</v>
      </c>
      <c r="M1455" s="64" t="str">
        <f>'RFM-Pivot'!V1441</f>
        <v>At Risk Customers</v>
      </c>
    </row>
    <row r="1456" spans="10:13" x14ac:dyDescent="0.25">
      <c r="J1456" s="66" t="str">
        <f>'RFM-Pivot'!S1442</f>
        <v>C02291</v>
      </c>
      <c r="K1456" s="67">
        <f>'RFM-Pivot'!T1442</f>
        <v>3</v>
      </c>
      <c r="L1456" s="68">
        <f>'RFM-Pivot'!U1442</f>
        <v>3</v>
      </c>
      <c r="M1456" s="64" t="str">
        <f>'RFM-Pivot'!V1442</f>
        <v>At Risk Customers</v>
      </c>
    </row>
    <row r="1457" spans="10:13" x14ac:dyDescent="0.25">
      <c r="J1457" s="66" t="str">
        <f>'RFM-Pivot'!S1443</f>
        <v>C02292</v>
      </c>
      <c r="K1457" s="67">
        <f>'RFM-Pivot'!T1443</f>
        <v>4</v>
      </c>
      <c r="L1457" s="68">
        <f>'RFM-Pivot'!U1443</f>
        <v>4</v>
      </c>
      <c r="M1457" s="64" t="str">
        <f>'RFM-Pivot'!V1443</f>
        <v>Loyal or Potential Loyalists</v>
      </c>
    </row>
    <row r="1458" spans="10:13" x14ac:dyDescent="0.25">
      <c r="J1458" s="66" t="str">
        <f>'RFM-Pivot'!S1444</f>
        <v>C02294</v>
      </c>
      <c r="K1458" s="67">
        <f>'RFM-Pivot'!T1444</f>
        <v>2</v>
      </c>
      <c r="L1458" s="68">
        <f>'RFM-Pivot'!U1444</f>
        <v>2</v>
      </c>
      <c r="M1458" s="64" t="str">
        <f>'RFM-Pivot'!V1444</f>
        <v>Lost Customers</v>
      </c>
    </row>
    <row r="1459" spans="10:13" x14ac:dyDescent="0.25">
      <c r="J1459" s="66" t="str">
        <f>'RFM-Pivot'!S1445</f>
        <v>C02295</v>
      </c>
      <c r="K1459" s="67">
        <f>'RFM-Pivot'!T1445</f>
        <v>1.6666666666666667</v>
      </c>
      <c r="L1459" s="68">
        <f>'RFM-Pivot'!U1445</f>
        <v>1.6666666666666667</v>
      </c>
      <c r="M1459" s="64" t="str">
        <f>'RFM-Pivot'!V1445</f>
        <v>Lost Customers</v>
      </c>
    </row>
    <row r="1460" spans="10:13" x14ac:dyDescent="0.25">
      <c r="J1460" s="66" t="str">
        <f>'RFM-Pivot'!S1446</f>
        <v>C02296</v>
      </c>
      <c r="K1460" s="67">
        <f>'RFM-Pivot'!T1446</f>
        <v>2.3333333333333335</v>
      </c>
      <c r="L1460" s="68">
        <f>'RFM-Pivot'!U1446</f>
        <v>2.3333333333333335</v>
      </c>
      <c r="M1460" s="64" t="str">
        <f>'RFM-Pivot'!V1446</f>
        <v>At Risk Customers</v>
      </c>
    </row>
    <row r="1461" spans="10:13" x14ac:dyDescent="0.25">
      <c r="J1461" s="66" t="str">
        <f>'RFM-Pivot'!S1447</f>
        <v>C02298</v>
      </c>
      <c r="K1461" s="67">
        <f>'RFM-Pivot'!T1447</f>
        <v>2</v>
      </c>
      <c r="L1461" s="68">
        <f>'RFM-Pivot'!U1447</f>
        <v>2</v>
      </c>
      <c r="M1461" s="64" t="str">
        <f>'RFM-Pivot'!V1447</f>
        <v>Lost Customers</v>
      </c>
    </row>
    <row r="1462" spans="10:13" x14ac:dyDescent="0.25">
      <c r="J1462" s="66" t="str">
        <f>'RFM-Pivot'!S1448</f>
        <v>C02299</v>
      </c>
      <c r="K1462" s="67">
        <f>'RFM-Pivot'!T1448</f>
        <v>1.6666666666666667</v>
      </c>
      <c r="L1462" s="68">
        <f>'RFM-Pivot'!U1448</f>
        <v>1.6666666666666667</v>
      </c>
      <c r="M1462" s="64" t="str">
        <f>'RFM-Pivot'!V1448</f>
        <v>Lost Customers</v>
      </c>
    </row>
    <row r="1463" spans="10:13" x14ac:dyDescent="0.25">
      <c r="J1463" s="66" t="str">
        <f>'RFM-Pivot'!S1449</f>
        <v>C02300</v>
      </c>
      <c r="K1463" s="67">
        <f>'RFM-Pivot'!T1449</f>
        <v>3.3333333333333335</v>
      </c>
      <c r="L1463" s="68">
        <f>'RFM-Pivot'!U1449</f>
        <v>3.3333333333333335</v>
      </c>
      <c r="M1463" s="64" t="str">
        <f>'RFM-Pivot'!V1449</f>
        <v>Loyal or Potential Loyalists</v>
      </c>
    </row>
    <row r="1464" spans="10:13" x14ac:dyDescent="0.25">
      <c r="J1464" s="66" t="str">
        <f>'RFM-Pivot'!S1450</f>
        <v>C02301</v>
      </c>
      <c r="K1464" s="67">
        <f>'RFM-Pivot'!T1450</f>
        <v>2</v>
      </c>
      <c r="L1464" s="68">
        <f>'RFM-Pivot'!U1450</f>
        <v>2</v>
      </c>
      <c r="M1464" s="64" t="str">
        <f>'RFM-Pivot'!V1450</f>
        <v>Lost Customers</v>
      </c>
    </row>
    <row r="1465" spans="10:13" x14ac:dyDescent="0.25">
      <c r="J1465" s="66" t="str">
        <f>'RFM-Pivot'!S1451</f>
        <v>C02306</v>
      </c>
      <c r="K1465" s="67">
        <f>'RFM-Pivot'!T1451</f>
        <v>3.3333333333333335</v>
      </c>
      <c r="L1465" s="68">
        <f>'RFM-Pivot'!U1451</f>
        <v>3.3333333333333335</v>
      </c>
      <c r="M1465" s="64" t="str">
        <f>'RFM-Pivot'!V1451</f>
        <v>Loyal or Potential Loyalists</v>
      </c>
    </row>
    <row r="1466" spans="10:13" x14ac:dyDescent="0.25">
      <c r="J1466" s="66" t="str">
        <f>'RFM-Pivot'!S1452</f>
        <v>C02307</v>
      </c>
      <c r="K1466" s="67">
        <f>'RFM-Pivot'!T1452</f>
        <v>2</v>
      </c>
      <c r="L1466" s="68">
        <f>'RFM-Pivot'!U1452</f>
        <v>2</v>
      </c>
      <c r="M1466" s="64" t="str">
        <f>'RFM-Pivot'!V1452</f>
        <v>Lost Customers</v>
      </c>
    </row>
    <row r="1467" spans="10:13" x14ac:dyDescent="0.25">
      <c r="J1467" s="66" t="str">
        <f>'RFM-Pivot'!S1453</f>
        <v>C02310</v>
      </c>
      <c r="K1467" s="67">
        <f>'RFM-Pivot'!T1453</f>
        <v>3.6666666666666665</v>
      </c>
      <c r="L1467" s="68">
        <f>'RFM-Pivot'!U1453</f>
        <v>3.6666666666666665</v>
      </c>
      <c r="M1467" s="64" t="str">
        <f>'RFM-Pivot'!V1453</f>
        <v>Loyal or Potential Loyalists</v>
      </c>
    </row>
    <row r="1468" spans="10:13" x14ac:dyDescent="0.25">
      <c r="J1468" s="66" t="str">
        <f>'RFM-Pivot'!S1454</f>
        <v>C02311</v>
      </c>
      <c r="K1468" s="67">
        <f>'RFM-Pivot'!T1454</f>
        <v>5</v>
      </c>
      <c r="L1468" s="68">
        <f>'RFM-Pivot'!U1454</f>
        <v>5</v>
      </c>
      <c r="M1468" s="64" t="str">
        <f>'RFM-Pivot'!V1454</f>
        <v>Champions</v>
      </c>
    </row>
    <row r="1469" spans="10:13" x14ac:dyDescent="0.25">
      <c r="J1469" s="66" t="str">
        <f>'RFM-Pivot'!S1455</f>
        <v>C02312</v>
      </c>
      <c r="K1469" s="67">
        <f>'RFM-Pivot'!T1455</f>
        <v>3.6666666666666665</v>
      </c>
      <c r="L1469" s="68">
        <f>'RFM-Pivot'!U1455</f>
        <v>3.6666666666666665</v>
      </c>
      <c r="M1469" s="64" t="str">
        <f>'RFM-Pivot'!V1455</f>
        <v>Loyal or Potential Loyalists</v>
      </c>
    </row>
    <row r="1470" spans="10:13" x14ac:dyDescent="0.25">
      <c r="J1470" s="66" t="str">
        <f>'RFM-Pivot'!S1456</f>
        <v>C02313</v>
      </c>
      <c r="K1470" s="67">
        <f>'RFM-Pivot'!T1456</f>
        <v>5</v>
      </c>
      <c r="L1470" s="68">
        <f>'RFM-Pivot'!U1456</f>
        <v>5</v>
      </c>
      <c r="M1470" s="64" t="str">
        <f>'RFM-Pivot'!V1456</f>
        <v>Champions</v>
      </c>
    </row>
    <row r="1471" spans="10:13" x14ac:dyDescent="0.25">
      <c r="J1471" s="66" t="str">
        <f>'RFM-Pivot'!S1457</f>
        <v>C02317</v>
      </c>
      <c r="K1471" s="67">
        <f>'RFM-Pivot'!T1457</f>
        <v>3</v>
      </c>
      <c r="L1471" s="68">
        <f>'RFM-Pivot'!U1457</f>
        <v>3</v>
      </c>
      <c r="M1471" s="64" t="str">
        <f>'RFM-Pivot'!V1457</f>
        <v>At Risk Customers</v>
      </c>
    </row>
    <row r="1472" spans="10:13" x14ac:dyDescent="0.25">
      <c r="J1472" s="66" t="str">
        <f>'RFM-Pivot'!S1458</f>
        <v>C02322</v>
      </c>
      <c r="K1472" s="67">
        <f>'RFM-Pivot'!T1458</f>
        <v>2.6666666666666665</v>
      </c>
      <c r="L1472" s="68">
        <f>'RFM-Pivot'!U1458</f>
        <v>2.6666666666666665</v>
      </c>
      <c r="M1472" s="64" t="str">
        <f>'RFM-Pivot'!V1458</f>
        <v>At Risk Customers</v>
      </c>
    </row>
    <row r="1473" spans="10:13" x14ac:dyDescent="0.25">
      <c r="J1473" s="66" t="str">
        <f>'RFM-Pivot'!S1459</f>
        <v>C02324</v>
      </c>
      <c r="K1473" s="67">
        <f>'RFM-Pivot'!T1459</f>
        <v>3.3333333333333335</v>
      </c>
      <c r="L1473" s="68">
        <f>'RFM-Pivot'!U1459</f>
        <v>3.3333333333333335</v>
      </c>
      <c r="M1473" s="64" t="str">
        <f>'RFM-Pivot'!V1459</f>
        <v>Loyal or Potential Loyalists</v>
      </c>
    </row>
    <row r="1474" spans="10:13" x14ac:dyDescent="0.25">
      <c r="J1474" s="66" t="str">
        <f>'RFM-Pivot'!S1460</f>
        <v>C02325</v>
      </c>
      <c r="K1474" s="67">
        <f>'RFM-Pivot'!T1460</f>
        <v>3</v>
      </c>
      <c r="L1474" s="68">
        <f>'RFM-Pivot'!U1460</f>
        <v>3</v>
      </c>
      <c r="M1474" s="64" t="str">
        <f>'RFM-Pivot'!V1460</f>
        <v>At Risk Customers</v>
      </c>
    </row>
    <row r="1475" spans="10:13" x14ac:dyDescent="0.25">
      <c r="J1475" s="66" t="str">
        <f>'RFM-Pivot'!S1461</f>
        <v>C02327</v>
      </c>
      <c r="K1475" s="67">
        <f>'RFM-Pivot'!T1461</f>
        <v>4.333333333333333</v>
      </c>
      <c r="L1475" s="68">
        <f>'RFM-Pivot'!U1461</f>
        <v>4.333333333333333</v>
      </c>
      <c r="M1475" s="64" t="str">
        <f>'RFM-Pivot'!V1461</f>
        <v>Champions</v>
      </c>
    </row>
    <row r="1476" spans="10:13" x14ac:dyDescent="0.25">
      <c r="J1476" s="66" t="str">
        <f>'RFM-Pivot'!S1462</f>
        <v>C02328</v>
      </c>
      <c r="K1476" s="67">
        <f>'RFM-Pivot'!T1462</f>
        <v>2</v>
      </c>
      <c r="L1476" s="68">
        <f>'RFM-Pivot'!U1462</f>
        <v>2</v>
      </c>
      <c r="M1476" s="64" t="str">
        <f>'RFM-Pivot'!V1462</f>
        <v>Lost Customers</v>
      </c>
    </row>
    <row r="1477" spans="10:13" x14ac:dyDescent="0.25">
      <c r="J1477" s="66" t="str">
        <f>'RFM-Pivot'!S1463</f>
        <v>C02329</v>
      </c>
      <c r="K1477" s="67">
        <f>'RFM-Pivot'!T1463</f>
        <v>4.666666666666667</v>
      </c>
      <c r="L1477" s="68">
        <f>'RFM-Pivot'!U1463</f>
        <v>4.666666666666667</v>
      </c>
      <c r="M1477" s="64" t="str">
        <f>'RFM-Pivot'!V1463</f>
        <v>Champions</v>
      </c>
    </row>
    <row r="1478" spans="10:13" x14ac:dyDescent="0.25">
      <c r="J1478" s="66" t="str">
        <f>'RFM-Pivot'!S1464</f>
        <v>C02330</v>
      </c>
      <c r="K1478" s="67">
        <f>'RFM-Pivot'!T1464</f>
        <v>2.3333333333333335</v>
      </c>
      <c r="L1478" s="68">
        <f>'RFM-Pivot'!U1464</f>
        <v>2.3333333333333335</v>
      </c>
      <c r="M1478" s="64" t="str">
        <f>'RFM-Pivot'!V1464</f>
        <v>At Risk Customers</v>
      </c>
    </row>
    <row r="1479" spans="10:13" x14ac:dyDescent="0.25">
      <c r="J1479" s="66" t="str">
        <f>'RFM-Pivot'!S1465</f>
        <v>C02331</v>
      </c>
      <c r="K1479" s="67">
        <f>'RFM-Pivot'!T1465</f>
        <v>3</v>
      </c>
      <c r="L1479" s="68">
        <f>'RFM-Pivot'!U1465</f>
        <v>3</v>
      </c>
      <c r="M1479" s="64" t="str">
        <f>'RFM-Pivot'!V1465</f>
        <v>At Risk Customers</v>
      </c>
    </row>
    <row r="1480" spans="10:13" x14ac:dyDescent="0.25">
      <c r="J1480" s="66" t="str">
        <f>'RFM-Pivot'!S1466</f>
        <v>C02332</v>
      </c>
      <c r="K1480" s="67">
        <f>'RFM-Pivot'!T1466</f>
        <v>2.3333333333333335</v>
      </c>
      <c r="L1480" s="68">
        <f>'RFM-Pivot'!U1466</f>
        <v>2.3333333333333335</v>
      </c>
      <c r="M1480" s="64" t="str">
        <f>'RFM-Pivot'!V1466</f>
        <v>At Risk Customers</v>
      </c>
    </row>
    <row r="1481" spans="10:13" x14ac:dyDescent="0.25">
      <c r="J1481" s="66" t="str">
        <f>'RFM-Pivot'!S1467</f>
        <v>C02333</v>
      </c>
      <c r="K1481" s="67">
        <f>'RFM-Pivot'!T1467</f>
        <v>4</v>
      </c>
      <c r="L1481" s="68">
        <f>'RFM-Pivot'!U1467</f>
        <v>4</v>
      </c>
      <c r="M1481" s="64" t="str">
        <f>'RFM-Pivot'!V1467</f>
        <v>Loyal or Potential Loyalists</v>
      </c>
    </row>
    <row r="1482" spans="10:13" x14ac:dyDescent="0.25">
      <c r="J1482" s="66" t="str">
        <f>'RFM-Pivot'!S1468</f>
        <v>C02334</v>
      </c>
      <c r="K1482" s="67">
        <f>'RFM-Pivot'!T1468</f>
        <v>2.3333333333333335</v>
      </c>
      <c r="L1482" s="68">
        <f>'RFM-Pivot'!U1468</f>
        <v>2.3333333333333335</v>
      </c>
      <c r="M1482" s="64" t="str">
        <f>'RFM-Pivot'!V1468</f>
        <v>At Risk Customers</v>
      </c>
    </row>
    <row r="1483" spans="10:13" x14ac:dyDescent="0.25">
      <c r="J1483" s="66" t="str">
        <f>'RFM-Pivot'!S1469</f>
        <v>C02335</v>
      </c>
      <c r="K1483" s="67">
        <f>'RFM-Pivot'!T1469</f>
        <v>4.333333333333333</v>
      </c>
      <c r="L1483" s="68">
        <f>'RFM-Pivot'!U1469</f>
        <v>4.333333333333333</v>
      </c>
      <c r="M1483" s="64" t="str">
        <f>'RFM-Pivot'!V1469</f>
        <v>Champions</v>
      </c>
    </row>
    <row r="1484" spans="10:13" x14ac:dyDescent="0.25">
      <c r="J1484" s="66" t="str">
        <f>'RFM-Pivot'!S1470</f>
        <v>C02336</v>
      </c>
      <c r="K1484" s="67">
        <f>'RFM-Pivot'!T1470</f>
        <v>3</v>
      </c>
      <c r="L1484" s="68">
        <f>'RFM-Pivot'!U1470</f>
        <v>3</v>
      </c>
      <c r="M1484" s="64" t="str">
        <f>'RFM-Pivot'!V1470</f>
        <v>At Risk Customers</v>
      </c>
    </row>
    <row r="1485" spans="10:13" x14ac:dyDescent="0.25">
      <c r="J1485" s="66" t="str">
        <f>'RFM-Pivot'!S1471</f>
        <v>C02338</v>
      </c>
      <c r="K1485" s="67">
        <f>'RFM-Pivot'!T1471</f>
        <v>2.6666666666666665</v>
      </c>
      <c r="L1485" s="68">
        <f>'RFM-Pivot'!U1471</f>
        <v>2.6666666666666665</v>
      </c>
      <c r="M1485" s="64" t="str">
        <f>'RFM-Pivot'!V1471</f>
        <v>At Risk Customers</v>
      </c>
    </row>
    <row r="1486" spans="10:13" x14ac:dyDescent="0.25">
      <c r="J1486" s="66" t="str">
        <f>'RFM-Pivot'!S1472</f>
        <v>C02339</v>
      </c>
      <c r="K1486" s="67">
        <f>'RFM-Pivot'!T1472</f>
        <v>3.3333333333333335</v>
      </c>
      <c r="L1486" s="68">
        <f>'RFM-Pivot'!U1472</f>
        <v>3.3333333333333335</v>
      </c>
      <c r="M1486" s="64" t="str">
        <f>'RFM-Pivot'!V1472</f>
        <v>Loyal or Potential Loyalists</v>
      </c>
    </row>
    <row r="1487" spans="10:13" x14ac:dyDescent="0.25">
      <c r="J1487" s="66" t="str">
        <f>'RFM-Pivot'!S1473</f>
        <v>C02342</v>
      </c>
      <c r="K1487" s="67">
        <f>'RFM-Pivot'!T1473</f>
        <v>2.3333333333333335</v>
      </c>
      <c r="L1487" s="68">
        <f>'RFM-Pivot'!U1473</f>
        <v>2.3333333333333335</v>
      </c>
      <c r="M1487" s="64" t="str">
        <f>'RFM-Pivot'!V1473</f>
        <v>At Risk Customers</v>
      </c>
    </row>
    <row r="1488" spans="10:13" x14ac:dyDescent="0.25">
      <c r="J1488" s="66" t="str">
        <f>'RFM-Pivot'!S1474</f>
        <v>C02343</v>
      </c>
      <c r="K1488" s="67">
        <f>'RFM-Pivot'!T1474</f>
        <v>3.6666666666666665</v>
      </c>
      <c r="L1488" s="68">
        <f>'RFM-Pivot'!U1474</f>
        <v>3.6666666666666665</v>
      </c>
      <c r="M1488" s="64" t="str">
        <f>'RFM-Pivot'!V1474</f>
        <v>Loyal or Potential Loyalists</v>
      </c>
    </row>
    <row r="1489" spans="10:13" x14ac:dyDescent="0.25">
      <c r="J1489" s="66" t="str">
        <f>'RFM-Pivot'!S1475</f>
        <v>C02344</v>
      </c>
      <c r="K1489" s="67">
        <f>'RFM-Pivot'!T1475</f>
        <v>3.6666666666666665</v>
      </c>
      <c r="L1489" s="68">
        <f>'RFM-Pivot'!U1475</f>
        <v>3.6666666666666665</v>
      </c>
      <c r="M1489" s="64" t="str">
        <f>'RFM-Pivot'!V1475</f>
        <v>Loyal or Potential Loyalists</v>
      </c>
    </row>
    <row r="1490" spans="10:13" x14ac:dyDescent="0.25">
      <c r="J1490" s="66" t="str">
        <f>'RFM-Pivot'!S1476</f>
        <v>C02345</v>
      </c>
      <c r="K1490" s="67">
        <f>'RFM-Pivot'!T1476</f>
        <v>2</v>
      </c>
      <c r="L1490" s="68">
        <f>'RFM-Pivot'!U1476</f>
        <v>2</v>
      </c>
      <c r="M1490" s="64" t="str">
        <f>'RFM-Pivot'!V1476</f>
        <v>Lost Customers</v>
      </c>
    </row>
    <row r="1491" spans="10:13" x14ac:dyDescent="0.25">
      <c r="J1491" s="66" t="str">
        <f>'RFM-Pivot'!S1477</f>
        <v>C02346</v>
      </c>
      <c r="K1491" s="67">
        <f>'RFM-Pivot'!T1477</f>
        <v>4.333333333333333</v>
      </c>
      <c r="L1491" s="68">
        <f>'RFM-Pivot'!U1477</f>
        <v>4.333333333333333</v>
      </c>
      <c r="M1491" s="64" t="str">
        <f>'RFM-Pivot'!V1477</f>
        <v>Champions</v>
      </c>
    </row>
    <row r="1492" spans="10:13" x14ac:dyDescent="0.25">
      <c r="J1492" s="66" t="str">
        <f>'RFM-Pivot'!S1478</f>
        <v>C02348</v>
      </c>
      <c r="K1492" s="67">
        <f>'RFM-Pivot'!T1478</f>
        <v>4.333333333333333</v>
      </c>
      <c r="L1492" s="68">
        <f>'RFM-Pivot'!U1478</f>
        <v>4.333333333333333</v>
      </c>
      <c r="M1492" s="64" t="str">
        <f>'RFM-Pivot'!V1478</f>
        <v>Champions</v>
      </c>
    </row>
    <row r="1493" spans="10:13" x14ac:dyDescent="0.25">
      <c r="J1493" s="66" t="str">
        <f>'RFM-Pivot'!S1479</f>
        <v>C02349</v>
      </c>
      <c r="K1493" s="67">
        <f>'RFM-Pivot'!T1479</f>
        <v>2</v>
      </c>
      <c r="L1493" s="68">
        <f>'RFM-Pivot'!U1479</f>
        <v>2</v>
      </c>
      <c r="M1493" s="64" t="str">
        <f>'RFM-Pivot'!V1479</f>
        <v>Lost Customers</v>
      </c>
    </row>
    <row r="1494" spans="10:13" x14ac:dyDescent="0.25">
      <c r="J1494" s="66" t="str">
        <f>'RFM-Pivot'!S1480</f>
        <v>C02350</v>
      </c>
      <c r="K1494" s="67">
        <f>'RFM-Pivot'!T1480</f>
        <v>5</v>
      </c>
      <c r="L1494" s="68">
        <f>'RFM-Pivot'!U1480</f>
        <v>5</v>
      </c>
      <c r="M1494" s="64" t="str">
        <f>'RFM-Pivot'!V1480</f>
        <v>Champions</v>
      </c>
    </row>
    <row r="1495" spans="10:13" x14ac:dyDescent="0.25">
      <c r="J1495" s="66" t="str">
        <f>'RFM-Pivot'!S1481</f>
        <v>C02351</v>
      </c>
      <c r="K1495" s="67">
        <f>'RFM-Pivot'!T1481</f>
        <v>3</v>
      </c>
      <c r="L1495" s="68">
        <f>'RFM-Pivot'!U1481</f>
        <v>3</v>
      </c>
      <c r="M1495" s="64" t="str">
        <f>'RFM-Pivot'!V1481</f>
        <v>At Risk Customers</v>
      </c>
    </row>
    <row r="1496" spans="10:13" x14ac:dyDescent="0.25">
      <c r="J1496" s="66" t="str">
        <f>'RFM-Pivot'!S1482</f>
        <v>C02352</v>
      </c>
      <c r="K1496" s="67">
        <f>'RFM-Pivot'!T1482</f>
        <v>3.6666666666666665</v>
      </c>
      <c r="L1496" s="68">
        <f>'RFM-Pivot'!U1482</f>
        <v>3.6666666666666665</v>
      </c>
      <c r="M1496" s="64" t="str">
        <f>'RFM-Pivot'!V1482</f>
        <v>Loyal or Potential Loyalists</v>
      </c>
    </row>
    <row r="1497" spans="10:13" x14ac:dyDescent="0.25">
      <c r="J1497" s="66" t="str">
        <f>'RFM-Pivot'!S1483</f>
        <v>C02354</v>
      </c>
      <c r="K1497" s="67">
        <f>'RFM-Pivot'!T1483</f>
        <v>5</v>
      </c>
      <c r="L1497" s="68">
        <f>'RFM-Pivot'!U1483</f>
        <v>5</v>
      </c>
      <c r="M1497" s="64" t="str">
        <f>'RFM-Pivot'!V1483</f>
        <v>Champions</v>
      </c>
    </row>
    <row r="1498" spans="10:13" x14ac:dyDescent="0.25">
      <c r="J1498" s="66" t="str">
        <f>'RFM-Pivot'!S1484</f>
        <v>C02357</v>
      </c>
      <c r="K1498" s="67">
        <f>'RFM-Pivot'!T1484</f>
        <v>3</v>
      </c>
      <c r="L1498" s="68">
        <f>'RFM-Pivot'!U1484</f>
        <v>3</v>
      </c>
      <c r="M1498" s="64" t="str">
        <f>'RFM-Pivot'!V1484</f>
        <v>At Risk Customers</v>
      </c>
    </row>
    <row r="1499" spans="10:13" x14ac:dyDescent="0.25">
      <c r="J1499" s="66" t="str">
        <f>'RFM-Pivot'!S1485</f>
        <v>C02358</v>
      </c>
      <c r="K1499" s="67">
        <f>'RFM-Pivot'!T1485</f>
        <v>4.333333333333333</v>
      </c>
      <c r="L1499" s="68">
        <f>'RFM-Pivot'!U1485</f>
        <v>4.333333333333333</v>
      </c>
      <c r="M1499" s="64" t="str">
        <f>'RFM-Pivot'!V1485</f>
        <v>Champions</v>
      </c>
    </row>
    <row r="1500" spans="10:13" x14ac:dyDescent="0.25">
      <c r="J1500" s="66" t="str">
        <f>'RFM-Pivot'!S1486</f>
        <v>C02359</v>
      </c>
      <c r="K1500" s="67">
        <f>'RFM-Pivot'!T1486</f>
        <v>3.6666666666666665</v>
      </c>
      <c r="L1500" s="68">
        <f>'RFM-Pivot'!U1486</f>
        <v>3.6666666666666665</v>
      </c>
      <c r="M1500" s="64" t="str">
        <f>'RFM-Pivot'!V1486</f>
        <v>Loyal or Potential Loyalists</v>
      </c>
    </row>
    <row r="1501" spans="10:13" x14ac:dyDescent="0.25">
      <c r="J1501" s="66" t="str">
        <f>'RFM-Pivot'!S1487</f>
        <v>C02361</v>
      </c>
      <c r="K1501" s="67">
        <f>'RFM-Pivot'!T1487</f>
        <v>5</v>
      </c>
      <c r="L1501" s="68">
        <f>'RFM-Pivot'!U1487</f>
        <v>5</v>
      </c>
      <c r="M1501" s="64" t="str">
        <f>'RFM-Pivot'!V1487</f>
        <v>Champions</v>
      </c>
    </row>
    <row r="1502" spans="10:13" x14ac:dyDescent="0.25">
      <c r="J1502" s="66" t="str">
        <f>'RFM-Pivot'!S1488</f>
        <v>C02362</v>
      </c>
      <c r="K1502" s="67">
        <f>'RFM-Pivot'!T1488</f>
        <v>3.6666666666666665</v>
      </c>
      <c r="L1502" s="68">
        <f>'RFM-Pivot'!U1488</f>
        <v>3.6666666666666665</v>
      </c>
      <c r="M1502" s="64" t="str">
        <f>'RFM-Pivot'!V1488</f>
        <v>Loyal or Potential Loyalists</v>
      </c>
    </row>
    <row r="1503" spans="10:13" x14ac:dyDescent="0.25">
      <c r="J1503" s="66" t="str">
        <f>'RFM-Pivot'!S1489</f>
        <v>C02364</v>
      </c>
      <c r="K1503" s="67">
        <f>'RFM-Pivot'!T1489</f>
        <v>4</v>
      </c>
      <c r="L1503" s="68">
        <f>'RFM-Pivot'!U1489</f>
        <v>4</v>
      </c>
      <c r="M1503" s="64" t="str">
        <f>'RFM-Pivot'!V1489</f>
        <v>Loyal or Potential Loyalists</v>
      </c>
    </row>
    <row r="1504" spans="10:13" x14ac:dyDescent="0.25">
      <c r="J1504" s="66" t="str">
        <f>'RFM-Pivot'!S1490</f>
        <v>C02365</v>
      </c>
      <c r="K1504" s="67">
        <f>'RFM-Pivot'!T1490</f>
        <v>4</v>
      </c>
      <c r="L1504" s="68">
        <f>'RFM-Pivot'!U1490</f>
        <v>4</v>
      </c>
      <c r="M1504" s="64" t="str">
        <f>'RFM-Pivot'!V1490</f>
        <v>Loyal or Potential Loyalists</v>
      </c>
    </row>
    <row r="1505" spans="10:13" x14ac:dyDescent="0.25">
      <c r="J1505" s="66" t="str">
        <f>'RFM-Pivot'!S1491</f>
        <v>C02366</v>
      </c>
      <c r="K1505" s="67">
        <f>'RFM-Pivot'!T1491</f>
        <v>3</v>
      </c>
      <c r="L1505" s="68">
        <f>'RFM-Pivot'!U1491</f>
        <v>3</v>
      </c>
      <c r="M1505" s="64" t="str">
        <f>'RFM-Pivot'!V1491</f>
        <v>At Risk Customers</v>
      </c>
    </row>
    <row r="1506" spans="10:13" x14ac:dyDescent="0.25">
      <c r="J1506" s="66" t="str">
        <f>'RFM-Pivot'!S1492</f>
        <v>C02368</v>
      </c>
      <c r="K1506" s="67">
        <f>'RFM-Pivot'!T1492</f>
        <v>3.3333333333333335</v>
      </c>
      <c r="L1506" s="68">
        <f>'RFM-Pivot'!U1492</f>
        <v>3.3333333333333335</v>
      </c>
      <c r="M1506" s="64" t="str">
        <f>'RFM-Pivot'!V1492</f>
        <v>Loyal or Potential Loyalists</v>
      </c>
    </row>
    <row r="1507" spans="10:13" x14ac:dyDescent="0.25">
      <c r="J1507" s="66" t="str">
        <f>'RFM-Pivot'!S1493</f>
        <v>C02372</v>
      </c>
      <c r="K1507" s="67">
        <f>'RFM-Pivot'!T1493</f>
        <v>4.666666666666667</v>
      </c>
      <c r="L1507" s="68">
        <f>'RFM-Pivot'!U1493</f>
        <v>4.666666666666667</v>
      </c>
      <c r="M1507" s="64" t="str">
        <f>'RFM-Pivot'!V1493</f>
        <v>Champions</v>
      </c>
    </row>
    <row r="1508" spans="10:13" x14ac:dyDescent="0.25">
      <c r="J1508" s="66" t="str">
        <f>'RFM-Pivot'!S1494</f>
        <v>C02376</v>
      </c>
      <c r="K1508" s="67">
        <f>'RFM-Pivot'!T1494</f>
        <v>4.666666666666667</v>
      </c>
      <c r="L1508" s="68">
        <f>'RFM-Pivot'!U1494</f>
        <v>4.666666666666667</v>
      </c>
      <c r="M1508" s="64" t="str">
        <f>'RFM-Pivot'!V1494</f>
        <v>Champions</v>
      </c>
    </row>
    <row r="1509" spans="10:13" x14ac:dyDescent="0.25">
      <c r="J1509" s="66" t="str">
        <f>'RFM-Pivot'!S1495</f>
        <v>C02378</v>
      </c>
      <c r="K1509" s="67">
        <f>'RFM-Pivot'!T1495</f>
        <v>3.6666666666666665</v>
      </c>
      <c r="L1509" s="68">
        <f>'RFM-Pivot'!U1495</f>
        <v>3.6666666666666665</v>
      </c>
      <c r="M1509" s="64" t="str">
        <f>'RFM-Pivot'!V1495</f>
        <v>Loyal or Potential Loyalists</v>
      </c>
    </row>
    <row r="1510" spans="10:13" x14ac:dyDescent="0.25">
      <c r="J1510" s="66" t="str">
        <f>'RFM-Pivot'!S1496</f>
        <v>C02382</v>
      </c>
      <c r="K1510" s="67">
        <f>'RFM-Pivot'!T1496</f>
        <v>3.6666666666666665</v>
      </c>
      <c r="L1510" s="68">
        <f>'RFM-Pivot'!U1496</f>
        <v>3.6666666666666665</v>
      </c>
      <c r="M1510" s="64" t="str">
        <f>'RFM-Pivot'!V1496</f>
        <v>Loyal or Potential Loyalists</v>
      </c>
    </row>
    <row r="1511" spans="10:13" x14ac:dyDescent="0.25">
      <c r="J1511" s="66" t="str">
        <f>'RFM-Pivot'!S1497</f>
        <v>C02383</v>
      </c>
      <c r="K1511" s="67">
        <f>'RFM-Pivot'!T1497</f>
        <v>4.666666666666667</v>
      </c>
      <c r="L1511" s="68">
        <f>'RFM-Pivot'!U1497</f>
        <v>4.666666666666667</v>
      </c>
      <c r="M1511" s="64" t="str">
        <f>'RFM-Pivot'!V1497</f>
        <v>Champions</v>
      </c>
    </row>
    <row r="1512" spans="10:13" x14ac:dyDescent="0.25">
      <c r="J1512" s="66" t="str">
        <f>'RFM-Pivot'!S1498</f>
        <v>C02384</v>
      </c>
      <c r="K1512" s="67">
        <f>'RFM-Pivot'!T1498</f>
        <v>2.3333333333333335</v>
      </c>
      <c r="L1512" s="68">
        <f>'RFM-Pivot'!U1498</f>
        <v>2.3333333333333335</v>
      </c>
      <c r="M1512" s="64" t="str">
        <f>'RFM-Pivot'!V1498</f>
        <v>At Risk Customers</v>
      </c>
    </row>
    <row r="1513" spans="10:13" x14ac:dyDescent="0.25">
      <c r="J1513" s="66" t="str">
        <f>'RFM-Pivot'!S1499</f>
        <v>C02385</v>
      </c>
      <c r="K1513" s="67">
        <f>'RFM-Pivot'!T1499</f>
        <v>4.333333333333333</v>
      </c>
      <c r="L1513" s="68">
        <f>'RFM-Pivot'!U1499</f>
        <v>4.333333333333333</v>
      </c>
      <c r="M1513" s="64" t="str">
        <f>'RFM-Pivot'!V1499</f>
        <v>Champions</v>
      </c>
    </row>
    <row r="1514" spans="10:13" x14ac:dyDescent="0.25">
      <c r="J1514" s="66" t="str">
        <f>'RFM-Pivot'!S1500</f>
        <v>C02386</v>
      </c>
      <c r="K1514" s="67">
        <f>'RFM-Pivot'!T1500</f>
        <v>4.333333333333333</v>
      </c>
      <c r="L1514" s="68">
        <f>'RFM-Pivot'!U1500</f>
        <v>4.333333333333333</v>
      </c>
      <c r="M1514" s="64" t="str">
        <f>'RFM-Pivot'!V1500</f>
        <v>Champions</v>
      </c>
    </row>
    <row r="1515" spans="10:13" x14ac:dyDescent="0.25">
      <c r="J1515" s="66" t="str">
        <f>'RFM-Pivot'!S1501</f>
        <v>C02391</v>
      </c>
      <c r="K1515" s="67">
        <f>'RFM-Pivot'!T1501</f>
        <v>2</v>
      </c>
      <c r="L1515" s="68">
        <f>'RFM-Pivot'!U1501</f>
        <v>2</v>
      </c>
      <c r="M1515" s="64" t="str">
        <f>'RFM-Pivot'!V1501</f>
        <v>Lost Customers</v>
      </c>
    </row>
    <row r="1516" spans="10:13" x14ac:dyDescent="0.25">
      <c r="J1516" s="66" t="str">
        <f>'RFM-Pivot'!S1502</f>
        <v>C02392</v>
      </c>
      <c r="K1516" s="67">
        <f>'RFM-Pivot'!T1502</f>
        <v>3</v>
      </c>
      <c r="L1516" s="68">
        <f>'RFM-Pivot'!U1502</f>
        <v>3</v>
      </c>
      <c r="M1516" s="64" t="str">
        <f>'RFM-Pivot'!V1502</f>
        <v>At Risk Customers</v>
      </c>
    </row>
    <row r="1517" spans="10:13" x14ac:dyDescent="0.25">
      <c r="J1517" s="66" t="str">
        <f>'RFM-Pivot'!S1503</f>
        <v>C02393</v>
      </c>
      <c r="K1517" s="67">
        <f>'RFM-Pivot'!T1503</f>
        <v>4.333333333333333</v>
      </c>
      <c r="L1517" s="68">
        <f>'RFM-Pivot'!U1503</f>
        <v>4.333333333333333</v>
      </c>
      <c r="M1517" s="64" t="str">
        <f>'RFM-Pivot'!V1503</f>
        <v>Champions</v>
      </c>
    </row>
    <row r="1518" spans="10:13" x14ac:dyDescent="0.25">
      <c r="J1518" s="66" t="str">
        <f>'RFM-Pivot'!S1504</f>
        <v>C02394</v>
      </c>
      <c r="K1518" s="67">
        <f>'RFM-Pivot'!T1504</f>
        <v>4</v>
      </c>
      <c r="L1518" s="68">
        <f>'RFM-Pivot'!U1504</f>
        <v>4</v>
      </c>
      <c r="M1518" s="64" t="str">
        <f>'RFM-Pivot'!V1504</f>
        <v>Loyal or Potential Loyalists</v>
      </c>
    </row>
    <row r="1519" spans="10:13" x14ac:dyDescent="0.25">
      <c r="J1519" s="66" t="str">
        <f>'RFM-Pivot'!S1505</f>
        <v>C02396</v>
      </c>
      <c r="K1519" s="67">
        <f>'RFM-Pivot'!T1505</f>
        <v>2.3333333333333335</v>
      </c>
      <c r="L1519" s="68">
        <f>'RFM-Pivot'!U1505</f>
        <v>2.3333333333333335</v>
      </c>
      <c r="M1519" s="64" t="str">
        <f>'RFM-Pivot'!V1505</f>
        <v>At Risk Customers</v>
      </c>
    </row>
    <row r="1520" spans="10:13" x14ac:dyDescent="0.25">
      <c r="J1520" s="66" t="str">
        <f>'RFM-Pivot'!S1506</f>
        <v>C02398</v>
      </c>
      <c r="K1520" s="67">
        <f>'RFM-Pivot'!T1506</f>
        <v>5</v>
      </c>
      <c r="L1520" s="68">
        <f>'RFM-Pivot'!U1506</f>
        <v>5</v>
      </c>
      <c r="M1520" s="64" t="str">
        <f>'RFM-Pivot'!V1506</f>
        <v>Champions</v>
      </c>
    </row>
    <row r="1521" spans="10:13" x14ac:dyDescent="0.25">
      <c r="J1521" s="66" t="str">
        <f>'RFM-Pivot'!S1507</f>
        <v>C02401</v>
      </c>
      <c r="K1521" s="67">
        <f>'RFM-Pivot'!T1507</f>
        <v>5</v>
      </c>
      <c r="L1521" s="68">
        <f>'RFM-Pivot'!U1507</f>
        <v>5</v>
      </c>
      <c r="M1521" s="64" t="str">
        <f>'RFM-Pivot'!V1507</f>
        <v>Champions</v>
      </c>
    </row>
    <row r="1522" spans="10:13" x14ac:dyDescent="0.25">
      <c r="J1522" s="66" t="str">
        <f>'RFM-Pivot'!S1508</f>
        <v>C02404</v>
      </c>
      <c r="K1522" s="67">
        <f>'RFM-Pivot'!T1508</f>
        <v>2.6666666666666665</v>
      </c>
      <c r="L1522" s="68">
        <f>'RFM-Pivot'!U1508</f>
        <v>2.6666666666666665</v>
      </c>
      <c r="M1522" s="64" t="str">
        <f>'RFM-Pivot'!V1508</f>
        <v>At Risk Customers</v>
      </c>
    </row>
    <row r="1523" spans="10:13" x14ac:dyDescent="0.25">
      <c r="J1523" s="66" t="str">
        <f>'RFM-Pivot'!S1509</f>
        <v>C02406</v>
      </c>
      <c r="K1523" s="67">
        <f>'RFM-Pivot'!T1509</f>
        <v>2.6666666666666665</v>
      </c>
      <c r="L1523" s="68">
        <f>'RFM-Pivot'!U1509</f>
        <v>2.6666666666666665</v>
      </c>
      <c r="M1523" s="64" t="str">
        <f>'RFM-Pivot'!V1509</f>
        <v>At Risk Customers</v>
      </c>
    </row>
    <row r="1524" spans="10:13" x14ac:dyDescent="0.25">
      <c r="J1524" s="66" t="str">
        <f>'RFM-Pivot'!S1510</f>
        <v>C02407</v>
      </c>
      <c r="K1524" s="67">
        <f>'RFM-Pivot'!T1510</f>
        <v>2.3333333333333335</v>
      </c>
      <c r="L1524" s="68">
        <f>'RFM-Pivot'!U1510</f>
        <v>2.3333333333333335</v>
      </c>
      <c r="M1524" s="64" t="str">
        <f>'RFM-Pivot'!V1510</f>
        <v>At Risk Customers</v>
      </c>
    </row>
    <row r="1525" spans="10:13" x14ac:dyDescent="0.25">
      <c r="J1525" s="66" t="str">
        <f>'RFM-Pivot'!S1511</f>
        <v>C02408</v>
      </c>
      <c r="K1525" s="67">
        <f>'RFM-Pivot'!T1511</f>
        <v>3</v>
      </c>
      <c r="L1525" s="68">
        <f>'RFM-Pivot'!U1511</f>
        <v>3</v>
      </c>
      <c r="M1525" s="64" t="str">
        <f>'RFM-Pivot'!V1511</f>
        <v>At Risk Customers</v>
      </c>
    </row>
    <row r="1526" spans="10:13" x14ac:dyDescent="0.25">
      <c r="J1526" s="66" t="str">
        <f>'RFM-Pivot'!S1512</f>
        <v>C02410</v>
      </c>
      <c r="K1526" s="67">
        <f>'RFM-Pivot'!T1512</f>
        <v>2.6666666666666665</v>
      </c>
      <c r="L1526" s="68">
        <f>'RFM-Pivot'!U1512</f>
        <v>2.6666666666666665</v>
      </c>
      <c r="M1526" s="64" t="str">
        <f>'RFM-Pivot'!V1512</f>
        <v>At Risk Customers</v>
      </c>
    </row>
    <row r="1527" spans="10:13" x14ac:dyDescent="0.25">
      <c r="J1527" s="66" t="str">
        <f>'RFM-Pivot'!S1513</f>
        <v>C02411</v>
      </c>
      <c r="K1527" s="67">
        <f>'RFM-Pivot'!T1513</f>
        <v>4.333333333333333</v>
      </c>
      <c r="L1527" s="68">
        <f>'RFM-Pivot'!U1513</f>
        <v>4.333333333333333</v>
      </c>
      <c r="M1527" s="64" t="str">
        <f>'RFM-Pivot'!V1513</f>
        <v>Champions</v>
      </c>
    </row>
    <row r="1528" spans="10:13" x14ac:dyDescent="0.25">
      <c r="J1528" s="66" t="str">
        <f>'RFM-Pivot'!S1514</f>
        <v>C02412</v>
      </c>
      <c r="K1528" s="67">
        <f>'RFM-Pivot'!T1514</f>
        <v>2.6666666666666665</v>
      </c>
      <c r="L1528" s="68">
        <f>'RFM-Pivot'!U1514</f>
        <v>2.6666666666666665</v>
      </c>
      <c r="M1528" s="64" t="str">
        <f>'RFM-Pivot'!V1514</f>
        <v>At Risk Customers</v>
      </c>
    </row>
    <row r="1529" spans="10:13" x14ac:dyDescent="0.25">
      <c r="J1529" s="66" t="str">
        <f>'RFM-Pivot'!S1515</f>
        <v>C02414</v>
      </c>
      <c r="K1529" s="67">
        <f>'RFM-Pivot'!T1515</f>
        <v>2</v>
      </c>
      <c r="L1529" s="68">
        <f>'RFM-Pivot'!U1515</f>
        <v>2</v>
      </c>
      <c r="M1529" s="64" t="str">
        <f>'RFM-Pivot'!V1515</f>
        <v>Lost Customers</v>
      </c>
    </row>
    <row r="1530" spans="10:13" x14ac:dyDescent="0.25">
      <c r="J1530" s="66" t="str">
        <f>'RFM-Pivot'!S1516</f>
        <v>C02415</v>
      </c>
      <c r="K1530" s="67">
        <f>'RFM-Pivot'!T1516</f>
        <v>1.6666666666666667</v>
      </c>
      <c r="L1530" s="68">
        <f>'RFM-Pivot'!U1516</f>
        <v>1.6666666666666667</v>
      </c>
      <c r="M1530" s="64" t="str">
        <f>'RFM-Pivot'!V1516</f>
        <v>Lost Customers</v>
      </c>
    </row>
    <row r="1531" spans="10:13" x14ac:dyDescent="0.25">
      <c r="J1531" s="66" t="str">
        <f>'RFM-Pivot'!S1517</f>
        <v>C02416</v>
      </c>
      <c r="K1531" s="67">
        <f>'RFM-Pivot'!T1517</f>
        <v>5</v>
      </c>
      <c r="L1531" s="68">
        <f>'RFM-Pivot'!U1517</f>
        <v>5</v>
      </c>
      <c r="M1531" s="64" t="str">
        <f>'RFM-Pivot'!V1517</f>
        <v>Champions</v>
      </c>
    </row>
    <row r="1532" spans="10:13" x14ac:dyDescent="0.25">
      <c r="J1532" s="66" t="str">
        <f>'RFM-Pivot'!S1518</f>
        <v>C02417</v>
      </c>
      <c r="K1532" s="67">
        <f>'RFM-Pivot'!T1518</f>
        <v>3.3333333333333335</v>
      </c>
      <c r="L1532" s="68">
        <f>'RFM-Pivot'!U1518</f>
        <v>3.3333333333333335</v>
      </c>
      <c r="M1532" s="64" t="str">
        <f>'RFM-Pivot'!V1518</f>
        <v>Loyal or Potential Loyalists</v>
      </c>
    </row>
    <row r="1533" spans="10:13" x14ac:dyDescent="0.25">
      <c r="J1533" s="66" t="str">
        <f>'RFM-Pivot'!S1519</f>
        <v>C02418</v>
      </c>
      <c r="K1533" s="67">
        <f>'RFM-Pivot'!T1519</f>
        <v>4</v>
      </c>
      <c r="L1533" s="68">
        <f>'RFM-Pivot'!U1519</f>
        <v>4</v>
      </c>
      <c r="M1533" s="64" t="str">
        <f>'RFM-Pivot'!V1519</f>
        <v>Loyal or Potential Loyalists</v>
      </c>
    </row>
    <row r="1534" spans="10:13" x14ac:dyDescent="0.25">
      <c r="J1534" s="66" t="str">
        <f>'RFM-Pivot'!S1520</f>
        <v>C02419</v>
      </c>
      <c r="K1534" s="67">
        <f>'RFM-Pivot'!T1520</f>
        <v>4</v>
      </c>
      <c r="L1534" s="68">
        <f>'RFM-Pivot'!U1520</f>
        <v>4</v>
      </c>
      <c r="M1534" s="64" t="str">
        <f>'RFM-Pivot'!V1520</f>
        <v>Loyal or Potential Loyalists</v>
      </c>
    </row>
    <row r="1535" spans="10:13" x14ac:dyDescent="0.25">
      <c r="J1535" s="66" t="str">
        <f>'RFM-Pivot'!S1521</f>
        <v>C02420</v>
      </c>
      <c r="K1535" s="67">
        <f>'RFM-Pivot'!T1521</f>
        <v>4</v>
      </c>
      <c r="L1535" s="68">
        <f>'RFM-Pivot'!U1521</f>
        <v>4</v>
      </c>
      <c r="M1535" s="64" t="str">
        <f>'RFM-Pivot'!V1521</f>
        <v>Loyal or Potential Loyalists</v>
      </c>
    </row>
    <row r="1536" spans="10:13" x14ac:dyDescent="0.25">
      <c r="J1536" s="66" t="str">
        <f>'RFM-Pivot'!S1522</f>
        <v>C02422</v>
      </c>
      <c r="K1536" s="67">
        <f>'RFM-Pivot'!T1522</f>
        <v>2.6666666666666665</v>
      </c>
      <c r="L1536" s="68">
        <f>'RFM-Pivot'!U1522</f>
        <v>2.6666666666666665</v>
      </c>
      <c r="M1536" s="64" t="str">
        <f>'RFM-Pivot'!V1522</f>
        <v>At Risk Customers</v>
      </c>
    </row>
    <row r="1537" spans="10:13" x14ac:dyDescent="0.25">
      <c r="J1537" s="66" t="str">
        <f>'RFM-Pivot'!S1523</f>
        <v>C02423</v>
      </c>
      <c r="K1537" s="67">
        <f>'RFM-Pivot'!T1523</f>
        <v>4.333333333333333</v>
      </c>
      <c r="L1537" s="68">
        <f>'RFM-Pivot'!U1523</f>
        <v>4.333333333333333</v>
      </c>
      <c r="M1537" s="64" t="str">
        <f>'RFM-Pivot'!V1523</f>
        <v>Champions</v>
      </c>
    </row>
    <row r="1538" spans="10:13" x14ac:dyDescent="0.25">
      <c r="J1538" s="66" t="str">
        <f>'RFM-Pivot'!S1524</f>
        <v>C02424</v>
      </c>
      <c r="K1538" s="67">
        <f>'RFM-Pivot'!T1524</f>
        <v>3.6666666666666665</v>
      </c>
      <c r="L1538" s="68">
        <f>'RFM-Pivot'!U1524</f>
        <v>3.6666666666666665</v>
      </c>
      <c r="M1538" s="64" t="str">
        <f>'RFM-Pivot'!V1524</f>
        <v>Loyal or Potential Loyalists</v>
      </c>
    </row>
    <row r="1539" spans="10:13" x14ac:dyDescent="0.25">
      <c r="J1539" s="66" t="str">
        <f>'RFM-Pivot'!S1525</f>
        <v>C02425</v>
      </c>
      <c r="K1539" s="67">
        <f>'RFM-Pivot'!T1525</f>
        <v>2.3333333333333335</v>
      </c>
      <c r="L1539" s="68">
        <f>'RFM-Pivot'!U1525</f>
        <v>2.3333333333333335</v>
      </c>
      <c r="M1539" s="64" t="str">
        <f>'RFM-Pivot'!V1525</f>
        <v>At Risk Customers</v>
      </c>
    </row>
    <row r="1540" spans="10:13" x14ac:dyDescent="0.25">
      <c r="J1540" s="66" t="str">
        <f>'RFM-Pivot'!S1526</f>
        <v>C02426</v>
      </c>
      <c r="K1540" s="67">
        <f>'RFM-Pivot'!T1526</f>
        <v>2</v>
      </c>
      <c r="L1540" s="68">
        <f>'RFM-Pivot'!U1526</f>
        <v>2</v>
      </c>
      <c r="M1540" s="64" t="str">
        <f>'RFM-Pivot'!V1526</f>
        <v>Lost Customers</v>
      </c>
    </row>
    <row r="1541" spans="10:13" x14ac:dyDescent="0.25">
      <c r="J1541" s="66" t="str">
        <f>'RFM-Pivot'!S1527</f>
        <v>C02427</v>
      </c>
      <c r="K1541" s="67">
        <f>'RFM-Pivot'!T1527</f>
        <v>2.6666666666666665</v>
      </c>
      <c r="L1541" s="68">
        <f>'RFM-Pivot'!U1527</f>
        <v>2.6666666666666665</v>
      </c>
      <c r="M1541" s="64" t="str">
        <f>'RFM-Pivot'!V1527</f>
        <v>At Risk Customers</v>
      </c>
    </row>
    <row r="1542" spans="10:13" x14ac:dyDescent="0.25">
      <c r="J1542" s="66" t="str">
        <f>'RFM-Pivot'!S1528</f>
        <v>C02428</v>
      </c>
      <c r="K1542" s="67">
        <f>'RFM-Pivot'!T1528</f>
        <v>3</v>
      </c>
      <c r="L1542" s="68">
        <f>'RFM-Pivot'!U1528</f>
        <v>3</v>
      </c>
      <c r="M1542" s="64" t="str">
        <f>'RFM-Pivot'!V1528</f>
        <v>At Risk Customers</v>
      </c>
    </row>
    <row r="1543" spans="10:13" x14ac:dyDescent="0.25">
      <c r="J1543" s="66" t="str">
        <f>'RFM-Pivot'!S1529</f>
        <v>C02433</v>
      </c>
      <c r="K1543" s="67">
        <f>'RFM-Pivot'!T1529</f>
        <v>2</v>
      </c>
      <c r="L1543" s="68">
        <f>'RFM-Pivot'!U1529</f>
        <v>2</v>
      </c>
      <c r="M1543" s="64" t="str">
        <f>'RFM-Pivot'!V1529</f>
        <v>Lost Customers</v>
      </c>
    </row>
    <row r="1544" spans="10:13" x14ac:dyDescent="0.25">
      <c r="J1544" s="66" t="str">
        <f>'RFM-Pivot'!S1530</f>
        <v>C02434</v>
      </c>
      <c r="K1544" s="67">
        <f>'RFM-Pivot'!T1530</f>
        <v>2.6666666666666665</v>
      </c>
      <c r="L1544" s="68">
        <f>'RFM-Pivot'!U1530</f>
        <v>2.6666666666666665</v>
      </c>
      <c r="M1544" s="64" t="str">
        <f>'RFM-Pivot'!V1530</f>
        <v>At Risk Customers</v>
      </c>
    </row>
    <row r="1545" spans="10:13" x14ac:dyDescent="0.25">
      <c r="J1545" s="66" t="str">
        <f>'RFM-Pivot'!S1531</f>
        <v>C02439</v>
      </c>
      <c r="K1545" s="67">
        <f>'RFM-Pivot'!T1531</f>
        <v>4.333333333333333</v>
      </c>
      <c r="L1545" s="68">
        <f>'RFM-Pivot'!U1531</f>
        <v>4.333333333333333</v>
      </c>
      <c r="M1545" s="64" t="str">
        <f>'RFM-Pivot'!V1531</f>
        <v>Champions</v>
      </c>
    </row>
    <row r="1546" spans="10:13" x14ac:dyDescent="0.25">
      <c r="J1546" s="66" t="str">
        <f>'RFM-Pivot'!S1532</f>
        <v>C02440</v>
      </c>
      <c r="K1546" s="67">
        <f>'RFM-Pivot'!T1532</f>
        <v>3.3333333333333335</v>
      </c>
      <c r="L1546" s="68">
        <f>'RFM-Pivot'!U1532</f>
        <v>3.3333333333333335</v>
      </c>
      <c r="M1546" s="64" t="str">
        <f>'RFM-Pivot'!V1532</f>
        <v>Loyal or Potential Loyalists</v>
      </c>
    </row>
    <row r="1547" spans="10:13" x14ac:dyDescent="0.25">
      <c r="J1547" s="66" t="str">
        <f>'RFM-Pivot'!S1533</f>
        <v>C02441</v>
      </c>
      <c r="K1547" s="67">
        <f>'RFM-Pivot'!T1533</f>
        <v>4.666666666666667</v>
      </c>
      <c r="L1547" s="68">
        <f>'RFM-Pivot'!U1533</f>
        <v>4.666666666666667</v>
      </c>
      <c r="M1547" s="64" t="str">
        <f>'RFM-Pivot'!V1533</f>
        <v>Champions</v>
      </c>
    </row>
    <row r="1548" spans="10:13" x14ac:dyDescent="0.25">
      <c r="J1548" s="66" t="str">
        <f>'RFM-Pivot'!S1534</f>
        <v>C02442</v>
      </c>
      <c r="K1548" s="67">
        <f>'RFM-Pivot'!T1534</f>
        <v>3.6666666666666665</v>
      </c>
      <c r="L1548" s="68">
        <f>'RFM-Pivot'!U1534</f>
        <v>3.6666666666666665</v>
      </c>
      <c r="M1548" s="64" t="str">
        <f>'RFM-Pivot'!V1534</f>
        <v>Loyal or Potential Loyalists</v>
      </c>
    </row>
    <row r="1549" spans="10:13" x14ac:dyDescent="0.25">
      <c r="J1549" s="66" t="str">
        <f>'RFM-Pivot'!S1535</f>
        <v>C02443</v>
      </c>
      <c r="K1549" s="67">
        <f>'RFM-Pivot'!T1535</f>
        <v>3.3333333333333335</v>
      </c>
      <c r="L1549" s="68">
        <f>'RFM-Pivot'!U1535</f>
        <v>3.3333333333333335</v>
      </c>
      <c r="M1549" s="64" t="str">
        <f>'RFM-Pivot'!V1535</f>
        <v>Loyal or Potential Loyalists</v>
      </c>
    </row>
    <row r="1550" spans="10:13" x14ac:dyDescent="0.25">
      <c r="J1550" s="66" t="str">
        <f>'RFM-Pivot'!S1536</f>
        <v>C02445</v>
      </c>
      <c r="K1550" s="67">
        <f>'RFM-Pivot'!T1536</f>
        <v>4.333333333333333</v>
      </c>
      <c r="L1550" s="68">
        <f>'RFM-Pivot'!U1536</f>
        <v>4.333333333333333</v>
      </c>
      <c r="M1550" s="64" t="str">
        <f>'RFM-Pivot'!V1536</f>
        <v>Champions</v>
      </c>
    </row>
    <row r="1551" spans="10:13" x14ac:dyDescent="0.25">
      <c r="J1551" s="66" t="str">
        <f>'RFM-Pivot'!S1537</f>
        <v>C02446</v>
      </c>
      <c r="K1551" s="67">
        <f>'RFM-Pivot'!T1537</f>
        <v>2.6666666666666665</v>
      </c>
      <c r="L1551" s="68">
        <f>'RFM-Pivot'!U1537</f>
        <v>2.6666666666666665</v>
      </c>
      <c r="M1551" s="64" t="str">
        <f>'RFM-Pivot'!V1537</f>
        <v>At Risk Customers</v>
      </c>
    </row>
    <row r="1552" spans="10:13" x14ac:dyDescent="0.25">
      <c r="J1552" s="66" t="str">
        <f>'RFM-Pivot'!S1538</f>
        <v>C02448</v>
      </c>
      <c r="K1552" s="67">
        <f>'RFM-Pivot'!T1538</f>
        <v>2</v>
      </c>
      <c r="L1552" s="68">
        <f>'RFM-Pivot'!U1538</f>
        <v>2</v>
      </c>
      <c r="M1552" s="64" t="str">
        <f>'RFM-Pivot'!V1538</f>
        <v>Lost Customers</v>
      </c>
    </row>
    <row r="1553" spans="10:13" x14ac:dyDescent="0.25">
      <c r="J1553" s="66" t="str">
        <f>'RFM-Pivot'!S1539</f>
        <v>C02452</v>
      </c>
      <c r="K1553" s="67">
        <f>'RFM-Pivot'!T1539</f>
        <v>1.6666666666666667</v>
      </c>
      <c r="L1553" s="68">
        <f>'RFM-Pivot'!U1539</f>
        <v>1.6666666666666667</v>
      </c>
      <c r="M1553" s="64" t="str">
        <f>'RFM-Pivot'!V1539</f>
        <v>Lost Customers</v>
      </c>
    </row>
    <row r="1554" spans="10:13" x14ac:dyDescent="0.25">
      <c r="J1554" s="66" t="str">
        <f>'RFM-Pivot'!S1540</f>
        <v>C02453</v>
      </c>
      <c r="K1554" s="67">
        <f>'RFM-Pivot'!T1540</f>
        <v>3.3333333333333335</v>
      </c>
      <c r="L1554" s="68">
        <f>'RFM-Pivot'!U1540</f>
        <v>3.3333333333333335</v>
      </c>
      <c r="M1554" s="64" t="str">
        <f>'RFM-Pivot'!V1540</f>
        <v>Loyal or Potential Loyalists</v>
      </c>
    </row>
    <row r="1555" spans="10:13" x14ac:dyDescent="0.25">
      <c r="J1555" s="66" t="str">
        <f>'RFM-Pivot'!S1541</f>
        <v>C02454</v>
      </c>
      <c r="K1555" s="67">
        <f>'RFM-Pivot'!T1541</f>
        <v>2.3333333333333335</v>
      </c>
      <c r="L1555" s="68">
        <f>'RFM-Pivot'!U1541</f>
        <v>2.3333333333333335</v>
      </c>
      <c r="M1555" s="64" t="str">
        <f>'RFM-Pivot'!V1541</f>
        <v>At Risk Customers</v>
      </c>
    </row>
    <row r="1556" spans="10:13" x14ac:dyDescent="0.25">
      <c r="J1556" s="66" t="str">
        <f>'RFM-Pivot'!S1542</f>
        <v>C02455</v>
      </c>
      <c r="K1556" s="67">
        <f>'RFM-Pivot'!T1542</f>
        <v>4</v>
      </c>
      <c r="L1556" s="68">
        <f>'RFM-Pivot'!U1542</f>
        <v>4</v>
      </c>
      <c r="M1556" s="64" t="str">
        <f>'RFM-Pivot'!V1542</f>
        <v>Loyal or Potential Loyalists</v>
      </c>
    </row>
    <row r="1557" spans="10:13" x14ac:dyDescent="0.25">
      <c r="J1557" s="66" t="str">
        <f>'RFM-Pivot'!S1543</f>
        <v>C02460</v>
      </c>
      <c r="K1557" s="67">
        <f>'RFM-Pivot'!T1543</f>
        <v>3.6666666666666665</v>
      </c>
      <c r="L1557" s="68">
        <f>'RFM-Pivot'!U1543</f>
        <v>3.6666666666666665</v>
      </c>
      <c r="M1557" s="64" t="str">
        <f>'RFM-Pivot'!V1543</f>
        <v>Loyal or Potential Loyalists</v>
      </c>
    </row>
    <row r="1558" spans="10:13" x14ac:dyDescent="0.25">
      <c r="J1558" s="66" t="str">
        <f>'RFM-Pivot'!S1544</f>
        <v>C02461</v>
      </c>
      <c r="K1558" s="67">
        <f>'RFM-Pivot'!T1544</f>
        <v>2.6666666666666665</v>
      </c>
      <c r="L1558" s="68">
        <f>'RFM-Pivot'!U1544</f>
        <v>2.6666666666666665</v>
      </c>
      <c r="M1558" s="64" t="str">
        <f>'RFM-Pivot'!V1544</f>
        <v>At Risk Customers</v>
      </c>
    </row>
    <row r="1559" spans="10:13" x14ac:dyDescent="0.25">
      <c r="J1559" s="66" t="str">
        <f>'RFM-Pivot'!S1545</f>
        <v>C02463</v>
      </c>
      <c r="K1559" s="67">
        <f>'RFM-Pivot'!T1545</f>
        <v>3.6666666666666665</v>
      </c>
      <c r="L1559" s="68">
        <f>'RFM-Pivot'!U1545</f>
        <v>3.6666666666666665</v>
      </c>
      <c r="M1559" s="64" t="str">
        <f>'RFM-Pivot'!V1545</f>
        <v>Loyal or Potential Loyalists</v>
      </c>
    </row>
    <row r="1560" spans="10:13" x14ac:dyDescent="0.25">
      <c r="J1560" s="66" t="str">
        <f>'RFM-Pivot'!S1546</f>
        <v>C02465</v>
      </c>
      <c r="K1560" s="67">
        <f>'RFM-Pivot'!T1546</f>
        <v>5</v>
      </c>
      <c r="L1560" s="68">
        <f>'RFM-Pivot'!U1546</f>
        <v>5</v>
      </c>
      <c r="M1560" s="64" t="str">
        <f>'RFM-Pivot'!V1546</f>
        <v>Champions</v>
      </c>
    </row>
    <row r="1561" spans="10:13" x14ac:dyDescent="0.25">
      <c r="J1561" s="66" t="str">
        <f>'RFM-Pivot'!S1547</f>
        <v>C02468</v>
      </c>
      <c r="K1561" s="67">
        <f>'RFM-Pivot'!T1547</f>
        <v>4.333333333333333</v>
      </c>
      <c r="L1561" s="68">
        <f>'RFM-Pivot'!U1547</f>
        <v>4.333333333333333</v>
      </c>
      <c r="M1561" s="64" t="str">
        <f>'RFM-Pivot'!V1547</f>
        <v>Champions</v>
      </c>
    </row>
    <row r="1562" spans="10:13" x14ac:dyDescent="0.25">
      <c r="J1562" s="66" t="str">
        <f>'RFM-Pivot'!S1548</f>
        <v>C02469</v>
      </c>
      <c r="K1562" s="67">
        <f>'RFM-Pivot'!T1548</f>
        <v>2.6666666666666665</v>
      </c>
      <c r="L1562" s="68">
        <f>'RFM-Pivot'!U1548</f>
        <v>2.6666666666666665</v>
      </c>
      <c r="M1562" s="64" t="str">
        <f>'RFM-Pivot'!V1548</f>
        <v>At Risk Customers</v>
      </c>
    </row>
    <row r="1563" spans="10:13" x14ac:dyDescent="0.25">
      <c r="J1563" s="66" t="str">
        <f>'RFM-Pivot'!S1549</f>
        <v>C02470</v>
      </c>
      <c r="K1563" s="67">
        <f>'RFM-Pivot'!T1549</f>
        <v>4</v>
      </c>
      <c r="L1563" s="68">
        <f>'RFM-Pivot'!U1549</f>
        <v>4</v>
      </c>
      <c r="M1563" s="64" t="str">
        <f>'RFM-Pivot'!V1549</f>
        <v>Loyal or Potential Loyalists</v>
      </c>
    </row>
    <row r="1564" spans="10:13" x14ac:dyDescent="0.25">
      <c r="J1564" s="66" t="str">
        <f>'RFM-Pivot'!S1550</f>
        <v>C02472</v>
      </c>
      <c r="K1564" s="67">
        <f>'RFM-Pivot'!T1550</f>
        <v>3.6666666666666665</v>
      </c>
      <c r="L1564" s="68">
        <f>'RFM-Pivot'!U1550</f>
        <v>3.6666666666666665</v>
      </c>
      <c r="M1564" s="64" t="str">
        <f>'RFM-Pivot'!V1550</f>
        <v>Loyal or Potential Loyalists</v>
      </c>
    </row>
    <row r="1565" spans="10:13" x14ac:dyDescent="0.25">
      <c r="J1565" s="66" t="str">
        <f>'RFM-Pivot'!S1551</f>
        <v>C02473</v>
      </c>
      <c r="K1565" s="67">
        <f>'RFM-Pivot'!T1551</f>
        <v>2.3333333333333335</v>
      </c>
      <c r="L1565" s="68">
        <f>'RFM-Pivot'!U1551</f>
        <v>2.3333333333333335</v>
      </c>
      <c r="M1565" s="64" t="str">
        <f>'RFM-Pivot'!V1551</f>
        <v>At Risk Customers</v>
      </c>
    </row>
    <row r="1566" spans="10:13" x14ac:dyDescent="0.25">
      <c r="J1566" s="66" t="str">
        <f>'RFM-Pivot'!S1552</f>
        <v>C02474</v>
      </c>
      <c r="K1566" s="67">
        <f>'RFM-Pivot'!T1552</f>
        <v>4.666666666666667</v>
      </c>
      <c r="L1566" s="68">
        <f>'RFM-Pivot'!U1552</f>
        <v>4.666666666666667</v>
      </c>
      <c r="M1566" s="64" t="str">
        <f>'RFM-Pivot'!V1552</f>
        <v>Champions</v>
      </c>
    </row>
    <row r="1567" spans="10:13" x14ac:dyDescent="0.25">
      <c r="J1567" s="66" t="str">
        <f>'RFM-Pivot'!S1553</f>
        <v>C02475</v>
      </c>
      <c r="K1567" s="67">
        <f>'RFM-Pivot'!T1553</f>
        <v>4.333333333333333</v>
      </c>
      <c r="L1567" s="68">
        <f>'RFM-Pivot'!U1553</f>
        <v>4.333333333333333</v>
      </c>
      <c r="M1567" s="64" t="str">
        <f>'RFM-Pivot'!V1553</f>
        <v>Champions</v>
      </c>
    </row>
    <row r="1568" spans="10:13" x14ac:dyDescent="0.25">
      <c r="J1568" s="66" t="str">
        <f>'RFM-Pivot'!S1554</f>
        <v>C02476</v>
      </c>
      <c r="K1568" s="67">
        <f>'RFM-Pivot'!T1554</f>
        <v>3.6666666666666665</v>
      </c>
      <c r="L1568" s="68">
        <f>'RFM-Pivot'!U1554</f>
        <v>3.6666666666666665</v>
      </c>
      <c r="M1568" s="64" t="str">
        <f>'RFM-Pivot'!V1554</f>
        <v>Loyal or Potential Loyalists</v>
      </c>
    </row>
    <row r="1569" spans="10:13" x14ac:dyDescent="0.25">
      <c r="J1569" s="66" t="str">
        <f>'RFM-Pivot'!S1555</f>
        <v>C02477</v>
      </c>
      <c r="K1569" s="67">
        <f>'RFM-Pivot'!T1555</f>
        <v>1.6666666666666667</v>
      </c>
      <c r="L1569" s="68">
        <f>'RFM-Pivot'!U1555</f>
        <v>1.6666666666666667</v>
      </c>
      <c r="M1569" s="64" t="str">
        <f>'RFM-Pivot'!V1555</f>
        <v>Lost Customers</v>
      </c>
    </row>
    <row r="1570" spans="10:13" x14ac:dyDescent="0.25">
      <c r="J1570" s="66" t="str">
        <f>'RFM-Pivot'!S1556</f>
        <v>C02478</v>
      </c>
      <c r="K1570" s="67">
        <f>'RFM-Pivot'!T1556</f>
        <v>1.6666666666666667</v>
      </c>
      <c r="L1570" s="68">
        <f>'RFM-Pivot'!U1556</f>
        <v>1.6666666666666667</v>
      </c>
      <c r="M1570" s="64" t="str">
        <f>'RFM-Pivot'!V1556</f>
        <v>Lost Customers</v>
      </c>
    </row>
    <row r="1571" spans="10:13" x14ac:dyDescent="0.25">
      <c r="J1571" s="66" t="str">
        <f>'RFM-Pivot'!S1557</f>
        <v>C02479</v>
      </c>
      <c r="K1571" s="67">
        <f>'RFM-Pivot'!T1557</f>
        <v>2</v>
      </c>
      <c r="L1571" s="68">
        <f>'RFM-Pivot'!U1557</f>
        <v>2</v>
      </c>
      <c r="M1571" s="64" t="str">
        <f>'RFM-Pivot'!V1557</f>
        <v>Lost Customers</v>
      </c>
    </row>
    <row r="1572" spans="10:13" x14ac:dyDescent="0.25">
      <c r="J1572" s="66" t="str">
        <f>'RFM-Pivot'!S1558</f>
        <v>C02480</v>
      </c>
      <c r="K1572" s="67">
        <f>'RFM-Pivot'!T1558</f>
        <v>5</v>
      </c>
      <c r="L1572" s="68">
        <f>'RFM-Pivot'!U1558</f>
        <v>5</v>
      </c>
      <c r="M1572" s="64" t="str">
        <f>'RFM-Pivot'!V1558</f>
        <v>Champions</v>
      </c>
    </row>
    <row r="1573" spans="10:13" x14ac:dyDescent="0.25">
      <c r="J1573" s="66" t="str">
        <f>'RFM-Pivot'!S1559</f>
        <v>C02485</v>
      </c>
      <c r="K1573" s="67">
        <f>'RFM-Pivot'!T1559</f>
        <v>2.6666666666666665</v>
      </c>
      <c r="L1573" s="68">
        <f>'RFM-Pivot'!U1559</f>
        <v>2.6666666666666665</v>
      </c>
      <c r="M1573" s="64" t="str">
        <f>'RFM-Pivot'!V1559</f>
        <v>At Risk Customers</v>
      </c>
    </row>
    <row r="1574" spans="10:13" x14ac:dyDescent="0.25">
      <c r="J1574" s="66" t="str">
        <f>'RFM-Pivot'!S1560</f>
        <v>C02486</v>
      </c>
      <c r="K1574" s="67">
        <f>'RFM-Pivot'!T1560</f>
        <v>3.6666666666666665</v>
      </c>
      <c r="L1574" s="68">
        <f>'RFM-Pivot'!U1560</f>
        <v>3.6666666666666665</v>
      </c>
      <c r="M1574" s="64" t="str">
        <f>'RFM-Pivot'!V1560</f>
        <v>Loyal or Potential Loyalists</v>
      </c>
    </row>
    <row r="1575" spans="10:13" x14ac:dyDescent="0.25">
      <c r="J1575" s="66" t="str">
        <f>'RFM-Pivot'!S1561</f>
        <v>C02487</v>
      </c>
      <c r="K1575" s="67">
        <f>'RFM-Pivot'!T1561</f>
        <v>2.3333333333333335</v>
      </c>
      <c r="L1575" s="68">
        <f>'RFM-Pivot'!U1561</f>
        <v>2.3333333333333335</v>
      </c>
      <c r="M1575" s="64" t="str">
        <f>'RFM-Pivot'!V1561</f>
        <v>At Risk Customers</v>
      </c>
    </row>
    <row r="1576" spans="10:13" x14ac:dyDescent="0.25">
      <c r="J1576" s="66" t="str">
        <f>'RFM-Pivot'!S1562</f>
        <v>C02488</v>
      </c>
      <c r="K1576" s="67">
        <f>'RFM-Pivot'!T1562</f>
        <v>4</v>
      </c>
      <c r="L1576" s="68">
        <f>'RFM-Pivot'!U1562</f>
        <v>4</v>
      </c>
      <c r="M1576" s="64" t="str">
        <f>'RFM-Pivot'!V1562</f>
        <v>Loyal or Potential Loyalists</v>
      </c>
    </row>
    <row r="1577" spans="10:13" x14ac:dyDescent="0.25">
      <c r="J1577" s="66" t="str">
        <f>'RFM-Pivot'!S1563</f>
        <v>C02489</v>
      </c>
      <c r="K1577" s="67">
        <f>'RFM-Pivot'!T1563</f>
        <v>4</v>
      </c>
      <c r="L1577" s="68">
        <f>'RFM-Pivot'!U1563</f>
        <v>4</v>
      </c>
      <c r="M1577" s="64" t="str">
        <f>'RFM-Pivot'!V1563</f>
        <v>Loyal or Potential Loyalists</v>
      </c>
    </row>
    <row r="1578" spans="10:13" x14ac:dyDescent="0.25">
      <c r="J1578" s="66" t="str">
        <f>'RFM-Pivot'!S1564</f>
        <v>C02490</v>
      </c>
      <c r="K1578" s="67">
        <f>'RFM-Pivot'!T1564</f>
        <v>5</v>
      </c>
      <c r="L1578" s="68">
        <f>'RFM-Pivot'!U1564</f>
        <v>5</v>
      </c>
      <c r="M1578" s="64" t="str">
        <f>'RFM-Pivot'!V1564</f>
        <v>Champions</v>
      </c>
    </row>
    <row r="1579" spans="10:13" x14ac:dyDescent="0.25">
      <c r="J1579" s="66" t="str">
        <f>'RFM-Pivot'!S1565</f>
        <v>C02493</v>
      </c>
      <c r="K1579" s="67">
        <f>'RFM-Pivot'!T1565</f>
        <v>3.6666666666666665</v>
      </c>
      <c r="L1579" s="68">
        <f>'RFM-Pivot'!U1565</f>
        <v>3.6666666666666665</v>
      </c>
      <c r="M1579" s="64" t="str">
        <f>'RFM-Pivot'!V1565</f>
        <v>Loyal or Potential Loyalists</v>
      </c>
    </row>
    <row r="1580" spans="10:13" x14ac:dyDescent="0.25">
      <c r="J1580" s="66" t="str">
        <f>'RFM-Pivot'!S1566</f>
        <v>C02495</v>
      </c>
      <c r="K1580" s="67">
        <f>'RFM-Pivot'!T1566</f>
        <v>2.6666666666666665</v>
      </c>
      <c r="L1580" s="68">
        <f>'RFM-Pivot'!U1566</f>
        <v>2.6666666666666665</v>
      </c>
      <c r="M1580" s="64" t="str">
        <f>'RFM-Pivot'!V1566</f>
        <v>At Risk Customers</v>
      </c>
    </row>
    <row r="1581" spans="10:13" x14ac:dyDescent="0.25">
      <c r="J1581" s="66" t="str">
        <f>'RFM-Pivot'!S1567</f>
        <v>C02497</v>
      </c>
      <c r="K1581" s="67">
        <f>'RFM-Pivot'!T1567</f>
        <v>5</v>
      </c>
      <c r="L1581" s="68">
        <f>'RFM-Pivot'!U1567</f>
        <v>5</v>
      </c>
      <c r="M1581" s="64" t="str">
        <f>'RFM-Pivot'!V1567</f>
        <v>Champions</v>
      </c>
    </row>
    <row r="1582" spans="10:13" x14ac:dyDescent="0.25">
      <c r="J1582" s="66" t="str">
        <f>'RFM-Pivot'!S1568</f>
        <v>C02500</v>
      </c>
      <c r="K1582" s="67">
        <f>'RFM-Pivot'!T1568</f>
        <v>3.6666666666666665</v>
      </c>
      <c r="L1582" s="68">
        <f>'RFM-Pivot'!U1568</f>
        <v>3.6666666666666665</v>
      </c>
      <c r="M1582" s="64" t="str">
        <f>'RFM-Pivot'!V1568</f>
        <v>Loyal or Potential Loyalists</v>
      </c>
    </row>
    <row r="1583" spans="10:13" x14ac:dyDescent="0.25">
      <c r="J1583" s="66" t="str">
        <f>'RFM-Pivot'!S1569</f>
        <v>C02501</v>
      </c>
      <c r="K1583" s="67">
        <f>'RFM-Pivot'!T1569</f>
        <v>2.6666666666666665</v>
      </c>
      <c r="L1583" s="68">
        <f>'RFM-Pivot'!U1569</f>
        <v>2.6666666666666665</v>
      </c>
      <c r="M1583" s="64" t="str">
        <f>'RFM-Pivot'!V1569</f>
        <v>At Risk Customers</v>
      </c>
    </row>
    <row r="1584" spans="10:13" x14ac:dyDescent="0.25">
      <c r="J1584" s="66" t="str">
        <f>'RFM-Pivot'!S1570</f>
        <v>C02503</v>
      </c>
      <c r="K1584" s="67">
        <f>'RFM-Pivot'!T1570</f>
        <v>2.3333333333333335</v>
      </c>
      <c r="L1584" s="68">
        <f>'RFM-Pivot'!U1570</f>
        <v>2.3333333333333335</v>
      </c>
      <c r="M1584" s="64" t="str">
        <f>'RFM-Pivot'!V1570</f>
        <v>At Risk Customers</v>
      </c>
    </row>
    <row r="1585" spans="10:13" x14ac:dyDescent="0.25">
      <c r="J1585" s="66" t="str">
        <f>'RFM-Pivot'!S1571</f>
        <v>C02505</v>
      </c>
      <c r="K1585" s="67">
        <f>'RFM-Pivot'!T1571</f>
        <v>3.3333333333333335</v>
      </c>
      <c r="L1585" s="68">
        <f>'RFM-Pivot'!U1571</f>
        <v>3.3333333333333335</v>
      </c>
      <c r="M1585" s="64" t="str">
        <f>'RFM-Pivot'!V1571</f>
        <v>Loyal or Potential Loyalists</v>
      </c>
    </row>
    <row r="1586" spans="10:13" x14ac:dyDescent="0.25">
      <c r="J1586" s="66" t="str">
        <f>'RFM-Pivot'!S1572</f>
        <v>C02507</v>
      </c>
      <c r="K1586" s="67">
        <f>'RFM-Pivot'!T1572</f>
        <v>4.333333333333333</v>
      </c>
      <c r="L1586" s="68">
        <f>'RFM-Pivot'!U1572</f>
        <v>4.333333333333333</v>
      </c>
      <c r="M1586" s="64" t="str">
        <f>'RFM-Pivot'!V1572</f>
        <v>Champions</v>
      </c>
    </row>
    <row r="1587" spans="10:13" x14ac:dyDescent="0.25">
      <c r="J1587" s="66" t="str">
        <f>'RFM-Pivot'!S1573</f>
        <v>C02511</v>
      </c>
      <c r="K1587" s="67">
        <f>'RFM-Pivot'!T1573</f>
        <v>2.6666666666666665</v>
      </c>
      <c r="L1587" s="68">
        <f>'RFM-Pivot'!U1573</f>
        <v>2.6666666666666665</v>
      </c>
      <c r="M1587" s="64" t="str">
        <f>'RFM-Pivot'!V1573</f>
        <v>At Risk Customers</v>
      </c>
    </row>
    <row r="1588" spans="10:13" x14ac:dyDescent="0.25">
      <c r="J1588" s="66" t="str">
        <f>'RFM-Pivot'!S1574</f>
        <v>C02513</v>
      </c>
      <c r="K1588" s="67">
        <f>'RFM-Pivot'!T1574</f>
        <v>2.3333333333333335</v>
      </c>
      <c r="L1588" s="68">
        <f>'RFM-Pivot'!U1574</f>
        <v>2.3333333333333335</v>
      </c>
      <c r="M1588" s="64" t="str">
        <f>'RFM-Pivot'!V1574</f>
        <v>At Risk Customers</v>
      </c>
    </row>
    <row r="1589" spans="10:13" x14ac:dyDescent="0.25">
      <c r="J1589" s="66" t="str">
        <f>'RFM-Pivot'!S1575</f>
        <v>C02514</v>
      </c>
      <c r="K1589" s="67">
        <f>'RFM-Pivot'!T1575</f>
        <v>5</v>
      </c>
      <c r="L1589" s="68">
        <f>'RFM-Pivot'!U1575</f>
        <v>5</v>
      </c>
      <c r="M1589" s="64" t="str">
        <f>'RFM-Pivot'!V1575</f>
        <v>Champions</v>
      </c>
    </row>
    <row r="1590" spans="10:13" x14ac:dyDescent="0.25">
      <c r="J1590" s="66" t="str">
        <f>'RFM-Pivot'!S1576</f>
        <v>C02515</v>
      </c>
      <c r="K1590" s="67">
        <f>'RFM-Pivot'!T1576</f>
        <v>4.333333333333333</v>
      </c>
      <c r="L1590" s="68">
        <f>'RFM-Pivot'!U1576</f>
        <v>4.333333333333333</v>
      </c>
      <c r="M1590" s="64" t="str">
        <f>'RFM-Pivot'!V1576</f>
        <v>Champions</v>
      </c>
    </row>
    <row r="1591" spans="10:13" x14ac:dyDescent="0.25">
      <c r="J1591" s="66" t="str">
        <f>'RFM-Pivot'!S1577</f>
        <v>C02517</v>
      </c>
      <c r="K1591" s="67">
        <f>'RFM-Pivot'!T1577</f>
        <v>3.6666666666666665</v>
      </c>
      <c r="L1591" s="68">
        <f>'RFM-Pivot'!U1577</f>
        <v>3.6666666666666665</v>
      </c>
      <c r="M1591" s="64" t="str">
        <f>'RFM-Pivot'!V1577</f>
        <v>Loyal or Potential Loyalists</v>
      </c>
    </row>
    <row r="1592" spans="10:13" x14ac:dyDescent="0.25">
      <c r="J1592" s="66" t="str">
        <f>'RFM-Pivot'!S1578</f>
        <v>C02521</v>
      </c>
      <c r="K1592" s="67">
        <f>'RFM-Pivot'!T1578</f>
        <v>4</v>
      </c>
      <c r="L1592" s="68">
        <f>'RFM-Pivot'!U1578</f>
        <v>4</v>
      </c>
      <c r="M1592" s="64" t="str">
        <f>'RFM-Pivot'!V1578</f>
        <v>Loyal or Potential Loyalists</v>
      </c>
    </row>
    <row r="1593" spans="10:13" x14ac:dyDescent="0.25">
      <c r="J1593" s="66" t="str">
        <f>'RFM-Pivot'!S1579</f>
        <v>C02522</v>
      </c>
      <c r="K1593" s="67">
        <f>'RFM-Pivot'!T1579</f>
        <v>4.666666666666667</v>
      </c>
      <c r="L1593" s="68">
        <f>'RFM-Pivot'!U1579</f>
        <v>4.666666666666667</v>
      </c>
      <c r="M1593" s="64" t="str">
        <f>'RFM-Pivot'!V1579</f>
        <v>Champions</v>
      </c>
    </row>
    <row r="1594" spans="10:13" x14ac:dyDescent="0.25">
      <c r="J1594" s="66" t="str">
        <f>'RFM-Pivot'!S1580</f>
        <v>C02525</v>
      </c>
      <c r="K1594" s="67">
        <f>'RFM-Pivot'!T1580</f>
        <v>2</v>
      </c>
      <c r="L1594" s="68">
        <f>'RFM-Pivot'!U1580</f>
        <v>2</v>
      </c>
      <c r="M1594" s="64" t="str">
        <f>'RFM-Pivot'!V1580</f>
        <v>Lost Customers</v>
      </c>
    </row>
    <row r="1595" spans="10:13" x14ac:dyDescent="0.25">
      <c r="J1595" s="66" t="str">
        <f>'RFM-Pivot'!S1581</f>
        <v>C02527</v>
      </c>
      <c r="K1595" s="67">
        <f>'RFM-Pivot'!T1581</f>
        <v>2</v>
      </c>
      <c r="L1595" s="68">
        <f>'RFM-Pivot'!U1581</f>
        <v>2</v>
      </c>
      <c r="M1595" s="64" t="str">
        <f>'RFM-Pivot'!V1581</f>
        <v>Lost Customers</v>
      </c>
    </row>
    <row r="1596" spans="10:13" x14ac:dyDescent="0.25">
      <c r="J1596" s="66" t="str">
        <f>'RFM-Pivot'!S1582</f>
        <v>C02531</v>
      </c>
      <c r="K1596" s="67">
        <f>'RFM-Pivot'!T1582</f>
        <v>1.6666666666666667</v>
      </c>
      <c r="L1596" s="68">
        <f>'RFM-Pivot'!U1582</f>
        <v>1.6666666666666667</v>
      </c>
      <c r="M1596" s="64" t="str">
        <f>'RFM-Pivot'!V1582</f>
        <v>Lost Customers</v>
      </c>
    </row>
    <row r="1597" spans="10:13" x14ac:dyDescent="0.25">
      <c r="J1597" s="66" t="str">
        <f>'RFM-Pivot'!S1583</f>
        <v>C02532</v>
      </c>
      <c r="K1597" s="67">
        <f>'RFM-Pivot'!T1583</f>
        <v>2.6666666666666665</v>
      </c>
      <c r="L1597" s="68">
        <f>'RFM-Pivot'!U1583</f>
        <v>2.6666666666666665</v>
      </c>
      <c r="M1597" s="64" t="str">
        <f>'RFM-Pivot'!V1583</f>
        <v>At Risk Customers</v>
      </c>
    </row>
    <row r="1598" spans="10:13" x14ac:dyDescent="0.25">
      <c r="J1598" s="66" t="str">
        <f>'RFM-Pivot'!S1584</f>
        <v>C02533</v>
      </c>
      <c r="K1598" s="67">
        <f>'RFM-Pivot'!T1584</f>
        <v>3</v>
      </c>
      <c r="L1598" s="68">
        <f>'RFM-Pivot'!U1584</f>
        <v>3</v>
      </c>
      <c r="M1598" s="64" t="str">
        <f>'RFM-Pivot'!V1584</f>
        <v>At Risk Customers</v>
      </c>
    </row>
    <row r="1599" spans="10:13" x14ac:dyDescent="0.25">
      <c r="J1599" s="66" t="str">
        <f>'RFM-Pivot'!S1585</f>
        <v>C02534</v>
      </c>
      <c r="K1599" s="67">
        <f>'RFM-Pivot'!T1585</f>
        <v>4.333333333333333</v>
      </c>
      <c r="L1599" s="68">
        <f>'RFM-Pivot'!U1585</f>
        <v>4.333333333333333</v>
      </c>
      <c r="M1599" s="64" t="str">
        <f>'RFM-Pivot'!V1585</f>
        <v>Champions</v>
      </c>
    </row>
    <row r="1600" spans="10:13" x14ac:dyDescent="0.25">
      <c r="J1600" s="66" t="str">
        <f>'RFM-Pivot'!S1586</f>
        <v>C02537</v>
      </c>
      <c r="K1600" s="67">
        <f>'RFM-Pivot'!T1586</f>
        <v>1.6666666666666667</v>
      </c>
      <c r="L1600" s="68">
        <f>'RFM-Pivot'!U1586</f>
        <v>1.6666666666666667</v>
      </c>
      <c r="M1600" s="64" t="str">
        <f>'RFM-Pivot'!V1586</f>
        <v>Lost Customers</v>
      </c>
    </row>
    <row r="1601" spans="10:13" x14ac:dyDescent="0.25">
      <c r="J1601" s="66" t="str">
        <f>'RFM-Pivot'!S1587</f>
        <v>C02539</v>
      </c>
      <c r="K1601" s="67">
        <f>'RFM-Pivot'!T1587</f>
        <v>4.666666666666667</v>
      </c>
      <c r="L1601" s="68">
        <f>'RFM-Pivot'!U1587</f>
        <v>4.666666666666667</v>
      </c>
      <c r="M1601" s="64" t="str">
        <f>'RFM-Pivot'!V1587</f>
        <v>Champions</v>
      </c>
    </row>
    <row r="1602" spans="10:13" x14ac:dyDescent="0.25">
      <c r="J1602" s="66" t="str">
        <f>'RFM-Pivot'!S1588</f>
        <v>C02541</v>
      </c>
      <c r="K1602" s="67">
        <f>'RFM-Pivot'!T1588</f>
        <v>2.6666666666666665</v>
      </c>
      <c r="L1602" s="68">
        <f>'RFM-Pivot'!U1588</f>
        <v>2.6666666666666665</v>
      </c>
      <c r="M1602" s="64" t="str">
        <f>'RFM-Pivot'!V1588</f>
        <v>At Risk Customers</v>
      </c>
    </row>
    <row r="1603" spans="10:13" x14ac:dyDescent="0.25">
      <c r="J1603" s="66" t="str">
        <f>'RFM-Pivot'!S1589</f>
        <v>C02542</v>
      </c>
      <c r="K1603" s="67">
        <f>'RFM-Pivot'!T1589</f>
        <v>4</v>
      </c>
      <c r="L1603" s="68">
        <f>'RFM-Pivot'!U1589</f>
        <v>4</v>
      </c>
      <c r="M1603" s="64" t="str">
        <f>'RFM-Pivot'!V1589</f>
        <v>Loyal or Potential Loyalists</v>
      </c>
    </row>
    <row r="1604" spans="10:13" x14ac:dyDescent="0.25">
      <c r="J1604" s="66" t="str">
        <f>'RFM-Pivot'!S1590</f>
        <v>C02543</v>
      </c>
      <c r="K1604" s="67">
        <f>'RFM-Pivot'!T1590</f>
        <v>1.6666666666666667</v>
      </c>
      <c r="L1604" s="68">
        <f>'RFM-Pivot'!U1590</f>
        <v>1.6666666666666667</v>
      </c>
      <c r="M1604" s="64" t="str">
        <f>'RFM-Pivot'!V1590</f>
        <v>Lost Customers</v>
      </c>
    </row>
    <row r="1605" spans="10:13" x14ac:dyDescent="0.25">
      <c r="J1605" s="66" t="str">
        <f>'RFM-Pivot'!S1591</f>
        <v>C02547</v>
      </c>
      <c r="K1605" s="67">
        <f>'RFM-Pivot'!T1591</f>
        <v>3.6666666666666665</v>
      </c>
      <c r="L1605" s="68">
        <f>'RFM-Pivot'!U1591</f>
        <v>3.6666666666666665</v>
      </c>
      <c r="M1605" s="64" t="str">
        <f>'RFM-Pivot'!V1591</f>
        <v>Loyal or Potential Loyalists</v>
      </c>
    </row>
    <row r="1606" spans="10:13" x14ac:dyDescent="0.25">
      <c r="J1606" s="66" t="str">
        <f>'RFM-Pivot'!S1592</f>
        <v>C02550</v>
      </c>
      <c r="K1606" s="67">
        <f>'RFM-Pivot'!T1592</f>
        <v>2.6666666666666665</v>
      </c>
      <c r="L1606" s="68">
        <f>'RFM-Pivot'!U1592</f>
        <v>2.6666666666666665</v>
      </c>
      <c r="M1606" s="64" t="str">
        <f>'RFM-Pivot'!V1592</f>
        <v>At Risk Customers</v>
      </c>
    </row>
    <row r="1607" spans="10:13" x14ac:dyDescent="0.25">
      <c r="J1607" s="66" t="str">
        <f>'RFM-Pivot'!S1593</f>
        <v>C02551</v>
      </c>
      <c r="K1607" s="67">
        <f>'RFM-Pivot'!T1593</f>
        <v>2.6666666666666665</v>
      </c>
      <c r="L1607" s="68">
        <f>'RFM-Pivot'!U1593</f>
        <v>2.6666666666666665</v>
      </c>
      <c r="M1607" s="64" t="str">
        <f>'RFM-Pivot'!V1593</f>
        <v>At Risk Customers</v>
      </c>
    </row>
    <row r="1608" spans="10:13" x14ac:dyDescent="0.25">
      <c r="J1608" s="66" t="str">
        <f>'RFM-Pivot'!S1594</f>
        <v>C02553</v>
      </c>
      <c r="K1608" s="67">
        <f>'RFM-Pivot'!T1594</f>
        <v>2.6666666666666665</v>
      </c>
      <c r="L1608" s="68">
        <f>'RFM-Pivot'!U1594</f>
        <v>2.6666666666666665</v>
      </c>
      <c r="M1608" s="64" t="str">
        <f>'RFM-Pivot'!V1594</f>
        <v>At Risk Customers</v>
      </c>
    </row>
    <row r="1609" spans="10:13" x14ac:dyDescent="0.25">
      <c r="J1609" s="66" t="str">
        <f>'RFM-Pivot'!S1595</f>
        <v>C02555</v>
      </c>
      <c r="K1609" s="67">
        <f>'RFM-Pivot'!T1595</f>
        <v>2.6666666666666665</v>
      </c>
      <c r="L1609" s="68">
        <f>'RFM-Pivot'!U1595</f>
        <v>2.6666666666666665</v>
      </c>
      <c r="M1609" s="64" t="str">
        <f>'RFM-Pivot'!V1595</f>
        <v>At Risk Customers</v>
      </c>
    </row>
    <row r="1610" spans="10:13" x14ac:dyDescent="0.25">
      <c r="J1610" s="66" t="str">
        <f>'RFM-Pivot'!S1596</f>
        <v>C02556</v>
      </c>
      <c r="K1610" s="67">
        <f>'RFM-Pivot'!T1596</f>
        <v>3.3333333333333335</v>
      </c>
      <c r="L1610" s="68">
        <f>'RFM-Pivot'!U1596</f>
        <v>3.3333333333333335</v>
      </c>
      <c r="M1610" s="64" t="str">
        <f>'RFM-Pivot'!V1596</f>
        <v>Loyal or Potential Loyalists</v>
      </c>
    </row>
    <row r="1611" spans="10:13" x14ac:dyDescent="0.25">
      <c r="J1611" s="66" t="str">
        <f>'RFM-Pivot'!S1597</f>
        <v>C02560</v>
      </c>
      <c r="K1611" s="67">
        <f>'RFM-Pivot'!T1597</f>
        <v>2.3333333333333335</v>
      </c>
      <c r="L1611" s="68">
        <f>'RFM-Pivot'!U1597</f>
        <v>2.3333333333333335</v>
      </c>
      <c r="M1611" s="64" t="str">
        <f>'RFM-Pivot'!V1597</f>
        <v>At Risk Customers</v>
      </c>
    </row>
    <row r="1612" spans="10:13" x14ac:dyDescent="0.25">
      <c r="J1612" s="66" t="str">
        <f>'RFM-Pivot'!S1598</f>
        <v>C02561</v>
      </c>
      <c r="K1612" s="67">
        <f>'RFM-Pivot'!T1598</f>
        <v>2.3333333333333335</v>
      </c>
      <c r="L1612" s="68">
        <f>'RFM-Pivot'!U1598</f>
        <v>2.3333333333333335</v>
      </c>
      <c r="M1612" s="64" t="str">
        <f>'RFM-Pivot'!V1598</f>
        <v>At Risk Customers</v>
      </c>
    </row>
    <row r="1613" spans="10:13" x14ac:dyDescent="0.25">
      <c r="J1613" s="66" t="str">
        <f>'RFM-Pivot'!S1599</f>
        <v>C02562</v>
      </c>
      <c r="K1613" s="67">
        <f>'RFM-Pivot'!T1599</f>
        <v>3</v>
      </c>
      <c r="L1613" s="68">
        <f>'RFM-Pivot'!U1599</f>
        <v>3</v>
      </c>
      <c r="M1613" s="64" t="str">
        <f>'RFM-Pivot'!V1599</f>
        <v>At Risk Customers</v>
      </c>
    </row>
    <row r="1614" spans="10:13" x14ac:dyDescent="0.25">
      <c r="J1614" s="66" t="str">
        <f>'RFM-Pivot'!S1600</f>
        <v>C02564</v>
      </c>
      <c r="K1614" s="67">
        <f>'RFM-Pivot'!T1600</f>
        <v>3</v>
      </c>
      <c r="L1614" s="68">
        <f>'RFM-Pivot'!U1600</f>
        <v>3</v>
      </c>
      <c r="M1614" s="64" t="str">
        <f>'RFM-Pivot'!V1600</f>
        <v>At Risk Customers</v>
      </c>
    </row>
    <row r="1615" spans="10:13" x14ac:dyDescent="0.25">
      <c r="J1615" s="66" t="str">
        <f>'RFM-Pivot'!S1601</f>
        <v>C02565</v>
      </c>
      <c r="K1615" s="67">
        <f>'RFM-Pivot'!T1601</f>
        <v>1.6666666666666667</v>
      </c>
      <c r="L1615" s="68">
        <f>'RFM-Pivot'!U1601</f>
        <v>1.6666666666666667</v>
      </c>
      <c r="M1615" s="64" t="str">
        <f>'RFM-Pivot'!V1601</f>
        <v>Lost Customers</v>
      </c>
    </row>
    <row r="1616" spans="10:13" x14ac:dyDescent="0.25">
      <c r="J1616" s="66" t="str">
        <f>'RFM-Pivot'!S1602</f>
        <v>C02566</v>
      </c>
      <c r="K1616" s="67">
        <f>'RFM-Pivot'!T1602</f>
        <v>4.333333333333333</v>
      </c>
      <c r="L1616" s="68">
        <f>'RFM-Pivot'!U1602</f>
        <v>4.333333333333333</v>
      </c>
      <c r="M1616" s="64" t="str">
        <f>'RFM-Pivot'!V1602</f>
        <v>Champions</v>
      </c>
    </row>
    <row r="1617" spans="10:13" x14ac:dyDescent="0.25">
      <c r="J1617" s="66" t="str">
        <f>'RFM-Pivot'!S1603</f>
        <v>C02567</v>
      </c>
      <c r="K1617" s="67">
        <f>'RFM-Pivot'!T1603</f>
        <v>2.6666666666666665</v>
      </c>
      <c r="L1617" s="68">
        <f>'RFM-Pivot'!U1603</f>
        <v>2.6666666666666665</v>
      </c>
      <c r="M1617" s="64" t="str">
        <f>'RFM-Pivot'!V1603</f>
        <v>At Risk Customers</v>
      </c>
    </row>
    <row r="1618" spans="10:13" x14ac:dyDescent="0.25">
      <c r="J1618" s="66" t="str">
        <f>'RFM-Pivot'!S1604</f>
        <v>C02568</v>
      </c>
      <c r="K1618" s="67">
        <f>'RFM-Pivot'!T1604</f>
        <v>4</v>
      </c>
      <c r="L1618" s="68">
        <f>'RFM-Pivot'!U1604</f>
        <v>4</v>
      </c>
      <c r="M1618" s="64" t="str">
        <f>'RFM-Pivot'!V1604</f>
        <v>Loyal or Potential Loyalists</v>
      </c>
    </row>
    <row r="1619" spans="10:13" x14ac:dyDescent="0.25">
      <c r="J1619" s="66" t="str">
        <f>'RFM-Pivot'!S1605</f>
        <v>C02569</v>
      </c>
      <c r="K1619" s="67">
        <f>'RFM-Pivot'!T1605</f>
        <v>4.333333333333333</v>
      </c>
      <c r="L1619" s="68">
        <f>'RFM-Pivot'!U1605</f>
        <v>4.333333333333333</v>
      </c>
      <c r="M1619" s="64" t="str">
        <f>'RFM-Pivot'!V1605</f>
        <v>Champions</v>
      </c>
    </row>
    <row r="1620" spans="10:13" x14ac:dyDescent="0.25">
      <c r="J1620" s="66" t="str">
        <f>'RFM-Pivot'!S1606</f>
        <v>C02571</v>
      </c>
      <c r="K1620" s="67">
        <f>'RFM-Pivot'!T1606</f>
        <v>2.3333333333333335</v>
      </c>
      <c r="L1620" s="68">
        <f>'RFM-Pivot'!U1606</f>
        <v>2.3333333333333335</v>
      </c>
      <c r="M1620" s="64" t="str">
        <f>'RFM-Pivot'!V1606</f>
        <v>At Risk Customers</v>
      </c>
    </row>
    <row r="1621" spans="10:13" x14ac:dyDescent="0.25">
      <c r="J1621" s="66" t="str">
        <f>'RFM-Pivot'!S1607</f>
        <v>C02572</v>
      </c>
      <c r="K1621" s="67">
        <f>'RFM-Pivot'!T1607</f>
        <v>1.6666666666666667</v>
      </c>
      <c r="L1621" s="68">
        <f>'RFM-Pivot'!U1607</f>
        <v>1.6666666666666667</v>
      </c>
      <c r="M1621" s="64" t="str">
        <f>'RFM-Pivot'!V1607</f>
        <v>Lost Customers</v>
      </c>
    </row>
    <row r="1622" spans="10:13" x14ac:dyDescent="0.25">
      <c r="J1622" s="66" t="str">
        <f>'RFM-Pivot'!S1608</f>
        <v>C02575</v>
      </c>
      <c r="K1622" s="67">
        <f>'RFM-Pivot'!T1608</f>
        <v>2.3333333333333335</v>
      </c>
      <c r="L1622" s="68">
        <f>'RFM-Pivot'!U1608</f>
        <v>2.3333333333333335</v>
      </c>
      <c r="M1622" s="64" t="str">
        <f>'RFM-Pivot'!V1608</f>
        <v>At Risk Customers</v>
      </c>
    </row>
    <row r="1623" spans="10:13" x14ac:dyDescent="0.25">
      <c r="J1623" s="66" t="str">
        <f>'RFM-Pivot'!S1609</f>
        <v>C02577</v>
      </c>
      <c r="K1623" s="67">
        <f>'RFM-Pivot'!T1609</f>
        <v>3</v>
      </c>
      <c r="L1623" s="68">
        <f>'RFM-Pivot'!U1609</f>
        <v>3</v>
      </c>
      <c r="M1623" s="64" t="str">
        <f>'RFM-Pivot'!V1609</f>
        <v>At Risk Customers</v>
      </c>
    </row>
    <row r="1624" spans="10:13" x14ac:dyDescent="0.25">
      <c r="J1624" s="66" t="str">
        <f>'RFM-Pivot'!S1610</f>
        <v>C02578</v>
      </c>
      <c r="K1624" s="67">
        <f>'RFM-Pivot'!T1610</f>
        <v>2</v>
      </c>
      <c r="L1624" s="68">
        <f>'RFM-Pivot'!U1610</f>
        <v>2</v>
      </c>
      <c r="M1624" s="64" t="str">
        <f>'RFM-Pivot'!V1610</f>
        <v>Lost Customers</v>
      </c>
    </row>
    <row r="1625" spans="10:13" x14ac:dyDescent="0.25">
      <c r="J1625" s="66" t="str">
        <f>'RFM-Pivot'!S1611</f>
        <v>C02580</v>
      </c>
      <c r="K1625" s="67">
        <f>'RFM-Pivot'!T1611</f>
        <v>3.3333333333333335</v>
      </c>
      <c r="L1625" s="68">
        <f>'RFM-Pivot'!U1611</f>
        <v>3.3333333333333335</v>
      </c>
      <c r="M1625" s="64" t="str">
        <f>'RFM-Pivot'!V1611</f>
        <v>Loyal or Potential Loyalists</v>
      </c>
    </row>
    <row r="1626" spans="10:13" x14ac:dyDescent="0.25">
      <c r="J1626" s="66" t="str">
        <f>'RFM-Pivot'!S1612</f>
        <v>C02582</v>
      </c>
      <c r="K1626" s="67">
        <f>'RFM-Pivot'!T1612</f>
        <v>1.6666666666666667</v>
      </c>
      <c r="L1626" s="68">
        <f>'RFM-Pivot'!U1612</f>
        <v>1.6666666666666667</v>
      </c>
      <c r="M1626" s="64" t="str">
        <f>'RFM-Pivot'!V1612</f>
        <v>Lost Customers</v>
      </c>
    </row>
    <row r="1627" spans="10:13" x14ac:dyDescent="0.25">
      <c r="J1627" s="66" t="str">
        <f>'RFM-Pivot'!S1613</f>
        <v>C02585</v>
      </c>
      <c r="K1627" s="67">
        <f>'RFM-Pivot'!T1613</f>
        <v>3.6666666666666665</v>
      </c>
      <c r="L1627" s="68">
        <f>'RFM-Pivot'!U1613</f>
        <v>3.6666666666666665</v>
      </c>
      <c r="M1627" s="64" t="str">
        <f>'RFM-Pivot'!V1613</f>
        <v>Loyal or Potential Loyalists</v>
      </c>
    </row>
    <row r="1628" spans="10:13" x14ac:dyDescent="0.25">
      <c r="J1628" s="66" t="str">
        <f>'RFM-Pivot'!S1614</f>
        <v>C02587</v>
      </c>
      <c r="K1628" s="67">
        <f>'RFM-Pivot'!T1614</f>
        <v>3.3333333333333335</v>
      </c>
      <c r="L1628" s="68">
        <f>'RFM-Pivot'!U1614</f>
        <v>3.3333333333333335</v>
      </c>
      <c r="M1628" s="64" t="str">
        <f>'RFM-Pivot'!V1614</f>
        <v>Loyal or Potential Loyalists</v>
      </c>
    </row>
    <row r="1629" spans="10:13" x14ac:dyDescent="0.25">
      <c r="J1629" s="66" t="str">
        <f>'RFM-Pivot'!S1615</f>
        <v>C02590</v>
      </c>
      <c r="K1629" s="67">
        <f>'RFM-Pivot'!T1615</f>
        <v>2.6666666666666665</v>
      </c>
      <c r="L1629" s="68">
        <f>'RFM-Pivot'!U1615</f>
        <v>2.6666666666666665</v>
      </c>
      <c r="M1629" s="64" t="str">
        <f>'RFM-Pivot'!V1615</f>
        <v>At Risk Customers</v>
      </c>
    </row>
    <row r="1630" spans="10:13" x14ac:dyDescent="0.25">
      <c r="J1630" s="66" t="str">
        <f>'RFM-Pivot'!S1616</f>
        <v>C02595</v>
      </c>
      <c r="K1630" s="67">
        <f>'RFM-Pivot'!T1616</f>
        <v>2.3333333333333335</v>
      </c>
      <c r="L1630" s="68">
        <f>'RFM-Pivot'!U1616</f>
        <v>2.3333333333333335</v>
      </c>
      <c r="M1630" s="64" t="str">
        <f>'RFM-Pivot'!V1616</f>
        <v>At Risk Customers</v>
      </c>
    </row>
    <row r="1631" spans="10:13" x14ac:dyDescent="0.25">
      <c r="J1631" s="66" t="str">
        <f>'RFM-Pivot'!S1617</f>
        <v>C02596</v>
      </c>
      <c r="K1631" s="67">
        <f>'RFM-Pivot'!T1617</f>
        <v>4.333333333333333</v>
      </c>
      <c r="L1631" s="68">
        <f>'RFM-Pivot'!U1617</f>
        <v>4.333333333333333</v>
      </c>
      <c r="M1631" s="64" t="str">
        <f>'RFM-Pivot'!V1617</f>
        <v>Champions</v>
      </c>
    </row>
    <row r="1632" spans="10:13" x14ac:dyDescent="0.25">
      <c r="J1632" s="66" t="str">
        <f>'RFM-Pivot'!S1618</f>
        <v>C02599</v>
      </c>
      <c r="K1632" s="67">
        <f>'RFM-Pivot'!T1618</f>
        <v>4</v>
      </c>
      <c r="L1632" s="68">
        <f>'RFM-Pivot'!U1618</f>
        <v>4</v>
      </c>
      <c r="M1632" s="64" t="str">
        <f>'RFM-Pivot'!V1618</f>
        <v>Loyal or Potential Loyalists</v>
      </c>
    </row>
    <row r="1633" spans="10:13" x14ac:dyDescent="0.25">
      <c r="J1633" s="66" t="str">
        <f>'RFM-Pivot'!S1619</f>
        <v>C02600</v>
      </c>
      <c r="K1633" s="67">
        <f>'RFM-Pivot'!T1619</f>
        <v>5</v>
      </c>
      <c r="L1633" s="68">
        <f>'RFM-Pivot'!U1619</f>
        <v>5</v>
      </c>
      <c r="M1633" s="64" t="str">
        <f>'RFM-Pivot'!V1619</f>
        <v>Champions</v>
      </c>
    </row>
    <row r="1634" spans="10:13" x14ac:dyDescent="0.25">
      <c r="J1634" s="66" t="str">
        <f>'RFM-Pivot'!S1620</f>
        <v>C02602</v>
      </c>
      <c r="K1634" s="67">
        <f>'RFM-Pivot'!T1620</f>
        <v>2</v>
      </c>
      <c r="L1634" s="68">
        <f>'RFM-Pivot'!U1620</f>
        <v>2</v>
      </c>
      <c r="M1634" s="64" t="str">
        <f>'RFM-Pivot'!V1620</f>
        <v>Lost Customers</v>
      </c>
    </row>
    <row r="1635" spans="10:13" x14ac:dyDescent="0.25">
      <c r="J1635" s="66" t="str">
        <f>'RFM-Pivot'!S1621</f>
        <v>C02603</v>
      </c>
      <c r="K1635" s="67">
        <f>'RFM-Pivot'!T1621</f>
        <v>1.6666666666666667</v>
      </c>
      <c r="L1635" s="68">
        <f>'RFM-Pivot'!U1621</f>
        <v>1.6666666666666667</v>
      </c>
      <c r="M1635" s="64" t="str">
        <f>'RFM-Pivot'!V1621</f>
        <v>Lost Customers</v>
      </c>
    </row>
    <row r="1636" spans="10:13" x14ac:dyDescent="0.25">
      <c r="J1636" s="66" t="str">
        <f>'RFM-Pivot'!S1622</f>
        <v>C02604</v>
      </c>
      <c r="K1636" s="67">
        <f>'RFM-Pivot'!T1622</f>
        <v>4</v>
      </c>
      <c r="L1636" s="68">
        <f>'RFM-Pivot'!U1622</f>
        <v>4</v>
      </c>
      <c r="M1636" s="64" t="str">
        <f>'RFM-Pivot'!V1622</f>
        <v>Loyal or Potential Loyalists</v>
      </c>
    </row>
    <row r="1637" spans="10:13" x14ac:dyDescent="0.25">
      <c r="J1637" s="66" t="str">
        <f>'RFM-Pivot'!S1623</f>
        <v>C02606</v>
      </c>
      <c r="K1637" s="67">
        <f>'RFM-Pivot'!T1623</f>
        <v>4.333333333333333</v>
      </c>
      <c r="L1637" s="68">
        <f>'RFM-Pivot'!U1623</f>
        <v>4.333333333333333</v>
      </c>
      <c r="M1637" s="64" t="str">
        <f>'RFM-Pivot'!V1623</f>
        <v>Champions</v>
      </c>
    </row>
    <row r="1638" spans="10:13" x14ac:dyDescent="0.25">
      <c r="J1638" s="66" t="str">
        <f>'RFM-Pivot'!S1624</f>
        <v>C02607</v>
      </c>
      <c r="K1638" s="67">
        <f>'RFM-Pivot'!T1624</f>
        <v>4.666666666666667</v>
      </c>
      <c r="L1638" s="68">
        <f>'RFM-Pivot'!U1624</f>
        <v>4.666666666666667</v>
      </c>
      <c r="M1638" s="64" t="str">
        <f>'RFM-Pivot'!V1624</f>
        <v>Champions</v>
      </c>
    </row>
    <row r="1639" spans="10:13" x14ac:dyDescent="0.25">
      <c r="J1639" s="66" t="str">
        <f>'RFM-Pivot'!S1625</f>
        <v>C02609</v>
      </c>
      <c r="K1639" s="67">
        <f>'RFM-Pivot'!T1625</f>
        <v>3.6666666666666665</v>
      </c>
      <c r="L1639" s="68">
        <f>'RFM-Pivot'!U1625</f>
        <v>3.6666666666666665</v>
      </c>
      <c r="M1639" s="64" t="str">
        <f>'RFM-Pivot'!V1625</f>
        <v>Loyal or Potential Loyalists</v>
      </c>
    </row>
    <row r="1640" spans="10:13" x14ac:dyDescent="0.25">
      <c r="J1640" s="66" t="str">
        <f>'RFM-Pivot'!S1626</f>
        <v>C02610</v>
      </c>
      <c r="K1640" s="67">
        <f>'RFM-Pivot'!T1626</f>
        <v>5</v>
      </c>
      <c r="L1640" s="68">
        <f>'RFM-Pivot'!U1626</f>
        <v>5</v>
      </c>
      <c r="M1640" s="64" t="str">
        <f>'RFM-Pivot'!V1626</f>
        <v>Champions</v>
      </c>
    </row>
    <row r="1641" spans="10:13" x14ac:dyDescent="0.25">
      <c r="J1641" s="66" t="str">
        <f>'RFM-Pivot'!S1627</f>
        <v>C02611</v>
      </c>
      <c r="K1641" s="67">
        <f>'RFM-Pivot'!T1627</f>
        <v>3.6666666666666665</v>
      </c>
      <c r="L1641" s="68">
        <f>'RFM-Pivot'!U1627</f>
        <v>3.6666666666666665</v>
      </c>
      <c r="M1641" s="64" t="str">
        <f>'RFM-Pivot'!V1627</f>
        <v>Loyal or Potential Loyalists</v>
      </c>
    </row>
    <row r="1642" spans="10:13" x14ac:dyDescent="0.25">
      <c r="J1642" s="66" t="str">
        <f>'RFM-Pivot'!S1628</f>
        <v>C02612</v>
      </c>
      <c r="K1642" s="67">
        <f>'RFM-Pivot'!T1628</f>
        <v>5</v>
      </c>
      <c r="L1642" s="68">
        <f>'RFM-Pivot'!U1628</f>
        <v>5</v>
      </c>
      <c r="M1642" s="64" t="str">
        <f>'RFM-Pivot'!V1628</f>
        <v>Champions</v>
      </c>
    </row>
    <row r="1643" spans="10:13" x14ac:dyDescent="0.25">
      <c r="J1643" s="66" t="str">
        <f>'RFM-Pivot'!S1629</f>
        <v>C02613</v>
      </c>
      <c r="K1643" s="67">
        <f>'RFM-Pivot'!T1629</f>
        <v>3</v>
      </c>
      <c r="L1643" s="68">
        <f>'RFM-Pivot'!U1629</f>
        <v>3</v>
      </c>
      <c r="M1643" s="64" t="str">
        <f>'RFM-Pivot'!V1629</f>
        <v>At Risk Customers</v>
      </c>
    </row>
    <row r="1644" spans="10:13" x14ac:dyDescent="0.25">
      <c r="J1644" s="66" t="str">
        <f>'RFM-Pivot'!S1630</f>
        <v>C02614</v>
      </c>
      <c r="K1644" s="67">
        <f>'RFM-Pivot'!T1630</f>
        <v>4.666666666666667</v>
      </c>
      <c r="L1644" s="68">
        <f>'RFM-Pivot'!U1630</f>
        <v>4.666666666666667</v>
      </c>
      <c r="M1644" s="64" t="str">
        <f>'RFM-Pivot'!V1630</f>
        <v>Champions</v>
      </c>
    </row>
    <row r="1645" spans="10:13" x14ac:dyDescent="0.25">
      <c r="J1645" s="66" t="str">
        <f>'RFM-Pivot'!S1631</f>
        <v>C02615</v>
      </c>
      <c r="K1645" s="67">
        <f>'RFM-Pivot'!T1631</f>
        <v>4.666666666666667</v>
      </c>
      <c r="L1645" s="68">
        <f>'RFM-Pivot'!U1631</f>
        <v>4.666666666666667</v>
      </c>
      <c r="M1645" s="64" t="str">
        <f>'RFM-Pivot'!V1631</f>
        <v>Champions</v>
      </c>
    </row>
    <row r="1646" spans="10:13" x14ac:dyDescent="0.25">
      <c r="J1646" s="66" t="str">
        <f>'RFM-Pivot'!S1632</f>
        <v>C02617</v>
      </c>
      <c r="K1646" s="67">
        <f>'RFM-Pivot'!T1632</f>
        <v>1.6666666666666667</v>
      </c>
      <c r="L1646" s="68">
        <f>'RFM-Pivot'!U1632</f>
        <v>1.6666666666666667</v>
      </c>
      <c r="M1646" s="64" t="str">
        <f>'RFM-Pivot'!V1632</f>
        <v>Lost Customers</v>
      </c>
    </row>
    <row r="1647" spans="10:13" x14ac:dyDescent="0.25">
      <c r="J1647" s="66" t="str">
        <f>'RFM-Pivot'!S1633</f>
        <v>C02618</v>
      </c>
      <c r="K1647" s="67">
        <f>'RFM-Pivot'!T1633</f>
        <v>3.6666666666666665</v>
      </c>
      <c r="L1647" s="68">
        <f>'RFM-Pivot'!U1633</f>
        <v>3.6666666666666665</v>
      </c>
      <c r="M1647" s="64" t="str">
        <f>'RFM-Pivot'!V1633</f>
        <v>Loyal or Potential Loyalists</v>
      </c>
    </row>
    <row r="1648" spans="10:13" x14ac:dyDescent="0.25">
      <c r="J1648" s="66" t="str">
        <f>'RFM-Pivot'!S1634</f>
        <v>C02620</v>
      </c>
      <c r="K1648" s="67">
        <f>'RFM-Pivot'!T1634</f>
        <v>4</v>
      </c>
      <c r="L1648" s="68">
        <f>'RFM-Pivot'!U1634</f>
        <v>4</v>
      </c>
      <c r="M1648" s="64" t="str">
        <f>'RFM-Pivot'!V1634</f>
        <v>Loyal or Potential Loyalists</v>
      </c>
    </row>
    <row r="1649" spans="10:13" x14ac:dyDescent="0.25">
      <c r="J1649" s="66" t="str">
        <f>'RFM-Pivot'!S1635</f>
        <v>C02622</v>
      </c>
      <c r="K1649" s="67">
        <f>'RFM-Pivot'!T1635</f>
        <v>3.3333333333333335</v>
      </c>
      <c r="L1649" s="68">
        <f>'RFM-Pivot'!U1635</f>
        <v>3.3333333333333335</v>
      </c>
      <c r="M1649" s="64" t="str">
        <f>'RFM-Pivot'!V1635</f>
        <v>Loyal or Potential Loyalists</v>
      </c>
    </row>
    <row r="1650" spans="10:13" x14ac:dyDescent="0.25">
      <c r="J1650" s="66" t="str">
        <f>'RFM-Pivot'!S1636</f>
        <v>C02623</v>
      </c>
      <c r="K1650" s="67">
        <f>'RFM-Pivot'!T1636</f>
        <v>2</v>
      </c>
      <c r="L1650" s="68">
        <f>'RFM-Pivot'!U1636</f>
        <v>2</v>
      </c>
      <c r="M1650" s="64" t="str">
        <f>'RFM-Pivot'!V1636</f>
        <v>Lost Customers</v>
      </c>
    </row>
    <row r="1651" spans="10:13" x14ac:dyDescent="0.25">
      <c r="J1651" s="66" t="str">
        <f>'RFM-Pivot'!S1637</f>
        <v>C02624</v>
      </c>
      <c r="K1651" s="67">
        <f>'RFM-Pivot'!T1637</f>
        <v>3.6666666666666665</v>
      </c>
      <c r="L1651" s="68">
        <f>'RFM-Pivot'!U1637</f>
        <v>3.6666666666666665</v>
      </c>
      <c r="M1651" s="64" t="str">
        <f>'RFM-Pivot'!V1637</f>
        <v>Loyal or Potential Loyalists</v>
      </c>
    </row>
    <row r="1652" spans="10:13" x14ac:dyDescent="0.25">
      <c r="J1652" s="66" t="str">
        <f>'RFM-Pivot'!S1638</f>
        <v>C02625</v>
      </c>
      <c r="K1652" s="67">
        <f>'RFM-Pivot'!T1638</f>
        <v>2.3333333333333335</v>
      </c>
      <c r="L1652" s="68">
        <f>'RFM-Pivot'!U1638</f>
        <v>2.3333333333333335</v>
      </c>
      <c r="M1652" s="64" t="str">
        <f>'RFM-Pivot'!V1638</f>
        <v>At Risk Customers</v>
      </c>
    </row>
    <row r="1653" spans="10:13" x14ac:dyDescent="0.25">
      <c r="J1653" s="66" t="str">
        <f>'RFM-Pivot'!S1639</f>
        <v>C02626</v>
      </c>
      <c r="K1653" s="67">
        <f>'RFM-Pivot'!T1639</f>
        <v>2</v>
      </c>
      <c r="L1653" s="68">
        <f>'RFM-Pivot'!U1639</f>
        <v>2</v>
      </c>
      <c r="M1653" s="64" t="str">
        <f>'RFM-Pivot'!V1639</f>
        <v>Lost Customers</v>
      </c>
    </row>
    <row r="1654" spans="10:13" x14ac:dyDescent="0.25">
      <c r="J1654" s="66" t="str">
        <f>'RFM-Pivot'!S1640</f>
        <v>C02627</v>
      </c>
      <c r="K1654" s="67">
        <f>'RFM-Pivot'!T1640</f>
        <v>4.666666666666667</v>
      </c>
      <c r="L1654" s="68">
        <f>'RFM-Pivot'!U1640</f>
        <v>4.666666666666667</v>
      </c>
      <c r="M1654" s="64" t="str">
        <f>'RFM-Pivot'!V1640</f>
        <v>Champions</v>
      </c>
    </row>
    <row r="1655" spans="10:13" x14ac:dyDescent="0.25">
      <c r="J1655" s="66" t="str">
        <f>'RFM-Pivot'!S1641</f>
        <v>C02630</v>
      </c>
      <c r="K1655" s="67">
        <f>'RFM-Pivot'!T1641</f>
        <v>4.333333333333333</v>
      </c>
      <c r="L1655" s="68">
        <f>'RFM-Pivot'!U1641</f>
        <v>4.333333333333333</v>
      </c>
      <c r="M1655" s="64" t="str">
        <f>'RFM-Pivot'!V1641</f>
        <v>Champions</v>
      </c>
    </row>
    <row r="1656" spans="10:13" x14ac:dyDescent="0.25">
      <c r="J1656" s="66" t="str">
        <f>'RFM-Pivot'!S1642</f>
        <v>C02633</v>
      </c>
      <c r="K1656" s="67">
        <f>'RFM-Pivot'!T1642</f>
        <v>3.3333333333333335</v>
      </c>
      <c r="L1656" s="68">
        <f>'RFM-Pivot'!U1642</f>
        <v>3.3333333333333335</v>
      </c>
      <c r="M1656" s="64" t="str">
        <f>'RFM-Pivot'!V1642</f>
        <v>Loyal or Potential Loyalists</v>
      </c>
    </row>
    <row r="1657" spans="10:13" x14ac:dyDescent="0.25">
      <c r="J1657" s="66" t="str">
        <f>'RFM-Pivot'!S1643</f>
        <v>C02635</v>
      </c>
      <c r="K1657" s="67">
        <f>'RFM-Pivot'!T1643</f>
        <v>3</v>
      </c>
      <c r="L1657" s="68">
        <f>'RFM-Pivot'!U1643</f>
        <v>3</v>
      </c>
      <c r="M1657" s="64" t="str">
        <f>'RFM-Pivot'!V1643</f>
        <v>At Risk Customers</v>
      </c>
    </row>
    <row r="1658" spans="10:13" x14ac:dyDescent="0.25">
      <c r="J1658" s="66" t="str">
        <f>'RFM-Pivot'!S1644</f>
        <v>C02636</v>
      </c>
      <c r="K1658" s="67">
        <f>'RFM-Pivot'!T1644</f>
        <v>3</v>
      </c>
      <c r="L1658" s="68">
        <f>'RFM-Pivot'!U1644</f>
        <v>3</v>
      </c>
      <c r="M1658" s="64" t="str">
        <f>'RFM-Pivot'!V1644</f>
        <v>At Risk Customers</v>
      </c>
    </row>
    <row r="1659" spans="10:13" x14ac:dyDescent="0.25">
      <c r="J1659" s="66" t="str">
        <f>'RFM-Pivot'!S1645</f>
        <v>C02637</v>
      </c>
      <c r="K1659" s="67">
        <f>'RFM-Pivot'!T1645</f>
        <v>2.3333333333333335</v>
      </c>
      <c r="L1659" s="68">
        <f>'RFM-Pivot'!U1645</f>
        <v>2.3333333333333335</v>
      </c>
      <c r="M1659" s="64" t="str">
        <f>'RFM-Pivot'!V1645</f>
        <v>At Risk Customers</v>
      </c>
    </row>
    <row r="1660" spans="10:13" x14ac:dyDescent="0.25">
      <c r="J1660" s="66" t="str">
        <f>'RFM-Pivot'!S1646</f>
        <v>C02638</v>
      </c>
      <c r="K1660" s="67">
        <f>'RFM-Pivot'!T1646</f>
        <v>2.6666666666666665</v>
      </c>
      <c r="L1660" s="68">
        <f>'RFM-Pivot'!U1646</f>
        <v>2.6666666666666665</v>
      </c>
      <c r="M1660" s="64" t="str">
        <f>'RFM-Pivot'!V1646</f>
        <v>At Risk Customers</v>
      </c>
    </row>
    <row r="1661" spans="10:13" x14ac:dyDescent="0.25">
      <c r="J1661" s="66" t="str">
        <f>'RFM-Pivot'!S1647</f>
        <v>C02639</v>
      </c>
      <c r="K1661" s="67">
        <f>'RFM-Pivot'!T1647</f>
        <v>4.333333333333333</v>
      </c>
      <c r="L1661" s="68">
        <f>'RFM-Pivot'!U1647</f>
        <v>4.333333333333333</v>
      </c>
      <c r="M1661" s="64" t="str">
        <f>'RFM-Pivot'!V1647</f>
        <v>Champions</v>
      </c>
    </row>
    <row r="1662" spans="10:13" x14ac:dyDescent="0.25">
      <c r="J1662" s="66" t="str">
        <f>'RFM-Pivot'!S1648</f>
        <v>C02640</v>
      </c>
      <c r="K1662" s="67">
        <f>'RFM-Pivot'!T1648</f>
        <v>4</v>
      </c>
      <c r="L1662" s="68">
        <f>'RFM-Pivot'!U1648</f>
        <v>4</v>
      </c>
      <c r="M1662" s="64" t="str">
        <f>'RFM-Pivot'!V1648</f>
        <v>Loyal or Potential Loyalists</v>
      </c>
    </row>
    <row r="1663" spans="10:13" x14ac:dyDescent="0.25">
      <c r="J1663" s="66" t="str">
        <f>'RFM-Pivot'!S1649</f>
        <v>C02641</v>
      </c>
      <c r="K1663" s="67">
        <f>'RFM-Pivot'!T1649</f>
        <v>3.3333333333333335</v>
      </c>
      <c r="L1663" s="68">
        <f>'RFM-Pivot'!U1649</f>
        <v>3.3333333333333335</v>
      </c>
      <c r="M1663" s="64" t="str">
        <f>'RFM-Pivot'!V1649</f>
        <v>Loyal or Potential Loyalists</v>
      </c>
    </row>
    <row r="1664" spans="10:13" x14ac:dyDescent="0.25">
      <c r="J1664" s="66" t="str">
        <f>'RFM-Pivot'!S1650</f>
        <v>C02642</v>
      </c>
      <c r="K1664" s="67">
        <f>'RFM-Pivot'!T1650</f>
        <v>3.6666666666666665</v>
      </c>
      <c r="L1664" s="68">
        <f>'RFM-Pivot'!U1650</f>
        <v>3.6666666666666665</v>
      </c>
      <c r="M1664" s="64" t="str">
        <f>'RFM-Pivot'!V1650</f>
        <v>Loyal or Potential Loyalists</v>
      </c>
    </row>
    <row r="1665" spans="10:13" x14ac:dyDescent="0.25">
      <c r="J1665" s="66" t="str">
        <f>'RFM-Pivot'!S1651</f>
        <v>C02645</v>
      </c>
      <c r="K1665" s="67">
        <f>'RFM-Pivot'!T1651</f>
        <v>3</v>
      </c>
      <c r="L1665" s="68">
        <f>'RFM-Pivot'!U1651</f>
        <v>3</v>
      </c>
      <c r="M1665" s="64" t="str">
        <f>'RFM-Pivot'!V1651</f>
        <v>At Risk Customers</v>
      </c>
    </row>
    <row r="1666" spans="10:13" x14ac:dyDescent="0.25">
      <c r="J1666" s="66" t="str">
        <f>'RFM-Pivot'!S1652</f>
        <v>C02647</v>
      </c>
      <c r="K1666" s="67">
        <f>'RFM-Pivot'!T1652</f>
        <v>3.3333333333333335</v>
      </c>
      <c r="L1666" s="68">
        <f>'RFM-Pivot'!U1652</f>
        <v>3.3333333333333335</v>
      </c>
      <c r="M1666" s="64" t="str">
        <f>'RFM-Pivot'!V1652</f>
        <v>Loyal or Potential Loyalists</v>
      </c>
    </row>
    <row r="1667" spans="10:13" x14ac:dyDescent="0.25">
      <c r="J1667" s="66" t="str">
        <f>'RFM-Pivot'!S1653</f>
        <v>C02650</v>
      </c>
      <c r="K1667" s="67">
        <f>'RFM-Pivot'!T1653</f>
        <v>2</v>
      </c>
      <c r="L1667" s="68">
        <f>'RFM-Pivot'!U1653</f>
        <v>2</v>
      </c>
      <c r="M1667" s="64" t="str">
        <f>'RFM-Pivot'!V1653</f>
        <v>Lost Customers</v>
      </c>
    </row>
    <row r="1668" spans="10:13" x14ac:dyDescent="0.25">
      <c r="J1668" s="66" t="str">
        <f>'RFM-Pivot'!S1654</f>
        <v>C02651</v>
      </c>
      <c r="K1668" s="67">
        <f>'RFM-Pivot'!T1654</f>
        <v>3</v>
      </c>
      <c r="L1668" s="68">
        <f>'RFM-Pivot'!U1654</f>
        <v>3</v>
      </c>
      <c r="M1668" s="64" t="str">
        <f>'RFM-Pivot'!V1654</f>
        <v>At Risk Customers</v>
      </c>
    </row>
    <row r="1669" spans="10:13" x14ac:dyDescent="0.25">
      <c r="J1669" s="66" t="str">
        <f>'RFM-Pivot'!S1655</f>
        <v>C02653</v>
      </c>
      <c r="K1669" s="67">
        <f>'RFM-Pivot'!T1655</f>
        <v>5</v>
      </c>
      <c r="L1669" s="68">
        <f>'RFM-Pivot'!U1655</f>
        <v>5</v>
      </c>
      <c r="M1669" s="64" t="str">
        <f>'RFM-Pivot'!V1655</f>
        <v>Champions</v>
      </c>
    </row>
    <row r="1670" spans="10:13" x14ac:dyDescent="0.25">
      <c r="J1670" s="66" t="str">
        <f>'RFM-Pivot'!S1656</f>
        <v>C02654</v>
      </c>
      <c r="K1670" s="67">
        <f>'RFM-Pivot'!T1656</f>
        <v>2.3333333333333335</v>
      </c>
      <c r="L1670" s="68">
        <f>'RFM-Pivot'!U1656</f>
        <v>2.3333333333333335</v>
      </c>
      <c r="M1670" s="64" t="str">
        <f>'RFM-Pivot'!V1656</f>
        <v>At Risk Customers</v>
      </c>
    </row>
    <row r="1671" spans="10:13" x14ac:dyDescent="0.25">
      <c r="J1671" s="66" t="str">
        <f>'RFM-Pivot'!S1657</f>
        <v>C02656</v>
      </c>
      <c r="K1671" s="67">
        <f>'RFM-Pivot'!T1657</f>
        <v>3</v>
      </c>
      <c r="L1671" s="68">
        <f>'RFM-Pivot'!U1657</f>
        <v>3</v>
      </c>
      <c r="M1671" s="64" t="str">
        <f>'RFM-Pivot'!V1657</f>
        <v>At Risk Customers</v>
      </c>
    </row>
    <row r="1672" spans="10:13" x14ac:dyDescent="0.25">
      <c r="J1672" s="66" t="str">
        <f>'RFM-Pivot'!S1658</f>
        <v>C02659</v>
      </c>
      <c r="K1672" s="67">
        <f>'RFM-Pivot'!T1658</f>
        <v>2</v>
      </c>
      <c r="L1672" s="68">
        <f>'RFM-Pivot'!U1658</f>
        <v>2</v>
      </c>
      <c r="M1672" s="64" t="str">
        <f>'RFM-Pivot'!V1658</f>
        <v>Lost Customers</v>
      </c>
    </row>
    <row r="1673" spans="10:13" x14ac:dyDescent="0.25">
      <c r="J1673" s="66" t="str">
        <f>'RFM-Pivot'!S1659</f>
        <v>C02660</v>
      </c>
      <c r="K1673" s="67">
        <f>'RFM-Pivot'!T1659</f>
        <v>4</v>
      </c>
      <c r="L1673" s="68">
        <f>'RFM-Pivot'!U1659</f>
        <v>4</v>
      </c>
      <c r="M1673" s="64" t="str">
        <f>'RFM-Pivot'!V1659</f>
        <v>Loyal or Potential Loyalists</v>
      </c>
    </row>
    <row r="1674" spans="10:13" x14ac:dyDescent="0.25">
      <c r="J1674" s="66" t="str">
        <f>'RFM-Pivot'!S1660</f>
        <v>C02663</v>
      </c>
      <c r="K1674" s="67">
        <f>'RFM-Pivot'!T1660</f>
        <v>2</v>
      </c>
      <c r="L1674" s="68">
        <f>'RFM-Pivot'!U1660</f>
        <v>2</v>
      </c>
      <c r="M1674" s="64" t="str">
        <f>'RFM-Pivot'!V1660</f>
        <v>Lost Customers</v>
      </c>
    </row>
    <row r="1675" spans="10:13" x14ac:dyDescent="0.25">
      <c r="J1675" s="66" t="str">
        <f>'RFM-Pivot'!S1661</f>
        <v>C02664</v>
      </c>
      <c r="K1675" s="67">
        <f>'RFM-Pivot'!T1661</f>
        <v>5</v>
      </c>
      <c r="L1675" s="68">
        <f>'RFM-Pivot'!U1661</f>
        <v>5</v>
      </c>
      <c r="M1675" s="64" t="str">
        <f>'RFM-Pivot'!V1661</f>
        <v>Champions</v>
      </c>
    </row>
    <row r="1676" spans="10:13" x14ac:dyDescent="0.25">
      <c r="J1676" s="66" t="str">
        <f>'RFM-Pivot'!S1662</f>
        <v>C02665</v>
      </c>
      <c r="K1676" s="67">
        <f>'RFM-Pivot'!T1662</f>
        <v>4</v>
      </c>
      <c r="L1676" s="68">
        <f>'RFM-Pivot'!U1662</f>
        <v>4</v>
      </c>
      <c r="M1676" s="64" t="str">
        <f>'RFM-Pivot'!V1662</f>
        <v>Loyal or Potential Loyalists</v>
      </c>
    </row>
    <row r="1677" spans="10:13" x14ac:dyDescent="0.25">
      <c r="J1677" s="66" t="str">
        <f>'RFM-Pivot'!S1663</f>
        <v>C02666</v>
      </c>
      <c r="K1677" s="67">
        <f>'RFM-Pivot'!T1663</f>
        <v>3</v>
      </c>
      <c r="L1677" s="68">
        <f>'RFM-Pivot'!U1663</f>
        <v>3</v>
      </c>
      <c r="M1677" s="64" t="str">
        <f>'RFM-Pivot'!V1663</f>
        <v>At Risk Customers</v>
      </c>
    </row>
    <row r="1678" spans="10:13" x14ac:dyDescent="0.25">
      <c r="J1678" s="66" t="str">
        <f>'RFM-Pivot'!S1664</f>
        <v>C02667</v>
      </c>
      <c r="K1678" s="67">
        <f>'RFM-Pivot'!T1664</f>
        <v>3</v>
      </c>
      <c r="L1678" s="68">
        <f>'RFM-Pivot'!U1664</f>
        <v>3</v>
      </c>
      <c r="M1678" s="64" t="str">
        <f>'RFM-Pivot'!V1664</f>
        <v>At Risk Customers</v>
      </c>
    </row>
    <row r="1679" spans="10:13" x14ac:dyDescent="0.25">
      <c r="J1679" s="66" t="str">
        <f>'RFM-Pivot'!S1665</f>
        <v>C02668</v>
      </c>
      <c r="K1679" s="67">
        <f>'RFM-Pivot'!T1665</f>
        <v>3.3333333333333335</v>
      </c>
      <c r="L1679" s="68">
        <f>'RFM-Pivot'!U1665</f>
        <v>3.3333333333333335</v>
      </c>
      <c r="M1679" s="64" t="str">
        <f>'RFM-Pivot'!V1665</f>
        <v>Loyal or Potential Loyalists</v>
      </c>
    </row>
    <row r="1680" spans="10:13" x14ac:dyDescent="0.25">
      <c r="J1680" s="66" t="str">
        <f>'RFM-Pivot'!S1666</f>
        <v>C02669</v>
      </c>
      <c r="K1680" s="67">
        <f>'RFM-Pivot'!T1666</f>
        <v>2</v>
      </c>
      <c r="L1680" s="68">
        <f>'RFM-Pivot'!U1666</f>
        <v>2</v>
      </c>
      <c r="M1680" s="64" t="str">
        <f>'RFM-Pivot'!V1666</f>
        <v>Lost Customers</v>
      </c>
    </row>
    <row r="1681" spans="10:13" x14ac:dyDescent="0.25">
      <c r="J1681" s="66" t="str">
        <f>'RFM-Pivot'!S1667</f>
        <v>C02670</v>
      </c>
      <c r="K1681" s="67">
        <f>'RFM-Pivot'!T1667</f>
        <v>2.6666666666666665</v>
      </c>
      <c r="L1681" s="68">
        <f>'RFM-Pivot'!U1667</f>
        <v>2.6666666666666665</v>
      </c>
      <c r="M1681" s="64" t="str">
        <f>'RFM-Pivot'!V1667</f>
        <v>At Risk Customers</v>
      </c>
    </row>
    <row r="1682" spans="10:13" x14ac:dyDescent="0.25">
      <c r="J1682" s="66" t="str">
        <f>'RFM-Pivot'!S1668</f>
        <v>C02671</v>
      </c>
      <c r="K1682" s="67">
        <f>'RFM-Pivot'!T1668</f>
        <v>3.3333333333333335</v>
      </c>
      <c r="L1682" s="68">
        <f>'RFM-Pivot'!U1668</f>
        <v>3.3333333333333335</v>
      </c>
      <c r="M1682" s="64" t="str">
        <f>'RFM-Pivot'!V1668</f>
        <v>Loyal or Potential Loyalists</v>
      </c>
    </row>
    <row r="1683" spans="10:13" x14ac:dyDescent="0.25">
      <c r="J1683" s="66" t="str">
        <f>'RFM-Pivot'!S1669</f>
        <v>C02673</v>
      </c>
      <c r="K1683" s="67">
        <f>'RFM-Pivot'!T1669</f>
        <v>2.6666666666666665</v>
      </c>
      <c r="L1683" s="68">
        <f>'RFM-Pivot'!U1669</f>
        <v>2.6666666666666665</v>
      </c>
      <c r="M1683" s="64" t="str">
        <f>'RFM-Pivot'!V1669</f>
        <v>At Risk Customers</v>
      </c>
    </row>
    <row r="1684" spans="10:13" x14ac:dyDescent="0.25">
      <c r="J1684" s="66" t="str">
        <f>'RFM-Pivot'!S1670</f>
        <v>C02674</v>
      </c>
      <c r="K1684" s="67">
        <f>'RFM-Pivot'!T1670</f>
        <v>4.333333333333333</v>
      </c>
      <c r="L1684" s="68">
        <f>'RFM-Pivot'!U1670</f>
        <v>4.333333333333333</v>
      </c>
      <c r="M1684" s="64" t="str">
        <f>'RFM-Pivot'!V1670</f>
        <v>Champions</v>
      </c>
    </row>
    <row r="1685" spans="10:13" x14ac:dyDescent="0.25">
      <c r="J1685" s="66" t="str">
        <f>'RFM-Pivot'!S1671</f>
        <v>C02675</v>
      </c>
      <c r="K1685" s="67">
        <f>'RFM-Pivot'!T1671</f>
        <v>4.666666666666667</v>
      </c>
      <c r="L1685" s="68">
        <f>'RFM-Pivot'!U1671</f>
        <v>4.666666666666667</v>
      </c>
      <c r="M1685" s="64" t="str">
        <f>'RFM-Pivot'!V1671</f>
        <v>Champions</v>
      </c>
    </row>
    <row r="1686" spans="10:13" x14ac:dyDescent="0.25">
      <c r="J1686" s="66" t="str">
        <f>'RFM-Pivot'!S1672</f>
        <v>C02678</v>
      </c>
      <c r="K1686" s="67">
        <f>'RFM-Pivot'!T1672</f>
        <v>3.3333333333333335</v>
      </c>
      <c r="L1686" s="68">
        <f>'RFM-Pivot'!U1672</f>
        <v>3.3333333333333335</v>
      </c>
      <c r="M1686" s="64" t="str">
        <f>'RFM-Pivot'!V1672</f>
        <v>Loyal or Potential Loyalists</v>
      </c>
    </row>
    <row r="1687" spans="10:13" x14ac:dyDescent="0.25">
      <c r="J1687" s="66" t="str">
        <f>'RFM-Pivot'!S1673</f>
        <v>C02679</v>
      </c>
      <c r="K1687" s="67">
        <f>'RFM-Pivot'!T1673</f>
        <v>2.6666666666666665</v>
      </c>
      <c r="L1687" s="68">
        <f>'RFM-Pivot'!U1673</f>
        <v>2.6666666666666665</v>
      </c>
      <c r="M1687" s="64" t="str">
        <f>'RFM-Pivot'!V1673</f>
        <v>At Risk Customers</v>
      </c>
    </row>
    <row r="1688" spans="10:13" x14ac:dyDescent="0.25">
      <c r="J1688" s="66" t="str">
        <f>'RFM-Pivot'!S1674</f>
        <v>C02682</v>
      </c>
      <c r="K1688" s="67">
        <f>'RFM-Pivot'!T1674</f>
        <v>5</v>
      </c>
      <c r="L1688" s="68">
        <f>'RFM-Pivot'!U1674</f>
        <v>5</v>
      </c>
      <c r="M1688" s="64" t="str">
        <f>'RFM-Pivot'!V1674</f>
        <v>Champions</v>
      </c>
    </row>
    <row r="1689" spans="10:13" x14ac:dyDescent="0.25">
      <c r="J1689" s="66" t="str">
        <f>'RFM-Pivot'!S1675</f>
        <v>C02683</v>
      </c>
      <c r="K1689" s="67">
        <f>'RFM-Pivot'!T1675</f>
        <v>4.666666666666667</v>
      </c>
      <c r="L1689" s="68">
        <f>'RFM-Pivot'!U1675</f>
        <v>4.666666666666667</v>
      </c>
      <c r="M1689" s="64" t="str">
        <f>'RFM-Pivot'!V1675</f>
        <v>Champions</v>
      </c>
    </row>
    <row r="1690" spans="10:13" x14ac:dyDescent="0.25">
      <c r="J1690" s="66" t="str">
        <f>'RFM-Pivot'!S1676</f>
        <v>C02684</v>
      </c>
      <c r="K1690" s="67">
        <f>'RFM-Pivot'!T1676</f>
        <v>2</v>
      </c>
      <c r="L1690" s="68">
        <f>'RFM-Pivot'!U1676</f>
        <v>2</v>
      </c>
      <c r="M1690" s="64" t="str">
        <f>'RFM-Pivot'!V1676</f>
        <v>Lost Customers</v>
      </c>
    </row>
    <row r="1691" spans="10:13" x14ac:dyDescent="0.25">
      <c r="J1691" s="66" t="str">
        <f>'RFM-Pivot'!S1677</f>
        <v>C02685</v>
      </c>
      <c r="K1691" s="67">
        <f>'RFM-Pivot'!T1677</f>
        <v>3</v>
      </c>
      <c r="L1691" s="68">
        <f>'RFM-Pivot'!U1677</f>
        <v>3</v>
      </c>
      <c r="M1691" s="64" t="str">
        <f>'RFM-Pivot'!V1677</f>
        <v>At Risk Customers</v>
      </c>
    </row>
    <row r="1692" spans="10:13" x14ac:dyDescent="0.25">
      <c r="J1692" s="66" t="str">
        <f>'RFM-Pivot'!S1678</f>
        <v>C02687</v>
      </c>
      <c r="K1692" s="67">
        <f>'RFM-Pivot'!T1678</f>
        <v>3</v>
      </c>
      <c r="L1692" s="68">
        <f>'RFM-Pivot'!U1678</f>
        <v>3</v>
      </c>
      <c r="M1692" s="64" t="str">
        <f>'RFM-Pivot'!V1678</f>
        <v>At Risk Customers</v>
      </c>
    </row>
    <row r="1693" spans="10:13" x14ac:dyDescent="0.25">
      <c r="J1693" s="66" t="str">
        <f>'RFM-Pivot'!S1679</f>
        <v>C02688</v>
      </c>
      <c r="K1693" s="67">
        <f>'RFM-Pivot'!T1679</f>
        <v>2.3333333333333335</v>
      </c>
      <c r="L1693" s="68">
        <f>'RFM-Pivot'!U1679</f>
        <v>2.3333333333333335</v>
      </c>
      <c r="M1693" s="64" t="str">
        <f>'RFM-Pivot'!V1679</f>
        <v>At Risk Customers</v>
      </c>
    </row>
    <row r="1694" spans="10:13" x14ac:dyDescent="0.25">
      <c r="J1694" s="66" t="str">
        <f>'RFM-Pivot'!S1680</f>
        <v>C02689</v>
      </c>
      <c r="K1694" s="67">
        <f>'RFM-Pivot'!T1680</f>
        <v>4</v>
      </c>
      <c r="L1694" s="68">
        <f>'RFM-Pivot'!U1680</f>
        <v>4</v>
      </c>
      <c r="M1694" s="64" t="str">
        <f>'RFM-Pivot'!V1680</f>
        <v>Loyal or Potential Loyalists</v>
      </c>
    </row>
    <row r="1695" spans="10:13" x14ac:dyDescent="0.25">
      <c r="J1695" s="66" t="str">
        <f>'RFM-Pivot'!S1681</f>
        <v>C02690</v>
      </c>
      <c r="K1695" s="67">
        <f>'RFM-Pivot'!T1681</f>
        <v>4.666666666666667</v>
      </c>
      <c r="L1695" s="68">
        <f>'RFM-Pivot'!U1681</f>
        <v>4.666666666666667</v>
      </c>
      <c r="M1695" s="64" t="str">
        <f>'RFM-Pivot'!V1681</f>
        <v>Champions</v>
      </c>
    </row>
    <row r="1696" spans="10:13" x14ac:dyDescent="0.25">
      <c r="J1696" s="66" t="str">
        <f>'RFM-Pivot'!S1682</f>
        <v>C02691</v>
      </c>
      <c r="K1696" s="67">
        <f>'RFM-Pivot'!T1682</f>
        <v>2.6666666666666665</v>
      </c>
      <c r="L1696" s="68">
        <f>'RFM-Pivot'!U1682</f>
        <v>2.6666666666666665</v>
      </c>
      <c r="M1696" s="64" t="str">
        <f>'RFM-Pivot'!V1682</f>
        <v>At Risk Customers</v>
      </c>
    </row>
    <row r="1697" spans="10:13" x14ac:dyDescent="0.25">
      <c r="J1697" s="66" t="str">
        <f>'RFM-Pivot'!S1683</f>
        <v>C02694</v>
      </c>
      <c r="K1697" s="67">
        <f>'RFM-Pivot'!T1683</f>
        <v>5</v>
      </c>
      <c r="L1697" s="68">
        <f>'RFM-Pivot'!U1683</f>
        <v>5</v>
      </c>
      <c r="M1697" s="64" t="str">
        <f>'RFM-Pivot'!V1683</f>
        <v>Champions</v>
      </c>
    </row>
    <row r="1698" spans="10:13" x14ac:dyDescent="0.25">
      <c r="J1698" s="66" t="str">
        <f>'RFM-Pivot'!S1684</f>
        <v>C02695</v>
      </c>
      <c r="K1698" s="67">
        <f>'RFM-Pivot'!T1684</f>
        <v>3</v>
      </c>
      <c r="L1698" s="68">
        <f>'RFM-Pivot'!U1684</f>
        <v>3</v>
      </c>
      <c r="M1698" s="64" t="str">
        <f>'RFM-Pivot'!V1684</f>
        <v>At Risk Customers</v>
      </c>
    </row>
    <row r="1699" spans="10:13" x14ac:dyDescent="0.25">
      <c r="J1699" s="66" t="str">
        <f>'RFM-Pivot'!S1685</f>
        <v>C02696</v>
      </c>
      <c r="K1699" s="67">
        <f>'RFM-Pivot'!T1685</f>
        <v>2.6666666666666665</v>
      </c>
      <c r="L1699" s="68">
        <f>'RFM-Pivot'!U1685</f>
        <v>2.6666666666666665</v>
      </c>
      <c r="M1699" s="64" t="str">
        <f>'RFM-Pivot'!V1685</f>
        <v>At Risk Customers</v>
      </c>
    </row>
    <row r="1700" spans="10:13" x14ac:dyDescent="0.25">
      <c r="J1700" s="66" t="str">
        <f>'RFM-Pivot'!S1686</f>
        <v>C02697</v>
      </c>
      <c r="K1700" s="67">
        <f>'RFM-Pivot'!T1686</f>
        <v>4</v>
      </c>
      <c r="L1700" s="68">
        <f>'RFM-Pivot'!U1686</f>
        <v>4</v>
      </c>
      <c r="M1700" s="64" t="str">
        <f>'RFM-Pivot'!V1686</f>
        <v>Loyal or Potential Loyalists</v>
      </c>
    </row>
    <row r="1701" spans="10:13" x14ac:dyDescent="0.25">
      <c r="J1701" s="66" t="str">
        <f>'RFM-Pivot'!S1687</f>
        <v>C02698</v>
      </c>
      <c r="K1701" s="67">
        <f>'RFM-Pivot'!T1687</f>
        <v>2</v>
      </c>
      <c r="L1701" s="68">
        <f>'RFM-Pivot'!U1687</f>
        <v>2</v>
      </c>
      <c r="M1701" s="64" t="str">
        <f>'RFM-Pivot'!V1687</f>
        <v>Lost Customers</v>
      </c>
    </row>
    <row r="1702" spans="10:13" x14ac:dyDescent="0.25">
      <c r="J1702" s="66" t="str">
        <f>'RFM-Pivot'!S1688</f>
        <v>C02699</v>
      </c>
      <c r="K1702" s="67">
        <f>'RFM-Pivot'!T1688</f>
        <v>2</v>
      </c>
      <c r="L1702" s="68">
        <f>'RFM-Pivot'!U1688</f>
        <v>2</v>
      </c>
      <c r="M1702" s="64" t="str">
        <f>'RFM-Pivot'!V1688</f>
        <v>Lost Customers</v>
      </c>
    </row>
    <row r="1703" spans="10:13" x14ac:dyDescent="0.25">
      <c r="J1703" s="66" t="str">
        <f>'RFM-Pivot'!S1689</f>
        <v>C02700</v>
      </c>
      <c r="K1703" s="67">
        <f>'RFM-Pivot'!T1689</f>
        <v>2.6666666666666665</v>
      </c>
      <c r="L1703" s="68">
        <f>'RFM-Pivot'!U1689</f>
        <v>2.6666666666666665</v>
      </c>
      <c r="M1703" s="64" t="str">
        <f>'RFM-Pivot'!V1689</f>
        <v>At Risk Customers</v>
      </c>
    </row>
    <row r="1704" spans="10:13" x14ac:dyDescent="0.25">
      <c r="J1704" s="66" t="str">
        <f>'RFM-Pivot'!S1690</f>
        <v>C02702</v>
      </c>
      <c r="K1704" s="67">
        <f>'RFM-Pivot'!T1690</f>
        <v>5</v>
      </c>
      <c r="L1704" s="68">
        <f>'RFM-Pivot'!U1690</f>
        <v>5</v>
      </c>
      <c r="M1704" s="64" t="str">
        <f>'RFM-Pivot'!V1690</f>
        <v>Champions</v>
      </c>
    </row>
    <row r="1705" spans="10:13" x14ac:dyDescent="0.25">
      <c r="J1705" s="66" t="str">
        <f>'RFM-Pivot'!S1691</f>
        <v>C02704</v>
      </c>
      <c r="K1705" s="67">
        <f>'RFM-Pivot'!T1691</f>
        <v>3</v>
      </c>
      <c r="L1705" s="68">
        <f>'RFM-Pivot'!U1691</f>
        <v>3</v>
      </c>
      <c r="M1705" s="64" t="str">
        <f>'RFM-Pivot'!V1691</f>
        <v>At Risk Customers</v>
      </c>
    </row>
    <row r="1706" spans="10:13" x14ac:dyDescent="0.25">
      <c r="J1706" s="66" t="str">
        <f>'RFM-Pivot'!S1692</f>
        <v>C02705</v>
      </c>
      <c r="K1706" s="67">
        <f>'RFM-Pivot'!T1692</f>
        <v>2.6666666666666665</v>
      </c>
      <c r="L1706" s="68">
        <f>'RFM-Pivot'!U1692</f>
        <v>2.6666666666666665</v>
      </c>
      <c r="M1706" s="64" t="str">
        <f>'RFM-Pivot'!V1692</f>
        <v>At Risk Customers</v>
      </c>
    </row>
    <row r="1707" spans="10:13" x14ac:dyDescent="0.25">
      <c r="J1707" s="66" t="str">
        <f>'RFM-Pivot'!S1693</f>
        <v>C02706</v>
      </c>
      <c r="K1707" s="67">
        <f>'RFM-Pivot'!T1693</f>
        <v>1.6666666666666667</v>
      </c>
      <c r="L1707" s="68">
        <f>'RFM-Pivot'!U1693</f>
        <v>1.6666666666666667</v>
      </c>
      <c r="M1707" s="64" t="str">
        <f>'RFM-Pivot'!V1693</f>
        <v>Lost Customers</v>
      </c>
    </row>
    <row r="1708" spans="10:13" x14ac:dyDescent="0.25">
      <c r="J1708" s="66" t="str">
        <f>'RFM-Pivot'!S1694</f>
        <v>C02707</v>
      </c>
      <c r="K1708" s="67">
        <f>'RFM-Pivot'!T1694</f>
        <v>2.6666666666666665</v>
      </c>
      <c r="L1708" s="68">
        <f>'RFM-Pivot'!U1694</f>
        <v>2.6666666666666665</v>
      </c>
      <c r="M1708" s="64" t="str">
        <f>'RFM-Pivot'!V1694</f>
        <v>At Risk Customers</v>
      </c>
    </row>
    <row r="1709" spans="10:13" x14ac:dyDescent="0.25">
      <c r="J1709" s="66" t="str">
        <f>'RFM-Pivot'!S1695</f>
        <v>C02708</v>
      </c>
      <c r="K1709" s="67">
        <f>'RFM-Pivot'!T1695</f>
        <v>5</v>
      </c>
      <c r="L1709" s="68">
        <f>'RFM-Pivot'!U1695</f>
        <v>5</v>
      </c>
      <c r="M1709" s="64" t="str">
        <f>'RFM-Pivot'!V1695</f>
        <v>Champions</v>
      </c>
    </row>
    <row r="1710" spans="10:13" x14ac:dyDescent="0.25">
      <c r="J1710" s="66" t="str">
        <f>'RFM-Pivot'!S1696</f>
        <v>C02709</v>
      </c>
      <c r="K1710" s="67">
        <f>'RFM-Pivot'!T1696</f>
        <v>1.6666666666666667</v>
      </c>
      <c r="L1710" s="68">
        <f>'RFM-Pivot'!U1696</f>
        <v>1.6666666666666667</v>
      </c>
      <c r="M1710" s="64" t="str">
        <f>'RFM-Pivot'!V1696</f>
        <v>Lost Customers</v>
      </c>
    </row>
    <row r="1711" spans="10:13" x14ac:dyDescent="0.25">
      <c r="J1711" s="66" t="str">
        <f>'RFM-Pivot'!S1697</f>
        <v>C02710</v>
      </c>
      <c r="K1711" s="67">
        <f>'RFM-Pivot'!T1697</f>
        <v>2.3333333333333335</v>
      </c>
      <c r="L1711" s="68">
        <f>'RFM-Pivot'!U1697</f>
        <v>2.3333333333333335</v>
      </c>
      <c r="M1711" s="64" t="str">
        <f>'RFM-Pivot'!V1697</f>
        <v>At Risk Customers</v>
      </c>
    </row>
    <row r="1712" spans="10:13" x14ac:dyDescent="0.25">
      <c r="J1712" s="66" t="str">
        <f>'RFM-Pivot'!S1698</f>
        <v>C02712</v>
      </c>
      <c r="K1712" s="67">
        <f>'RFM-Pivot'!T1698</f>
        <v>5</v>
      </c>
      <c r="L1712" s="68">
        <f>'RFM-Pivot'!U1698</f>
        <v>5</v>
      </c>
      <c r="M1712" s="64" t="str">
        <f>'RFM-Pivot'!V1698</f>
        <v>Champions</v>
      </c>
    </row>
    <row r="1713" spans="10:13" x14ac:dyDescent="0.25">
      <c r="J1713" s="66" t="str">
        <f>'RFM-Pivot'!S1699</f>
        <v>C02713</v>
      </c>
      <c r="K1713" s="67">
        <f>'RFM-Pivot'!T1699</f>
        <v>3</v>
      </c>
      <c r="L1713" s="68">
        <f>'RFM-Pivot'!U1699</f>
        <v>3</v>
      </c>
      <c r="M1713" s="64" t="str">
        <f>'RFM-Pivot'!V1699</f>
        <v>At Risk Customers</v>
      </c>
    </row>
    <row r="1714" spans="10:13" x14ac:dyDescent="0.25">
      <c r="J1714" s="66" t="str">
        <f>'RFM-Pivot'!S1700</f>
        <v>C02715</v>
      </c>
      <c r="K1714" s="67">
        <f>'RFM-Pivot'!T1700</f>
        <v>2</v>
      </c>
      <c r="L1714" s="68">
        <f>'RFM-Pivot'!U1700</f>
        <v>2</v>
      </c>
      <c r="M1714" s="64" t="str">
        <f>'RFM-Pivot'!V1700</f>
        <v>Lost Customers</v>
      </c>
    </row>
    <row r="1715" spans="10:13" x14ac:dyDescent="0.25">
      <c r="J1715" s="66" t="str">
        <f>'RFM-Pivot'!S1701</f>
        <v>C02716</v>
      </c>
      <c r="K1715" s="67">
        <f>'RFM-Pivot'!T1701</f>
        <v>3.3333333333333335</v>
      </c>
      <c r="L1715" s="68">
        <f>'RFM-Pivot'!U1701</f>
        <v>3.3333333333333335</v>
      </c>
      <c r="M1715" s="64" t="str">
        <f>'RFM-Pivot'!V1701</f>
        <v>Loyal or Potential Loyalists</v>
      </c>
    </row>
    <row r="1716" spans="10:13" x14ac:dyDescent="0.25">
      <c r="J1716" s="66" t="str">
        <f>'RFM-Pivot'!S1702</f>
        <v>C02718</v>
      </c>
      <c r="K1716" s="67">
        <f>'RFM-Pivot'!T1702</f>
        <v>3.6666666666666665</v>
      </c>
      <c r="L1716" s="68">
        <f>'RFM-Pivot'!U1702</f>
        <v>3.6666666666666665</v>
      </c>
      <c r="M1716" s="64" t="str">
        <f>'RFM-Pivot'!V1702</f>
        <v>Loyal or Potential Loyalists</v>
      </c>
    </row>
    <row r="1717" spans="10:13" x14ac:dyDescent="0.25">
      <c r="J1717" s="66" t="str">
        <f>'RFM-Pivot'!S1703</f>
        <v>C02719</v>
      </c>
      <c r="K1717" s="67">
        <f>'RFM-Pivot'!T1703</f>
        <v>1.6666666666666667</v>
      </c>
      <c r="L1717" s="68">
        <f>'RFM-Pivot'!U1703</f>
        <v>1.6666666666666667</v>
      </c>
      <c r="M1717" s="64" t="str">
        <f>'RFM-Pivot'!V1703</f>
        <v>Lost Customers</v>
      </c>
    </row>
    <row r="1718" spans="10:13" x14ac:dyDescent="0.25">
      <c r="J1718" s="66" t="str">
        <f>'RFM-Pivot'!S1704</f>
        <v>C02721</v>
      </c>
      <c r="K1718" s="67">
        <f>'RFM-Pivot'!T1704</f>
        <v>3</v>
      </c>
      <c r="L1718" s="68">
        <f>'RFM-Pivot'!U1704</f>
        <v>3</v>
      </c>
      <c r="M1718" s="64" t="str">
        <f>'RFM-Pivot'!V1704</f>
        <v>At Risk Customers</v>
      </c>
    </row>
    <row r="1719" spans="10:13" x14ac:dyDescent="0.25">
      <c r="J1719" s="66" t="str">
        <f>'RFM-Pivot'!S1705</f>
        <v>C02722</v>
      </c>
      <c r="K1719" s="67">
        <f>'RFM-Pivot'!T1705</f>
        <v>4.333333333333333</v>
      </c>
      <c r="L1719" s="68">
        <f>'RFM-Pivot'!U1705</f>
        <v>4.333333333333333</v>
      </c>
      <c r="M1719" s="64" t="str">
        <f>'RFM-Pivot'!V1705</f>
        <v>Champions</v>
      </c>
    </row>
    <row r="1720" spans="10:13" x14ac:dyDescent="0.25">
      <c r="J1720" s="66" t="str">
        <f>'RFM-Pivot'!S1706</f>
        <v>C02723</v>
      </c>
      <c r="K1720" s="67">
        <f>'RFM-Pivot'!T1706</f>
        <v>2</v>
      </c>
      <c r="L1720" s="68">
        <f>'RFM-Pivot'!U1706</f>
        <v>2</v>
      </c>
      <c r="M1720" s="64" t="str">
        <f>'RFM-Pivot'!V1706</f>
        <v>Lost Customers</v>
      </c>
    </row>
    <row r="1721" spans="10:13" x14ac:dyDescent="0.25">
      <c r="J1721" s="66" t="str">
        <f>'RFM-Pivot'!S1707</f>
        <v>C02724</v>
      </c>
      <c r="K1721" s="67">
        <f>'RFM-Pivot'!T1707</f>
        <v>3</v>
      </c>
      <c r="L1721" s="68">
        <f>'RFM-Pivot'!U1707</f>
        <v>3</v>
      </c>
      <c r="M1721" s="64" t="str">
        <f>'RFM-Pivot'!V1707</f>
        <v>At Risk Customers</v>
      </c>
    </row>
    <row r="1722" spans="10:13" x14ac:dyDescent="0.25">
      <c r="J1722" s="66" t="str">
        <f>'RFM-Pivot'!S1708</f>
        <v>C02725</v>
      </c>
      <c r="K1722" s="67">
        <f>'RFM-Pivot'!T1708</f>
        <v>2.3333333333333335</v>
      </c>
      <c r="L1722" s="68">
        <f>'RFM-Pivot'!U1708</f>
        <v>2.3333333333333335</v>
      </c>
      <c r="M1722" s="64" t="str">
        <f>'RFM-Pivot'!V1708</f>
        <v>At Risk Customers</v>
      </c>
    </row>
    <row r="1723" spans="10:13" x14ac:dyDescent="0.25">
      <c r="J1723" s="66" t="str">
        <f>'RFM-Pivot'!S1709</f>
        <v>C02727</v>
      </c>
      <c r="K1723" s="67">
        <f>'RFM-Pivot'!T1709</f>
        <v>4.666666666666667</v>
      </c>
      <c r="L1723" s="68">
        <f>'RFM-Pivot'!U1709</f>
        <v>4.666666666666667</v>
      </c>
      <c r="M1723" s="64" t="str">
        <f>'RFM-Pivot'!V1709</f>
        <v>Champions</v>
      </c>
    </row>
    <row r="1724" spans="10:13" x14ac:dyDescent="0.25">
      <c r="J1724" s="66" t="str">
        <f>'RFM-Pivot'!S1710</f>
        <v>C02728</v>
      </c>
      <c r="K1724" s="67">
        <f>'RFM-Pivot'!T1710</f>
        <v>1.6666666666666667</v>
      </c>
      <c r="L1724" s="68">
        <f>'RFM-Pivot'!U1710</f>
        <v>1.6666666666666667</v>
      </c>
      <c r="M1724" s="64" t="str">
        <f>'RFM-Pivot'!V1710</f>
        <v>Lost Customers</v>
      </c>
    </row>
    <row r="1725" spans="10:13" x14ac:dyDescent="0.25">
      <c r="J1725" s="66" t="str">
        <f>'RFM-Pivot'!S1711</f>
        <v>C02729</v>
      </c>
      <c r="K1725" s="67">
        <f>'RFM-Pivot'!T1711</f>
        <v>4</v>
      </c>
      <c r="L1725" s="68">
        <f>'RFM-Pivot'!U1711</f>
        <v>4</v>
      </c>
      <c r="M1725" s="64" t="str">
        <f>'RFM-Pivot'!V1711</f>
        <v>Loyal or Potential Loyalists</v>
      </c>
    </row>
    <row r="1726" spans="10:13" x14ac:dyDescent="0.25">
      <c r="J1726" s="66" t="str">
        <f>'RFM-Pivot'!S1712</f>
        <v>C02730</v>
      </c>
      <c r="K1726" s="67">
        <f>'RFM-Pivot'!T1712</f>
        <v>4.333333333333333</v>
      </c>
      <c r="L1726" s="68">
        <f>'RFM-Pivot'!U1712</f>
        <v>4.333333333333333</v>
      </c>
      <c r="M1726" s="64" t="str">
        <f>'RFM-Pivot'!V1712</f>
        <v>Champions</v>
      </c>
    </row>
    <row r="1727" spans="10:13" x14ac:dyDescent="0.25">
      <c r="J1727" s="66" t="str">
        <f>'RFM-Pivot'!S1713</f>
        <v>C02731</v>
      </c>
      <c r="K1727" s="67">
        <f>'RFM-Pivot'!T1713</f>
        <v>3</v>
      </c>
      <c r="L1727" s="68">
        <f>'RFM-Pivot'!U1713</f>
        <v>3</v>
      </c>
      <c r="M1727" s="64" t="str">
        <f>'RFM-Pivot'!V1713</f>
        <v>At Risk Customers</v>
      </c>
    </row>
    <row r="1728" spans="10:13" x14ac:dyDescent="0.25">
      <c r="J1728" s="66" t="str">
        <f>'RFM-Pivot'!S1714</f>
        <v>C02737</v>
      </c>
      <c r="K1728" s="67">
        <f>'RFM-Pivot'!T1714</f>
        <v>3</v>
      </c>
      <c r="L1728" s="68">
        <f>'RFM-Pivot'!U1714</f>
        <v>3</v>
      </c>
      <c r="M1728" s="64" t="str">
        <f>'RFM-Pivot'!V1714</f>
        <v>At Risk Customers</v>
      </c>
    </row>
    <row r="1729" spans="10:13" x14ac:dyDescent="0.25">
      <c r="J1729" s="66" t="str">
        <f>'RFM-Pivot'!S1715</f>
        <v>C02739</v>
      </c>
      <c r="K1729" s="67">
        <f>'RFM-Pivot'!T1715</f>
        <v>2.3333333333333335</v>
      </c>
      <c r="L1729" s="68">
        <f>'RFM-Pivot'!U1715</f>
        <v>2.3333333333333335</v>
      </c>
      <c r="M1729" s="64" t="str">
        <f>'RFM-Pivot'!V1715</f>
        <v>At Risk Customers</v>
      </c>
    </row>
    <row r="1730" spans="10:13" x14ac:dyDescent="0.25">
      <c r="J1730" s="66" t="str">
        <f>'RFM-Pivot'!S1716</f>
        <v>C02740</v>
      </c>
      <c r="K1730" s="67">
        <f>'RFM-Pivot'!T1716</f>
        <v>4.333333333333333</v>
      </c>
      <c r="L1730" s="68">
        <f>'RFM-Pivot'!U1716</f>
        <v>4.333333333333333</v>
      </c>
      <c r="M1730" s="64" t="str">
        <f>'RFM-Pivot'!V1716</f>
        <v>Champions</v>
      </c>
    </row>
    <row r="1731" spans="10:13" x14ac:dyDescent="0.25">
      <c r="J1731" s="66" t="str">
        <f>'RFM-Pivot'!S1717</f>
        <v>C02741</v>
      </c>
      <c r="K1731" s="67">
        <f>'RFM-Pivot'!T1717</f>
        <v>4.666666666666667</v>
      </c>
      <c r="L1731" s="68">
        <f>'RFM-Pivot'!U1717</f>
        <v>4.666666666666667</v>
      </c>
      <c r="M1731" s="64" t="str">
        <f>'RFM-Pivot'!V1717</f>
        <v>Champions</v>
      </c>
    </row>
    <row r="1732" spans="10:13" x14ac:dyDescent="0.25">
      <c r="J1732" s="66" t="str">
        <f>'RFM-Pivot'!S1718</f>
        <v>C02745</v>
      </c>
      <c r="K1732" s="67">
        <f>'RFM-Pivot'!T1718</f>
        <v>3.6666666666666665</v>
      </c>
      <c r="L1732" s="68">
        <f>'RFM-Pivot'!U1718</f>
        <v>3.6666666666666665</v>
      </c>
      <c r="M1732" s="64" t="str">
        <f>'RFM-Pivot'!V1718</f>
        <v>Loyal or Potential Loyalists</v>
      </c>
    </row>
    <row r="1733" spans="10:13" x14ac:dyDescent="0.25">
      <c r="J1733" s="66" t="str">
        <f>'RFM-Pivot'!S1719</f>
        <v>C02746</v>
      </c>
      <c r="K1733" s="67">
        <f>'RFM-Pivot'!T1719</f>
        <v>2.6666666666666665</v>
      </c>
      <c r="L1733" s="68">
        <f>'RFM-Pivot'!U1719</f>
        <v>2.6666666666666665</v>
      </c>
      <c r="M1733" s="64" t="str">
        <f>'RFM-Pivot'!V1719</f>
        <v>At Risk Customers</v>
      </c>
    </row>
    <row r="1734" spans="10:13" x14ac:dyDescent="0.25">
      <c r="J1734" s="66" t="str">
        <f>'RFM-Pivot'!S1720</f>
        <v>C02747</v>
      </c>
      <c r="K1734" s="67">
        <f>'RFM-Pivot'!T1720</f>
        <v>4.333333333333333</v>
      </c>
      <c r="L1734" s="68">
        <f>'RFM-Pivot'!U1720</f>
        <v>4.333333333333333</v>
      </c>
      <c r="M1734" s="64" t="str">
        <f>'RFM-Pivot'!V1720</f>
        <v>Champions</v>
      </c>
    </row>
    <row r="1735" spans="10:13" x14ac:dyDescent="0.25">
      <c r="J1735" s="66" t="str">
        <f>'RFM-Pivot'!S1721</f>
        <v>C02748</v>
      </c>
      <c r="K1735" s="67">
        <f>'RFM-Pivot'!T1721</f>
        <v>4.333333333333333</v>
      </c>
      <c r="L1735" s="68">
        <f>'RFM-Pivot'!U1721</f>
        <v>4.333333333333333</v>
      </c>
      <c r="M1735" s="64" t="str">
        <f>'RFM-Pivot'!V1721</f>
        <v>Champions</v>
      </c>
    </row>
    <row r="1736" spans="10:13" x14ac:dyDescent="0.25">
      <c r="J1736" s="66" t="str">
        <f>'RFM-Pivot'!S1722</f>
        <v>C02749</v>
      </c>
      <c r="K1736" s="67">
        <f>'RFM-Pivot'!T1722</f>
        <v>2</v>
      </c>
      <c r="L1736" s="68">
        <f>'RFM-Pivot'!U1722</f>
        <v>2</v>
      </c>
      <c r="M1736" s="64" t="str">
        <f>'RFM-Pivot'!V1722</f>
        <v>Lost Customers</v>
      </c>
    </row>
    <row r="1737" spans="10:13" x14ac:dyDescent="0.25">
      <c r="J1737" s="66" t="str">
        <f>'RFM-Pivot'!S1723</f>
        <v>C02751</v>
      </c>
      <c r="K1737" s="67">
        <f>'RFM-Pivot'!T1723</f>
        <v>2.6666666666666665</v>
      </c>
      <c r="L1737" s="68">
        <f>'RFM-Pivot'!U1723</f>
        <v>2.6666666666666665</v>
      </c>
      <c r="M1737" s="64" t="str">
        <f>'RFM-Pivot'!V1723</f>
        <v>At Risk Customers</v>
      </c>
    </row>
    <row r="1738" spans="10:13" x14ac:dyDescent="0.25">
      <c r="J1738" s="66" t="str">
        <f>'RFM-Pivot'!S1724</f>
        <v>C02752</v>
      </c>
      <c r="K1738" s="67">
        <f>'RFM-Pivot'!T1724</f>
        <v>2</v>
      </c>
      <c r="L1738" s="68">
        <f>'RFM-Pivot'!U1724</f>
        <v>2</v>
      </c>
      <c r="M1738" s="64" t="str">
        <f>'RFM-Pivot'!V1724</f>
        <v>Lost Customers</v>
      </c>
    </row>
    <row r="1739" spans="10:13" x14ac:dyDescent="0.25">
      <c r="J1739" s="66" t="str">
        <f>'RFM-Pivot'!S1725</f>
        <v>C02753</v>
      </c>
      <c r="K1739" s="67">
        <f>'RFM-Pivot'!T1725</f>
        <v>2.3333333333333335</v>
      </c>
      <c r="L1739" s="68">
        <f>'RFM-Pivot'!U1725</f>
        <v>2.3333333333333335</v>
      </c>
      <c r="M1739" s="64" t="str">
        <f>'RFM-Pivot'!V1725</f>
        <v>At Risk Customers</v>
      </c>
    </row>
    <row r="1740" spans="10:13" x14ac:dyDescent="0.25">
      <c r="J1740" s="66" t="str">
        <f>'RFM-Pivot'!S1726</f>
        <v>C02757</v>
      </c>
      <c r="K1740" s="67">
        <f>'RFM-Pivot'!T1726</f>
        <v>1.6666666666666667</v>
      </c>
      <c r="L1740" s="68">
        <f>'RFM-Pivot'!U1726</f>
        <v>1.6666666666666667</v>
      </c>
      <c r="M1740" s="64" t="str">
        <f>'RFM-Pivot'!V1726</f>
        <v>Lost Customers</v>
      </c>
    </row>
    <row r="1741" spans="10:13" x14ac:dyDescent="0.25">
      <c r="J1741" s="66" t="str">
        <f>'RFM-Pivot'!S1727</f>
        <v>C02758</v>
      </c>
      <c r="K1741" s="67">
        <f>'RFM-Pivot'!T1727</f>
        <v>2</v>
      </c>
      <c r="L1741" s="68">
        <f>'RFM-Pivot'!U1727</f>
        <v>2</v>
      </c>
      <c r="M1741" s="64" t="str">
        <f>'RFM-Pivot'!V1727</f>
        <v>Lost Customers</v>
      </c>
    </row>
    <row r="1742" spans="10:13" x14ac:dyDescent="0.25">
      <c r="J1742" s="66" t="str">
        <f>'RFM-Pivot'!S1728</f>
        <v>C02759</v>
      </c>
      <c r="K1742" s="67">
        <f>'RFM-Pivot'!T1728</f>
        <v>3</v>
      </c>
      <c r="L1742" s="68">
        <f>'RFM-Pivot'!U1728</f>
        <v>3</v>
      </c>
      <c r="M1742" s="64" t="str">
        <f>'RFM-Pivot'!V1728</f>
        <v>At Risk Customers</v>
      </c>
    </row>
    <row r="1743" spans="10:13" x14ac:dyDescent="0.25">
      <c r="J1743" s="66" t="str">
        <f>'RFM-Pivot'!S1729</f>
        <v>C02760</v>
      </c>
      <c r="K1743" s="67">
        <f>'RFM-Pivot'!T1729</f>
        <v>3.6666666666666665</v>
      </c>
      <c r="L1743" s="68">
        <f>'RFM-Pivot'!U1729</f>
        <v>3.6666666666666665</v>
      </c>
      <c r="M1743" s="64" t="str">
        <f>'RFM-Pivot'!V1729</f>
        <v>Loyal or Potential Loyalists</v>
      </c>
    </row>
    <row r="1744" spans="10:13" x14ac:dyDescent="0.25">
      <c r="J1744" s="66" t="str">
        <f>'RFM-Pivot'!S1730</f>
        <v>C02761</v>
      </c>
      <c r="K1744" s="67">
        <f>'RFM-Pivot'!T1730</f>
        <v>2.3333333333333335</v>
      </c>
      <c r="L1744" s="68">
        <f>'RFM-Pivot'!U1730</f>
        <v>2.3333333333333335</v>
      </c>
      <c r="M1744" s="64" t="str">
        <f>'RFM-Pivot'!V1730</f>
        <v>At Risk Customers</v>
      </c>
    </row>
    <row r="1745" spans="10:13" x14ac:dyDescent="0.25">
      <c r="J1745" s="66" t="str">
        <f>'RFM-Pivot'!S1731</f>
        <v>C02763</v>
      </c>
      <c r="K1745" s="67">
        <f>'RFM-Pivot'!T1731</f>
        <v>2.6666666666666665</v>
      </c>
      <c r="L1745" s="68">
        <f>'RFM-Pivot'!U1731</f>
        <v>2.6666666666666665</v>
      </c>
      <c r="M1745" s="64" t="str">
        <f>'RFM-Pivot'!V1731</f>
        <v>At Risk Customers</v>
      </c>
    </row>
    <row r="1746" spans="10:13" x14ac:dyDescent="0.25">
      <c r="J1746" s="66" t="str">
        <f>'RFM-Pivot'!S1732</f>
        <v>C02765</v>
      </c>
      <c r="K1746" s="67">
        <f>'RFM-Pivot'!T1732</f>
        <v>3.3333333333333335</v>
      </c>
      <c r="L1746" s="68">
        <f>'RFM-Pivot'!U1732</f>
        <v>3.3333333333333335</v>
      </c>
      <c r="M1746" s="64" t="str">
        <f>'RFM-Pivot'!V1732</f>
        <v>Loyal or Potential Loyalists</v>
      </c>
    </row>
    <row r="1747" spans="10:13" x14ac:dyDescent="0.25">
      <c r="J1747" s="66" t="str">
        <f>'RFM-Pivot'!S1733</f>
        <v>C02766</v>
      </c>
      <c r="K1747" s="67">
        <f>'RFM-Pivot'!T1733</f>
        <v>2.6666666666666665</v>
      </c>
      <c r="L1747" s="68">
        <f>'RFM-Pivot'!U1733</f>
        <v>2.6666666666666665</v>
      </c>
      <c r="M1747" s="64" t="str">
        <f>'RFM-Pivot'!V1733</f>
        <v>At Risk Customers</v>
      </c>
    </row>
    <row r="1748" spans="10:13" x14ac:dyDescent="0.25">
      <c r="J1748" s="66" t="str">
        <f>'RFM-Pivot'!S1734</f>
        <v>C02767</v>
      </c>
      <c r="K1748" s="67">
        <f>'RFM-Pivot'!T1734</f>
        <v>2</v>
      </c>
      <c r="L1748" s="68">
        <f>'RFM-Pivot'!U1734</f>
        <v>2</v>
      </c>
      <c r="M1748" s="64" t="str">
        <f>'RFM-Pivot'!V1734</f>
        <v>Lost Customers</v>
      </c>
    </row>
    <row r="1749" spans="10:13" x14ac:dyDescent="0.25">
      <c r="J1749" s="66" t="str">
        <f>'RFM-Pivot'!S1735</f>
        <v>C02768</v>
      </c>
      <c r="K1749" s="67">
        <f>'RFM-Pivot'!T1735</f>
        <v>2.6666666666666665</v>
      </c>
      <c r="L1749" s="68">
        <f>'RFM-Pivot'!U1735</f>
        <v>2.6666666666666665</v>
      </c>
      <c r="M1749" s="64" t="str">
        <f>'RFM-Pivot'!V1735</f>
        <v>At Risk Customers</v>
      </c>
    </row>
    <row r="1750" spans="10:13" x14ac:dyDescent="0.25">
      <c r="J1750" s="66" t="str">
        <f>'RFM-Pivot'!S1736</f>
        <v>C02770</v>
      </c>
      <c r="K1750" s="67">
        <f>'RFM-Pivot'!T1736</f>
        <v>2</v>
      </c>
      <c r="L1750" s="68">
        <f>'RFM-Pivot'!U1736</f>
        <v>2</v>
      </c>
      <c r="M1750" s="64" t="str">
        <f>'RFM-Pivot'!V1736</f>
        <v>Lost Customers</v>
      </c>
    </row>
    <row r="1751" spans="10:13" x14ac:dyDescent="0.25">
      <c r="J1751" s="66" t="str">
        <f>'RFM-Pivot'!S1737</f>
        <v>C02771</v>
      </c>
      <c r="K1751" s="67">
        <f>'RFM-Pivot'!T1737</f>
        <v>2.6666666666666665</v>
      </c>
      <c r="L1751" s="68">
        <f>'RFM-Pivot'!U1737</f>
        <v>2.6666666666666665</v>
      </c>
      <c r="M1751" s="64" t="str">
        <f>'RFM-Pivot'!V1737</f>
        <v>At Risk Customers</v>
      </c>
    </row>
    <row r="1752" spans="10:13" x14ac:dyDescent="0.25">
      <c r="J1752" s="66" t="str">
        <f>'RFM-Pivot'!S1738</f>
        <v>C02772</v>
      </c>
      <c r="K1752" s="67">
        <f>'RFM-Pivot'!T1738</f>
        <v>4.333333333333333</v>
      </c>
      <c r="L1752" s="68">
        <f>'RFM-Pivot'!U1738</f>
        <v>4.333333333333333</v>
      </c>
      <c r="M1752" s="64" t="str">
        <f>'RFM-Pivot'!V1738</f>
        <v>Champions</v>
      </c>
    </row>
    <row r="1753" spans="10:13" x14ac:dyDescent="0.25">
      <c r="J1753" s="66" t="str">
        <f>'RFM-Pivot'!S1739</f>
        <v>C02774</v>
      </c>
      <c r="K1753" s="67">
        <f>'RFM-Pivot'!T1739</f>
        <v>3</v>
      </c>
      <c r="L1753" s="68">
        <f>'RFM-Pivot'!U1739</f>
        <v>3</v>
      </c>
      <c r="M1753" s="64" t="str">
        <f>'RFM-Pivot'!V1739</f>
        <v>At Risk Customers</v>
      </c>
    </row>
    <row r="1754" spans="10:13" x14ac:dyDescent="0.25">
      <c r="J1754" s="66" t="str">
        <f>'RFM-Pivot'!S1740</f>
        <v>C02775</v>
      </c>
      <c r="K1754" s="67">
        <f>'RFM-Pivot'!T1740</f>
        <v>5</v>
      </c>
      <c r="L1754" s="68">
        <f>'RFM-Pivot'!U1740</f>
        <v>5</v>
      </c>
      <c r="M1754" s="64" t="str">
        <f>'RFM-Pivot'!V1740</f>
        <v>Champions</v>
      </c>
    </row>
    <row r="1755" spans="10:13" x14ac:dyDescent="0.25">
      <c r="J1755" s="66" t="str">
        <f>'RFM-Pivot'!S1741</f>
        <v>C02776</v>
      </c>
      <c r="K1755" s="67">
        <f>'RFM-Pivot'!T1741</f>
        <v>2.3333333333333335</v>
      </c>
      <c r="L1755" s="68">
        <f>'RFM-Pivot'!U1741</f>
        <v>2.3333333333333335</v>
      </c>
      <c r="M1755" s="64" t="str">
        <f>'RFM-Pivot'!V1741</f>
        <v>At Risk Customers</v>
      </c>
    </row>
    <row r="1756" spans="10:13" x14ac:dyDescent="0.25">
      <c r="J1756" s="66" t="str">
        <f>'RFM-Pivot'!S1742</f>
        <v>C02777</v>
      </c>
      <c r="K1756" s="67">
        <f>'RFM-Pivot'!T1742</f>
        <v>2.6666666666666665</v>
      </c>
      <c r="L1756" s="68">
        <f>'RFM-Pivot'!U1742</f>
        <v>2.6666666666666665</v>
      </c>
      <c r="M1756" s="64" t="str">
        <f>'RFM-Pivot'!V1742</f>
        <v>At Risk Customers</v>
      </c>
    </row>
    <row r="1757" spans="10:13" x14ac:dyDescent="0.25">
      <c r="J1757" s="66" t="str">
        <f>'RFM-Pivot'!S1743</f>
        <v>C02778</v>
      </c>
      <c r="K1757" s="67">
        <f>'RFM-Pivot'!T1743</f>
        <v>4.333333333333333</v>
      </c>
      <c r="L1757" s="68">
        <f>'RFM-Pivot'!U1743</f>
        <v>4.333333333333333</v>
      </c>
      <c r="M1757" s="64" t="str">
        <f>'RFM-Pivot'!V1743</f>
        <v>Champions</v>
      </c>
    </row>
    <row r="1758" spans="10:13" x14ac:dyDescent="0.25">
      <c r="J1758" s="66" t="str">
        <f>'RFM-Pivot'!S1744</f>
        <v>C02779</v>
      </c>
      <c r="K1758" s="67">
        <f>'RFM-Pivot'!T1744</f>
        <v>3</v>
      </c>
      <c r="L1758" s="68">
        <f>'RFM-Pivot'!U1744</f>
        <v>3</v>
      </c>
      <c r="M1758" s="64" t="str">
        <f>'RFM-Pivot'!V1744</f>
        <v>At Risk Customers</v>
      </c>
    </row>
    <row r="1759" spans="10:13" x14ac:dyDescent="0.25">
      <c r="J1759" s="66" t="str">
        <f>'RFM-Pivot'!S1745</f>
        <v>C02780</v>
      </c>
      <c r="K1759" s="67">
        <f>'RFM-Pivot'!T1745</f>
        <v>2.3333333333333335</v>
      </c>
      <c r="L1759" s="68">
        <f>'RFM-Pivot'!U1745</f>
        <v>2.3333333333333335</v>
      </c>
      <c r="M1759" s="64" t="str">
        <f>'RFM-Pivot'!V1745</f>
        <v>At Risk Customers</v>
      </c>
    </row>
    <row r="1760" spans="10:13" x14ac:dyDescent="0.25">
      <c r="J1760" s="66" t="str">
        <f>'RFM-Pivot'!S1746</f>
        <v>C02783</v>
      </c>
      <c r="K1760" s="67">
        <f>'RFM-Pivot'!T1746</f>
        <v>4</v>
      </c>
      <c r="L1760" s="68">
        <f>'RFM-Pivot'!U1746</f>
        <v>4</v>
      </c>
      <c r="M1760" s="64" t="str">
        <f>'RFM-Pivot'!V1746</f>
        <v>Loyal or Potential Loyalists</v>
      </c>
    </row>
    <row r="1761" spans="10:13" x14ac:dyDescent="0.25">
      <c r="J1761" s="66" t="str">
        <f>'RFM-Pivot'!S1747</f>
        <v>C02784</v>
      </c>
      <c r="K1761" s="67">
        <f>'RFM-Pivot'!T1747</f>
        <v>3</v>
      </c>
      <c r="L1761" s="68">
        <f>'RFM-Pivot'!U1747</f>
        <v>3</v>
      </c>
      <c r="M1761" s="64" t="str">
        <f>'RFM-Pivot'!V1747</f>
        <v>At Risk Customers</v>
      </c>
    </row>
    <row r="1762" spans="10:13" x14ac:dyDescent="0.25">
      <c r="J1762" s="66" t="str">
        <f>'RFM-Pivot'!S1748</f>
        <v>C02786</v>
      </c>
      <c r="K1762" s="67">
        <f>'RFM-Pivot'!T1748</f>
        <v>4.666666666666667</v>
      </c>
      <c r="L1762" s="68">
        <f>'RFM-Pivot'!U1748</f>
        <v>4.666666666666667</v>
      </c>
      <c r="M1762" s="64" t="str">
        <f>'RFM-Pivot'!V1748</f>
        <v>Champions</v>
      </c>
    </row>
    <row r="1763" spans="10:13" x14ac:dyDescent="0.25">
      <c r="J1763" s="66" t="str">
        <f>'RFM-Pivot'!S1749</f>
        <v>C02787</v>
      </c>
      <c r="K1763" s="67">
        <f>'RFM-Pivot'!T1749</f>
        <v>4</v>
      </c>
      <c r="L1763" s="68">
        <f>'RFM-Pivot'!U1749</f>
        <v>4</v>
      </c>
      <c r="M1763" s="64" t="str">
        <f>'RFM-Pivot'!V1749</f>
        <v>Loyal or Potential Loyalists</v>
      </c>
    </row>
    <row r="1764" spans="10:13" x14ac:dyDescent="0.25">
      <c r="J1764" s="66" t="str">
        <f>'RFM-Pivot'!S1750</f>
        <v>C02788</v>
      </c>
      <c r="K1764" s="67">
        <f>'RFM-Pivot'!T1750</f>
        <v>4.666666666666667</v>
      </c>
      <c r="L1764" s="68">
        <f>'RFM-Pivot'!U1750</f>
        <v>4.666666666666667</v>
      </c>
      <c r="M1764" s="64" t="str">
        <f>'RFM-Pivot'!V1750</f>
        <v>Champions</v>
      </c>
    </row>
    <row r="1765" spans="10:13" x14ac:dyDescent="0.25">
      <c r="J1765" s="66" t="str">
        <f>'RFM-Pivot'!S1751</f>
        <v>C02789</v>
      </c>
      <c r="K1765" s="67">
        <f>'RFM-Pivot'!T1751</f>
        <v>3</v>
      </c>
      <c r="L1765" s="68">
        <f>'RFM-Pivot'!U1751</f>
        <v>3</v>
      </c>
      <c r="M1765" s="64" t="str">
        <f>'RFM-Pivot'!V1751</f>
        <v>At Risk Customers</v>
      </c>
    </row>
    <row r="1766" spans="10:13" x14ac:dyDescent="0.25">
      <c r="J1766" s="66" t="str">
        <f>'RFM-Pivot'!S1752</f>
        <v>C02791</v>
      </c>
      <c r="K1766" s="67">
        <f>'RFM-Pivot'!T1752</f>
        <v>4.333333333333333</v>
      </c>
      <c r="L1766" s="68">
        <f>'RFM-Pivot'!U1752</f>
        <v>4.333333333333333</v>
      </c>
      <c r="M1766" s="64" t="str">
        <f>'RFM-Pivot'!V1752</f>
        <v>Champions</v>
      </c>
    </row>
    <row r="1767" spans="10:13" x14ac:dyDescent="0.25">
      <c r="J1767" s="66" t="str">
        <f>'RFM-Pivot'!S1753</f>
        <v>C02792</v>
      </c>
      <c r="K1767" s="67">
        <f>'RFM-Pivot'!T1753</f>
        <v>3</v>
      </c>
      <c r="L1767" s="68">
        <f>'RFM-Pivot'!U1753</f>
        <v>3</v>
      </c>
      <c r="M1767" s="64" t="str">
        <f>'RFM-Pivot'!V1753</f>
        <v>At Risk Customers</v>
      </c>
    </row>
    <row r="1768" spans="10:13" x14ac:dyDescent="0.25">
      <c r="J1768" s="66" t="str">
        <f>'RFM-Pivot'!S1754</f>
        <v>C02793</v>
      </c>
      <c r="K1768" s="67">
        <f>'RFM-Pivot'!T1754</f>
        <v>5</v>
      </c>
      <c r="L1768" s="68">
        <f>'RFM-Pivot'!U1754</f>
        <v>5</v>
      </c>
      <c r="M1768" s="64" t="str">
        <f>'RFM-Pivot'!V1754</f>
        <v>Champions</v>
      </c>
    </row>
    <row r="1769" spans="10:13" x14ac:dyDescent="0.25">
      <c r="J1769" s="66" t="str">
        <f>'RFM-Pivot'!S1755</f>
        <v>C02797</v>
      </c>
      <c r="K1769" s="67">
        <f>'RFM-Pivot'!T1755</f>
        <v>2.3333333333333335</v>
      </c>
      <c r="L1769" s="68">
        <f>'RFM-Pivot'!U1755</f>
        <v>2.3333333333333335</v>
      </c>
      <c r="M1769" s="64" t="str">
        <f>'RFM-Pivot'!V1755</f>
        <v>At Risk Customers</v>
      </c>
    </row>
    <row r="1770" spans="10:13" x14ac:dyDescent="0.25">
      <c r="J1770" s="66" t="str">
        <f>'RFM-Pivot'!S1756</f>
        <v>C02798</v>
      </c>
      <c r="K1770" s="67">
        <f>'RFM-Pivot'!T1756</f>
        <v>5</v>
      </c>
      <c r="L1770" s="68">
        <f>'RFM-Pivot'!U1756</f>
        <v>5</v>
      </c>
      <c r="M1770" s="64" t="str">
        <f>'RFM-Pivot'!V1756</f>
        <v>Champions</v>
      </c>
    </row>
    <row r="1771" spans="10:13" x14ac:dyDescent="0.25">
      <c r="J1771" s="66" t="str">
        <f>'RFM-Pivot'!S1757</f>
        <v>C02799</v>
      </c>
      <c r="K1771" s="67">
        <f>'RFM-Pivot'!T1757</f>
        <v>2.3333333333333335</v>
      </c>
      <c r="L1771" s="68">
        <f>'RFM-Pivot'!U1757</f>
        <v>2.3333333333333335</v>
      </c>
      <c r="M1771" s="64" t="str">
        <f>'RFM-Pivot'!V1757</f>
        <v>At Risk Customers</v>
      </c>
    </row>
    <row r="1772" spans="10:13" x14ac:dyDescent="0.25">
      <c r="J1772" s="66" t="str">
        <f>'RFM-Pivot'!S1758</f>
        <v>C02801</v>
      </c>
      <c r="K1772" s="67">
        <f>'RFM-Pivot'!T1758</f>
        <v>3</v>
      </c>
      <c r="L1772" s="68">
        <f>'RFM-Pivot'!U1758</f>
        <v>3</v>
      </c>
      <c r="M1772" s="64" t="str">
        <f>'RFM-Pivot'!V1758</f>
        <v>At Risk Customers</v>
      </c>
    </row>
    <row r="1773" spans="10:13" x14ac:dyDescent="0.25">
      <c r="J1773" s="66" t="str">
        <f>'RFM-Pivot'!S1759</f>
        <v>C02803</v>
      </c>
      <c r="K1773" s="67">
        <f>'RFM-Pivot'!T1759</f>
        <v>5</v>
      </c>
      <c r="L1773" s="68">
        <f>'RFM-Pivot'!U1759</f>
        <v>5</v>
      </c>
      <c r="M1773" s="64" t="str">
        <f>'RFM-Pivot'!V1759</f>
        <v>Champions</v>
      </c>
    </row>
    <row r="1774" spans="10:13" x14ac:dyDescent="0.25">
      <c r="J1774" s="66" t="str">
        <f>'RFM-Pivot'!S1760</f>
        <v>C02806</v>
      </c>
      <c r="K1774" s="67">
        <f>'RFM-Pivot'!T1760</f>
        <v>4.666666666666667</v>
      </c>
      <c r="L1774" s="68">
        <f>'RFM-Pivot'!U1760</f>
        <v>4.666666666666667</v>
      </c>
      <c r="M1774" s="64" t="str">
        <f>'RFM-Pivot'!V1760</f>
        <v>Champions</v>
      </c>
    </row>
    <row r="1775" spans="10:13" x14ac:dyDescent="0.25">
      <c r="J1775" s="66" t="str">
        <f>'RFM-Pivot'!S1761</f>
        <v>C02807</v>
      </c>
      <c r="K1775" s="67">
        <f>'RFM-Pivot'!T1761</f>
        <v>4.666666666666667</v>
      </c>
      <c r="L1775" s="68">
        <f>'RFM-Pivot'!U1761</f>
        <v>4.666666666666667</v>
      </c>
      <c r="M1775" s="64" t="str">
        <f>'RFM-Pivot'!V1761</f>
        <v>Champions</v>
      </c>
    </row>
    <row r="1776" spans="10:13" x14ac:dyDescent="0.25">
      <c r="J1776" s="66" t="str">
        <f>'RFM-Pivot'!S1762</f>
        <v>C02808</v>
      </c>
      <c r="K1776" s="67">
        <f>'RFM-Pivot'!T1762</f>
        <v>3</v>
      </c>
      <c r="L1776" s="68">
        <f>'RFM-Pivot'!U1762</f>
        <v>3</v>
      </c>
      <c r="M1776" s="64" t="str">
        <f>'RFM-Pivot'!V1762</f>
        <v>At Risk Customers</v>
      </c>
    </row>
    <row r="1777" spans="10:13" x14ac:dyDescent="0.25">
      <c r="J1777" s="66" t="str">
        <f>'RFM-Pivot'!S1763</f>
        <v>C02811</v>
      </c>
      <c r="K1777" s="67">
        <f>'RFM-Pivot'!T1763</f>
        <v>4</v>
      </c>
      <c r="L1777" s="68">
        <f>'RFM-Pivot'!U1763</f>
        <v>4</v>
      </c>
      <c r="M1777" s="64" t="str">
        <f>'RFM-Pivot'!V1763</f>
        <v>Loyal or Potential Loyalists</v>
      </c>
    </row>
    <row r="1778" spans="10:13" x14ac:dyDescent="0.25">
      <c r="J1778" s="66" t="str">
        <f>'RFM-Pivot'!S1764</f>
        <v>C02812</v>
      </c>
      <c r="K1778" s="67">
        <f>'RFM-Pivot'!T1764</f>
        <v>5</v>
      </c>
      <c r="L1778" s="68">
        <f>'RFM-Pivot'!U1764</f>
        <v>5</v>
      </c>
      <c r="M1778" s="64" t="str">
        <f>'RFM-Pivot'!V1764</f>
        <v>Champions</v>
      </c>
    </row>
    <row r="1779" spans="10:13" x14ac:dyDescent="0.25">
      <c r="J1779" s="66" t="str">
        <f>'RFM-Pivot'!S1765</f>
        <v>C02815</v>
      </c>
      <c r="K1779" s="67">
        <f>'RFM-Pivot'!T1765</f>
        <v>4.666666666666667</v>
      </c>
      <c r="L1779" s="68">
        <f>'RFM-Pivot'!U1765</f>
        <v>4.666666666666667</v>
      </c>
      <c r="M1779" s="64" t="str">
        <f>'RFM-Pivot'!V1765</f>
        <v>Champions</v>
      </c>
    </row>
    <row r="1780" spans="10:13" x14ac:dyDescent="0.25">
      <c r="J1780" s="66" t="str">
        <f>'RFM-Pivot'!S1766</f>
        <v>C02816</v>
      </c>
      <c r="K1780" s="67">
        <f>'RFM-Pivot'!T1766</f>
        <v>4.666666666666667</v>
      </c>
      <c r="L1780" s="68">
        <f>'RFM-Pivot'!U1766</f>
        <v>4.666666666666667</v>
      </c>
      <c r="M1780" s="64" t="str">
        <f>'RFM-Pivot'!V1766</f>
        <v>Champions</v>
      </c>
    </row>
    <row r="1781" spans="10:13" x14ac:dyDescent="0.25">
      <c r="J1781" s="66" t="str">
        <f>'RFM-Pivot'!S1767</f>
        <v>C02819</v>
      </c>
      <c r="K1781" s="67">
        <f>'RFM-Pivot'!T1767</f>
        <v>4.666666666666667</v>
      </c>
      <c r="L1781" s="68">
        <f>'RFM-Pivot'!U1767</f>
        <v>4.666666666666667</v>
      </c>
      <c r="M1781" s="64" t="str">
        <f>'RFM-Pivot'!V1767</f>
        <v>Champions</v>
      </c>
    </row>
    <row r="1782" spans="10:13" x14ac:dyDescent="0.25">
      <c r="J1782" s="66" t="str">
        <f>'RFM-Pivot'!S1768</f>
        <v>C02821</v>
      </c>
      <c r="K1782" s="67">
        <f>'RFM-Pivot'!T1768</f>
        <v>2.3333333333333335</v>
      </c>
      <c r="L1782" s="68">
        <f>'RFM-Pivot'!U1768</f>
        <v>2.3333333333333335</v>
      </c>
      <c r="M1782" s="64" t="str">
        <f>'RFM-Pivot'!V1768</f>
        <v>At Risk Customers</v>
      </c>
    </row>
    <row r="1783" spans="10:13" x14ac:dyDescent="0.25">
      <c r="J1783" s="66" t="str">
        <f>'RFM-Pivot'!S1769</f>
        <v>C02823</v>
      </c>
      <c r="K1783" s="67">
        <f>'RFM-Pivot'!T1769</f>
        <v>4</v>
      </c>
      <c r="L1783" s="68">
        <f>'RFM-Pivot'!U1769</f>
        <v>4</v>
      </c>
      <c r="M1783" s="64" t="str">
        <f>'RFM-Pivot'!V1769</f>
        <v>Loyal or Potential Loyalists</v>
      </c>
    </row>
    <row r="1784" spans="10:13" x14ac:dyDescent="0.25">
      <c r="J1784" s="66" t="str">
        <f>'RFM-Pivot'!S1770</f>
        <v>C02824</v>
      </c>
      <c r="K1784" s="67">
        <f>'RFM-Pivot'!T1770</f>
        <v>1.6666666666666667</v>
      </c>
      <c r="L1784" s="68">
        <f>'RFM-Pivot'!U1770</f>
        <v>1.6666666666666667</v>
      </c>
      <c r="M1784" s="64" t="str">
        <f>'RFM-Pivot'!V1770</f>
        <v>Lost Customers</v>
      </c>
    </row>
    <row r="1785" spans="10:13" x14ac:dyDescent="0.25">
      <c r="J1785" s="66" t="str">
        <f>'RFM-Pivot'!S1771</f>
        <v>C02826</v>
      </c>
      <c r="K1785" s="67">
        <f>'RFM-Pivot'!T1771</f>
        <v>2.6666666666666665</v>
      </c>
      <c r="L1785" s="68">
        <f>'RFM-Pivot'!U1771</f>
        <v>2.6666666666666665</v>
      </c>
      <c r="M1785" s="64" t="str">
        <f>'RFM-Pivot'!V1771</f>
        <v>At Risk Customers</v>
      </c>
    </row>
    <row r="1786" spans="10:13" x14ac:dyDescent="0.25">
      <c r="J1786" s="66" t="str">
        <f>'RFM-Pivot'!S1772</f>
        <v>C02831</v>
      </c>
      <c r="K1786" s="67">
        <f>'RFM-Pivot'!T1772</f>
        <v>2</v>
      </c>
      <c r="L1786" s="68">
        <f>'RFM-Pivot'!U1772</f>
        <v>2</v>
      </c>
      <c r="M1786" s="64" t="str">
        <f>'RFM-Pivot'!V1772</f>
        <v>Lost Customers</v>
      </c>
    </row>
    <row r="1787" spans="10:13" x14ac:dyDescent="0.25">
      <c r="J1787" s="66" t="str">
        <f>'RFM-Pivot'!S1773</f>
        <v>C02832</v>
      </c>
      <c r="K1787" s="67">
        <f>'RFM-Pivot'!T1773</f>
        <v>2.6666666666666665</v>
      </c>
      <c r="L1787" s="68">
        <f>'RFM-Pivot'!U1773</f>
        <v>2.6666666666666665</v>
      </c>
      <c r="M1787" s="64" t="str">
        <f>'RFM-Pivot'!V1773</f>
        <v>At Risk Customers</v>
      </c>
    </row>
    <row r="1788" spans="10:13" x14ac:dyDescent="0.25">
      <c r="J1788" s="66" t="str">
        <f>'RFM-Pivot'!S1774</f>
        <v>C02833</v>
      </c>
      <c r="K1788" s="67">
        <f>'RFM-Pivot'!T1774</f>
        <v>4</v>
      </c>
      <c r="L1788" s="68">
        <f>'RFM-Pivot'!U1774</f>
        <v>4</v>
      </c>
      <c r="M1788" s="64" t="str">
        <f>'RFM-Pivot'!V1774</f>
        <v>Loyal or Potential Loyalists</v>
      </c>
    </row>
    <row r="1789" spans="10:13" x14ac:dyDescent="0.25">
      <c r="J1789" s="66" t="str">
        <f>'RFM-Pivot'!S1775</f>
        <v>C02834</v>
      </c>
      <c r="K1789" s="67">
        <f>'RFM-Pivot'!T1775</f>
        <v>5</v>
      </c>
      <c r="L1789" s="68">
        <f>'RFM-Pivot'!U1775</f>
        <v>5</v>
      </c>
      <c r="M1789" s="64" t="str">
        <f>'RFM-Pivot'!V1775</f>
        <v>Champions</v>
      </c>
    </row>
    <row r="1790" spans="10:13" x14ac:dyDescent="0.25">
      <c r="J1790" s="66" t="str">
        <f>'RFM-Pivot'!S1776</f>
        <v>C02835</v>
      </c>
      <c r="K1790" s="67">
        <f>'RFM-Pivot'!T1776</f>
        <v>4.666666666666667</v>
      </c>
      <c r="L1790" s="68">
        <f>'RFM-Pivot'!U1776</f>
        <v>4.666666666666667</v>
      </c>
      <c r="M1790" s="64" t="str">
        <f>'RFM-Pivot'!V1776</f>
        <v>Champions</v>
      </c>
    </row>
    <row r="1791" spans="10:13" x14ac:dyDescent="0.25">
      <c r="J1791" s="66" t="str">
        <f>'RFM-Pivot'!S1777</f>
        <v>C02838</v>
      </c>
      <c r="K1791" s="67">
        <f>'RFM-Pivot'!T1777</f>
        <v>4.666666666666667</v>
      </c>
      <c r="L1791" s="68">
        <f>'RFM-Pivot'!U1777</f>
        <v>4.666666666666667</v>
      </c>
      <c r="M1791" s="64" t="str">
        <f>'RFM-Pivot'!V1777</f>
        <v>Champions</v>
      </c>
    </row>
    <row r="1792" spans="10:13" x14ac:dyDescent="0.25">
      <c r="J1792" s="66" t="str">
        <f>'RFM-Pivot'!S1778</f>
        <v>C02840</v>
      </c>
      <c r="K1792" s="67">
        <f>'RFM-Pivot'!T1778</f>
        <v>4.333333333333333</v>
      </c>
      <c r="L1792" s="68">
        <f>'RFM-Pivot'!U1778</f>
        <v>4.333333333333333</v>
      </c>
      <c r="M1792" s="64" t="str">
        <f>'RFM-Pivot'!V1778</f>
        <v>Champions</v>
      </c>
    </row>
    <row r="1793" spans="10:13" x14ac:dyDescent="0.25">
      <c r="J1793" s="66" t="str">
        <f>'RFM-Pivot'!S1779</f>
        <v>C02841</v>
      </c>
      <c r="K1793" s="67">
        <f>'RFM-Pivot'!T1779</f>
        <v>3</v>
      </c>
      <c r="L1793" s="68">
        <f>'RFM-Pivot'!U1779</f>
        <v>3</v>
      </c>
      <c r="M1793" s="64" t="str">
        <f>'RFM-Pivot'!V1779</f>
        <v>At Risk Customers</v>
      </c>
    </row>
    <row r="1794" spans="10:13" x14ac:dyDescent="0.25">
      <c r="J1794" s="66" t="str">
        <f>'RFM-Pivot'!S1780</f>
        <v>C02844</v>
      </c>
      <c r="K1794" s="67">
        <f>'RFM-Pivot'!T1780</f>
        <v>2</v>
      </c>
      <c r="L1794" s="68">
        <f>'RFM-Pivot'!U1780</f>
        <v>2</v>
      </c>
      <c r="M1794" s="64" t="str">
        <f>'RFM-Pivot'!V1780</f>
        <v>Lost Customers</v>
      </c>
    </row>
    <row r="1795" spans="10:13" x14ac:dyDescent="0.25">
      <c r="J1795" s="66" t="str">
        <f>'RFM-Pivot'!S1781</f>
        <v>C02845</v>
      </c>
      <c r="K1795" s="67">
        <f>'RFM-Pivot'!T1781</f>
        <v>2.3333333333333335</v>
      </c>
      <c r="L1795" s="68">
        <f>'RFM-Pivot'!U1781</f>
        <v>2.3333333333333335</v>
      </c>
      <c r="M1795" s="64" t="str">
        <f>'RFM-Pivot'!V1781</f>
        <v>At Risk Customers</v>
      </c>
    </row>
    <row r="1796" spans="10:13" x14ac:dyDescent="0.25">
      <c r="J1796" s="66" t="str">
        <f>'RFM-Pivot'!S1782</f>
        <v>C02846</v>
      </c>
      <c r="K1796" s="67">
        <f>'RFM-Pivot'!T1782</f>
        <v>3.3333333333333335</v>
      </c>
      <c r="L1796" s="68">
        <f>'RFM-Pivot'!U1782</f>
        <v>3.3333333333333335</v>
      </c>
      <c r="M1796" s="64" t="str">
        <f>'RFM-Pivot'!V1782</f>
        <v>Loyal or Potential Loyalists</v>
      </c>
    </row>
    <row r="1797" spans="10:13" x14ac:dyDescent="0.25">
      <c r="J1797" s="66" t="str">
        <f>'RFM-Pivot'!S1783</f>
        <v>C02847</v>
      </c>
      <c r="K1797" s="67">
        <f>'RFM-Pivot'!T1783</f>
        <v>4.666666666666667</v>
      </c>
      <c r="L1797" s="68">
        <f>'RFM-Pivot'!U1783</f>
        <v>4.666666666666667</v>
      </c>
      <c r="M1797" s="64" t="str">
        <f>'RFM-Pivot'!V1783</f>
        <v>Champions</v>
      </c>
    </row>
    <row r="1798" spans="10:13" x14ac:dyDescent="0.25">
      <c r="J1798" s="66" t="str">
        <f>'RFM-Pivot'!S1784</f>
        <v>C02848</v>
      </c>
      <c r="K1798" s="67">
        <f>'RFM-Pivot'!T1784</f>
        <v>2.3333333333333335</v>
      </c>
      <c r="L1798" s="68">
        <f>'RFM-Pivot'!U1784</f>
        <v>2.3333333333333335</v>
      </c>
      <c r="M1798" s="64" t="str">
        <f>'RFM-Pivot'!V1784</f>
        <v>At Risk Customers</v>
      </c>
    </row>
    <row r="1799" spans="10:13" x14ac:dyDescent="0.25">
      <c r="J1799" s="66" t="str">
        <f>'RFM-Pivot'!S1785</f>
        <v>C02849</v>
      </c>
      <c r="K1799" s="67">
        <f>'RFM-Pivot'!T1785</f>
        <v>2.6666666666666665</v>
      </c>
      <c r="L1799" s="68">
        <f>'RFM-Pivot'!U1785</f>
        <v>2.6666666666666665</v>
      </c>
      <c r="M1799" s="64" t="str">
        <f>'RFM-Pivot'!V1785</f>
        <v>At Risk Customers</v>
      </c>
    </row>
    <row r="1800" spans="10:13" x14ac:dyDescent="0.25">
      <c r="J1800" s="66" t="str">
        <f>'RFM-Pivot'!S1786</f>
        <v>C02850</v>
      </c>
      <c r="K1800" s="67">
        <f>'RFM-Pivot'!T1786</f>
        <v>2.6666666666666665</v>
      </c>
      <c r="L1800" s="68">
        <f>'RFM-Pivot'!U1786</f>
        <v>2.6666666666666665</v>
      </c>
      <c r="M1800" s="64" t="str">
        <f>'RFM-Pivot'!V1786</f>
        <v>At Risk Customers</v>
      </c>
    </row>
    <row r="1801" spans="10:13" x14ac:dyDescent="0.25">
      <c r="J1801" s="66" t="str">
        <f>'RFM-Pivot'!S1787</f>
        <v>C02851</v>
      </c>
      <c r="K1801" s="67">
        <f>'RFM-Pivot'!T1787</f>
        <v>3.6666666666666665</v>
      </c>
      <c r="L1801" s="68">
        <f>'RFM-Pivot'!U1787</f>
        <v>3.6666666666666665</v>
      </c>
      <c r="M1801" s="64" t="str">
        <f>'RFM-Pivot'!V1787</f>
        <v>Loyal or Potential Loyalists</v>
      </c>
    </row>
    <row r="1802" spans="10:13" x14ac:dyDescent="0.25">
      <c r="J1802" s="66" t="str">
        <f>'RFM-Pivot'!S1788</f>
        <v>C02852</v>
      </c>
      <c r="K1802" s="67">
        <f>'RFM-Pivot'!T1788</f>
        <v>4.333333333333333</v>
      </c>
      <c r="L1802" s="68">
        <f>'RFM-Pivot'!U1788</f>
        <v>4.333333333333333</v>
      </c>
      <c r="M1802" s="64" t="str">
        <f>'RFM-Pivot'!V1788</f>
        <v>Champions</v>
      </c>
    </row>
    <row r="1803" spans="10:13" x14ac:dyDescent="0.25">
      <c r="J1803" s="66" t="str">
        <f>'RFM-Pivot'!S1789</f>
        <v>C02853</v>
      </c>
      <c r="K1803" s="67">
        <f>'RFM-Pivot'!T1789</f>
        <v>2</v>
      </c>
      <c r="L1803" s="68">
        <f>'RFM-Pivot'!U1789</f>
        <v>2</v>
      </c>
      <c r="M1803" s="64" t="str">
        <f>'RFM-Pivot'!V1789</f>
        <v>Lost Customers</v>
      </c>
    </row>
    <row r="1804" spans="10:13" x14ac:dyDescent="0.25">
      <c r="J1804" s="66" t="str">
        <f>'RFM-Pivot'!S1790</f>
        <v>C02854</v>
      </c>
      <c r="K1804" s="67">
        <f>'RFM-Pivot'!T1790</f>
        <v>3.3333333333333335</v>
      </c>
      <c r="L1804" s="68">
        <f>'RFM-Pivot'!U1790</f>
        <v>3.3333333333333335</v>
      </c>
      <c r="M1804" s="64" t="str">
        <f>'RFM-Pivot'!V1790</f>
        <v>Loyal or Potential Loyalists</v>
      </c>
    </row>
    <row r="1805" spans="10:13" x14ac:dyDescent="0.25">
      <c r="J1805" s="66" t="str">
        <f>'RFM-Pivot'!S1791</f>
        <v>C02855</v>
      </c>
      <c r="K1805" s="67">
        <f>'RFM-Pivot'!T1791</f>
        <v>2</v>
      </c>
      <c r="L1805" s="68">
        <f>'RFM-Pivot'!U1791</f>
        <v>2</v>
      </c>
      <c r="M1805" s="64" t="str">
        <f>'RFM-Pivot'!V1791</f>
        <v>Lost Customers</v>
      </c>
    </row>
    <row r="1806" spans="10:13" x14ac:dyDescent="0.25">
      <c r="J1806" s="66" t="str">
        <f>'RFM-Pivot'!S1792</f>
        <v>C02856</v>
      </c>
      <c r="K1806" s="67">
        <f>'RFM-Pivot'!T1792</f>
        <v>2.3333333333333335</v>
      </c>
      <c r="L1806" s="68">
        <f>'RFM-Pivot'!U1792</f>
        <v>2.3333333333333335</v>
      </c>
      <c r="M1806" s="64" t="str">
        <f>'RFM-Pivot'!V1792</f>
        <v>At Risk Customers</v>
      </c>
    </row>
    <row r="1807" spans="10:13" x14ac:dyDescent="0.25">
      <c r="J1807" s="66" t="str">
        <f>'RFM-Pivot'!S1793</f>
        <v>C02860</v>
      </c>
      <c r="K1807" s="67">
        <f>'RFM-Pivot'!T1793</f>
        <v>5</v>
      </c>
      <c r="L1807" s="68">
        <f>'RFM-Pivot'!U1793</f>
        <v>5</v>
      </c>
      <c r="M1807" s="64" t="str">
        <f>'RFM-Pivot'!V1793</f>
        <v>Champions</v>
      </c>
    </row>
    <row r="1808" spans="10:13" x14ac:dyDescent="0.25">
      <c r="J1808" s="66" t="str">
        <f>'RFM-Pivot'!S1794</f>
        <v>C02862</v>
      </c>
      <c r="K1808" s="67">
        <f>'RFM-Pivot'!T1794</f>
        <v>3.6666666666666665</v>
      </c>
      <c r="L1808" s="68">
        <f>'RFM-Pivot'!U1794</f>
        <v>3.6666666666666665</v>
      </c>
      <c r="M1808" s="64" t="str">
        <f>'RFM-Pivot'!V1794</f>
        <v>Loyal or Potential Loyalists</v>
      </c>
    </row>
    <row r="1809" spans="10:13" x14ac:dyDescent="0.25">
      <c r="J1809" s="66" t="str">
        <f>'RFM-Pivot'!S1795</f>
        <v>C02866</v>
      </c>
      <c r="K1809" s="67">
        <f>'RFM-Pivot'!T1795</f>
        <v>4.333333333333333</v>
      </c>
      <c r="L1809" s="68">
        <f>'RFM-Pivot'!U1795</f>
        <v>4.333333333333333</v>
      </c>
      <c r="M1809" s="64" t="str">
        <f>'RFM-Pivot'!V1795</f>
        <v>Champions</v>
      </c>
    </row>
    <row r="1810" spans="10:13" x14ac:dyDescent="0.25">
      <c r="J1810" s="66" t="str">
        <f>'RFM-Pivot'!S1796</f>
        <v>C02867</v>
      </c>
      <c r="K1810" s="67">
        <f>'RFM-Pivot'!T1796</f>
        <v>3</v>
      </c>
      <c r="L1810" s="68">
        <f>'RFM-Pivot'!U1796</f>
        <v>3</v>
      </c>
      <c r="M1810" s="64" t="str">
        <f>'RFM-Pivot'!V1796</f>
        <v>At Risk Customers</v>
      </c>
    </row>
    <row r="1811" spans="10:13" x14ac:dyDescent="0.25">
      <c r="J1811" s="66" t="str">
        <f>'RFM-Pivot'!S1797</f>
        <v>C02868</v>
      </c>
      <c r="K1811" s="67">
        <f>'RFM-Pivot'!T1797</f>
        <v>4</v>
      </c>
      <c r="L1811" s="68">
        <f>'RFM-Pivot'!U1797</f>
        <v>4</v>
      </c>
      <c r="M1811" s="64" t="str">
        <f>'RFM-Pivot'!V1797</f>
        <v>Loyal or Potential Loyalists</v>
      </c>
    </row>
    <row r="1812" spans="10:13" x14ac:dyDescent="0.25">
      <c r="J1812" s="66" t="str">
        <f>'RFM-Pivot'!S1798</f>
        <v>C02870</v>
      </c>
      <c r="K1812" s="67">
        <f>'RFM-Pivot'!T1798</f>
        <v>3</v>
      </c>
      <c r="L1812" s="68">
        <f>'RFM-Pivot'!U1798</f>
        <v>3</v>
      </c>
      <c r="M1812" s="64" t="str">
        <f>'RFM-Pivot'!V1798</f>
        <v>At Risk Customers</v>
      </c>
    </row>
    <row r="1813" spans="10:13" x14ac:dyDescent="0.25">
      <c r="J1813" s="66" t="str">
        <f>'RFM-Pivot'!S1799</f>
        <v>C02871</v>
      </c>
      <c r="K1813" s="67">
        <f>'RFM-Pivot'!T1799</f>
        <v>4</v>
      </c>
      <c r="L1813" s="68">
        <f>'RFM-Pivot'!U1799</f>
        <v>4</v>
      </c>
      <c r="M1813" s="64" t="str">
        <f>'RFM-Pivot'!V1799</f>
        <v>Loyal or Potential Loyalists</v>
      </c>
    </row>
    <row r="1814" spans="10:13" x14ac:dyDescent="0.25">
      <c r="J1814" s="66" t="str">
        <f>'RFM-Pivot'!S1800</f>
        <v>C02873</v>
      </c>
      <c r="K1814" s="67">
        <f>'RFM-Pivot'!T1800</f>
        <v>3</v>
      </c>
      <c r="L1814" s="68">
        <f>'RFM-Pivot'!U1800</f>
        <v>3</v>
      </c>
      <c r="M1814" s="64" t="str">
        <f>'RFM-Pivot'!V1800</f>
        <v>At Risk Customers</v>
      </c>
    </row>
    <row r="1815" spans="10:13" x14ac:dyDescent="0.25">
      <c r="J1815" s="66" t="str">
        <f>'RFM-Pivot'!S1801</f>
        <v>C02874</v>
      </c>
      <c r="K1815" s="67">
        <f>'RFM-Pivot'!T1801</f>
        <v>4.666666666666667</v>
      </c>
      <c r="L1815" s="68">
        <f>'RFM-Pivot'!U1801</f>
        <v>4.666666666666667</v>
      </c>
      <c r="M1815" s="64" t="str">
        <f>'RFM-Pivot'!V1801</f>
        <v>Champions</v>
      </c>
    </row>
    <row r="1816" spans="10:13" x14ac:dyDescent="0.25">
      <c r="J1816" s="66" t="str">
        <f>'RFM-Pivot'!S1802</f>
        <v>C02877</v>
      </c>
      <c r="K1816" s="67">
        <f>'RFM-Pivot'!T1802</f>
        <v>3</v>
      </c>
      <c r="L1816" s="68">
        <f>'RFM-Pivot'!U1802</f>
        <v>3</v>
      </c>
      <c r="M1816" s="64" t="str">
        <f>'RFM-Pivot'!V1802</f>
        <v>At Risk Customers</v>
      </c>
    </row>
    <row r="1817" spans="10:13" x14ac:dyDescent="0.25">
      <c r="J1817" s="66" t="str">
        <f>'RFM-Pivot'!S1803</f>
        <v>C02878</v>
      </c>
      <c r="K1817" s="67">
        <f>'RFM-Pivot'!T1803</f>
        <v>3.3333333333333335</v>
      </c>
      <c r="L1817" s="68">
        <f>'RFM-Pivot'!U1803</f>
        <v>3.3333333333333335</v>
      </c>
      <c r="M1817" s="64" t="str">
        <f>'RFM-Pivot'!V1803</f>
        <v>Loyal or Potential Loyalists</v>
      </c>
    </row>
    <row r="1818" spans="10:13" x14ac:dyDescent="0.25">
      <c r="J1818" s="66" t="str">
        <f>'RFM-Pivot'!S1804</f>
        <v>C02881</v>
      </c>
      <c r="K1818" s="67">
        <f>'RFM-Pivot'!T1804</f>
        <v>4.666666666666667</v>
      </c>
      <c r="L1818" s="68">
        <f>'RFM-Pivot'!U1804</f>
        <v>4.666666666666667</v>
      </c>
      <c r="M1818" s="64" t="str">
        <f>'RFM-Pivot'!V1804</f>
        <v>Champions</v>
      </c>
    </row>
    <row r="1819" spans="10:13" x14ac:dyDescent="0.25">
      <c r="J1819" s="66" t="str">
        <f>'RFM-Pivot'!S1805</f>
        <v>C02884</v>
      </c>
      <c r="K1819" s="67">
        <f>'RFM-Pivot'!T1805</f>
        <v>2</v>
      </c>
      <c r="L1819" s="68">
        <f>'RFM-Pivot'!U1805</f>
        <v>2</v>
      </c>
      <c r="M1819" s="64" t="str">
        <f>'RFM-Pivot'!V1805</f>
        <v>Lost Customers</v>
      </c>
    </row>
    <row r="1820" spans="10:13" x14ac:dyDescent="0.25">
      <c r="J1820" s="66" t="str">
        <f>'RFM-Pivot'!S1806</f>
        <v>C02885</v>
      </c>
      <c r="K1820" s="67">
        <f>'RFM-Pivot'!T1806</f>
        <v>2.6666666666666665</v>
      </c>
      <c r="L1820" s="68">
        <f>'RFM-Pivot'!U1806</f>
        <v>2.6666666666666665</v>
      </c>
      <c r="M1820" s="64" t="str">
        <f>'RFM-Pivot'!V1806</f>
        <v>At Risk Customers</v>
      </c>
    </row>
    <row r="1821" spans="10:13" x14ac:dyDescent="0.25">
      <c r="J1821" s="66" t="str">
        <f>'RFM-Pivot'!S1807</f>
        <v>C02886</v>
      </c>
      <c r="K1821" s="67">
        <f>'RFM-Pivot'!T1807</f>
        <v>3.6666666666666665</v>
      </c>
      <c r="L1821" s="68">
        <f>'RFM-Pivot'!U1807</f>
        <v>3.6666666666666665</v>
      </c>
      <c r="M1821" s="64" t="str">
        <f>'RFM-Pivot'!V1807</f>
        <v>Loyal or Potential Loyalists</v>
      </c>
    </row>
    <row r="1822" spans="10:13" x14ac:dyDescent="0.25">
      <c r="J1822" s="66" t="str">
        <f>'RFM-Pivot'!S1808</f>
        <v>C02887</v>
      </c>
      <c r="K1822" s="67">
        <f>'RFM-Pivot'!T1808</f>
        <v>4.333333333333333</v>
      </c>
      <c r="L1822" s="68">
        <f>'RFM-Pivot'!U1808</f>
        <v>4.333333333333333</v>
      </c>
      <c r="M1822" s="64" t="str">
        <f>'RFM-Pivot'!V1808</f>
        <v>Champions</v>
      </c>
    </row>
    <row r="1823" spans="10:13" x14ac:dyDescent="0.25">
      <c r="J1823" s="66" t="str">
        <f>'RFM-Pivot'!S1809</f>
        <v>C02889</v>
      </c>
      <c r="K1823" s="67">
        <f>'RFM-Pivot'!T1809</f>
        <v>3.6666666666666665</v>
      </c>
      <c r="L1823" s="68">
        <f>'RFM-Pivot'!U1809</f>
        <v>3.6666666666666665</v>
      </c>
      <c r="M1823" s="64" t="str">
        <f>'RFM-Pivot'!V1809</f>
        <v>Loyal or Potential Loyalists</v>
      </c>
    </row>
    <row r="1824" spans="10:13" x14ac:dyDescent="0.25">
      <c r="J1824" s="66" t="str">
        <f>'RFM-Pivot'!S1810</f>
        <v>C02890</v>
      </c>
      <c r="K1824" s="67">
        <f>'RFM-Pivot'!T1810</f>
        <v>3.3333333333333335</v>
      </c>
      <c r="L1824" s="68">
        <f>'RFM-Pivot'!U1810</f>
        <v>3.3333333333333335</v>
      </c>
      <c r="M1824" s="64" t="str">
        <f>'RFM-Pivot'!V1810</f>
        <v>Loyal or Potential Loyalists</v>
      </c>
    </row>
    <row r="1825" spans="10:13" x14ac:dyDescent="0.25">
      <c r="J1825" s="66" t="str">
        <f>'RFM-Pivot'!S1811</f>
        <v>C02891</v>
      </c>
      <c r="K1825" s="67">
        <f>'RFM-Pivot'!T1811</f>
        <v>3.3333333333333335</v>
      </c>
      <c r="L1825" s="68">
        <f>'RFM-Pivot'!U1811</f>
        <v>3.3333333333333335</v>
      </c>
      <c r="M1825" s="64" t="str">
        <f>'RFM-Pivot'!V1811</f>
        <v>Loyal or Potential Loyalists</v>
      </c>
    </row>
    <row r="1826" spans="10:13" x14ac:dyDescent="0.25">
      <c r="J1826" s="66" t="str">
        <f>'RFM-Pivot'!S1812</f>
        <v>C02893</v>
      </c>
      <c r="K1826" s="67">
        <f>'RFM-Pivot'!T1812</f>
        <v>3</v>
      </c>
      <c r="L1826" s="68">
        <f>'RFM-Pivot'!U1812</f>
        <v>3</v>
      </c>
      <c r="M1826" s="64" t="str">
        <f>'RFM-Pivot'!V1812</f>
        <v>At Risk Customers</v>
      </c>
    </row>
    <row r="1827" spans="10:13" x14ac:dyDescent="0.25">
      <c r="J1827" s="66" t="str">
        <f>'RFM-Pivot'!S1813</f>
        <v>C02894</v>
      </c>
      <c r="K1827" s="67">
        <f>'RFM-Pivot'!T1813</f>
        <v>4</v>
      </c>
      <c r="L1827" s="68">
        <f>'RFM-Pivot'!U1813</f>
        <v>4</v>
      </c>
      <c r="M1827" s="64" t="str">
        <f>'RFM-Pivot'!V1813</f>
        <v>Loyal or Potential Loyalists</v>
      </c>
    </row>
    <row r="1828" spans="10:13" x14ac:dyDescent="0.25">
      <c r="J1828" s="66" t="str">
        <f>'RFM-Pivot'!S1814</f>
        <v>C02896</v>
      </c>
      <c r="K1828" s="67">
        <f>'RFM-Pivot'!T1814</f>
        <v>3.3333333333333335</v>
      </c>
      <c r="L1828" s="68">
        <f>'RFM-Pivot'!U1814</f>
        <v>3.3333333333333335</v>
      </c>
      <c r="M1828" s="64" t="str">
        <f>'RFM-Pivot'!V1814</f>
        <v>Loyal or Potential Loyalists</v>
      </c>
    </row>
    <row r="1829" spans="10:13" x14ac:dyDescent="0.25">
      <c r="J1829" s="66" t="str">
        <f>'RFM-Pivot'!S1815</f>
        <v>C02897</v>
      </c>
      <c r="K1829" s="67">
        <f>'RFM-Pivot'!T1815</f>
        <v>3</v>
      </c>
      <c r="L1829" s="68">
        <f>'RFM-Pivot'!U1815</f>
        <v>3</v>
      </c>
      <c r="M1829" s="64" t="str">
        <f>'RFM-Pivot'!V1815</f>
        <v>At Risk Customers</v>
      </c>
    </row>
    <row r="1830" spans="10:13" x14ac:dyDescent="0.25">
      <c r="J1830" s="66" t="str">
        <f>'RFM-Pivot'!S1816</f>
        <v>C02898</v>
      </c>
      <c r="K1830" s="67">
        <f>'RFM-Pivot'!T1816</f>
        <v>3.3333333333333335</v>
      </c>
      <c r="L1830" s="68">
        <f>'RFM-Pivot'!U1816</f>
        <v>3.3333333333333335</v>
      </c>
      <c r="M1830" s="64" t="str">
        <f>'RFM-Pivot'!V1816</f>
        <v>Loyal or Potential Loyalists</v>
      </c>
    </row>
    <row r="1831" spans="10:13" x14ac:dyDescent="0.25">
      <c r="J1831" s="66" t="str">
        <f>'RFM-Pivot'!S1817</f>
        <v>C02900</v>
      </c>
      <c r="K1831" s="67">
        <f>'RFM-Pivot'!T1817</f>
        <v>4</v>
      </c>
      <c r="L1831" s="68">
        <f>'RFM-Pivot'!U1817</f>
        <v>4</v>
      </c>
      <c r="M1831" s="64" t="str">
        <f>'RFM-Pivot'!V1817</f>
        <v>Loyal or Potential Loyalists</v>
      </c>
    </row>
    <row r="1832" spans="10:13" x14ac:dyDescent="0.25">
      <c r="J1832" s="66" t="str">
        <f>'RFM-Pivot'!S1818</f>
        <v>C02903</v>
      </c>
      <c r="K1832" s="67">
        <f>'RFM-Pivot'!T1818</f>
        <v>4.666666666666667</v>
      </c>
      <c r="L1832" s="68">
        <f>'RFM-Pivot'!U1818</f>
        <v>4.666666666666667</v>
      </c>
      <c r="M1832" s="64" t="str">
        <f>'RFM-Pivot'!V1818</f>
        <v>Champions</v>
      </c>
    </row>
    <row r="1833" spans="10:13" x14ac:dyDescent="0.25">
      <c r="J1833" s="66" t="str">
        <f>'RFM-Pivot'!S1819</f>
        <v>C02904</v>
      </c>
      <c r="K1833" s="67">
        <f>'RFM-Pivot'!T1819</f>
        <v>3</v>
      </c>
      <c r="L1833" s="68">
        <f>'RFM-Pivot'!U1819</f>
        <v>3</v>
      </c>
      <c r="M1833" s="64" t="str">
        <f>'RFM-Pivot'!V1819</f>
        <v>At Risk Customers</v>
      </c>
    </row>
    <row r="1834" spans="10:13" x14ac:dyDescent="0.25">
      <c r="J1834" s="66" t="str">
        <f>'RFM-Pivot'!S1820</f>
        <v>C02905</v>
      </c>
      <c r="K1834" s="67">
        <f>'RFM-Pivot'!T1820</f>
        <v>2.3333333333333335</v>
      </c>
      <c r="L1834" s="68">
        <f>'RFM-Pivot'!U1820</f>
        <v>2.3333333333333335</v>
      </c>
      <c r="M1834" s="64" t="str">
        <f>'RFM-Pivot'!V1820</f>
        <v>At Risk Customers</v>
      </c>
    </row>
    <row r="1835" spans="10:13" x14ac:dyDescent="0.25">
      <c r="J1835" s="66" t="str">
        <f>'RFM-Pivot'!S1821</f>
        <v>C02911</v>
      </c>
      <c r="K1835" s="67">
        <f>'RFM-Pivot'!T1821</f>
        <v>2</v>
      </c>
      <c r="L1835" s="68">
        <f>'RFM-Pivot'!U1821</f>
        <v>2</v>
      </c>
      <c r="M1835" s="64" t="str">
        <f>'RFM-Pivot'!V1821</f>
        <v>Lost Customers</v>
      </c>
    </row>
    <row r="1836" spans="10:13" x14ac:dyDescent="0.25">
      <c r="J1836" s="66" t="str">
        <f>'RFM-Pivot'!S1822</f>
        <v>C02913</v>
      </c>
      <c r="K1836" s="67">
        <f>'RFM-Pivot'!T1822</f>
        <v>2</v>
      </c>
      <c r="L1836" s="68">
        <f>'RFM-Pivot'!U1822</f>
        <v>2</v>
      </c>
      <c r="M1836" s="64" t="str">
        <f>'RFM-Pivot'!V1822</f>
        <v>Lost Customers</v>
      </c>
    </row>
    <row r="1837" spans="10:13" x14ac:dyDescent="0.25">
      <c r="J1837" s="66" t="str">
        <f>'RFM-Pivot'!S1823</f>
        <v>C02914</v>
      </c>
      <c r="K1837" s="67">
        <f>'RFM-Pivot'!T1823</f>
        <v>2.3333333333333335</v>
      </c>
      <c r="L1837" s="68">
        <f>'RFM-Pivot'!U1823</f>
        <v>2.3333333333333335</v>
      </c>
      <c r="M1837" s="64" t="str">
        <f>'RFM-Pivot'!V1823</f>
        <v>At Risk Customers</v>
      </c>
    </row>
    <row r="1838" spans="10:13" x14ac:dyDescent="0.25">
      <c r="J1838" s="66" t="str">
        <f>'RFM-Pivot'!S1824</f>
        <v>C02916</v>
      </c>
      <c r="K1838" s="67">
        <f>'RFM-Pivot'!T1824</f>
        <v>2</v>
      </c>
      <c r="L1838" s="68">
        <f>'RFM-Pivot'!U1824</f>
        <v>2</v>
      </c>
      <c r="M1838" s="64" t="str">
        <f>'RFM-Pivot'!V1824</f>
        <v>Lost Customers</v>
      </c>
    </row>
    <row r="1839" spans="10:13" x14ac:dyDescent="0.25">
      <c r="J1839" s="66" t="str">
        <f>'RFM-Pivot'!S1825</f>
        <v>C02917</v>
      </c>
      <c r="K1839" s="67">
        <f>'RFM-Pivot'!T1825</f>
        <v>4</v>
      </c>
      <c r="L1839" s="68">
        <f>'RFM-Pivot'!U1825</f>
        <v>4</v>
      </c>
      <c r="M1839" s="64" t="str">
        <f>'RFM-Pivot'!V1825</f>
        <v>Loyal or Potential Loyalists</v>
      </c>
    </row>
    <row r="1840" spans="10:13" x14ac:dyDescent="0.25">
      <c r="J1840" s="66" t="str">
        <f>'RFM-Pivot'!S1826</f>
        <v>C02918</v>
      </c>
      <c r="K1840" s="67">
        <f>'RFM-Pivot'!T1826</f>
        <v>2</v>
      </c>
      <c r="L1840" s="68">
        <f>'RFM-Pivot'!U1826</f>
        <v>2</v>
      </c>
      <c r="M1840" s="64" t="str">
        <f>'RFM-Pivot'!V1826</f>
        <v>Lost Customers</v>
      </c>
    </row>
    <row r="1841" spans="10:13" x14ac:dyDescent="0.25">
      <c r="J1841" s="66" t="str">
        <f>'RFM-Pivot'!S1827</f>
        <v>C02920</v>
      </c>
      <c r="K1841" s="67">
        <f>'RFM-Pivot'!T1827</f>
        <v>3</v>
      </c>
      <c r="L1841" s="68">
        <f>'RFM-Pivot'!U1827</f>
        <v>3</v>
      </c>
      <c r="M1841" s="64" t="str">
        <f>'RFM-Pivot'!V1827</f>
        <v>At Risk Customers</v>
      </c>
    </row>
    <row r="1842" spans="10:13" x14ac:dyDescent="0.25">
      <c r="J1842" s="66" t="str">
        <f>'RFM-Pivot'!S1828</f>
        <v>C02922</v>
      </c>
      <c r="K1842" s="67">
        <f>'RFM-Pivot'!T1828</f>
        <v>3</v>
      </c>
      <c r="L1842" s="68">
        <f>'RFM-Pivot'!U1828</f>
        <v>3</v>
      </c>
      <c r="M1842" s="64" t="str">
        <f>'RFM-Pivot'!V1828</f>
        <v>At Risk Customers</v>
      </c>
    </row>
    <row r="1843" spans="10:13" x14ac:dyDescent="0.25">
      <c r="J1843" s="66" t="str">
        <f>'RFM-Pivot'!S1829</f>
        <v>C02923</v>
      </c>
      <c r="K1843" s="67">
        <f>'RFM-Pivot'!T1829</f>
        <v>2.3333333333333335</v>
      </c>
      <c r="L1843" s="68">
        <f>'RFM-Pivot'!U1829</f>
        <v>2.3333333333333335</v>
      </c>
      <c r="M1843" s="64" t="str">
        <f>'RFM-Pivot'!V1829</f>
        <v>At Risk Customers</v>
      </c>
    </row>
    <row r="1844" spans="10:13" x14ac:dyDescent="0.25">
      <c r="J1844" s="66" t="str">
        <f>'RFM-Pivot'!S1830</f>
        <v>C02924</v>
      </c>
      <c r="K1844" s="67">
        <f>'RFM-Pivot'!T1830</f>
        <v>3.6666666666666665</v>
      </c>
      <c r="L1844" s="68">
        <f>'RFM-Pivot'!U1830</f>
        <v>3.6666666666666665</v>
      </c>
      <c r="M1844" s="64" t="str">
        <f>'RFM-Pivot'!V1830</f>
        <v>Loyal or Potential Loyalists</v>
      </c>
    </row>
    <row r="1845" spans="10:13" x14ac:dyDescent="0.25">
      <c r="J1845" s="66" t="str">
        <f>'RFM-Pivot'!S1831</f>
        <v>C02925</v>
      </c>
      <c r="K1845" s="67">
        <f>'RFM-Pivot'!T1831</f>
        <v>4.666666666666667</v>
      </c>
      <c r="L1845" s="68">
        <f>'RFM-Pivot'!U1831</f>
        <v>4.666666666666667</v>
      </c>
      <c r="M1845" s="64" t="str">
        <f>'RFM-Pivot'!V1831</f>
        <v>Champions</v>
      </c>
    </row>
    <row r="1846" spans="10:13" x14ac:dyDescent="0.25">
      <c r="J1846" s="66" t="str">
        <f>'RFM-Pivot'!S1832</f>
        <v>C02926</v>
      </c>
      <c r="K1846" s="67">
        <f>'RFM-Pivot'!T1832</f>
        <v>2.6666666666666665</v>
      </c>
      <c r="L1846" s="68">
        <f>'RFM-Pivot'!U1832</f>
        <v>2.6666666666666665</v>
      </c>
      <c r="M1846" s="64" t="str">
        <f>'RFM-Pivot'!V1832</f>
        <v>At Risk Customers</v>
      </c>
    </row>
    <row r="1847" spans="10:13" x14ac:dyDescent="0.25">
      <c r="J1847" s="66" t="str">
        <f>'RFM-Pivot'!S1833</f>
        <v>C02927</v>
      </c>
      <c r="K1847" s="67">
        <f>'RFM-Pivot'!T1833</f>
        <v>3.6666666666666665</v>
      </c>
      <c r="L1847" s="68">
        <f>'RFM-Pivot'!U1833</f>
        <v>3.6666666666666665</v>
      </c>
      <c r="M1847" s="64" t="str">
        <f>'RFM-Pivot'!V1833</f>
        <v>Loyal or Potential Loyalists</v>
      </c>
    </row>
    <row r="1848" spans="10:13" x14ac:dyDescent="0.25">
      <c r="J1848" s="66" t="str">
        <f>'RFM-Pivot'!S1834</f>
        <v>C02928</v>
      </c>
      <c r="K1848" s="67">
        <f>'RFM-Pivot'!T1834</f>
        <v>5</v>
      </c>
      <c r="L1848" s="68">
        <f>'RFM-Pivot'!U1834</f>
        <v>5</v>
      </c>
      <c r="M1848" s="64" t="str">
        <f>'RFM-Pivot'!V1834</f>
        <v>Champions</v>
      </c>
    </row>
    <row r="1849" spans="10:13" x14ac:dyDescent="0.25">
      <c r="J1849" s="66" t="str">
        <f>'RFM-Pivot'!S1835</f>
        <v>C02929</v>
      </c>
      <c r="K1849" s="67">
        <f>'RFM-Pivot'!T1835</f>
        <v>2.6666666666666665</v>
      </c>
      <c r="L1849" s="68">
        <f>'RFM-Pivot'!U1835</f>
        <v>2.6666666666666665</v>
      </c>
      <c r="M1849" s="64" t="str">
        <f>'RFM-Pivot'!V1835</f>
        <v>At Risk Customers</v>
      </c>
    </row>
    <row r="1850" spans="10:13" x14ac:dyDescent="0.25">
      <c r="J1850" s="66" t="str">
        <f>'RFM-Pivot'!S1836</f>
        <v>C02930</v>
      </c>
      <c r="K1850" s="67">
        <f>'RFM-Pivot'!T1836</f>
        <v>4.333333333333333</v>
      </c>
      <c r="L1850" s="68">
        <f>'RFM-Pivot'!U1836</f>
        <v>4.333333333333333</v>
      </c>
      <c r="M1850" s="64" t="str">
        <f>'RFM-Pivot'!V1836</f>
        <v>Champions</v>
      </c>
    </row>
    <row r="1851" spans="10:13" x14ac:dyDescent="0.25">
      <c r="J1851" s="66" t="str">
        <f>'RFM-Pivot'!S1837</f>
        <v>C02931</v>
      </c>
      <c r="K1851" s="67">
        <f>'RFM-Pivot'!T1837</f>
        <v>4.666666666666667</v>
      </c>
      <c r="L1851" s="68">
        <f>'RFM-Pivot'!U1837</f>
        <v>4.666666666666667</v>
      </c>
      <c r="M1851" s="64" t="str">
        <f>'RFM-Pivot'!V1837</f>
        <v>Champions</v>
      </c>
    </row>
    <row r="1852" spans="10:13" x14ac:dyDescent="0.25">
      <c r="J1852" s="66" t="str">
        <f>'RFM-Pivot'!S1838</f>
        <v>C02932</v>
      </c>
      <c r="K1852" s="67">
        <f>'RFM-Pivot'!T1838</f>
        <v>2.3333333333333335</v>
      </c>
      <c r="L1852" s="68">
        <f>'RFM-Pivot'!U1838</f>
        <v>2.3333333333333335</v>
      </c>
      <c r="M1852" s="64" t="str">
        <f>'RFM-Pivot'!V1838</f>
        <v>At Risk Customers</v>
      </c>
    </row>
    <row r="1853" spans="10:13" x14ac:dyDescent="0.25">
      <c r="J1853" s="66" t="str">
        <f>'RFM-Pivot'!S1839</f>
        <v>C02934</v>
      </c>
      <c r="K1853" s="67">
        <f>'RFM-Pivot'!T1839</f>
        <v>3</v>
      </c>
      <c r="L1853" s="68">
        <f>'RFM-Pivot'!U1839</f>
        <v>3</v>
      </c>
      <c r="M1853" s="64" t="str">
        <f>'RFM-Pivot'!V1839</f>
        <v>At Risk Customers</v>
      </c>
    </row>
    <row r="1854" spans="10:13" x14ac:dyDescent="0.25">
      <c r="J1854" s="66" t="str">
        <f>'RFM-Pivot'!S1840</f>
        <v>C02936</v>
      </c>
      <c r="K1854" s="67">
        <f>'RFM-Pivot'!T1840</f>
        <v>3.6666666666666665</v>
      </c>
      <c r="L1854" s="68">
        <f>'RFM-Pivot'!U1840</f>
        <v>3.6666666666666665</v>
      </c>
      <c r="M1854" s="64" t="str">
        <f>'RFM-Pivot'!V1840</f>
        <v>Loyal or Potential Loyalists</v>
      </c>
    </row>
    <row r="1855" spans="10:13" x14ac:dyDescent="0.25">
      <c r="J1855" s="66" t="str">
        <f>'RFM-Pivot'!S1841</f>
        <v>C02937</v>
      </c>
      <c r="K1855" s="67">
        <f>'RFM-Pivot'!T1841</f>
        <v>3.6666666666666665</v>
      </c>
      <c r="L1855" s="68">
        <f>'RFM-Pivot'!U1841</f>
        <v>3.6666666666666665</v>
      </c>
      <c r="M1855" s="64" t="str">
        <f>'RFM-Pivot'!V1841</f>
        <v>Loyal or Potential Loyalists</v>
      </c>
    </row>
    <row r="1856" spans="10:13" x14ac:dyDescent="0.25">
      <c r="J1856" s="66" t="str">
        <f>'RFM-Pivot'!S1842</f>
        <v>C02939</v>
      </c>
      <c r="K1856" s="67">
        <f>'RFM-Pivot'!T1842</f>
        <v>4.333333333333333</v>
      </c>
      <c r="L1856" s="68">
        <f>'RFM-Pivot'!U1842</f>
        <v>4.333333333333333</v>
      </c>
      <c r="M1856" s="64" t="str">
        <f>'RFM-Pivot'!V1842</f>
        <v>Champions</v>
      </c>
    </row>
    <row r="1857" spans="10:13" x14ac:dyDescent="0.25">
      <c r="J1857" s="66" t="str">
        <f>'RFM-Pivot'!S1843</f>
        <v>C02940</v>
      </c>
      <c r="K1857" s="67">
        <f>'RFM-Pivot'!T1843</f>
        <v>3</v>
      </c>
      <c r="L1857" s="68">
        <f>'RFM-Pivot'!U1843</f>
        <v>3</v>
      </c>
      <c r="M1857" s="64" t="str">
        <f>'RFM-Pivot'!V1843</f>
        <v>At Risk Customers</v>
      </c>
    </row>
    <row r="1858" spans="10:13" x14ac:dyDescent="0.25">
      <c r="J1858" s="66" t="str">
        <f>'RFM-Pivot'!S1844</f>
        <v>C02942</v>
      </c>
      <c r="K1858" s="67">
        <f>'RFM-Pivot'!T1844</f>
        <v>2</v>
      </c>
      <c r="L1858" s="68">
        <f>'RFM-Pivot'!U1844</f>
        <v>2</v>
      </c>
      <c r="M1858" s="64" t="str">
        <f>'RFM-Pivot'!V1844</f>
        <v>Lost Customers</v>
      </c>
    </row>
    <row r="1859" spans="10:13" x14ac:dyDescent="0.25">
      <c r="J1859" s="66" t="str">
        <f>'RFM-Pivot'!S1845</f>
        <v>C02944</v>
      </c>
      <c r="K1859" s="67">
        <f>'RFM-Pivot'!T1845</f>
        <v>2</v>
      </c>
      <c r="L1859" s="68">
        <f>'RFM-Pivot'!U1845</f>
        <v>2</v>
      </c>
      <c r="M1859" s="64" t="str">
        <f>'RFM-Pivot'!V1845</f>
        <v>Lost Customers</v>
      </c>
    </row>
    <row r="1860" spans="10:13" x14ac:dyDescent="0.25">
      <c r="J1860" s="66" t="str">
        <f>'RFM-Pivot'!S1846</f>
        <v>C02945</v>
      </c>
      <c r="K1860" s="67">
        <f>'RFM-Pivot'!T1846</f>
        <v>2</v>
      </c>
      <c r="L1860" s="68">
        <f>'RFM-Pivot'!U1846</f>
        <v>2</v>
      </c>
      <c r="M1860" s="64" t="str">
        <f>'RFM-Pivot'!V1846</f>
        <v>Lost Customers</v>
      </c>
    </row>
    <row r="1861" spans="10:13" x14ac:dyDescent="0.25">
      <c r="J1861" s="66" t="str">
        <f>'RFM-Pivot'!S1847</f>
        <v>C02946</v>
      </c>
      <c r="K1861" s="67">
        <f>'RFM-Pivot'!T1847</f>
        <v>3.3333333333333335</v>
      </c>
      <c r="L1861" s="68">
        <f>'RFM-Pivot'!U1847</f>
        <v>3.3333333333333335</v>
      </c>
      <c r="M1861" s="64" t="str">
        <f>'RFM-Pivot'!V1847</f>
        <v>Loyal or Potential Loyalists</v>
      </c>
    </row>
    <row r="1862" spans="10:13" x14ac:dyDescent="0.25">
      <c r="J1862" s="66" t="str">
        <f>'RFM-Pivot'!S1848</f>
        <v>C02947</v>
      </c>
      <c r="K1862" s="67">
        <f>'RFM-Pivot'!T1848</f>
        <v>2.6666666666666665</v>
      </c>
      <c r="L1862" s="68">
        <f>'RFM-Pivot'!U1848</f>
        <v>2.6666666666666665</v>
      </c>
      <c r="M1862" s="64" t="str">
        <f>'RFM-Pivot'!V1848</f>
        <v>At Risk Customers</v>
      </c>
    </row>
    <row r="1863" spans="10:13" x14ac:dyDescent="0.25">
      <c r="J1863" s="66" t="str">
        <f>'RFM-Pivot'!S1849</f>
        <v>C02948</v>
      </c>
      <c r="K1863" s="67">
        <f>'RFM-Pivot'!T1849</f>
        <v>3.6666666666666665</v>
      </c>
      <c r="L1863" s="68">
        <f>'RFM-Pivot'!U1849</f>
        <v>3.6666666666666665</v>
      </c>
      <c r="M1863" s="64" t="str">
        <f>'RFM-Pivot'!V1849</f>
        <v>Loyal or Potential Loyalists</v>
      </c>
    </row>
    <row r="1864" spans="10:13" x14ac:dyDescent="0.25">
      <c r="J1864" s="66" t="str">
        <f>'RFM-Pivot'!S1850</f>
        <v>C02949</v>
      </c>
      <c r="K1864" s="67">
        <f>'RFM-Pivot'!T1850</f>
        <v>2.6666666666666665</v>
      </c>
      <c r="L1864" s="68">
        <f>'RFM-Pivot'!U1850</f>
        <v>2.6666666666666665</v>
      </c>
      <c r="M1864" s="64" t="str">
        <f>'RFM-Pivot'!V1850</f>
        <v>At Risk Customers</v>
      </c>
    </row>
    <row r="1865" spans="10:13" x14ac:dyDescent="0.25">
      <c r="J1865" s="66" t="str">
        <f>'RFM-Pivot'!S1851</f>
        <v>C02953</v>
      </c>
      <c r="K1865" s="67">
        <f>'RFM-Pivot'!T1851</f>
        <v>3.3333333333333335</v>
      </c>
      <c r="L1865" s="68">
        <f>'RFM-Pivot'!U1851</f>
        <v>3.3333333333333335</v>
      </c>
      <c r="M1865" s="64" t="str">
        <f>'RFM-Pivot'!V1851</f>
        <v>Loyal or Potential Loyalists</v>
      </c>
    </row>
    <row r="1866" spans="10:13" x14ac:dyDescent="0.25">
      <c r="J1866" s="66" t="str">
        <f>'RFM-Pivot'!S1852</f>
        <v>C02955</v>
      </c>
      <c r="K1866" s="67">
        <f>'RFM-Pivot'!T1852</f>
        <v>5</v>
      </c>
      <c r="L1866" s="68">
        <f>'RFM-Pivot'!U1852</f>
        <v>5</v>
      </c>
      <c r="M1866" s="64" t="str">
        <f>'RFM-Pivot'!V1852</f>
        <v>Champions</v>
      </c>
    </row>
    <row r="1867" spans="10:13" x14ac:dyDescent="0.25">
      <c r="J1867" s="66" t="str">
        <f>'RFM-Pivot'!S1853</f>
        <v>C02956</v>
      </c>
      <c r="K1867" s="67">
        <f>'RFM-Pivot'!T1853</f>
        <v>4</v>
      </c>
      <c r="L1867" s="68">
        <f>'RFM-Pivot'!U1853</f>
        <v>4</v>
      </c>
      <c r="M1867" s="64" t="str">
        <f>'RFM-Pivot'!V1853</f>
        <v>Loyal or Potential Loyalists</v>
      </c>
    </row>
    <row r="1868" spans="10:13" x14ac:dyDescent="0.25">
      <c r="J1868" s="66" t="str">
        <f>'RFM-Pivot'!S1854</f>
        <v>C02957</v>
      </c>
      <c r="K1868" s="67">
        <f>'RFM-Pivot'!T1854</f>
        <v>5</v>
      </c>
      <c r="L1868" s="68">
        <f>'RFM-Pivot'!U1854</f>
        <v>5</v>
      </c>
      <c r="M1868" s="64" t="str">
        <f>'RFM-Pivot'!V1854</f>
        <v>Champions</v>
      </c>
    </row>
    <row r="1869" spans="10:13" x14ac:dyDescent="0.25">
      <c r="J1869" s="66" t="str">
        <f>'RFM-Pivot'!S1855</f>
        <v>C02958</v>
      </c>
      <c r="K1869" s="67">
        <f>'RFM-Pivot'!T1855</f>
        <v>2.3333333333333335</v>
      </c>
      <c r="L1869" s="68">
        <f>'RFM-Pivot'!U1855</f>
        <v>2.3333333333333335</v>
      </c>
      <c r="M1869" s="64" t="str">
        <f>'RFM-Pivot'!V1855</f>
        <v>At Risk Customers</v>
      </c>
    </row>
    <row r="1870" spans="10:13" x14ac:dyDescent="0.25">
      <c r="J1870" s="66" t="str">
        <f>'RFM-Pivot'!S1856</f>
        <v>C02961</v>
      </c>
      <c r="K1870" s="67">
        <f>'RFM-Pivot'!T1856</f>
        <v>3.3333333333333335</v>
      </c>
      <c r="L1870" s="68">
        <f>'RFM-Pivot'!U1856</f>
        <v>3.3333333333333335</v>
      </c>
      <c r="M1870" s="64" t="str">
        <f>'RFM-Pivot'!V1856</f>
        <v>Loyal or Potential Loyalists</v>
      </c>
    </row>
    <row r="1871" spans="10:13" x14ac:dyDescent="0.25">
      <c r="J1871" s="66" t="str">
        <f>'RFM-Pivot'!S1857</f>
        <v>C02962</v>
      </c>
      <c r="K1871" s="67">
        <f>'RFM-Pivot'!T1857</f>
        <v>3</v>
      </c>
      <c r="L1871" s="68">
        <f>'RFM-Pivot'!U1857</f>
        <v>3</v>
      </c>
      <c r="M1871" s="64" t="str">
        <f>'RFM-Pivot'!V1857</f>
        <v>At Risk Customers</v>
      </c>
    </row>
    <row r="1872" spans="10:13" x14ac:dyDescent="0.25">
      <c r="J1872" s="66" t="str">
        <f>'RFM-Pivot'!S1858</f>
        <v>C02965</v>
      </c>
      <c r="K1872" s="67">
        <f>'RFM-Pivot'!T1858</f>
        <v>5</v>
      </c>
      <c r="L1872" s="68">
        <f>'RFM-Pivot'!U1858</f>
        <v>5</v>
      </c>
      <c r="M1872" s="64" t="str">
        <f>'RFM-Pivot'!V1858</f>
        <v>Champions</v>
      </c>
    </row>
    <row r="1873" spans="10:13" x14ac:dyDescent="0.25">
      <c r="J1873" s="66" t="str">
        <f>'RFM-Pivot'!S1859</f>
        <v>C02966</v>
      </c>
      <c r="K1873" s="67">
        <f>'RFM-Pivot'!T1859</f>
        <v>4</v>
      </c>
      <c r="L1873" s="68">
        <f>'RFM-Pivot'!U1859</f>
        <v>4</v>
      </c>
      <c r="M1873" s="64" t="str">
        <f>'RFM-Pivot'!V1859</f>
        <v>Loyal or Potential Loyalists</v>
      </c>
    </row>
    <row r="1874" spans="10:13" x14ac:dyDescent="0.25">
      <c r="J1874" s="66" t="str">
        <f>'RFM-Pivot'!S1860</f>
        <v>C02967</v>
      </c>
      <c r="K1874" s="67">
        <f>'RFM-Pivot'!T1860</f>
        <v>3.3333333333333335</v>
      </c>
      <c r="L1874" s="68">
        <f>'RFM-Pivot'!U1860</f>
        <v>3.3333333333333335</v>
      </c>
      <c r="M1874" s="64" t="str">
        <f>'RFM-Pivot'!V1860</f>
        <v>Loyal or Potential Loyalists</v>
      </c>
    </row>
    <row r="1875" spans="10:13" x14ac:dyDescent="0.25">
      <c r="J1875" s="66" t="str">
        <f>'RFM-Pivot'!S1861</f>
        <v>C02968</v>
      </c>
      <c r="K1875" s="67">
        <f>'RFM-Pivot'!T1861</f>
        <v>2.3333333333333335</v>
      </c>
      <c r="L1875" s="68">
        <f>'RFM-Pivot'!U1861</f>
        <v>2.3333333333333335</v>
      </c>
      <c r="M1875" s="64" t="str">
        <f>'RFM-Pivot'!V1861</f>
        <v>At Risk Customers</v>
      </c>
    </row>
    <row r="1876" spans="10:13" x14ac:dyDescent="0.25">
      <c r="J1876" s="66" t="str">
        <f>'RFM-Pivot'!S1862</f>
        <v>C02969</v>
      </c>
      <c r="K1876" s="67">
        <f>'RFM-Pivot'!T1862</f>
        <v>4.333333333333333</v>
      </c>
      <c r="L1876" s="68">
        <f>'RFM-Pivot'!U1862</f>
        <v>4.333333333333333</v>
      </c>
      <c r="M1876" s="64" t="str">
        <f>'RFM-Pivot'!V1862</f>
        <v>Champions</v>
      </c>
    </row>
    <row r="1877" spans="10:13" x14ac:dyDescent="0.25">
      <c r="J1877" s="66" t="str">
        <f>'RFM-Pivot'!S1863</f>
        <v>C02971</v>
      </c>
      <c r="K1877" s="67">
        <f>'RFM-Pivot'!T1863</f>
        <v>4.333333333333333</v>
      </c>
      <c r="L1877" s="68">
        <f>'RFM-Pivot'!U1863</f>
        <v>4.333333333333333</v>
      </c>
      <c r="M1877" s="64" t="str">
        <f>'RFM-Pivot'!V1863</f>
        <v>Champions</v>
      </c>
    </row>
    <row r="1878" spans="10:13" x14ac:dyDescent="0.25">
      <c r="J1878" s="66" t="str">
        <f>'RFM-Pivot'!S1864</f>
        <v>C02973</v>
      </c>
      <c r="K1878" s="67">
        <f>'RFM-Pivot'!T1864</f>
        <v>2.6666666666666665</v>
      </c>
      <c r="L1878" s="68">
        <f>'RFM-Pivot'!U1864</f>
        <v>2.6666666666666665</v>
      </c>
      <c r="M1878" s="64" t="str">
        <f>'RFM-Pivot'!V1864</f>
        <v>At Risk Customers</v>
      </c>
    </row>
    <row r="1879" spans="10:13" x14ac:dyDescent="0.25">
      <c r="J1879" s="66" t="str">
        <f>'RFM-Pivot'!S1865</f>
        <v>C02974</v>
      </c>
      <c r="K1879" s="67">
        <f>'RFM-Pivot'!T1865</f>
        <v>2.6666666666666665</v>
      </c>
      <c r="L1879" s="68">
        <f>'RFM-Pivot'!U1865</f>
        <v>2.6666666666666665</v>
      </c>
      <c r="M1879" s="64" t="str">
        <f>'RFM-Pivot'!V1865</f>
        <v>At Risk Customers</v>
      </c>
    </row>
    <row r="1880" spans="10:13" x14ac:dyDescent="0.25">
      <c r="J1880" s="66" t="str">
        <f>'RFM-Pivot'!S1866</f>
        <v>C02975</v>
      </c>
      <c r="K1880" s="67">
        <f>'RFM-Pivot'!T1866</f>
        <v>2.6666666666666665</v>
      </c>
      <c r="L1880" s="68">
        <f>'RFM-Pivot'!U1866</f>
        <v>2.6666666666666665</v>
      </c>
      <c r="M1880" s="64" t="str">
        <f>'RFM-Pivot'!V1866</f>
        <v>At Risk Customers</v>
      </c>
    </row>
    <row r="1881" spans="10:13" x14ac:dyDescent="0.25">
      <c r="J1881" s="66" t="str">
        <f>'RFM-Pivot'!S1867</f>
        <v>C02976</v>
      </c>
      <c r="K1881" s="67">
        <f>'RFM-Pivot'!T1867</f>
        <v>4.666666666666667</v>
      </c>
      <c r="L1881" s="68">
        <f>'RFM-Pivot'!U1867</f>
        <v>4.666666666666667</v>
      </c>
      <c r="M1881" s="64" t="str">
        <f>'RFM-Pivot'!V1867</f>
        <v>Champions</v>
      </c>
    </row>
    <row r="1882" spans="10:13" x14ac:dyDescent="0.25">
      <c r="J1882" s="66" t="str">
        <f>'RFM-Pivot'!S1868</f>
        <v>C02978</v>
      </c>
      <c r="K1882" s="67">
        <f>'RFM-Pivot'!T1868</f>
        <v>2.3333333333333335</v>
      </c>
      <c r="L1882" s="68">
        <f>'RFM-Pivot'!U1868</f>
        <v>2.3333333333333335</v>
      </c>
      <c r="M1882" s="64" t="str">
        <f>'RFM-Pivot'!V1868</f>
        <v>At Risk Customers</v>
      </c>
    </row>
    <row r="1883" spans="10:13" x14ac:dyDescent="0.25">
      <c r="J1883" s="66" t="str">
        <f>'RFM-Pivot'!S1869</f>
        <v>C02980</v>
      </c>
      <c r="K1883" s="67">
        <f>'RFM-Pivot'!T1869</f>
        <v>2.6666666666666665</v>
      </c>
      <c r="L1883" s="68">
        <f>'RFM-Pivot'!U1869</f>
        <v>2.6666666666666665</v>
      </c>
      <c r="M1883" s="64" t="str">
        <f>'RFM-Pivot'!V1869</f>
        <v>At Risk Customers</v>
      </c>
    </row>
    <row r="1884" spans="10:13" x14ac:dyDescent="0.25">
      <c r="J1884" s="66" t="str">
        <f>'RFM-Pivot'!S1870</f>
        <v>C02981</v>
      </c>
      <c r="K1884" s="67">
        <f>'RFM-Pivot'!T1870</f>
        <v>2.6666666666666665</v>
      </c>
      <c r="L1884" s="68">
        <f>'RFM-Pivot'!U1870</f>
        <v>2.6666666666666665</v>
      </c>
      <c r="M1884" s="64" t="str">
        <f>'RFM-Pivot'!V1870</f>
        <v>At Risk Customers</v>
      </c>
    </row>
    <row r="1885" spans="10:13" x14ac:dyDescent="0.25">
      <c r="J1885" s="66" t="str">
        <f>'RFM-Pivot'!S1871</f>
        <v>C02982</v>
      </c>
      <c r="K1885" s="67">
        <f>'RFM-Pivot'!T1871</f>
        <v>2.3333333333333335</v>
      </c>
      <c r="L1885" s="68">
        <f>'RFM-Pivot'!U1871</f>
        <v>2.3333333333333335</v>
      </c>
      <c r="M1885" s="64" t="str">
        <f>'RFM-Pivot'!V1871</f>
        <v>At Risk Customers</v>
      </c>
    </row>
    <row r="1886" spans="10:13" x14ac:dyDescent="0.25">
      <c r="J1886" s="66" t="str">
        <f>'RFM-Pivot'!S1872</f>
        <v>C02983</v>
      </c>
      <c r="K1886" s="67">
        <f>'RFM-Pivot'!T1872</f>
        <v>1.6666666666666667</v>
      </c>
      <c r="L1886" s="68">
        <f>'RFM-Pivot'!U1872</f>
        <v>1.6666666666666667</v>
      </c>
      <c r="M1886" s="64" t="str">
        <f>'RFM-Pivot'!V1872</f>
        <v>Lost Customers</v>
      </c>
    </row>
    <row r="1887" spans="10:13" x14ac:dyDescent="0.25">
      <c r="J1887" s="66" t="str">
        <f>'RFM-Pivot'!S1873</f>
        <v>C02984</v>
      </c>
      <c r="K1887" s="67">
        <f>'RFM-Pivot'!T1873</f>
        <v>4</v>
      </c>
      <c r="L1887" s="68">
        <f>'RFM-Pivot'!U1873</f>
        <v>4</v>
      </c>
      <c r="M1887" s="64" t="str">
        <f>'RFM-Pivot'!V1873</f>
        <v>Loyal or Potential Loyalists</v>
      </c>
    </row>
    <row r="1888" spans="10:13" x14ac:dyDescent="0.25">
      <c r="J1888" s="66" t="str">
        <f>'RFM-Pivot'!S1874</f>
        <v>C02985</v>
      </c>
      <c r="K1888" s="67">
        <f>'RFM-Pivot'!T1874</f>
        <v>2.6666666666666665</v>
      </c>
      <c r="L1888" s="68">
        <f>'RFM-Pivot'!U1874</f>
        <v>2.6666666666666665</v>
      </c>
      <c r="M1888" s="64" t="str">
        <f>'RFM-Pivot'!V1874</f>
        <v>At Risk Customers</v>
      </c>
    </row>
    <row r="1889" spans="10:13" x14ac:dyDescent="0.25">
      <c r="J1889" s="66" t="str">
        <f>'RFM-Pivot'!S1875</f>
        <v>C02986</v>
      </c>
      <c r="K1889" s="67">
        <f>'RFM-Pivot'!T1875</f>
        <v>3</v>
      </c>
      <c r="L1889" s="68">
        <f>'RFM-Pivot'!U1875</f>
        <v>3</v>
      </c>
      <c r="M1889" s="64" t="str">
        <f>'RFM-Pivot'!V1875</f>
        <v>At Risk Customers</v>
      </c>
    </row>
    <row r="1890" spans="10:13" x14ac:dyDescent="0.25">
      <c r="J1890" s="66" t="str">
        <f>'RFM-Pivot'!S1876</f>
        <v>C02987</v>
      </c>
      <c r="K1890" s="67">
        <f>'RFM-Pivot'!T1876</f>
        <v>4.333333333333333</v>
      </c>
      <c r="L1890" s="68">
        <f>'RFM-Pivot'!U1876</f>
        <v>4.333333333333333</v>
      </c>
      <c r="M1890" s="64" t="str">
        <f>'RFM-Pivot'!V1876</f>
        <v>Champions</v>
      </c>
    </row>
    <row r="1891" spans="10:13" x14ac:dyDescent="0.25">
      <c r="J1891" s="66" t="str">
        <f>'RFM-Pivot'!S1877</f>
        <v>C02988</v>
      </c>
      <c r="K1891" s="67">
        <f>'RFM-Pivot'!T1877</f>
        <v>5</v>
      </c>
      <c r="L1891" s="68">
        <f>'RFM-Pivot'!U1877</f>
        <v>5</v>
      </c>
      <c r="M1891" s="64" t="str">
        <f>'RFM-Pivot'!V1877</f>
        <v>Champions</v>
      </c>
    </row>
    <row r="1892" spans="10:13" x14ac:dyDescent="0.25">
      <c r="J1892" s="66" t="str">
        <f>'RFM-Pivot'!S1878</f>
        <v>C02991</v>
      </c>
      <c r="K1892" s="67">
        <f>'RFM-Pivot'!T1878</f>
        <v>1.6666666666666667</v>
      </c>
      <c r="L1892" s="68">
        <f>'RFM-Pivot'!U1878</f>
        <v>1.6666666666666667</v>
      </c>
      <c r="M1892" s="64" t="str">
        <f>'RFM-Pivot'!V1878</f>
        <v>Lost Customers</v>
      </c>
    </row>
    <row r="1893" spans="10:13" x14ac:dyDescent="0.25">
      <c r="J1893" s="66" t="str">
        <f>'RFM-Pivot'!S1879</f>
        <v>C02992</v>
      </c>
      <c r="K1893" s="67">
        <f>'RFM-Pivot'!T1879</f>
        <v>4.333333333333333</v>
      </c>
      <c r="L1893" s="68">
        <f>'RFM-Pivot'!U1879</f>
        <v>4.333333333333333</v>
      </c>
      <c r="M1893" s="64" t="str">
        <f>'RFM-Pivot'!V1879</f>
        <v>Champions</v>
      </c>
    </row>
    <row r="1894" spans="10:13" x14ac:dyDescent="0.25">
      <c r="J1894" s="66" t="str">
        <f>'RFM-Pivot'!S1880</f>
        <v>C02996</v>
      </c>
      <c r="K1894" s="67">
        <f>'RFM-Pivot'!T1880</f>
        <v>3</v>
      </c>
      <c r="L1894" s="68">
        <f>'RFM-Pivot'!U1880</f>
        <v>3</v>
      </c>
      <c r="M1894" s="64" t="str">
        <f>'RFM-Pivot'!V1880</f>
        <v>At Risk Customers</v>
      </c>
    </row>
    <row r="1895" spans="10:13" x14ac:dyDescent="0.25">
      <c r="J1895" s="66" t="str">
        <f>'RFM-Pivot'!S1881</f>
        <v>C02997</v>
      </c>
      <c r="K1895" s="67">
        <f>'RFM-Pivot'!T1881</f>
        <v>2</v>
      </c>
      <c r="L1895" s="68">
        <f>'RFM-Pivot'!U1881</f>
        <v>2</v>
      </c>
      <c r="M1895" s="64" t="str">
        <f>'RFM-Pivot'!V1881</f>
        <v>Lost Customers</v>
      </c>
    </row>
    <row r="1896" spans="10:13" x14ac:dyDescent="0.25">
      <c r="J1896" s="66" t="str">
        <f>'RFM-Pivot'!S1882</f>
        <v>C02999</v>
      </c>
      <c r="K1896" s="67">
        <f>'RFM-Pivot'!T1882</f>
        <v>5</v>
      </c>
      <c r="L1896" s="68">
        <f>'RFM-Pivot'!U1882</f>
        <v>5</v>
      </c>
      <c r="M1896" s="64" t="str">
        <f>'RFM-Pivot'!V1882</f>
        <v>Champions</v>
      </c>
    </row>
    <row r="1897" spans="10:13" x14ac:dyDescent="0.25">
      <c r="J1897" s="66" t="str">
        <f>'RFM-Pivot'!S1883</f>
        <v>C03001</v>
      </c>
      <c r="K1897" s="67">
        <f>'RFM-Pivot'!T1883</f>
        <v>4.666666666666667</v>
      </c>
      <c r="L1897" s="68">
        <f>'RFM-Pivot'!U1883</f>
        <v>4.666666666666667</v>
      </c>
      <c r="M1897" s="64" t="str">
        <f>'RFM-Pivot'!V1883</f>
        <v>Champions</v>
      </c>
    </row>
    <row r="1898" spans="10:13" x14ac:dyDescent="0.25">
      <c r="J1898" s="66" t="str">
        <f>'RFM-Pivot'!S1884</f>
        <v>C03002</v>
      </c>
      <c r="K1898" s="67">
        <f>'RFM-Pivot'!T1884</f>
        <v>5</v>
      </c>
      <c r="L1898" s="68">
        <f>'RFM-Pivot'!U1884</f>
        <v>5</v>
      </c>
      <c r="M1898" s="64" t="str">
        <f>'RFM-Pivot'!V1884</f>
        <v>Champions</v>
      </c>
    </row>
    <row r="1899" spans="10:13" x14ac:dyDescent="0.25">
      <c r="J1899" s="66" t="str">
        <f>'RFM-Pivot'!S1885</f>
        <v>C03003</v>
      </c>
      <c r="K1899" s="67">
        <f>'RFM-Pivot'!T1885</f>
        <v>3.6666666666666665</v>
      </c>
      <c r="L1899" s="68">
        <f>'RFM-Pivot'!U1885</f>
        <v>3.6666666666666665</v>
      </c>
      <c r="M1899" s="64" t="str">
        <f>'RFM-Pivot'!V1885</f>
        <v>Loyal or Potential Loyalists</v>
      </c>
    </row>
    <row r="1900" spans="10:13" x14ac:dyDescent="0.25">
      <c r="J1900" s="66" t="str">
        <f>'RFM-Pivot'!S1886</f>
        <v>C03005</v>
      </c>
      <c r="K1900" s="67">
        <f>'RFM-Pivot'!T1886</f>
        <v>3</v>
      </c>
      <c r="L1900" s="68">
        <f>'RFM-Pivot'!U1886</f>
        <v>3</v>
      </c>
      <c r="M1900" s="64" t="str">
        <f>'RFM-Pivot'!V1886</f>
        <v>At Risk Customers</v>
      </c>
    </row>
    <row r="1901" spans="10:13" x14ac:dyDescent="0.25">
      <c r="J1901" s="66" t="str">
        <f>'RFM-Pivot'!S1887</f>
        <v>C03006</v>
      </c>
      <c r="K1901" s="67">
        <f>'RFM-Pivot'!T1887</f>
        <v>2.3333333333333335</v>
      </c>
      <c r="L1901" s="68">
        <f>'RFM-Pivot'!U1887</f>
        <v>2.3333333333333335</v>
      </c>
      <c r="M1901" s="64" t="str">
        <f>'RFM-Pivot'!V1887</f>
        <v>At Risk Customers</v>
      </c>
    </row>
    <row r="1902" spans="10:13" x14ac:dyDescent="0.25">
      <c r="J1902" s="66" t="str">
        <f>'RFM-Pivot'!S1888</f>
        <v>C03007</v>
      </c>
      <c r="K1902" s="67">
        <f>'RFM-Pivot'!T1888</f>
        <v>2.6666666666666665</v>
      </c>
      <c r="L1902" s="68">
        <f>'RFM-Pivot'!U1888</f>
        <v>2.6666666666666665</v>
      </c>
      <c r="M1902" s="64" t="str">
        <f>'RFM-Pivot'!V1888</f>
        <v>At Risk Customers</v>
      </c>
    </row>
    <row r="1903" spans="10:13" x14ac:dyDescent="0.25">
      <c r="J1903" s="66" t="str">
        <f>'RFM-Pivot'!S1889</f>
        <v>C03009</v>
      </c>
      <c r="K1903" s="67">
        <f>'RFM-Pivot'!T1889</f>
        <v>2</v>
      </c>
      <c r="L1903" s="68">
        <f>'RFM-Pivot'!U1889</f>
        <v>2</v>
      </c>
      <c r="M1903" s="64" t="str">
        <f>'RFM-Pivot'!V1889</f>
        <v>Lost Customers</v>
      </c>
    </row>
    <row r="1904" spans="10:13" x14ac:dyDescent="0.25">
      <c r="J1904" s="66" t="str">
        <f>'RFM-Pivot'!S1890</f>
        <v>C03011</v>
      </c>
      <c r="K1904" s="67">
        <f>'RFM-Pivot'!T1890</f>
        <v>3</v>
      </c>
      <c r="L1904" s="68">
        <f>'RFM-Pivot'!U1890</f>
        <v>3</v>
      </c>
      <c r="M1904" s="64" t="str">
        <f>'RFM-Pivot'!V1890</f>
        <v>At Risk Customers</v>
      </c>
    </row>
    <row r="1905" spans="10:13" x14ac:dyDescent="0.25">
      <c r="J1905" s="66" t="str">
        <f>'RFM-Pivot'!S1891</f>
        <v>C03013</v>
      </c>
      <c r="K1905" s="67">
        <f>'RFM-Pivot'!T1891</f>
        <v>3.6666666666666665</v>
      </c>
      <c r="L1905" s="68">
        <f>'RFM-Pivot'!U1891</f>
        <v>3.6666666666666665</v>
      </c>
      <c r="M1905" s="64" t="str">
        <f>'RFM-Pivot'!V1891</f>
        <v>Loyal or Potential Loyalists</v>
      </c>
    </row>
    <row r="1906" spans="10:13" x14ac:dyDescent="0.25">
      <c r="J1906" s="66" t="str">
        <f>'RFM-Pivot'!S1892</f>
        <v>C03015</v>
      </c>
      <c r="K1906" s="67">
        <f>'RFM-Pivot'!T1892</f>
        <v>3</v>
      </c>
      <c r="L1906" s="68">
        <f>'RFM-Pivot'!U1892</f>
        <v>3</v>
      </c>
      <c r="M1906" s="64" t="str">
        <f>'RFM-Pivot'!V1892</f>
        <v>At Risk Customers</v>
      </c>
    </row>
    <row r="1907" spans="10:13" x14ac:dyDescent="0.25">
      <c r="J1907" s="66" t="str">
        <f>'RFM-Pivot'!S1893</f>
        <v>C03016</v>
      </c>
      <c r="K1907" s="67">
        <f>'RFM-Pivot'!T1893</f>
        <v>2.3333333333333335</v>
      </c>
      <c r="L1907" s="68">
        <f>'RFM-Pivot'!U1893</f>
        <v>2.3333333333333335</v>
      </c>
      <c r="M1907" s="64" t="str">
        <f>'RFM-Pivot'!V1893</f>
        <v>At Risk Customers</v>
      </c>
    </row>
    <row r="1908" spans="10:13" x14ac:dyDescent="0.25">
      <c r="J1908" s="66" t="str">
        <f>'RFM-Pivot'!S1894</f>
        <v>C03017</v>
      </c>
      <c r="K1908" s="67">
        <f>'RFM-Pivot'!T1894</f>
        <v>3</v>
      </c>
      <c r="L1908" s="68">
        <f>'RFM-Pivot'!U1894</f>
        <v>3</v>
      </c>
      <c r="M1908" s="64" t="str">
        <f>'RFM-Pivot'!V1894</f>
        <v>At Risk Customers</v>
      </c>
    </row>
    <row r="1909" spans="10:13" x14ac:dyDescent="0.25">
      <c r="J1909" s="66" t="str">
        <f>'RFM-Pivot'!S1895</f>
        <v>C03018</v>
      </c>
      <c r="K1909" s="67">
        <f>'RFM-Pivot'!T1895</f>
        <v>3</v>
      </c>
      <c r="L1909" s="68">
        <f>'RFM-Pivot'!U1895</f>
        <v>3</v>
      </c>
      <c r="M1909" s="64" t="str">
        <f>'RFM-Pivot'!V1895</f>
        <v>At Risk Customers</v>
      </c>
    </row>
    <row r="1910" spans="10:13" x14ac:dyDescent="0.25">
      <c r="J1910" s="66" t="str">
        <f>'RFM-Pivot'!S1896</f>
        <v>C03019</v>
      </c>
      <c r="K1910" s="67">
        <f>'RFM-Pivot'!T1896</f>
        <v>2.6666666666666665</v>
      </c>
      <c r="L1910" s="68">
        <f>'RFM-Pivot'!U1896</f>
        <v>2.6666666666666665</v>
      </c>
      <c r="M1910" s="64" t="str">
        <f>'RFM-Pivot'!V1896</f>
        <v>At Risk Customers</v>
      </c>
    </row>
    <row r="1911" spans="10:13" x14ac:dyDescent="0.25">
      <c r="J1911" s="66" t="str">
        <f>'RFM-Pivot'!S1897</f>
        <v>C03020</v>
      </c>
      <c r="K1911" s="67">
        <f>'RFM-Pivot'!T1897</f>
        <v>2.3333333333333335</v>
      </c>
      <c r="L1911" s="68">
        <f>'RFM-Pivot'!U1897</f>
        <v>2.3333333333333335</v>
      </c>
      <c r="M1911" s="64" t="str">
        <f>'RFM-Pivot'!V1897</f>
        <v>At Risk Customers</v>
      </c>
    </row>
    <row r="1912" spans="10:13" x14ac:dyDescent="0.25">
      <c r="J1912" s="66" t="str">
        <f>'RFM-Pivot'!S1898</f>
        <v>C03021</v>
      </c>
      <c r="K1912" s="67">
        <f>'RFM-Pivot'!T1898</f>
        <v>2</v>
      </c>
      <c r="L1912" s="68">
        <f>'RFM-Pivot'!U1898</f>
        <v>2</v>
      </c>
      <c r="M1912" s="64" t="str">
        <f>'RFM-Pivot'!V1898</f>
        <v>Lost Customers</v>
      </c>
    </row>
    <row r="1913" spans="10:13" x14ac:dyDescent="0.25">
      <c r="J1913" s="66" t="str">
        <f>'RFM-Pivot'!S1899</f>
        <v>C03022</v>
      </c>
      <c r="K1913" s="67">
        <f>'RFM-Pivot'!T1899</f>
        <v>3.3333333333333335</v>
      </c>
      <c r="L1913" s="68">
        <f>'RFM-Pivot'!U1899</f>
        <v>3.3333333333333335</v>
      </c>
      <c r="M1913" s="64" t="str">
        <f>'RFM-Pivot'!V1899</f>
        <v>Loyal or Potential Loyalists</v>
      </c>
    </row>
    <row r="1914" spans="10:13" x14ac:dyDescent="0.25">
      <c r="J1914" s="66" t="str">
        <f>'RFM-Pivot'!S1900</f>
        <v>C03023</v>
      </c>
      <c r="K1914" s="67">
        <f>'RFM-Pivot'!T1900</f>
        <v>4.333333333333333</v>
      </c>
      <c r="L1914" s="68">
        <f>'RFM-Pivot'!U1900</f>
        <v>4.333333333333333</v>
      </c>
      <c r="M1914" s="64" t="str">
        <f>'RFM-Pivot'!V1900</f>
        <v>Champions</v>
      </c>
    </row>
    <row r="1915" spans="10:13" x14ac:dyDescent="0.25">
      <c r="J1915" s="66" t="str">
        <f>'RFM-Pivot'!S1901</f>
        <v>C03024</v>
      </c>
      <c r="K1915" s="67">
        <f>'RFM-Pivot'!T1901</f>
        <v>2</v>
      </c>
      <c r="L1915" s="68">
        <f>'RFM-Pivot'!U1901</f>
        <v>2</v>
      </c>
      <c r="M1915" s="64" t="str">
        <f>'RFM-Pivot'!V1901</f>
        <v>Lost Customers</v>
      </c>
    </row>
    <row r="1916" spans="10:13" x14ac:dyDescent="0.25">
      <c r="J1916" s="66" t="str">
        <f>'RFM-Pivot'!S1902</f>
        <v>C03025</v>
      </c>
      <c r="K1916" s="67">
        <f>'RFM-Pivot'!T1902</f>
        <v>2.6666666666666665</v>
      </c>
      <c r="L1916" s="68">
        <f>'RFM-Pivot'!U1902</f>
        <v>2.6666666666666665</v>
      </c>
      <c r="M1916" s="64" t="str">
        <f>'RFM-Pivot'!V1902</f>
        <v>At Risk Customers</v>
      </c>
    </row>
    <row r="1917" spans="10:13" x14ac:dyDescent="0.25">
      <c r="J1917" s="66" t="str">
        <f>'RFM-Pivot'!S1903</f>
        <v>C03026</v>
      </c>
      <c r="K1917" s="67">
        <f>'RFM-Pivot'!T1903</f>
        <v>2.6666666666666665</v>
      </c>
      <c r="L1917" s="68">
        <f>'RFM-Pivot'!U1903</f>
        <v>2.6666666666666665</v>
      </c>
      <c r="M1917" s="64" t="str">
        <f>'RFM-Pivot'!V1903</f>
        <v>At Risk Customers</v>
      </c>
    </row>
    <row r="1918" spans="10:13" x14ac:dyDescent="0.25">
      <c r="J1918" s="66" t="str">
        <f>'RFM-Pivot'!S1904</f>
        <v>C03028</v>
      </c>
      <c r="K1918" s="67">
        <f>'RFM-Pivot'!T1904</f>
        <v>2</v>
      </c>
      <c r="L1918" s="68">
        <f>'RFM-Pivot'!U1904</f>
        <v>2</v>
      </c>
      <c r="M1918" s="64" t="str">
        <f>'RFM-Pivot'!V1904</f>
        <v>Lost Customers</v>
      </c>
    </row>
    <row r="1919" spans="10:13" x14ac:dyDescent="0.25">
      <c r="J1919" s="66" t="str">
        <f>'RFM-Pivot'!S1905</f>
        <v>C03029</v>
      </c>
      <c r="K1919" s="67">
        <f>'RFM-Pivot'!T1905</f>
        <v>1.6666666666666667</v>
      </c>
      <c r="L1919" s="68">
        <f>'RFM-Pivot'!U1905</f>
        <v>1.6666666666666667</v>
      </c>
      <c r="M1919" s="64" t="str">
        <f>'RFM-Pivot'!V1905</f>
        <v>Lost Customers</v>
      </c>
    </row>
    <row r="1920" spans="10:13" x14ac:dyDescent="0.25">
      <c r="J1920" s="66" t="str">
        <f>'RFM-Pivot'!S1906</f>
        <v>C03033</v>
      </c>
      <c r="K1920" s="67">
        <f>'RFM-Pivot'!T1906</f>
        <v>2.6666666666666665</v>
      </c>
      <c r="L1920" s="68">
        <f>'RFM-Pivot'!U1906</f>
        <v>2.6666666666666665</v>
      </c>
      <c r="M1920" s="64" t="str">
        <f>'RFM-Pivot'!V1906</f>
        <v>At Risk Customers</v>
      </c>
    </row>
    <row r="1921" spans="10:13" x14ac:dyDescent="0.25">
      <c r="J1921" s="66" t="str">
        <f>'RFM-Pivot'!S1907</f>
        <v>C03034</v>
      </c>
      <c r="K1921" s="67">
        <f>'RFM-Pivot'!T1907</f>
        <v>3.6666666666666665</v>
      </c>
      <c r="L1921" s="68">
        <f>'RFM-Pivot'!U1907</f>
        <v>3.6666666666666665</v>
      </c>
      <c r="M1921" s="64" t="str">
        <f>'RFM-Pivot'!V1907</f>
        <v>Loyal or Potential Loyalists</v>
      </c>
    </row>
    <row r="1922" spans="10:13" x14ac:dyDescent="0.25">
      <c r="J1922" s="66" t="str">
        <f>'RFM-Pivot'!S1908</f>
        <v>C03035</v>
      </c>
      <c r="K1922" s="67">
        <f>'RFM-Pivot'!T1908</f>
        <v>3.6666666666666665</v>
      </c>
      <c r="L1922" s="68">
        <f>'RFM-Pivot'!U1908</f>
        <v>3.6666666666666665</v>
      </c>
      <c r="M1922" s="64" t="str">
        <f>'RFM-Pivot'!V1908</f>
        <v>Loyal or Potential Loyalists</v>
      </c>
    </row>
    <row r="1923" spans="10:13" x14ac:dyDescent="0.25">
      <c r="J1923" s="66" t="str">
        <f>'RFM-Pivot'!S1909</f>
        <v>C03036</v>
      </c>
      <c r="K1923" s="67">
        <f>'RFM-Pivot'!T1909</f>
        <v>2.6666666666666665</v>
      </c>
      <c r="L1923" s="68">
        <f>'RFM-Pivot'!U1909</f>
        <v>2.6666666666666665</v>
      </c>
      <c r="M1923" s="64" t="str">
        <f>'RFM-Pivot'!V1909</f>
        <v>At Risk Customers</v>
      </c>
    </row>
    <row r="1924" spans="10:13" x14ac:dyDescent="0.25">
      <c r="J1924" s="66" t="str">
        <f>'RFM-Pivot'!S1910</f>
        <v>C03037</v>
      </c>
      <c r="K1924" s="67">
        <f>'RFM-Pivot'!T1910</f>
        <v>5</v>
      </c>
      <c r="L1924" s="68">
        <f>'RFM-Pivot'!U1910</f>
        <v>5</v>
      </c>
      <c r="M1924" s="64" t="str">
        <f>'RFM-Pivot'!V1910</f>
        <v>Champions</v>
      </c>
    </row>
    <row r="1925" spans="10:13" x14ac:dyDescent="0.25">
      <c r="J1925" s="66" t="str">
        <f>'RFM-Pivot'!S1911</f>
        <v>C03038</v>
      </c>
      <c r="K1925" s="67">
        <f>'RFM-Pivot'!T1911</f>
        <v>2.3333333333333335</v>
      </c>
      <c r="L1925" s="68">
        <f>'RFM-Pivot'!U1911</f>
        <v>2.3333333333333335</v>
      </c>
      <c r="M1925" s="64" t="str">
        <f>'RFM-Pivot'!V1911</f>
        <v>At Risk Customers</v>
      </c>
    </row>
    <row r="1926" spans="10:13" x14ac:dyDescent="0.25">
      <c r="J1926" s="66" t="str">
        <f>'RFM-Pivot'!S1912</f>
        <v>C03039</v>
      </c>
      <c r="K1926" s="67">
        <f>'RFM-Pivot'!T1912</f>
        <v>3</v>
      </c>
      <c r="L1926" s="68">
        <f>'RFM-Pivot'!U1912</f>
        <v>3</v>
      </c>
      <c r="M1926" s="64" t="str">
        <f>'RFM-Pivot'!V1912</f>
        <v>At Risk Customers</v>
      </c>
    </row>
    <row r="1927" spans="10:13" x14ac:dyDescent="0.25">
      <c r="J1927" s="66" t="str">
        <f>'RFM-Pivot'!S1913</f>
        <v>C03041</v>
      </c>
      <c r="K1927" s="67">
        <f>'RFM-Pivot'!T1913</f>
        <v>3</v>
      </c>
      <c r="L1927" s="68">
        <f>'RFM-Pivot'!U1913</f>
        <v>3</v>
      </c>
      <c r="M1927" s="64" t="str">
        <f>'RFM-Pivot'!V1913</f>
        <v>At Risk Customers</v>
      </c>
    </row>
    <row r="1928" spans="10:13" x14ac:dyDescent="0.25">
      <c r="J1928" s="66" t="str">
        <f>'RFM-Pivot'!S1914</f>
        <v>C03042</v>
      </c>
      <c r="K1928" s="67">
        <f>'RFM-Pivot'!T1914</f>
        <v>2</v>
      </c>
      <c r="L1928" s="68">
        <f>'RFM-Pivot'!U1914</f>
        <v>2</v>
      </c>
      <c r="M1928" s="64" t="str">
        <f>'RFM-Pivot'!V1914</f>
        <v>Lost Customers</v>
      </c>
    </row>
    <row r="1929" spans="10:13" x14ac:dyDescent="0.25">
      <c r="J1929" s="66" t="str">
        <f>'RFM-Pivot'!S1915</f>
        <v>C03043</v>
      </c>
      <c r="K1929" s="67">
        <f>'RFM-Pivot'!T1915</f>
        <v>3</v>
      </c>
      <c r="L1929" s="68">
        <f>'RFM-Pivot'!U1915</f>
        <v>3</v>
      </c>
      <c r="M1929" s="64" t="str">
        <f>'RFM-Pivot'!V1915</f>
        <v>At Risk Customers</v>
      </c>
    </row>
    <row r="1930" spans="10:13" x14ac:dyDescent="0.25">
      <c r="J1930" s="66" t="str">
        <f>'RFM-Pivot'!S1916</f>
        <v>C03045</v>
      </c>
      <c r="K1930" s="67">
        <f>'RFM-Pivot'!T1916</f>
        <v>1.6666666666666667</v>
      </c>
      <c r="L1930" s="68">
        <f>'RFM-Pivot'!U1916</f>
        <v>1.6666666666666667</v>
      </c>
      <c r="M1930" s="64" t="str">
        <f>'RFM-Pivot'!V1916</f>
        <v>Lost Customers</v>
      </c>
    </row>
    <row r="1931" spans="10:13" x14ac:dyDescent="0.25">
      <c r="J1931" s="66" t="str">
        <f>'RFM-Pivot'!S1917</f>
        <v>C03048</v>
      </c>
      <c r="K1931" s="67">
        <f>'RFM-Pivot'!T1917</f>
        <v>5</v>
      </c>
      <c r="L1931" s="68">
        <f>'RFM-Pivot'!U1917</f>
        <v>5</v>
      </c>
      <c r="M1931" s="64" t="str">
        <f>'RFM-Pivot'!V1917</f>
        <v>Champions</v>
      </c>
    </row>
    <row r="1932" spans="10:13" x14ac:dyDescent="0.25">
      <c r="J1932" s="66" t="str">
        <f>'RFM-Pivot'!S1918</f>
        <v>C03049</v>
      </c>
      <c r="K1932" s="67">
        <f>'RFM-Pivot'!T1918</f>
        <v>3</v>
      </c>
      <c r="L1932" s="68">
        <f>'RFM-Pivot'!U1918</f>
        <v>3</v>
      </c>
      <c r="M1932" s="64" t="str">
        <f>'RFM-Pivot'!V1918</f>
        <v>At Risk Customers</v>
      </c>
    </row>
    <row r="1933" spans="10:13" x14ac:dyDescent="0.25">
      <c r="J1933" s="66" t="str">
        <f>'RFM-Pivot'!S1919</f>
        <v>C03052</v>
      </c>
      <c r="K1933" s="67">
        <f>'RFM-Pivot'!T1919</f>
        <v>4.666666666666667</v>
      </c>
      <c r="L1933" s="68">
        <f>'RFM-Pivot'!U1919</f>
        <v>4.666666666666667</v>
      </c>
      <c r="M1933" s="64" t="str">
        <f>'RFM-Pivot'!V1919</f>
        <v>Champions</v>
      </c>
    </row>
    <row r="1934" spans="10:13" x14ac:dyDescent="0.25">
      <c r="J1934" s="66" t="str">
        <f>'RFM-Pivot'!S1920</f>
        <v>C03054</v>
      </c>
      <c r="K1934" s="67">
        <f>'RFM-Pivot'!T1920</f>
        <v>2</v>
      </c>
      <c r="L1934" s="68">
        <f>'RFM-Pivot'!U1920</f>
        <v>2</v>
      </c>
      <c r="M1934" s="64" t="str">
        <f>'RFM-Pivot'!V1920</f>
        <v>Lost Customers</v>
      </c>
    </row>
    <row r="1935" spans="10:13" x14ac:dyDescent="0.25">
      <c r="J1935" s="66" t="str">
        <f>'RFM-Pivot'!S1921</f>
        <v>C03055</v>
      </c>
      <c r="K1935" s="67">
        <f>'RFM-Pivot'!T1921</f>
        <v>2.6666666666666665</v>
      </c>
      <c r="L1935" s="68">
        <f>'RFM-Pivot'!U1921</f>
        <v>2.6666666666666665</v>
      </c>
      <c r="M1935" s="64" t="str">
        <f>'RFM-Pivot'!V1921</f>
        <v>At Risk Customers</v>
      </c>
    </row>
    <row r="1936" spans="10:13" x14ac:dyDescent="0.25">
      <c r="J1936" s="66" t="str">
        <f>'RFM-Pivot'!S1922</f>
        <v>C03056</v>
      </c>
      <c r="K1936" s="67">
        <f>'RFM-Pivot'!T1922</f>
        <v>3.6666666666666665</v>
      </c>
      <c r="L1936" s="68">
        <f>'RFM-Pivot'!U1922</f>
        <v>3.6666666666666665</v>
      </c>
      <c r="M1936" s="64" t="str">
        <f>'RFM-Pivot'!V1922</f>
        <v>Loyal or Potential Loyalists</v>
      </c>
    </row>
    <row r="1937" spans="10:13" x14ac:dyDescent="0.25">
      <c r="J1937" s="66" t="str">
        <f>'RFM-Pivot'!S1923</f>
        <v>C03058</v>
      </c>
      <c r="K1937" s="67">
        <f>'RFM-Pivot'!T1923</f>
        <v>3</v>
      </c>
      <c r="L1937" s="68">
        <f>'RFM-Pivot'!U1923</f>
        <v>3</v>
      </c>
      <c r="M1937" s="64" t="str">
        <f>'RFM-Pivot'!V1923</f>
        <v>At Risk Customers</v>
      </c>
    </row>
    <row r="1938" spans="10:13" x14ac:dyDescent="0.25">
      <c r="J1938" s="66" t="str">
        <f>'RFM-Pivot'!S1924</f>
        <v>C03059</v>
      </c>
      <c r="K1938" s="67">
        <f>'RFM-Pivot'!T1924</f>
        <v>3.3333333333333335</v>
      </c>
      <c r="L1938" s="68">
        <f>'RFM-Pivot'!U1924</f>
        <v>3.3333333333333335</v>
      </c>
      <c r="M1938" s="64" t="str">
        <f>'RFM-Pivot'!V1924</f>
        <v>Loyal or Potential Loyalists</v>
      </c>
    </row>
    <row r="1939" spans="10:13" x14ac:dyDescent="0.25">
      <c r="J1939" s="66" t="str">
        <f>'RFM-Pivot'!S1925</f>
        <v>C03060</v>
      </c>
      <c r="K1939" s="67">
        <f>'RFM-Pivot'!T1925</f>
        <v>2.6666666666666665</v>
      </c>
      <c r="L1939" s="68">
        <f>'RFM-Pivot'!U1925</f>
        <v>2.6666666666666665</v>
      </c>
      <c r="M1939" s="64" t="str">
        <f>'RFM-Pivot'!V1925</f>
        <v>At Risk Customers</v>
      </c>
    </row>
    <row r="1940" spans="10:13" x14ac:dyDescent="0.25">
      <c r="J1940" s="66" t="str">
        <f>'RFM-Pivot'!S1926</f>
        <v>C03062</v>
      </c>
      <c r="K1940" s="67">
        <f>'RFM-Pivot'!T1926</f>
        <v>3.6666666666666665</v>
      </c>
      <c r="L1940" s="68">
        <f>'RFM-Pivot'!U1926</f>
        <v>3.6666666666666665</v>
      </c>
      <c r="M1940" s="64" t="str">
        <f>'RFM-Pivot'!V1926</f>
        <v>Loyal or Potential Loyalists</v>
      </c>
    </row>
    <row r="1941" spans="10:13" x14ac:dyDescent="0.25">
      <c r="J1941" s="66" t="str">
        <f>'RFM-Pivot'!S1927</f>
        <v>C03063</v>
      </c>
      <c r="K1941" s="67">
        <f>'RFM-Pivot'!T1927</f>
        <v>3</v>
      </c>
      <c r="L1941" s="68">
        <f>'RFM-Pivot'!U1927</f>
        <v>3</v>
      </c>
      <c r="M1941" s="64" t="str">
        <f>'RFM-Pivot'!V1927</f>
        <v>At Risk Customers</v>
      </c>
    </row>
    <row r="1942" spans="10:13" x14ac:dyDescent="0.25">
      <c r="J1942" s="66" t="str">
        <f>'RFM-Pivot'!S1928</f>
        <v>C03065</v>
      </c>
      <c r="K1942" s="67">
        <f>'RFM-Pivot'!T1928</f>
        <v>2</v>
      </c>
      <c r="L1942" s="68">
        <f>'RFM-Pivot'!U1928</f>
        <v>2</v>
      </c>
      <c r="M1942" s="64" t="str">
        <f>'RFM-Pivot'!V1928</f>
        <v>Lost Customers</v>
      </c>
    </row>
    <row r="1943" spans="10:13" x14ac:dyDescent="0.25">
      <c r="J1943" s="66" t="str">
        <f>'RFM-Pivot'!S1929</f>
        <v>C03067</v>
      </c>
      <c r="K1943" s="67">
        <f>'RFM-Pivot'!T1929</f>
        <v>2</v>
      </c>
      <c r="L1943" s="68">
        <f>'RFM-Pivot'!U1929</f>
        <v>2</v>
      </c>
      <c r="M1943" s="64" t="str">
        <f>'RFM-Pivot'!V1929</f>
        <v>Lost Customers</v>
      </c>
    </row>
    <row r="1944" spans="10:13" x14ac:dyDescent="0.25">
      <c r="J1944" s="66" t="str">
        <f>'RFM-Pivot'!S1930</f>
        <v>C03068</v>
      </c>
      <c r="K1944" s="67">
        <f>'RFM-Pivot'!T1930</f>
        <v>3.6666666666666665</v>
      </c>
      <c r="L1944" s="68">
        <f>'RFM-Pivot'!U1930</f>
        <v>3.6666666666666665</v>
      </c>
      <c r="M1944" s="64" t="str">
        <f>'RFM-Pivot'!V1930</f>
        <v>Loyal or Potential Loyalists</v>
      </c>
    </row>
    <row r="1945" spans="10:13" x14ac:dyDescent="0.25">
      <c r="J1945" s="66" t="str">
        <f>'RFM-Pivot'!S1931</f>
        <v>C03069</v>
      </c>
      <c r="K1945" s="67">
        <f>'RFM-Pivot'!T1931</f>
        <v>4.333333333333333</v>
      </c>
      <c r="L1945" s="68">
        <f>'RFM-Pivot'!U1931</f>
        <v>4.333333333333333</v>
      </c>
      <c r="M1945" s="64" t="str">
        <f>'RFM-Pivot'!V1931</f>
        <v>Champions</v>
      </c>
    </row>
    <row r="1946" spans="10:13" x14ac:dyDescent="0.25">
      <c r="J1946" s="66" t="str">
        <f>'RFM-Pivot'!S1932</f>
        <v>C03070</v>
      </c>
      <c r="K1946" s="67">
        <f>'RFM-Pivot'!T1932</f>
        <v>3</v>
      </c>
      <c r="L1946" s="68">
        <f>'RFM-Pivot'!U1932</f>
        <v>3</v>
      </c>
      <c r="M1946" s="64" t="str">
        <f>'RFM-Pivot'!V1932</f>
        <v>At Risk Customers</v>
      </c>
    </row>
    <row r="1947" spans="10:13" x14ac:dyDescent="0.25">
      <c r="J1947" s="66" t="str">
        <f>'RFM-Pivot'!S1933</f>
        <v>C03071</v>
      </c>
      <c r="K1947" s="67">
        <f>'RFM-Pivot'!T1933</f>
        <v>3.6666666666666665</v>
      </c>
      <c r="L1947" s="68">
        <f>'RFM-Pivot'!U1933</f>
        <v>3.6666666666666665</v>
      </c>
      <c r="M1947" s="64" t="str">
        <f>'RFM-Pivot'!V1933</f>
        <v>Loyal or Potential Loyalists</v>
      </c>
    </row>
    <row r="1948" spans="10:13" x14ac:dyDescent="0.25">
      <c r="J1948" s="66" t="str">
        <f>'RFM-Pivot'!S1934</f>
        <v>C03072</v>
      </c>
      <c r="K1948" s="67">
        <f>'RFM-Pivot'!T1934</f>
        <v>3</v>
      </c>
      <c r="L1948" s="68">
        <f>'RFM-Pivot'!U1934</f>
        <v>3</v>
      </c>
      <c r="M1948" s="64" t="str">
        <f>'RFM-Pivot'!V1934</f>
        <v>At Risk Customers</v>
      </c>
    </row>
    <row r="1949" spans="10:13" x14ac:dyDescent="0.25">
      <c r="J1949" s="66" t="str">
        <f>'RFM-Pivot'!S1935</f>
        <v>C03074</v>
      </c>
      <c r="K1949" s="67">
        <f>'RFM-Pivot'!T1935</f>
        <v>1.6666666666666667</v>
      </c>
      <c r="L1949" s="68">
        <f>'RFM-Pivot'!U1935</f>
        <v>1.6666666666666667</v>
      </c>
      <c r="M1949" s="64" t="str">
        <f>'RFM-Pivot'!V1935</f>
        <v>Lost Customers</v>
      </c>
    </row>
    <row r="1950" spans="10:13" x14ac:dyDescent="0.25">
      <c r="J1950" s="66" t="str">
        <f>'RFM-Pivot'!S1936</f>
        <v>C03075</v>
      </c>
      <c r="K1950" s="67">
        <f>'RFM-Pivot'!T1936</f>
        <v>3</v>
      </c>
      <c r="L1950" s="68">
        <f>'RFM-Pivot'!U1936</f>
        <v>3</v>
      </c>
      <c r="M1950" s="64" t="str">
        <f>'RFM-Pivot'!V1936</f>
        <v>At Risk Customers</v>
      </c>
    </row>
    <row r="1951" spans="10:13" x14ac:dyDescent="0.25">
      <c r="J1951" s="66" t="str">
        <f>'RFM-Pivot'!S1937</f>
        <v>C03077</v>
      </c>
      <c r="K1951" s="67">
        <f>'RFM-Pivot'!T1937</f>
        <v>4.333333333333333</v>
      </c>
      <c r="L1951" s="68">
        <f>'RFM-Pivot'!U1937</f>
        <v>4.333333333333333</v>
      </c>
      <c r="M1951" s="64" t="str">
        <f>'RFM-Pivot'!V1937</f>
        <v>Champions</v>
      </c>
    </row>
    <row r="1952" spans="10:13" x14ac:dyDescent="0.25">
      <c r="J1952" s="66" t="str">
        <f>'RFM-Pivot'!S1938</f>
        <v>C03080</v>
      </c>
      <c r="K1952" s="67">
        <f>'RFM-Pivot'!T1938</f>
        <v>4</v>
      </c>
      <c r="L1952" s="68">
        <f>'RFM-Pivot'!U1938</f>
        <v>4</v>
      </c>
      <c r="M1952" s="64" t="str">
        <f>'RFM-Pivot'!V1938</f>
        <v>Loyal or Potential Loyalists</v>
      </c>
    </row>
    <row r="1953" spans="10:13" x14ac:dyDescent="0.25">
      <c r="J1953" s="66" t="str">
        <f>'RFM-Pivot'!S1939</f>
        <v>C03082</v>
      </c>
      <c r="K1953" s="67">
        <f>'RFM-Pivot'!T1939</f>
        <v>2</v>
      </c>
      <c r="L1953" s="68">
        <f>'RFM-Pivot'!U1939</f>
        <v>2</v>
      </c>
      <c r="M1953" s="64" t="str">
        <f>'RFM-Pivot'!V1939</f>
        <v>Lost Customers</v>
      </c>
    </row>
    <row r="1954" spans="10:13" x14ac:dyDescent="0.25">
      <c r="J1954" s="66" t="str">
        <f>'RFM-Pivot'!S1940</f>
        <v>C03083</v>
      </c>
      <c r="K1954" s="67">
        <f>'RFM-Pivot'!T1940</f>
        <v>2.6666666666666665</v>
      </c>
      <c r="L1954" s="68">
        <f>'RFM-Pivot'!U1940</f>
        <v>2.6666666666666665</v>
      </c>
      <c r="M1954" s="64" t="str">
        <f>'RFM-Pivot'!V1940</f>
        <v>At Risk Customers</v>
      </c>
    </row>
    <row r="1955" spans="10:13" x14ac:dyDescent="0.25">
      <c r="J1955" s="66" t="str">
        <f>'RFM-Pivot'!S1941</f>
        <v>C03084</v>
      </c>
      <c r="K1955" s="67">
        <f>'RFM-Pivot'!T1941</f>
        <v>4.333333333333333</v>
      </c>
      <c r="L1955" s="68">
        <f>'RFM-Pivot'!U1941</f>
        <v>4.333333333333333</v>
      </c>
      <c r="M1955" s="64" t="str">
        <f>'RFM-Pivot'!V1941</f>
        <v>Champions</v>
      </c>
    </row>
    <row r="1956" spans="10:13" x14ac:dyDescent="0.25">
      <c r="J1956" s="66" t="str">
        <f>'RFM-Pivot'!S1942</f>
        <v>C03085</v>
      </c>
      <c r="K1956" s="67">
        <f>'RFM-Pivot'!T1942</f>
        <v>1.6666666666666667</v>
      </c>
      <c r="L1956" s="68">
        <f>'RFM-Pivot'!U1942</f>
        <v>1.6666666666666667</v>
      </c>
      <c r="M1956" s="64" t="str">
        <f>'RFM-Pivot'!V1942</f>
        <v>Lost Customers</v>
      </c>
    </row>
    <row r="1957" spans="10:13" x14ac:dyDescent="0.25">
      <c r="J1957" s="66" t="str">
        <f>'RFM-Pivot'!S1943</f>
        <v>C03086</v>
      </c>
      <c r="K1957" s="67">
        <f>'RFM-Pivot'!T1943</f>
        <v>3</v>
      </c>
      <c r="L1957" s="68">
        <f>'RFM-Pivot'!U1943</f>
        <v>3</v>
      </c>
      <c r="M1957" s="64" t="str">
        <f>'RFM-Pivot'!V1943</f>
        <v>At Risk Customers</v>
      </c>
    </row>
    <row r="1958" spans="10:13" x14ac:dyDescent="0.25">
      <c r="J1958" s="66" t="str">
        <f>'RFM-Pivot'!S1944</f>
        <v>C03089</v>
      </c>
      <c r="K1958" s="67">
        <f>'RFM-Pivot'!T1944</f>
        <v>2.6666666666666665</v>
      </c>
      <c r="L1958" s="68">
        <f>'RFM-Pivot'!U1944</f>
        <v>2.6666666666666665</v>
      </c>
      <c r="M1958" s="64" t="str">
        <f>'RFM-Pivot'!V1944</f>
        <v>At Risk Customers</v>
      </c>
    </row>
    <row r="1959" spans="10:13" x14ac:dyDescent="0.25">
      <c r="J1959" s="66" t="str">
        <f>'RFM-Pivot'!S1945</f>
        <v>C03090</v>
      </c>
      <c r="K1959" s="67">
        <f>'RFM-Pivot'!T1945</f>
        <v>1.6666666666666667</v>
      </c>
      <c r="L1959" s="68">
        <f>'RFM-Pivot'!U1945</f>
        <v>1.6666666666666667</v>
      </c>
      <c r="M1959" s="64" t="str">
        <f>'RFM-Pivot'!V1945</f>
        <v>Lost Customers</v>
      </c>
    </row>
    <row r="1960" spans="10:13" x14ac:dyDescent="0.25">
      <c r="J1960" s="66" t="str">
        <f>'RFM-Pivot'!S1946</f>
        <v>C03091</v>
      </c>
      <c r="K1960" s="67">
        <f>'RFM-Pivot'!T1946</f>
        <v>1.6666666666666667</v>
      </c>
      <c r="L1960" s="68">
        <f>'RFM-Pivot'!U1946</f>
        <v>1.6666666666666667</v>
      </c>
      <c r="M1960" s="64" t="str">
        <f>'RFM-Pivot'!V1946</f>
        <v>Lost Customers</v>
      </c>
    </row>
    <row r="1961" spans="10:13" x14ac:dyDescent="0.25">
      <c r="J1961" s="66" t="str">
        <f>'RFM-Pivot'!S1947</f>
        <v>C03092</v>
      </c>
      <c r="K1961" s="67">
        <f>'RFM-Pivot'!T1947</f>
        <v>2.3333333333333335</v>
      </c>
      <c r="L1961" s="68">
        <f>'RFM-Pivot'!U1947</f>
        <v>2.3333333333333335</v>
      </c>
      <c r="M1961" s="64" t="str">
        <f>'RFM-Pivot'!V1947</f>
        <v>At Risk Customers</v>
      </c>
    </row>
    <row r="1962" spans="10:13" x14ac:dyDescent="0.25">
      <c r="J1962" s="66" t="str">
        <f>'RFM-Pivot'!S1948</f>
        <v>C03093</v>
      </c>
      <c r="K1962" s="67">
        <f>'RFM-Pivot'!T1948</f>
        <v>2.6666666666666665</v>
      </c>
      <c r="L1962" s="68">
        <f>'RFM-Pivot'!U1948</f>
        <v>2.6666666666666665</v>
      </c>
      <c r="M1962" s="64" t="str">
        <f>'RFM-Pivot'!V1948</f>
        <v>At Risk Customers</v>
      </c>
    </row>
    <row r="1963" spans="10:13" x14ac:dyDescent="0.25">
      <c r="J1963" s="66" t="str">
        <f>'RFM-Pivot'!S1949</f>
        <v>C03094</v>
      </c>
      <c r="K1963" s="67">
        <f>'RFM-Pivot'!T1949</f>
        <v>2.6666666666666665</v>
      </c>
      <c r="L1963" s="68">
        <f>'RFM-Pivot'!U1949</f>
        <v>2.6666666666666665</v>
      </c>
      <c r="M1963" s="64" t="str">
        <f>'RFM-Pivot'!V1949</f>
        <v>At Risk Customers</v>
      </c>
    </row>
    <row r="1964" spans="10:13" x14ac:dyDescent="0.25">
      <c r="J1964" s="66" t="str">
        <f>'RFM-Pivot'!S1950</f>
        <v>C03095</v>
      </c>
      <c r="K1964" s="67">
        <f>'RFM-Pivot'!T1950</f>
        <v>1.6666666666666667</v>
      </c>
      <c r="L1964" s="68">
        <f>'RFM-Pivot'!U1950</f>
        <v>1.6666666666666667</v>
      </c>
      <c r="M1964" s="64" t="str">
        <f>'RFM-Pivot'!V1950</f>
        <v>Lost Customers</v>
      </c>
    </row>
    <row r="1965" spans="10:13" x14ac:dyDescent="0.25">
      <c r="J1965" s="66" t="str">
        <f>'RFM-Pivot'!S1951</f>
        <v>C03096</v>
      </c>
      <c r="K1965" s="67">
        <f>'RFM-Pivot'!T1951</f>
        <v>3</v>
      </c>
      <c r="L1965" s="68">
        <f>'RFM-Pivot'!U1951</f>
        <v>3</v>
      </c>
      <c r="M1965" s="64" t="str">
        <f>'RFM-Pivot'!V1951</f>
        <v>At Risk Customers</v>
      </c>
    </row>
    <row r="1966" spans="10:13" x14ac:dyDescent="0.25">
      <c r="J1966" s="66" t="str">
        <f>'RFM-Pivot'!S1952</f>
        <v>C03098</v>
      </c>
      <c r="K1966" s="67">
        <f>'RFM-Pivot'!T1952</f>
        <v>3.6666666666666665</v>
      </c>
      <c r="L1966" s="68">
        <f>'RFM-Pivot'!U1952</f>
        <v>3.6666666666666665</v>
      </c>
      <c r="M1966" s="64" t="str">
        <f>'RFM-Pivot'!V1952</f>
        <v>Loyal or Potential Loyalists</v>
      </c>
    </row>
    <row r="1967" spans="10:13" x14ac:dyDescent="0.25">
      <c r="J1967" s="66" t="str">
        <f>'RFM-Pivot'!S1953</f>
        <v>C03101</v>
      </c>
      <c r="K1967" s="67">
        <f>'RFM-Pivot'!T1953</f>
        <v>4</v>
      </c>
      <c r="L1967" s="68">
        <f>'RFM-Pivot'!U1953</f>
        <v>4</v>
      </c>
      <c r="M1967" s="64" t="str">
        <f>'RFM-Pivot'!V1953</f>
        <v>Loyal or Potential Loyalists</v>
      </c>
    </row>
    <row r="1968" spans="10:13" x14ac:dyDescent="0.25">
      <c r="J1968" s="66" t="str">
        <f>'RFM-Pivot'!S1954</f>
        <v>C03102</v>
      </c>
      <c r="K1968" s="67">
        <f>'RFM-Pivot'!T1954</f>
        <v>2</v>
      </c>
      <c r="L1968" s="68">
        <f>'RFM-Pivot'!U1954</f>
        <v>2</v>
      </c>
      <c r="M1968" s="64" t="str">
        <f>'RFM-Pivot'!V1954</f>
        <v>Lost Customers</v>
      </c>
    </row>
    <row r="1969" spans="10:13" x14ac:dyDescent="0.25">
      <c r="J1969" s="66" t="str">
        <f>'RFM-Pivot'!S1955</f>
        <v>C03106</v>
      </c>
      <c r="K1969" s="67">
        <f>'RFM-Pivot'!T1955</f>
        <v>2.3333333333333335</v>
      </c>
      <c r="L1969" s="68">
        <f>'RFM-Pivot'!U1955</f>
        <v>2.3333333333333335</v>
      </c>
      <c r="M1969" s="64" t="str">
        <f>'RFM-Pivot'!V1955</f>
        <v>At Risk Customers</v>
      </c>
    </row>
    <row r="1970" spans="10:13" x14ac:dyDescent="0.25">
      <c r="J1970" s="66" t="str">
        <f>'RFM-Pivot'!S1956</f>
        <v>C03107</v>
      </c>
      <c r="K1970" s="67">
        <f>'RFM-Pivot'!T1956</f>
        <v>4.333333333333333</v>
      </c>
      <c r="L1970" s="68">
        <f>'RFM-Pivot'!U1956</f>
        <v>4.333333333333333</v>
      </c>
      <c r="M1970" s="64" t="str">
        <f>'RFM-Pivot'!V1956</f>
        <v>Champions</v>
      </c>
    </row>
    <row r="1971" spans="10:13" x14ac:dyDescent="0.25">
      <c r="J1971" s="66" t="str">
        <f>'RFM-Pivot'!S1957</f>
        <v>C03109</v>
      </c>
      <c r="K1971" s="67">
        <f>'RFM-Pivot'!T1957</f>
        <v>4</v>
      </c>
      <c r="L1971" s="68">
        <f>'RFM-Pivot'!U1957</f>
        <v>4</v>
      </c>
      <c r="M1971" s="64" t="str">
        <f>'RFM-Pivot'!V1957</f>
        <v>Loyal or Potential Loyalists</v>
      </c>
    </row>
    <row r="1972" spans="10:13" x14ac:dyDescent="0.25">
      <c r="J1972" s="66" t="str">
        <f>'RFM-Pivot'!S1958</f>
        <v>C03110</v>
      </c>
      <c r="K1972" s="67">
        <f>'RFM-Pivot'!T1958</f>
        <v>4.666666666666667</v>
      </c>
      <c r="L1972" s="68">
        <f>'RFM-Pivot'!U1958</f>
        <v>4.666666666666667</v>
      </c>
      <c r="M1972" s="64" t="str">
        <f>'RFM-Pivot'!V1958</f>
        <v>Champions</v>
      </c>
    </row>
    <row r="1973" spans="10:13" x14ac:dyDescent="0.25">
      <c r="J1973" s="66" t="str">
        <f>'RFM-Pivot'!S1959</f>
        <v>C03111</v>
      </c>
      <c r="K1973" s="67">
        <f>'RFM-Pivot'!T1959</f>
        <v>4.333333333333333</v>
      </c>
      <c r="L1973" s="68">
        <f>'RFM-Pivot'!U1959</f>
        <v>4.333333333333333</v>
      </c>
      <c r="M1973" s="64" t="str">
        <f>'RFM-Pivot'!V1959</f>
        <v>Champions</v>
      </c>
    </row>
    <row r="1974" spans="10:13" x14ac:dyDescent="0.25">
      <c r="J1974" s="66" t="str">
        <f>'RFM-Pivot'!S1960</f>
        <v>C03112</v>
      </c>
      <c r="K1974" s="67">
        <f>'RFM-Pivot'!T1960</f>
        <v>4</v>
      </c>
      <c r="L1974" s="68">
        <f>'RFM-Pivot'!U1960</f>
        <v>4</v>
      </c>
      <c r="M1974" s="64" t="str">
        <f>'RFM-Pivot'!V1960</f>
        <v>Loyal or Potential Loyalists</v>
      </c>
    </row>
    <row r="1975" spans="10:13" x14ac:dyDescent="0.25">
      <c r="J1975" s="66" t="str">
        <f>'RFM-Pivot'!S1961</f>
        <v>C03113</v>
      </c>
      <c r="K1975" s="67">
        <f>'RFM-Pivot'!T1961</f>
        <v>4.333333333333333</v>
      </c>
      <c r="L1975" s="68">
        <f>'RFM-Pivot'!U1961</f>
        <v>4.333333333333333</v>
      </c>
      <c r="M1975" s="64" t="str">
        <f>'RFM-Pivot'!V1961</f>
        <v>Champions</v>
      </c>
    </row>
    <row r="1976" spans="10:13" x14ac:dyDescent="0.25">
      <c r="J1976" s="66" t="str">
        <f>'RFM-Pivot'!S1962</f>
        <v>C03114</v>
      </c>
      <c r="K1976" s="67">
        <f>'RFM-Pivot'!T1962</f>
        <v>4.666666666666667</v>
      </c>
      <c r="L1976" s="68">
        <f>'RFM-Pivot'!U1962</f>
        <v>4.666666666666667</v>
      </c>
      <c r="M1976" s="64" t="str">
        <f>'RFM-Pivot'!V1962</f>
        <v>Champions</v>
      </c>
    </row>
    <row r="1977" spans="10:13" x14ac:dyDescent="0.25">
      <c r="J1977" s="66" t="str">
        <f>'RFM-Pivot'!S1963</f>
        <v>C03116</v>
      </c>
      <c r="K1977" s="67">
        <f>'RFM-Pivot'!T1963</f>
        <v>3</v>
      </c>
      <c r="L1977" s="68">
        <f>'RFM-Pivot'!U1963</f>
        <v>3</v>
      </c>
      <c r="M1977" s="64" t="str">
        <f>'RFM-Pivot'!V1963</f>
        <v>At Risk Customers</v>
      </c>
    </row>
    <row r="1978" spans="10:13" x14ac:dyDescent="0.25">
      <c r="J1978" s="66" t="str">
        <f>'RFM-Pivot'!S1964</f>
        <v>C03118</v>
      </c>
      <c r="K1978" s="67">
        <f>'RFM-Pivot'!T1964</f>
        <v>3.3333333333333335</v>
      </c>
      <c r="L1978" s="68">
        <f>'RFM-Pivot'!U1964</f>
        <v>3.3333333333333335</v>
      </c>
      <c r="M1978" s="64" t="str">
        <f>'RFM-Pivot'!V1964</f>
        <v>Loyal or Potential Loyalists</v>
      </c>
    </row>
    <row r="1979" spans="10:13" x14ac:dyDescent="0.25">
      <c r="J1979" s="66" t="str">
        <f>'RFM-Pivot'!S1965</f>
        <v>C03121</v>
      </c>
      <c r="K1979" s="67">
        <f>'RFM-Pivot'!T1965</f>
        <v>5</v>
      </c>
      <c r="L1979" s="68">
        <f>'RFM-Pivot'!U1965</f>
        <v>5</v>
      </c>
      <c r="M1979" s="64" t="str">
        <f>'RFM-Pivot'!V1965</f>
        <v>Champions</v>
      </c>
    </row>
    <row r="1980" spans="10:13" x14ac:dyDescent="0.25">
      <c r="J1980" s="66" t="str">
        <f>'RFM-Pivot'!S1966</f>
        <v>C03122</v>
      </c>
      <c r="K1980" s="67">
        <f>'RFM-Pivot'!T1966</f>
        <v>3.3333333333333335</v>
      </c>
      <c r="L1980" s="68">
        <f>'RFM-Pivot'!U1966</f>
        <v>3.3333333333333335</v>
      </c>
      <c r="M1980" s="64" t="str">
        <f>'RFM-Pivot'!V1966</f>
        <v>Loyal or Potential Loyalists</v>
      </c>
    </row>
    <row r="1981" spans="10:13" x14ac:dyDescent="0.25">
      <c r="J1981" s="66" t="str">
        <f>'RFM-Pivot'!S1967</f>
        <v>C03126</v>
      </c>
      <c r="K1981" s="67">
        <f>'RFM-Pivot'!T1967</f>
        <v>3.3333333333333335</v>
      </c>
      <c r="L1981" s="68">
        <f>'RFM-Pivot'!U1967</f>
        <v>3.3333333333333335</v>
      </c>
      <c r="M1981" s="64" t="str">
        <f>'RFM-Pivot'!V1967</f>
        <v>Loyal or Potential Loyalists</v>
      </c>
    </row>
    <row r="1982" spans="10:13" x14ac:dyDescent="0.25">
      <c r="J1982" s="66" t="str">
        <f>'RFM-Pivot'!S1968</f>
        <v>C03128</v>
      </c>
      <c r="K1982" s="67">
        <f>'RFM-Pivot'!T1968</f>
        <v>3.3333333333333335</v>
      </c>
      <c r="L1982" s="68">
        <f>'RFM-Pivot'!U1968</f>
        <v>3.3333333333333335</v>
      </c>
      <c r="M1982" s="64" t="str">
        <f>'RFM-Pivot'!V1968</f>
        <v>Loyal or Potential Loyalists</v>
      </c>
    </row>
    <row r="1983" spans="10:13" x14ac:dyDescent="0.25">
      <c r="J1983" s="66" t="str">
        <f>'RFM-Pivot'!S1969</f>
        <v>C03132</v>
      </c>
      <c r="K1983" s="67">
        <f>'RFM-Pivot'!T1969</f>
        <v>2.6666666666666665</v>
      </c>
      <c r="L1983" s="68">
        <f>'RFM-Pivot'!U1969</f>
        <v>2.6666666666666665</v>
      </c>
      <c r="M1983" s="64" t="str">
        <f>'RFM-Pivot'!V1969</f>
        <v>At Risk Customers</v>
      </c>
    </row>
    <row r="1984" spans="10:13" x14ac:dyDescent="0.25">
      <c r="J1984" s="66" t="str">
        <f>'RFM-Pivot'!S1970</f>
        <v>C03134</v>
      </c>
      <c r="K1984" s="67">
        <f>'RFM-Pivot'!T1970</f>
        <v>2.3333333333333335</v>
      </c>
      <c r="L1984" s="68">
        <f>'RFM-Pivot'!U1970</f>
        <v>2.3333333333333335</v>
      </c>
      <c r="M1984" s="64" t="str">
        <f>'RFM-Pivot'!V1970</f>
        <v>At Risk Customers</v>
      </c>
    </row>
    <row r="1985" spans="10:13" x14ac:dyDescent="0.25">
      <c r="J1985" s="66" t="str">
        <f>'RFM-Pivot'!S1971</f>
        <v>C03136</v>
      </c>
      <c r="K1985" s="67">
        <f>'RFM-Pivot'!T1971</f>
        <v>4.666666666666667</v>
      </c>
      <c r="L1985" s="68">
        <f>'RFM-Pivot'!U1971</f>
        <v>4.666666666666667</v>
      </c>
      <c r="M1985" s="64" t="str">
        <f>'RFM-Pivot'!V1971</f>
        <v>Champions</v>
      </c>
    </row>
    <row r="1986" spans="10:13" x14ac:dyDescent="0.25">
      <c r="J1986" s="66" t="str">
        <f>'RFM-Pivot'!S1972</f>
        <v>C03139</v>
      </c>
      <c r="K1986" s="67">
        <f>'RFM-Pivot'!T1972</f>
        <v>2.6666666666666665</v>
      </c>
      <c r="L1986" s="68">
        <f>'RFM-Pivot'!U1972</f>
        <v>2.6666666666666665</v>
      </c>
      <c r="M1986" s="64" t="str">
        <f>'RFM-Pivot'!V1972</f>
        <v>At Risk Customers</v>
      </c>
    </row>
    <row r="1987" spans="10:13" x14ac:dyDescent="0.25">
      <c r="J1987" s="66" t="str">
        <f>'RFM-Pivot'!S1973</f>
        <v>C03140</v>
      </c>
      <c r="K1987" s="67">
        <f>'RFM-Pivot'!T1973</f>
        <v>4.666666666666667</v>
      </c>
      <c r="L1987" s="68">
        <f>'RFM-Pivot'!U1973</f>
        <v>4.666666666666667</v>
      </c>
      <c r="M1987" s="64" t="str">
        <f>'RFM-Pivot'!V1973</f>
        <v>Champions</v>
      </c>
    </row>
    <row r="1988" spans="10:13" x14ac:dyDescent="0.25">
      <c r="J1988" s="66" t="str">
        <f>'RFM-Pivot'!S1974</f>
        <v>C03141</v>
      </c>
      <c r="K1988" s="67">
        <f>'RFM-Pivot'!T1974</f>
        <v>5</v>
      </c>
      <c r="L1988" s="68">
        <f>'RFM-Pivot'!U1974</f>
        <v>5</v>
      </c>
      <c r="M1988" s="64" t="str">
        <f>'RFM-Pivot'!V1974</f>
        <v>Champions</v>
      </c>
    </row>
    <row r="1989" spans="10:13" x14ac:dyDescent="0.25">
      <c r="J1989" s="66" t="str">
        <f>'RFM-Pivot'!S1975</f>
        <v>C03142</v>
      </c>
      <c r="K1989" s="67">
        <f>'RFM-Pivot'!T1975</f>
        <v>2.6666666666666665</v>
      </c>
      <c r="L1989" s="68">
        <f>'RFM-Pivot'!U1975</f>
        <v>2.6666666666666665</v>
      </c>
      <c r="M1989" s="64" t="str">
        <f>'RFM-Pivot'!V1975</f>
        <v>At Risk Customers</v>
      </c>
    </row>
    <row r="1990" spans="10:13" x14ac:dyDescent="0.25">
      <c r="J1990" s="66" t="str">
        <f>'RFM-Pivot'!S1976</f>
        <v>C03143</v>
      </c>
      <c r="K1990" s="67">
        <f>'RFM-Pivot'!T1976</f>
        <v>2.6666666666666665</v>
      </c>
      <c r="L1990" s="68">
        <f>'RFM-Pivot'!U1976</f>
        <v>2.6666666666666665</v>
      </c>
      <c r="M1990" s="64" t="str">
        <f>'RFM-Pivot'!V1976</f>
        <v>At Risk Customers</v>
      </c>
    </row>
    <row r="1991" spans="10:13" x14ac:dyDescent="0.25">
      <c r="J1991" s="66" t="str">
        <f>'RFM-Pivot'!S1977</f>
        <v>C03147</v>
      </c>
      <c r="K1991" s="67">
        <f>'RFM-Pivot'!T1977</f>
        <v>5</v>
      </c>
      <c r="L1991" s="68">
        <f>'RFM-Pivot'!U1977</f>
        <v>5</v>
      </c>
      <c r="M1991" s="64" t="str">
        <f>'RFM-Pivot'!V1977</f>
        <v>Champions</v>
      </c>
    </row>
    <row r="1992" spans="10:13" x14ac:dyDescent="0.25">
      <c r="J1992" s="66" t="str">
        <f>'RFM-Pivot'!S1978</f>
        <v>C03148</v>
      </c>
      <c r="K1992" s="67">
        <f>'RFM-Pivot'!T1978</f>
        <v>3.3333333333333335</v>
      </c>
      <c r="L1992" s="68">
        <f>'RFM-Pivot'!U1978</f>
        <v>3.3333333333333335</v>
      </c>
      <c r="M1992" s="64" t="str">
        <f>'RFM-Pivot'!V1978</f>
        <v>Loyal or Potential Loyalists</v>
      </c>
    </row>
    <row r="1993" spans="10:13" x14ac:dyDescent="0.25">
      <c r="J1993" s="66" t="str">
        <f>'RFM-Pivot'!S1979</f>
        <v>C03152</v>
      </c>
      <c r="K1993" s="67">
        <f>'RFM-Pivot'!T1979</f>
        <v>3</v>
      </c>
      <c r="L1993" s="68">
        <f>'RFM-Pivot'!U1979</f>
        <v>3</v>
      </c>
      <c r="M1993" s="64" t="str">
        <f>'RFM-Pivot'!V1979</f>
        <v>At Risk Customers</v>
      </c>
    </row>
    <row r="1994" spans="10:13" x14ac:dyDescent="0.25">
      <c r="J1994" s="66" t="str">
        <f>'RFM-Pivot'!S1980</f>
        <v>C03155</v>
      </c>
      <c r="K1994" s="67">
        <f>'RFM-Pivot'!T1980</f>
        <v>2</v>
      </c>
      <c r="L1994" s="68">
        <f>'RFM-Pivot'!U1980</f>
        <v>2</v>
      </c>
      <c r="M1994" s="64" t="str">
        <f>'RFM-Pivot'!V1980</f>
        <v>Lost Customers</v>
      </c>
    </row>
    <row r="1995" spans="10:13" x14ac:dyDescent="0.25">
      <c r="J1995" s="66" t="str">
        <f>'RFM-Pivot'!S1981</f>
        <v>C03156</v>
      </c>
      <c r="K1995" s="67">
        <f>'RFM-Pivot'!T1981</f>
        <v>1.6666666666666667</v>
      </c>
      <c r="L1995" s="68">
        <f>'RFM-Pivot'!U1981</f>
        <v>1.6666666666666667</v>
      </c>
      <c r="M1995" s="64" t="str">
        <f>'RFM-Pivot'!V1981</f>
        <v>Lost Customers</v>
      </c>
    </row>
    <row r="1996" spans="10:13" x14ac:dyDescent="0.25">
      <c r="J1996" s="66" t="str">
        <f>'RFM-Pivot'!S1982</f>
        <v>C03157</v>
      </c>
      <c r="K1996" s="67">
        <f>'RFM-Pivot'!T1982</f>
        <v>3.3333333333333335</v>
      </c>
      <c r="L1996" s="68">
        <f>'RFM-Pivot'!U1982</f>
        <v>3.3333333333333335</v>
      </c>
      <c r="M1996" s="64" t="str">
        <f>'RFM-Pivot'!V1982</f>
        <v>Loyal or Potential Loyalists</v>
      </c>
    </row>
    <row r="1997" spans="10:13" x14ac:dyDescent="0.25">
      <c r="J1997" s="66" t="str">
        <f>'RFM-Pivot'!S1983</f>
        <v>C03158</v>
      </c>
      <c r="K1997" s="67">
        <f>'RFM-Pivot'!T1983</f>
        <v>3</v>
      </c>
      <c r="L1997" s="68">
        <f>'RFM-Pivot'!U1983</f>
        <v>3</v>
      </c>
      <c r="M1997" s="64" t="str">
        <f>'RFM-Pivot'!V1983</f>
        <v>At Risk Customers</v>
      </c>
    </row>
    <row r="1998" spans="10:13" x14ac:dyDescent="0.25">
      <c r="J1998" s="66" t="str">
        <f>'RFM-Pivot'!S1984</f>
        <v>C03159</v>
      </c>
      <c r="K1998" s="67">
        <f>'RFM-Pivot'!T1984</f>
        <v>3.3333333333333335</v>
      </c>
      <c r="L1998" s="68">
        <f>'RFM-Pivot'!U1984</f>
        <v>3.3333333333333335</v>
      </c>
      <c r="M1998" s="64" t="str">
        <f>'RFM-Pivot'!V1984</f>
        <v>Loyal or Potential Loyalists</v>
      </c>
    </row>
    <row r="1999" spans="10:13" x14ac:dyDescent="0.25">
      <c r="J1999" s="66" t="str">
        <f>'RFM-Pivot'!S1985</f>
        <v>C03160</v>
      </c>
      <c r="K1999" s="67">
        <f>'RFM-Pivot'!T1985</f>
        <v>2.6666666666666665</v>
      </c>
      <c r="L1999" s="68">
        <f>'RFM-Pivot'!U1985</f>
        <v>2.6666666666666665</v>
      </c>
      <c r="M1999" s="64" t="str">
        <f>'RFM-Pivot'!V1985</f>
        <v>At Risk Customers</v>
      </c>
    </row>
    <row r="2000" spans="10:13" x14ac:dyDescent="0.25">
      <c r="J2000" s="66" t="str">
        <f>'RFM-Pivot'!S1986</f>
        <v>C03161</v>
      </c>
      <c r="K2000" s="67">
        <f>'RFM-Pivot'!T1986</f>
        <v>5</v>
      </c>
      <c r="L2000" s="68">
        <f>'RFM-Pivot'!U1986</f>
        <v>5</v>
      </c>
      <c r="M2000" s="64" t="str">
        <f>'RFM-Pivot'!V1986</f>
        <v>Champions</v>
      </c>
    </row>
    <row r="2001" spans="10:13" x14ac:dyDescent="0.25">
      <c r="J2001" s="66" t="str">
        <f>'RFM-Pivot'!S1987</f>
        <v>C03162</v>
      </c>
      <c r="K2001" s="67">
        <f>'RFM-Pivot'!T1987</f>
        <v>4</v>
      </c>
      <c r="L2001" s="68">
        <f>'RFM-Pivot'!U1987</f>
        <v>4</v>
      </c>
      <c r="M2001" s="64" t="str">
        <f>'RFM-Pivot'!V1987</f>
        <v>Loyal or Potential Loyalists</v>
      </c>
    </row>
    <row r="2002" spans="10:13" x14ac:dyDescent="0.25">
      <c r="J2002" s="66" t="str">
        <f>'RFM-Pivot'!S1988</f>
        <v>C03163</v>
      </c>
      <c r="K2002" s="67">
        <f>'RFM-Pivot'!T1988</f>
        <v>3.3333333333333335</v>
      </c>
      <c r="L2002" s="68">
        <f>'RFM-Pivot'!U1988</f>
        <v>3.3333333333333335</v>
      </c>
      <c r="M2002" s="64" t="str">
        <f>'RFM-Pivot'!V1988</f>
        <v>Loyal or Potential Loyalists</v>
      </c>
    </row>
    <row r="2003" spans="10:13" x14ac:dyDescent="0.25">
      <c r="J2003" s="66" t="str">
        <f>'RFM-Pivot'!S1989</f>
        <v>C03164</v>
      </c>
      <c r="K2003" s="67">
        <f>'RFM-Pivot'!T1989</f>
        <v>3</v>
      </c>
      <c r="L2003" s="68">
        <f>'RFM-Pivot'!U1989</f>
        <v>3</v>
      </c>
      <c r="M2003" s="64" t="str">
        <f>'RFM-Pivot'!V1989</f>
        <v>At Risk Customers</v>
      </c>
    </row>
    <row r="2004" spans="10:13" x14ac:dyDescent="0.25">
      <c r="J2004" s="66" t="str">
        <f>'RFM-Pivot'!S1990</f>
        <v>C03167</v>
      </c>
      <c r="K2004" s="67">
        <f>'RFM-Pivot'!T1990</f>
        <v>4.666666666666667</v>
      </c>
      <c r="L2004" s="68">
        <f>'RFM-Pivot'!U1990</f>
        <v>4.666666666666667</v>
      </c>
      <c r="M2004" s="64" t="str">
        <f>'RFM-Pivot'!V1990</f>
        <v>Champions</v>
      </c>
    </row>
    <row r="2005" spans="10:13" x14ac:dyDescent="0.25">
      <c r="J2005" s="66" t="str">
        <f>'RFM-Pivot'!S1991</f>
        <v>C03169</v>
      </c>
      <c r="K2005" s="67">
        <f>'RFM-Pivot'!T1991</f>
        <v>1.6666666666666667</v>
      </c>
      <c r="L2005" s="68">
        <f>'RFM-Pivot'!U1991</f>
        <v>1.6666666666666667</v>
      </c>
      <c r="M2005" s="64" t="str">
        <f>'RFM-Pivot'!V1991</f>
        <v>Lost Customers</v>
      </c>
    </row>
    <row r="2006" spans="10:13" x14ac:dyDescent="0.25">
      <c r="J2006" s="66" t="str">
        <f>'RFM-Pivot'!S1992</f>
        <v>C03170</v>
      </c>
      <c r="K2006" s="67">
        <f>'RFM-Pivot'!T1992</f>
        <v>5</v>
      </c>
      <c r="L2006" s="68">
        <f>'RFM-Pivot'!U1992</f>
        <v>5</v>
      </c>
      <c r="M2006" s="64" t="str">
        <f>'RFM-Pivot'!V1992</f>
        <v>Champions</v>
      </c>
    </row>
    <row r="2007" spans="10:13" x14ac:dyDescent="0.25">
      <c r="J2007" s="66" t="str">
        <f>'RFM-Pivot'!S1993</f>
        <v>C03171</v>
      </c>
      <c r="K2007" s="67">
        <f>'RFM-Pivot'!T1993</f>
        <v>2.6666666666666665</v>
      </c>
      <c r="L2007" s="68">
        <f>'RFM-Pivot'!U1993</f>
        <v>2.6666666666666665</v>
      </c>
      <c r="M2007" s="64" t="str">
        <f>'RFM-Pivot'!V1993</f>
        <v>At Risk Customers</v>
      </c>
    </row>
    <row r="2008" spans="10:13" x14ac:dyDescent="0.25">
      <c r="J2008" s="66" t="str">
        <f>'RFM-Pivot'!S1994</f>
        <v>C03172</v>
      </c>
      <c r="K2008" s="67">
        <f>'RFM-Pivot'!T1994</f>
        <v>2.6666666666666665</v>
      </c>
      <c r="L2008" s="68">
        <f>'RFM-Pivot'!U1994</f>
        <v>2.6666666666666665</v>
      </c>
      <c r="M2008" s="64" t="str">
        <f>'RFM-Pivot'!V1994</f>
        <v>At Risk Customers</v>
      </c>
    </row>
    <row r="2009" spans="10:13" x14ac:dyDescent="0.25">
      <c r="J2009" s="66" t="str">
        <f>'RFM-Pivot'!S1995</f>
        <v>C03173</v>
      </c>
      <c r="K2009" s="67">
        <f>'RFM-Pivot'!T1995</f>
        <v>3</v>
      </c>
      <c r="L2009" s="68">
        <f>'RFM-Pivot'!U1995</f>
        <v>3</v>
      </c>
      <c r="M2009" s="64" t="str">
        <f>'RFM-Pivot'!V1995</f>
        <v>At Risk Customers</v>
      </c>
    </row>
    <row r="2010" spans="10:13" x14ac:dyDescent="0.25">
      <c r="J2010" s="66" t="str">
        <f>'RFM-Pivot'!S1996</f>
        <v>C03174</v>
      </c>
      <c r="K2010" s="67">
        <f>'RFM-Pivot'!T1996</f>
        <v>4</v>
      </c>
      <c r="L2010" s="68">
        <f>'RFM-Pivot'!U1996</f>
        <v>4</v>
      </c>
      <c r="M2010" s="64" t="str">
        <f>'RFM-Pivot'!V1996</f>
        <v>Loyal or Potential Loyalists</v>
      </c>
    </row>
    <row r="2011" spans="10:13" x14ac:dyDescent="0.25">
      <c r="J2011" s="66" t="str">
        <f>'RFM-Pivot'!S1997</f>
        <v>C03176</v>
      </c>
      <c r="K2011" s="67">
        <f>'RFM-Pivot'!T1997</f>
        <v>3</v>
      </c>
      <c r="L2011" s="68">
        <f>'RFM-Pivot'!U1997</f>
        <v>3</v>
      </c>
      <c r="M2011" s="64" t="str">
        <f>'RFM-Pivot'!V1997</f>
        <v>At Risk Customers</v>
      </c>
    </row>
    <row r="2012" spans="10:13" x14ac:dyDescent="0.25">
      <c r="J2012" s="66" t="str">
        <f>'RFM-Pivot'!S1998</f>
        <v>C03177</v>
      </c>
      <c r="K2012" s="67">
        <f>'RFM-Pivot'!T1998</f>
        <v>2.6666666666666665</v>
      </c>
      <c r="L2012" s="68">
        <f>'RFM-Pivot'!U1998</f>
        <v>2.6666666666666665</v>
      </c>
      <c r="M2012" s="64" t="str">
        <f>'RFM-Pivot'!V1998</f>
        <v>At Risk Customers</v>
      </c>
    </row>
    <row r="2013" spans="10:13" x14ac:dyDescent="0.25">
      <c r="J2013" s="66" t="str">
        <f>'RFM-Pivot'!S1999</f>
        <v>C03179</v>
      </c>
      <c r="K2013" s="67">
        <f>'RFM-Pivot'!T1999</f>
        <v>2.6666666666666665</v>
      </c>
      <c r="L2013" s="68">
        <f>'RFM-Pivot'!U1999</f>
        <v>2.6666666666666665</v>
      </c>
      <c r="M2013" s="64" t="str">
        <f>'RFM-Pivot'!V1999</f>
        <v>At Risk Customers</v>
      </c>
    </row>
    <row r="2014" spans="10:13" x14ac:dyDescent="0.25">
      <c r="J2014" s="66" t="str">
        <f>'RFM-Pivot'!S2000</f>
        <v>C03180</v>
      </c>
      <c r="K2014" s="67">
        <f>'RFM-Pivot'!T2000</f>
        <v>2.6666666666666665</v>
      </c>
      <c r="L2014" s="68">
        <f>'RFM-Pivot'!U2000</f>
        <v>2.6666666666666665</v>
      </c>
      <c r="M2014" s="64" t="str">
        <f>'RFM-Pivot'!V2000</f>
        <v>At Risk Customers</v>
      </c>
    </row>
    <row r="2015" spans="10:13" x14ac:dyDescent="0.25">
      <c r="J2015" s="66" t="str">
        <f>'RFM-Pivot'!S2001</f>
        <v>C03183</v>
      </c>
      <c r="K2015" s="67">
        <f>'RFM-Pivot'!T2001</f>
        <v>4.333333333333333</v>
      </c>
      <c r="L2015" s="68">
        <f>'RFM-Pivot'!U2001</f>
        <v>4.333333333333333</v>
      </c>
      <c r="M2015" s="64" t="str">
        <f>'RFM-Pivot'!V2001</f>
        <v>Champions</v>
      </c>
    </row>
    <row r="2016" spans="10:13" x14ac:dyDescent="0.25">
      <c r="J2016" s="66" t="str">
        <f>'RFM-Pivot'!S2002</f>
        <v>C03184</v>
      </c>
      <c r="K2016" s="67">
        <f>'RFM-Pivot'!T2002</f>
        <v>2.3333333333333335</v>
      </c>
      <c r="L2016" s="68">
        <f>'RFM-Pivot'!U2002</f>
        <v>2.3333333333333335</v>
      </c>
      <c r="M2016" s="64" t="str">
        <f>'RFM-Pivot'!V2002</f>
        <v>At Risk Customers</v>
      </c>
    </row>
    <row r="2017" spans="10:13" x14ac:dyDescent="0.25">
      <c r="J2017" s="66" t="str">
        <f>'RFM-Pivot'!S2003</f>
        <v>C03185</v>
      </c>
      <c r="K2017" s="67">
        <f>'RFM-Pivot'!T2003</f>
        <v>2.3333333333333335</v>
      </c>
      <c r="L2017" s="68">
        <f>'RFM-Pivot'!U2003</f>
        <v>2.3333333333333335</v>
      </c>
      <c r="M2017" s="64" t="str">
        <f>'RFM-Pivot'!V2003</f>
        <v>At Risk Customers</v>
      </c>
    </row>
    <row r="2018" spans="10:13" x14ac:dyDescent="0.25">
      <c r="J2018" s="66" t="str">
        <f>'RFM-Pivot'!S2004</f>
        <v>C03189</v>
      </c>
      <c r="K2018" s="67">
        <f>'RFM-Pivot'!T2004</f>
        <v>4</v>
      </c>
      <c r="L2018" s="68">
        <f>'RFM-Pivot'!U2004</f>
        <v>4</v>
      </c>
      <c r="M2018" s="64" t="str">
        <f>'RFM-Pivot'!V2004</f>
        <v>Loyal or Potential Loyalists</v>
      </c>
    </row>
    <row r="2019" spans="10:13" x14ac:dyDescent="0.25">
      <c r="J2019" s="66" t="str">
        <f>'RFM-Pivot'!S2005</f>
        <v>C03190</v>
      </c>
      <c r="K2019" s="67">
        <f>'RFM-Pivot'!T2005</f>
        <v>2</v>
      </c>
      <c r="L2019" s="68">
        <f>'RFM-Pivot'!U2005</f>
        <v>2</v>
      </c>
      <c r="M2019" s="64" t="str">
        <f>'RFM-Pivot'!V2005</f>
        <v>Lost Customers</v>
      </c>
    </row>
    <row r="2020" spans="10:13" x14ac:dyDescent="0.25">
      <c r="J2020" s="66" t="str">
        <f>'RFM-Pivot'!S2006</f>
        <v>C03191</v>
      </c>
      <c r="K2020" s="67">
        <f>'RFM-Pivot'!T2006</f>
        <v>2.3333333333333335</v>
      </c>
      <c r="L2020" s="68">
        <f>'RFM-Pivot'!U2006</f>
        <v>2.3333333333333335</v>
      </c>
      <c r="M2020" s="64" t="str">
        <f>'RFM-Pivot'!V2006</f>
        <v>At Risk Customers</v>
      </c>
    </row>
    <row r="2021" spans="10:13" x14ac:dyDescent="0.25">
      <c r="J2021" s="66" t="str">
        <f>'RFM-Pivot'!S2007</f>
        <v>C03192</v>
      </c>
      <c r="K2021" s="67">
        <f>'RFM-Pivot'!T2007</f>
        <v>4.666666666666667</v>
      </c>
      <c r="L2021" s="68">
        <f>'RFM-Pivot'!U2007</f>
        <v>4.666666666666667</v>
      </c>
      <c r="M2021" s="64" t="str">
        <f>'RFM-Pivot'!V2007</f>
        <v>Champions</v>
      </c>
    </row>
    <row r="2022" spans="10:13" x14ac:dyDescent="0.25">
      <c r="J2022" s="66" t="str">
        <f>'RFM-Pivot'!S2008</f>
        <v>C03193</v>
      </c>
      <c r="K2022" s="67">
        <f>'RFM-Pivot'!T2008</f>
        <v>4.333333333333333</v>
      </c>
      <c r="L2022" s="68">
        <f>'RFM-Pivot'!U2008</f>
        <v>4.333333333333333</v>
      </c>
      <c r="M2022" s="64" t="str">
        <f>'RFM-Pivot'!V2008</f>
        <v>Champions</v>
      </c>
    </row>
    <row r="2023" spans="10:13" x14ac:dyDescent="0.25">
      <c r="J2023" s="66" t="str">
        <f>'RFM-Pivot'!S2009</f>
        <v>C03194</v>
      </c>
      <c r="K2023" s="67">
        <f>'RFM-Pivot'!T2009</f>
        <v>4.333333333333333</v>
      </c>
      <c r="L2023" s="68">
        <f>'RFM-Pivot'!U2009</f>
        <v>4.333333333333333</v>
      </c>
      <c r="M2023" s="64" t="str">
        <f>'RFM-Pivot'!V2009</f>
        <v>Champions</v>
      </c>
    </row>
    <row r="2024" spans="10:13" x14ac:dyDescent="0.25">
      <c r="J2024" s="66" t="str">
        <f>'RFM-Pivot'!S2010</f>
        <v>C03195</v>
      </c>
      <c r="K2024" s="67">
        <f>'RFM-Pivot'!T2010</f>
        <v>2</v>
      </c>
      <c r="L2024" s="68">
        <f>'RFM-Pivot'!U2010</f>
        <v>2</v>
      </c>
      <c r="M2024" s="64" t="str">
        <f>'RFM-Pivot'!V2010</f>
        <v>Lost Customers</v>
      </c>
    </row>
    <row r="2025" spans="10:13" x14ac:dyDescent="0.25">
      <c r="J2025" s="66" t="str">
        <f>'RFM-Pivot'!S2011</f>
        <v>C03197</v>
      </c>
      <c r="K2025" s="67">
        <f>'RFM-Pivot'!T2011</f>
        <v>5</v>
      </c>
      <c r="L2025" s="68">
        <f>'RFM-Pivot'!U2011</f>
        <v>5</v>
      </c>
      <c r="M2025" s="64" t="str">
        <f>'RFM-Pivot'!V2011</f>
        <v>Champions</v>
      </c>
    </row>
    <row r="2026" spans="10:13" x14ac:dyDescent="0.25">
      <c r="J2026" s="66" t="str">
        <f>'RFM-Pivot'!S2012</f>
        <v>C03199</v>
      </c>
      <c r="K2026" s="67">
        <f>'RFM-Pivot'!T2012</f>
        <v>1.6666666666666667</v>
      </c>
      <c r="L2026" s="68">
        <f>'RFM-Pivot'!U2012</f>
        <v>1.6666666666666667</v>
      </c>
      <c r="M2026" s="64" t="str">
        <f>'RFM-Pivot'!V2012</f>
        <v>Lost Customers</v>
      </c>
    </row>
    <row r="2027" spans="10:13" x14ac:dyDescent="0.25">
      <c r="J2027" s="66" t="str">
        <f>'RFM-Pivot'!S2013</f>
        <v>C03200</v>
      </c>
      <c r="K2027" s="67">
        <f>'RFM-Pivot'!T2013</f>
        <v>2.6666666666666665</v>
      </c>
      <c r="L2027" s="68">
        <f>'RFM-Pivot'!U2013</f>
        <v>2.6666666666666665</v>
      </c>
      <c r="M2027" s="64" t="str">
        <f>'RFM-Pivot'!V2013</f>
        <v>At Risk Customers</v>
      </c>
    </row>
    <row r="2028" spans="10:13" x14ac:dyDescent="0.25">
      <c r="J2028" s="66" t="str">
        <f>'RFM-Pivot'!S2014</f>
        <v>C03202</v>
      </c>
      <c r="K2028" s="67">
        <f>'RFM-Pivot'!T2014</f>
        <v>1.6666666666666667</v>
      </c>
      <c r="L2028" s="68">
        <f>'RFM-Pivot'!U2014</f>
        <v>1.6666666666666667</v>
      </c>
      <c r="M2028" s="64" t="str">
        <f>'RFM-Pivot'!V2014</f>
        <v>Lost Customers</v>
      </c>
    </row>
    <row r="2029" spans="10:13" x14ac:dyDescent="0.25">
      <c r="J2029" s="66" t="str">
        <f>'RFM-Pivot'!S2015</f>
        <v>C03209</v>
      </c>
      <c r="K2029" s="67">
        <f>'RFM-Pivot'!T2015</f>
        <v>2</v>
      </c>
      <c r="L2029" s="68">
        <f>'RFM-Pivot'!U2015</f>
        <v>2</v>
      </c>
      <c r="M2029" s="64" t="str">
        <f>'RFM-Pivot'!V2015</f>
        <v>Lost Customers</v>
      </c>
    </row>
    <row r="2030" spans="10:13" x14ac:dyDescent="0.25">
      <c r="J2030" s="66" t="str">
        <f>'RFM-Pivot'!S2016</f>
        <v>C03210</v>
      </c>
      <c r="K2030" s="67">
        <f>'RFM-Pivot'!T2016</f>
        <v>3.3333333333333335</v>
      </c>
      <c r="L2030" s="68">
        <f>'RFM-Pivot'!U2016</f>
        <v>3.3333333333333335</v>
      </c>
      <c r="M2030" s="64" t="str">
        <f>'RFM-Pivot'!V2016</f>
        <v>Loyal or Potential Loyalists</v>
      </c>
    </row>
    <row r="2031" spans="10:13" x14ac:dyDescent="0.25">
      <c r="J2031" s="66" t="str">
        <f>'RFM-Pivot'!S2017</f>
        <v>C03211</v>
      </c>
      <c r="K2031" s="67">
        <f>'RFM-Pivot'!T2017</f>
        <v>2</v>
      </c>
      <c r="L2031" s="68">
        <f>'RFM-Pivot'!U2017</f>
        <v>2</v>
      </c>
      <c r="M2031" s="64" t="str">
        <f>'RFM-Pivot'!V2017</f>
        <v>Lost Customers</v>
      </c>
    </row>
    <row r="2032" spans="10:13" x14ac:dyDescent="0.25">
      <c r="J2032" s="66" t="str">
        <f>'RFM-Pivot'!S2018</f>
        <v>C03212</v>
      </c>
      <c r="K2032" s="67">
        <f>'RFM-Pivot'!T2018</f>
        <v>1.6666666666666667</v>
      </c>
      <c r="L2032" s="68">
        <f>'RFM-Pivot'!U2018</f>
        <v>1.6666666666666667</v>
      </c>
      <c r="M2032" s="64" t="str">
        <f>'RFM-Pivot'!V2018</f>
        <v>Lost Customers</v>
      </c>
    </row>
    <row r="2033" spans="10:13" x14ac:dyDescent="0.25">
      <c r="J2033" s="66" t="str">
        <f>'RFM-Pivot'!S2019</f>
        <v>C03213</v>
      </c>
      <c r="K2033" s="67">
        <f>'RFM-Pivot'!T2019</f>
        <v>3.6666666666666665</v>
      </c>
      <c r="L2033" s="68">
        <f>'RFM-Pivot'!U2019</f>
        <v>3.6666666666666665</v>
      </c>
      <c r="M2033" s="64" t="str">
        <f>'RFM-Pivot'!V2019</f>
        <v>Loyal or Potential Loyalists</v>
      </c>
    </row>
    <row r="2034" spans="10:13" x14ac:dyDescent="0.25">
      <c r="J2034" s="66" t="str">
        <f>'RFM-Pivot'!S2020</f>
        <v>C03214</v>
      </c>
      <c r="K2034" s="67">
        <f>'RFM-Pivot'!T2020</f>
        <v>5</v>
      </c>
      <c r="L2034" s="68">
        <f>'RFM-Pivot'!U2020</f>
        <v>5</v>
      </c>
      <c r="M2034" s="64" t="str">
        <f>'RFM-Pivot'!V2020</f>
        <v>Champions</v>
      </c>
    </row>
    <row r="2035" spans="10:13" x14ac:dyDescent="0.25">
      <c r="J2035" s="66" t="str">
        <f>'RFM-Pivot'!S2021</f>
        <v>C03216</v>
      </c>
      <c r="K2035" s="67">
        <f>'RFM-Pivot'!T2021</f>
        <v>2.6666666666666665</v>
      </c>
      <c r="L2035" s="68">
        <f>'RFM-Pivot'!U2021</f>
        <v>2.6666666666666665</v>
      </c>
      <c r="M2035" s="64" t="str">
        <f>'RFM-Pivot'!V2021</f>
        <v>At Risk Customers</v>
      </c>
    </row>
    <row r="2036" spans="10:13" x14ac:dyDescent="0.25">
      <c r="J2036" s="66" t="str">
        <f>'RFM-Pivot'!S2022</f>
        <v>C03218</v>
      </c>
      <c r="K2036" s="67">
        <f>'RFM-Pivot'!T2022</f>
        <v>2</v>
      </c>
      <c r="L2036" s="68">
        <f>'RFM-Pivot'!U2022</f>
        <v>2</v>
      </c>
      <c r="M2036" s="64" t="str">
        <f>'RFM-Pivot'!V2022</f>
        <v>Lost Customers</v>
      </c>
    </row>
    <row r="2037" spans="10:13" x14ac:dyDescent="0.25">
      <c r="J2037" s="66" t="str">
        <f>'RFM-Pivot'!S2023</f>
        <v>C03219</v>
      </c>
      <c r="K2037" s="67">
        <f>'RFM-Pivot'!T2023</f>
        <v>4.666666666666667</v>
      </c>
      <c r="L2037" s="68">
        <f>'RFM-Pivot'!U2023</f>
        <v>4.666666666666667</v>
      </c>
      <c r="M2037" s="64" t="str">
        <f>'RFM-Pivot'!V2023</f>
        <v>Champions</v>
      </c>
    </row>
    <row r="2038" spans="10:13" x14ac:dyDescent="0.25">
      <c r="J2038" s="66" t="str">
        <f>'RFM-Pivot'!S2024</f>
        <v>C03220</v>
      </c>
      <c r="K2038" s="67">
        <f>'RFM-Pivot'!T2024</f>
        <v>3.6666666666666665</v>
      </c>
      <c r="L2038" s="68">
        <f>'RFM-Pivot'!U2024</f>
        <v>3.6666666666666665</v>
      </c>
      <c r="M2038" s="64" t="str">
        <f>'RFM-Pivot'!V2024</f>
        <v>Loyal or Potential Loyalists</v>
      </c>
    </row>
    <row r="2039" spans="10:13" x14ac:dyDescent="0.25">
      <c r="J2039" s="66" t="str">
        <f>'RFM-Pivot'!S2025</f>
        <v>C03221</v>
      </c>
      <c r="K2039" s="67">
        <f>'RFM-Pivot'!T2025</f>
        <v>4</v>
      </c>
      <c r="L2039" s="68">
        <f>'RFM-Pivot'!U2025</f>
        <v>4</v>
      </c>
      <c r="M2039" s="64" t="str">
        <f>'RFM-Pivot'!V2025</f>
        <v>Loyal or Potential Loyalists</v>
      </c>
    </row>
    <row r="2040" spans="10:13" x14ac:dyDescent="0.25">
      <c r="J2040" s="66" t="str">
        <f>'RFM-Pivot'!S2026</f>
        <v>C03222</v>
      </c>
      <c r="K2040" s="67">
        <f>'RFM-Pivot'!T2026</f>
        <v>4</v>
      </c>
      <c r="L2040" s="68">
        <f>'RFM-Pivot'!U2026</f>
        <v>4</v>
      </c>
      <c r="M2040" s="64" t="str">
        <f>'RFM-Pivot'!V2026</f>
        <v>Loyal or Potential Loyalists</v>
      </c>
    </row>
    <row r="2041" spans="10:13" x14ac:dyDescent="0.25">
      <c r="J2041" s="66" t="str">
        <f>'RFM-Pivot'!S2027</f>
        <v>C03224</v>
      </c>
      <c r="K2041" s="67">
        <f>'RFM-Pivot'!T2027</f>
        <v>4.333333333333333</v>
      </c>
      <c r="L2041" s="68">
        <f>'RFM-Pivot'!U2027</f>
        <v>4.333333333333333</v>
      </c>
      <c r="M2041" s="64" t="str">
        <f>'RFM-Pivot'!V2027</f>
        <v>Champions</v>
      </c>
    </row>
    <row r="2042" spans="10:13" x14ac:dyDescent="0.25">
      <c r="J2042" s="66" t="str">
        <f>'RFM-Pivot'!S2028</f>
        <v>C03225</v>
      </c>
      <c r="K2042" s="67">
        <f>'RFM-Pivot'!T2028</f>
        <v>3</v>
      </c>
      <c r="L2042" s="68">
        <f>'RFM-Pivot'!U2028</f>
        <v>3</v>
      </c>
      <c r="M2042" s="64" t="str">
        <f>'RFM-Pivot'!V2028</f>
        <v>At Risk Customers</v>
      </c>
    </row>
    <row r="2043" spans="10:13" x14ac:dyDescent="0.25">
      <c r="J2043" s="66" t="str">
        <f>'RFM-Pivot'!S2029</f>
        <v>C03226</v>
      </c>
      <c r="K2043" s="67">
        <f>'RFM-Pivot'!T2029</f>
        <v>3.3333333333333335</v>
      </c>
      <c r="L2043" s="68">
        <f>'RFM-Pivot'!U2029</f>
        <v>3.3333333333333335</v>
      </c>
      <c r="M2043" s="64" t="str">
        <f>'RFM-Pivot'!V2029</f>
        <v>Loyal or Potential Loyalists</v>
      </c>
    </row>
    <row r="2044" spans="10:13" x14ac:dyDescent="0.25">
      <c r="J2044" s="66" t="str">
        <f>'RFM-Pivot'!S2030</f>
        <v>C03227</v>
      </c>
      <c r="K2044" s="67">
        <f>'RFM-Pivot'!T2030</f>
        <v>2</v>
      </c>
      <c r="L2044" s="68">
        <f>'RFM-Pivot'!U2030</f>
        <v>2</v>
      </c>
      <c r="M2044" s="64" t="str">
        <f>'RFM-Pivot'!V2030</f>
        <v>Lost Customers</v>
      </c>
    </row>
    <row r="2045" spans="10:13" x14ac:dyDescent="0.25">
      <c r="J2045" s="66" t="str">
        <f>'RFM-Pivot'!S2031</f>
        <v>C03230</v>
      </c>
      <c r="K2045" s="67">
        <f>'RFM-Pivot'!T2031</f>
        <v>3.6666666666666665</v>
      </c>
      <c r="L2045" s="68">
        <f>'RFM-Pivot'!U2031</f>
        <v>3.6666666666666665</v>
      </c>
      <c r="M2045" s="64" t="str">
        <f>'RFM-Pivot'!V2031</f>
        <v>Loyal or Potential Loyalists</v>
      </c>
    </row>
    <row r="2046" spans="10:13" x14ac:dyDescent="0.25">
      <c r="J2046" s="66" t="str">
        <f>'RFM-Pivot'!S2032</f>
        <v>C03231</v>
      </c>
      <c r="K2046" s="67">
        <f>'RFM-Pivot'!T2032</f>
        <v>1.6666666666666667</v>
      </c>
      <c r="L2046" s="68">
        <f>'RFM-Pivot'!U2032</f>
        <v>1.6666666666666667</v>
      </c>
      <c r="M2046" s="64" t="str">
        <f>'RFM-Pivot'!V2032</f>
        <v>Lost Customers</v>
      </c>
    </row>
    <row r="2047" spans="10:13" x14ac:dyDescent="0.25">
      <c r="J2047" s="66" t="str">
        <f>'RFM-Pivot'!S2033</f>
        <v>C03232</v>
      </c>
      <c r="K2047" s="67">
        <f>'RFM-Pivot'!T2033</f>
        <v>3</v>
      </c>
      <c r="L2047" s="68">
        <f>'RFM-Pivot'!U2033</f>
        <v>3</v>
      </c>
      <c r="M2047" s="64" t="str">
        <f>'RFM-Pivot'!V2033</f>
        <v>At Risk Customers</v>
      </c>
    </row>
    <row r="2048" spans="10:13" x14ac:dyDescent="0.25">
      <c r="J2048" s="66" t="str">
        <f>'RFM-Pivot'!S2034</f>
        <v>C03233</v>
      </c>
      <c r="K2048" s="67">
        <f>'RFM-Pivot'!T2034</f>
        <v>2.3333333333333335</v>
      </c>
      <c r="L2048" s="68">
        <f>'RFM-Pivot'!U2034</f>
        <v>2.3333333333333335</v>
      </c>
      <c r="M2048" s="64" t="str">
        <f>'RFM-Pivot'!V2034</f>
        <v>At Risk Customers</v>
      </c>
    </row>
    <row r="2049" spans="10:13" x14ac:dyDescent="0.25">
      <c r="J2049" s="66" t="str">
        <f>'RFM-Pivot'!S2035</f>
        <v>C03235</v>
      </c>
      <c r="K2049" s="67">
        <f>'RFM-Pivot'!T2035</f>
        <v>2</v>
      </c>
      <c r="L2049" s="68">
        <f>'RFM-Pivot'!U2035</f>
        <v>2</v>
      </c>
      <c r="M2049" s="64" t="str">
        <f>'RFM-Pivot'!V2035</f>
        <v>Lost Customers</v>
      </c>
    </row>
    <row r="2050" spans="10:13" x14ac:dyDescent="0.25">
      <c r="J2050" s="66" t="str">
        <f>'RFM-Pivot'!S2036</f>
        <v>C03236</v>
      </c>
      <c r="K2050" s="67">
        <f>'RFM-Pivot'!T2036</f>
        <v>4.333333333333333</v>
      </c>
      <c r="L2050" s="68">
        <f>'RFM-Pivot'!U2036</f>
        <v>4.333333333333333</v>
      </c>
      <c r="M2050" s="64" t="str">
        <f>'RFM-Pivot'!V2036</f>
        <v>Champions</v>
      </c>
    </row>
    <row r="2051" spans="10:13" x14ac:dyDescent="0.25">
      <c r="J2051" s="66" t="str">
        <f>'RFM-Pivot'!S2037</f>
        <v>C03240</v>
      </c>
      <c r="K2051" s="67">
        <f>'RFM-Pivot'!T2037</f>
        <v>5</v>
      </c>
      <c r="L2051" s="68">
        <f>'RFM-Pivot'!U2037</f>
        <v>5</v>
      </c>
      <c r="M2051" s="64" t="str">
        <f>'RFM-Pivot'!V2037</f>
        <v>Champions</v>
      </c>
    </row>
    <row r="2052" spans="10:13" x14ac:dyDescent="0.25">
      <c r="J2052" s="66" t="str">
        <f>'RFM-Pivot'!S2038</f>
        <v>C03242</v>
      </c>
      <c r="K2052" s="67">
        <f>'RFM-Pivot'!T2038</f>
        <v>4.666666666666667</v>
      </c>
      <c r="L2052" s="68">
        <f>'RFM-Pivot'!U2038</f>
        <v>4.666666666666667</v>
      </c>
      <c r="M2052" s="64" t="str">
        <f>'RFM-Pivot'!V2038</f>
        <v>Champions</v>
      </c>
    </row>
    <row r="2053" spans="10:13" x14ac:dyDescent="0.25">
      <c r="J2053" s="66" t="str">
        <f>'RFM-Pivot'!S2039</f>
        <v>C03243</v>
      </c>
      <c r="K2053" s="67">
        <f>'RFM-Pivot'!T2039</f>
        <v>4.666666666666667</v>
      </c>
      <c r="L2053" s="68">
        <f>'RFM-Pivot'!U2039</f>
        <v>4.666666666666667</v>
      </c>
      <c r="M2053" s="64" t="str">
        <f>'RFM-Pivot'!V2039</f>
        <v>Champions</v>
      </c>
    </row>
    <row r="2054" spans="10:13" x14ac:dyDescent="0.25">
      <c r="J2054" s="66" t="str">
        <f>'RFM-Pivot'!S2040</f>
        <v>C03244</v>
      </c>
      <c r="K2054" s="67">
        <f>'RFM-Pivot'!T2040</f>
        <v>2.3333333333333335</v>
      </c>
      <c r="L2054" s="68">
        <f>'RFM-Pivot'!U2040</f>
        <v>2.3333333333333335</v>
      </c>
      <c r="M2054" s="64" t="str">
        <f>'RFM-Pivot'!V2040</f>
        <v>At Risk Customers</v>
      </c>
    </row>
    <row r="2055" spans="10:13" x14ac:dyDescent="0.25">
      <c r="J2055" s="66" t="str">
        <f>'RFM-Pivot'!S2041</f>
        <v>C03245</v>
      </c>
      <c r="K2055" s="67">
        <f>'RFM-Pivot'!T2041</f>
        <v>1.6666666666666667</v>
      </c>
      <c r="L2055" s="68">
        <f>'RFM-Pivot'!U2041</f>
        <v>1.6666666666666667</v>
      </c>
      <c r="M2055" s="64" t="str">
        <f>'RFM-Pivot'!V2041</f>
        <v>Lost Customers</v>
      </c>
    </row>
    <row r="2056" spans="10:13" x14ac:dyDescent="0.25">
      <c r="J2056" s="66" t="str">
        <f>'RFM-Pivot'!S2042</f>
        <v>C03247</v>
      </c>
      <c r="K2056" s="67">
        <f>'RFM-Pivot'!T2042</f>
        <v>1.6666666666666667</v>
      </c>
      <c r="L2056" s="68">
        <f>'RFM-Pivot'!U2042</f>
        <v>1.6666666666666667</v>
      </c>
      <c r="M2056" s="64" t="str">
        <f>'RFM-Pivot'!V2042</f>
        <v>Lost Customers</v>
      </c>
    </row>
    <row r="2057" spans="10:13" x14ac:dyDescent="0.25">
      <c r="J2057" s="66" t="str">
        <f>'RFM-Pivot'!S2043</f>
        <v>C03248</v>
      </c>
      <c r="K2057" s="67">
        <f>'RFM-Pivot'!T2043</f>
        <v>4</v>
      </c>
      <c r="L2057" s="68">
        <f>'RFM-Pivot'!U2043</f>
        <v>4</v>
      </c>
      <c r="M2057" s="64" t="str">
        <f>'RFM-Pivot'!V2043</f>
        <v>Loyal or Potential Loyalists</v>
      </c>
    </row>
    <row r="2058" spans="10:13" x14ac:dyDescent="0.25">
      <c r="J2058" s="66" t="str">
        <f>'RFM-Pivot'!S2044</f>
        <v>C03249</v>
      </c>
      <c r="K2058" s="67">
        <f>'RFM-Pivot'!T2044</f>
        <v>5</v>
      </c>
      <c r="L2058" s="68">
        <f>'RFM-Pivot'!U2044</f>
        <v>5</v>
      </c>
      <c r="M2058" s="64" t="str">
        <f>'RFM-Pivot'!V2044</f>
        <v>Champions</v>
      </c>
    </row>
    <row r="2059" spans="10:13" x14ac:dyDescent="0.25">
      <c r="J2059" s="66" t="str">
        <f>'RFM-Pivot'!S2045</f>
        <v>C03252</v>
      </c>
      <c r="K2059" s="67">
        <f>'RFM-Pivot'!T2045</f>
        <v>5</v>
      </c>
      <c r="L2059" s="68">
        <f>'RFM-Pivot'!U2045</f>
        <v>5</v>
      </c>
      <c r="M2059" s="64" t="str">
        <f>'RFM-Pivot'!V2045</f>
        <v>Champions</v>
      </c>
    </row>
    <row r="2060" spans="10:13" x14ac:dyDescent="0.25">
      <c r="J2060" s="66" t="str">
        <f>'RFM-Pivot'!S2046</f>
        <v>C03255</v>
      </c>
      <c r="K2060" s="67">
        <f>'RFM-Pivot'!T2046</f>
        <v>2.6666666666666665</v>
      </c>
      <c r="L2060" s="68">
        <f>'RFM-Pivot'!U2046</f>
        <v>2.6666666666666665</v>
      </c>
      <c r="M2060" s="64" t="str">
        <f>'RFM-Pivot'!V2046</f>
        <v>At Risk Customers</v>
      </c>
    </row>
    <row r="2061" spans="10:13" x14ac:dyDescent="0.25">
      <c r="J2061" s="66" t="str">
        <f>'RFM-Pivot'!S2047</f>
        <v>C03257</v>
      </c>
      <c r="K2061" s="67">
        <f>'RFM-Pivot'!T2047</f>
        <v>3.3333333333333335</v>
      </c>
      <c r="L2061" s="68">
        <f>'RFM-Pivot'!U2047</f>
        <v>3.3333333333333335</v>
      </c>
      <c r="M2061" s="64" t="str">
        <f>'RFM-Pivot'!V2047</f>
        <v>Loyal or Potential Loyalists</v>
      </c>
    </row>
    <row r="2062" spans="10:13" x14ac:dyDescent="0.25">
      <c r="J2062" s="66" t="str">
        <f>'RFM-Pivot'!S2048</f>
        <v>C03261</v>
      </c>
      <c r="K2062" s="67">
        <f>'RFM-Pivot'!T2048</f>
        <v>3.6666666666666665</v>
      </c>
      <c r="L2062" s="68">
        <f>'RFM-Pivot'!U2048</f>
        <v>3.6666666666666665</v>
      </c>
      <c r="M2062" s="64" t="str">
        <f>'RFM-Pivot'!V2048</f>
        <v>Loyal or Potential Loyalists</v>
      </c>
    </row>
    <row r="2063" spans="10:13" x14ac:dyDescent="0.25">
      <c r="J2063" s="66" t="str">
        <f>'RFM-Pivot'!S2049</f>
        <v>C03262</v>
      </c>
      <c r="K2063" s="67">
        <f>'RFM-Pivot'!T2049</f>
        <v>4.666666666666667</v>
      </c>
      <c r="L2063" s="68">
        <f>'RFM-Pivot'!U2049</f>
        <v>4.666666666666667</v>
      </c>
      <c r="M2063" s="64" t="str">
        <f>'RFM-Pivot'!V2049</f>
        <v>Champions</v>
      </c>
    </row>
    <row r="2064" spans="10:13" x14ac:dyDescent="0.25">
      <c r="J2064" s="66" t="str">
        <f>'RFM-Pivot'!S2050</f>
        <v>C03263</v>
      </c>
      <c r="K2064" s="67">
        <f>'RFM-Pivot'!T2050</f>
        <v>3</v>
      </c>
      <c r="L2064" s="68">
        <f>'RFM-Pivot'!U2050</f>
        <v>3</v>
      </c>
      <c r="M2064" s="64" t="str">
        <f>'RFM-Pivot'!V2050</f>
        <v>At Risk Customers</v>
      </c>
    </row>
    <row r="2065" spans="10:13" x14ac:dyDescent="0.25">
      <c r="J2065" s="66" t="str">
        <f>'RFM-Pivot'!S2051</f>
        <v>C03264</v>
      </c>
      <c r="K2065" s="67">
        <f>'RFM-Pivot'!T2051</f>
        <v>1.6666666666666667</v>
      </c>
      <c r="L2065" s="68">
        <f>'RFM-Pivot'!U2051</f>
        <v>1.6666666666666667</v>
      </c>
      <c r="M2065" s="64" t="str">
        <f>'RFM-Pivot'!V2051</f>
        <v>Lost Customers</v>
      </c>
    </row>
    <row r="2066" spans="10:13" x14ac:dyDescent="0.25">
      <c r="J2066" s="66" t="str">
        <f>'RFM-Pivot'!S2052</f>
        <v>C03265</v>
      </c>
      <c r="K2066" s="67">
        <f>'RFM-Pivot'!T2052</f>
        <v>3.3333333333333335</v>
      </c>
      <c r="L2066" s="68">
        <f>'RFM-Pivot'!U2052</f>
        <v>3.3333333333333335</v>
      </c>
      <c r="M2066" s="64" t="str">
        <f>'RFM-Pivot'!V2052</f>
        <v>Loyal or Potential Loyalists</v>
      </c>
    </row>
    <row r="2067" spans="10:13" x14ac:dyDescent="0.25">
      <c r="J2067" s="66" t="str">
        <f>'RFM-Pivot'!S2053</f>
        <v>C03266</v>
      </c>
      <c r="K2067" s="67">
        <f>'RFM-Pivot'!T2053</f>
        <v>3</v>
      </c>
      <c r="L2067" s="68">
        <f>'RFM-Pivot'!U2053</f>
        <v>3</v>
      </c>
      <c r="M2067" s="64" t="str">
        <f>'RFM-Pivot'!V2053</f>
        <v>At Risk Customers</v>
      </c>
    </row>
    <row r="2068" spans="10:13" x14ac:dyDescent="0.25">
      <c r="J2068" s="66" t="str">
        <f>'RFM-Pivot'!S2054</f>
        <v>C03267</v>
      </c>
      <c r="K2068" s="67">
        <f>'RFM-Pivot'!T2054</f>
        <v>4</v>
      </c>
      <c r="L2068" s="68">
        <f>'RFM-Pivot'!U2054</f>
        <v>4</v>
      </c>
      <c r="M2068" s="64" t="str">
        <f>'RFM-Pivot'!V2054</f>
        <v>Loyal or Potential Loyalists</v>
      </c>
    </row>
    <row r="2069" spans="10:13" x14ac:dyDescent="0.25">
      <c r="J2069" s="66" t="str">
        <f>'RFM-Pivot'!S2055</f>
        <v>C03269</v>
      </c>
      <c r="K2069" s="67">
        <f>'RFM-Pivot'!T2055</f>
        <v>2.3333333333333335</v>
      </c>
      <c r="L2069" s="68">
        <f>'RFM-Pivot'!U2055</f>
        <v>2.3333333333333335</v>
      </c>
      <c r="M2069" s="64" t="str">
        <f>'RFM-Pivot'!V2055</f>
        <v>At Risk Customers</v>
      </c>
    </row>
    <row r="2070" spans="10:13" x14ac:dyDescent="0.25">
      <c r="J2070" s="66" t="str">
        <f>'RFM-Pivot'!S2056</f>
        <v>C03270</v>
      </c>
      <c r="K2070" s="67">
        <f>'RFM-Pivot'!T2056</f>
        <v>3.3333333333333335</v>
      </c>
      <c r="L2070" s="68">
        <f>'RFM-Pivot'!U2056</f>
        <v>3.3333333333333335</v>
      </c>
      <c r="M2070" s="64" t="str">
        <f>'RFM-Pivot'!V2056</f>
        <v>Loyal or Potential Loyalists</v>
      </c>
    </row>
    <row r="2071" spans="10:13" x14ac:dyDescent="0.25">
      <c r="J2071" s="66" t="str">
        <f>'RFM-Pivot'!S2057</f>
        <v>C03271</v>
      </c>
      <c r="K2071" s="67">
        <f>'RFM-Pivot'!T2057</f>
        <v>4</v>
      </c>
      <c r="L2071" s="68">
        <f>'RFM-Pivot'!U2057</f>
        <v>4</v>
      </c>
      <c r="M2071" s="64" t="str">
        <f>'RFM-Pivot'!V2057</f>
        <v>Loyal or Potential Loyalists</v>
      </c>
    </row>
    <row r="2072" spans="10:13" x14ac:dyDescent="0.25">
      <c r="J2072" s="66" t="str">
        <f>'RFM-Pivot'!S2058</f>
        <v>C03272</v>
      </c>
      <c r="K2072" s="67">
        <f>'RFM-Pivot'!T2058</f>
        <v>2.6666666666666665</v>
      </c>
      <c r="L2072" s="68">
        <f>'RFM-Pivot'!U2058</f>
        <v>2.6666666666666665</v>
      </c>
      <c r="M2072" s="64" t="str">
        <f>'RFM-Pivot'!V2058</f>
        <v>At Risk Customers</v>
      </c>
    </row>
    <row r="2073" spans="10:13" x14ac:dyDescent="0.25">
      <c r="J2073" s="66" t="str">
        <f>'RFM-Pivot'!S2059</f>
        <v>C03273</v>
      </c>
      <c r="K2073" s="67">
        <f>'RFM-Pivot'!T2059</f>
        <v>4.333333333333333</v>
      </c>
      <c r="L2073" s="68">
        <f>'RFM-Pivot'!U2059</f>
        <v>4.333333333333333</v>
      </c>
      <c r="M2073" s="64" t="str">
        <f>'RFM-Pivot'!V2059</f>
        <v>Champions</v>
      </c>
    </row>
    <row r="2074" spans="10:13" x14ac:dyDescent="0.25">
      <c r="J2074" s="66" t="str">
        <f>'RFM-Pivot'!S2060</f>
        <v>C03274</v>
      </c>
      <c r="K2074" s="67">
        <f>'RFM-Pivot'!T2060</f>
        <v>3.6666666666666665</v>
      </c>
      <c r="L2074" s="68">
        <f>'RFM-Pivot'!U2060</f>
        <v>3.6666666666666665</v>
      </c>
      <c r="M2074" s="64" t="str">
        <f>'RFM-Pivot'!V2060</f>
        <v>Loyal or Potential Loyalists</v>
      </c>
    </row>
    <row r="2075" spans="10:13" x14ac:dyDescent="0.25">
      <c r="J2075" s="66" t="str">
        <f>'RFM-Pivot'!S2061</f>
        <v>C03276</v>
      </c>
      <c r="K2075" s="67">
        <f>'RFM-Pivot'!T2061</f>
        <v>1.6666666666666667</v>
      </c>
      <c r="L2075" s="68">
        <f>'RFM-Pivot'!U2061</f>
        <v>1.6666666666666667</v>
      </c>
      <c r="M2075" s="64" t="str">
        <f>'RFM-Pivot'!V2061</f>
        <v>Lost Customers</v>
      </c>
    </row>
    <row r="2076" spans="10:13" x14ac:dyDescent="0.25">
      <c r="J2076" s="66" t="str">
        <f>'RFM-Pivot'!S2062</f>
        <v>C03279</v>
      </c>
      <c r="K2076" s="67">
        <f>'RFM-Pivot'!T2062</f>
        <v>2.3333333333333335</v>
      </c>
      <c r="L2076" s="68">
        <f>'RFM-Pivot'!U2062</f>
        <v>2.3333333333333335</v>
      </c>
      <c r="M2076" s="64" t="str">
        <f>'RFM-Pivot'!V2062</f>
        <v>At Risk Customers</v>
      </c>
    </row>
    <row r="2077" spans="10:13" x14ac:dyDescent="0.25">
      <c r="J2077" s="66" t="str">
        <f>'RFM-Pivot'!S2063</f>
        <v>C03281</v>
      </c>
      <c r="K2077" s="67">
        <f>'RFM-Pivot'!T2063</f>
        <v>1.6666666666666667</v>
      </c>
      <c r="L2077" s="68">
        <f>'RFM-Pivot'!U2063</f>
        <v>1.6666666666666667</v>
      </c>
      <c r="M2077" s="64" t="str">
        <f>'RFM-Pivot'!V2063</f>
        <v>Lost Customers</v>
      </c>
    </row>
    <row r="2078" spans="10:13" x14ac:dyDescent="0.25">
      <c r="J2078" s="66" t="str">
        <f>'RFM-Pivot'!S2064</f>
        <v>C03282</v>
      </c>
      <c r="K2078" s="67">
        <f>'RFM-Pivot'!T2064</f>
        <v>1.6666666666666667</v>
      </c>
      <c r="L2078" s="68">
        <f>'RFM-Pivot'!U2064</f>
        <v>1.6666666666666667</v>
      </c>
      <c r="M2078" s="64" t="str">
        <f>'RFM-Pivot'!V2064</f>
        <v>Lost Customers</v>
      </c>
    </row>
    <row r="2079" spans="10:13" x14ac:dyDescent="0.25">
      <c r="J2079" s="66" t="str">
        <f>'RFM-Pivot'!S2065</f>
        <v>C03283</v>
      </c>
      <c r="K2079" s="67">
        <f>'RFM-Pivot'!T2065</f>
        <v>4.666666666666667</v>
      </c>
      <c r="L2079" s="68">
        <f>'RFM-Pivot'!U2065</f>
        <v>4.666666666666667</v>
      </c>
      <c r="M2079" s="64" t="str">
        <f>'RFM-Pivot'!V2065</f>
        <v>Champions</v>
      </c>
    </row>
    <row r="2080" spans="10:13" x14ac:dyDescent="0.25">
      <c r="J2080" s="66" t="str">
        <f>'RFM-Pivot'!S2066</f>
        <v>C03284</v>
      </c>
      <c r="K2080" s="67">
        <f>'RFM-Pivot'!T2066</f>
        <v>2</v>
      </c>
      <c r="L2080" s="68">
        <f>'RFM-Pivot'!U2066</f>
        <v>2</v>
      </c>
      <c r="M2080" s="64" t="str">
        <f>'RFM-Pivot'!V2066</f>
        <v>Lost Customers</v>
      </c>
    </row>
    <row r="2081" spans="10:13" x14ac:dyDescent="0.25">
      <c r="J2081" s="66" t="str">
        <f>'RFM-Pivot'!S2067</f>
        <v>C03286</v>
      </c>
      <c r="K2081" s="67">
        <f>'RFM-Pivot'!T2067</f>
        <v>3</v>
      </c>
      <c r="L2081" s="68">
        <f>'RFM-Pivot'!U2067</f>
        <v>3</v>
      </c>
      <c r="M2081" s="64" t="str">
        <f>'RFM-Pivot'!V2067</f>
        <v>At Risk Customers</v>
      </c>
    </row>
    <row r="2082" spans="10:13" x14ac:dyDescent="0.25">
      <c r="J2082" s="66" t="str">
        <f>'RFM-Pivot'!S2068</f>
        <v>C03288</v>
      </c>
      <c r="K2082" s="67">
        <f>'RFM-Pivot'!T2068</f>
        <v>2.6666666666666665</v>
      </c>
      <c r="L2082" s="68">
        <f>'RFM-Pivot'!U2068</f>
        <v>2.6666666666666665</v>
      </c>
      <c r="M2082" s="64" t="str">
        <f>'RFM-Pivot'!V2068</f>
        <v>At Risk Customers</v>
      </c>
    </row>
    <row r="2083" spans="10:13" x14ac:dyDescent="0.25">
      <c r="J2083" s="66" t="str">
        <f>'RFM-Pivot'!S2069</f>
        <v>C03292</v>
      </c>
      <c r="K2083" s="67">
        <f>'RFM-Pivot'!T2069</f>
        <v>3.6666666666666665</v>
      </c>
      <c r="L2083" s="68">
        <f>'RFM-Pivot'!U2069</f>
        <v>3.6666666666666665</v>
      </c>
      <c r="M2083" s="64" t="str">
        <f>'RFM-Pivot'!V2069</f>
        <v>Loyal or Potential Loyalists</v>
      </c>
    </row>
    <row r="2084" spans="10:13" x14ac:dyDescent="0.25">
      <c r="J2084" s="66" t="str">
        <f>'RFM-Pivot'!S2070</f>
        <v>C03296</v>
      </c>
      <c r="K2084" s="67">
        <f>'RFM-Pivot'!T2070</f>
        <v>4</v>
      </c>
      <c r="L2084" s="68">
        <f>'RFM-Pivot'!U2070</f>
        <v>4</v>
      </c>
      <c r="M2084" s="64" t="str">
        <f>'RFM-Pivot'!V2070</f>
        <v>Loyal or Potential Loyalists</v>
      </c>
    </row>
    <row r="2085" spans="10:13" x14ac:dyDescent="0.25">
      <c r="J2085" s="66" t="str">
        <f>'RFM-Pivot'!S2071</f>
        <v>C03298</v>
      </c>
      <c r="K2085" s="67">
        <f>'RFM-Pivot'!T2071</f>
        <v>2.6666666666666665</v>
      </c>
      <c r="L2085" s="68">
        <f>'RFM-Pivot'!U2071</f>
        <v>2.6666666666666665</v>
      </c>
      <c r="M2085" s="64" t="str">
        <f>'RFM-Pivot'!V2071</f>
        <v>At Risk Customers</v>
      </c>
    </row>
    <row r="2086" spans="10:13" x14ac:dyDescent="0.25">
      <c r="J2086" s="66" t="str">
        <f>'RFM-Pivot'!S2072</f>
        <v>C03299</v>
      </c>
      <c r="K2086" s="67">
        <f>'RFM-Pivot'!T2072</f>
        <v>2.3333333333333335</v>
      </c>
      <c r="L2086" s="68">
        <f>'RFM-Pivot'!U2072</f>
        <v>2.3333333333333335</v>
      </c>
      <c r="M2086" s="64" t="str">
        <f>'RFM-Pivot'!V2072</f>
        <v>At Risk Customers</v>
      </c>
    </row>
    <row r="2087" spans="10:13" x14ac:dyDescent="0.25">
      <c r="J2087" s="66" t="str">
        <f>'RFM-Pivot'!S2073</f>
        <v>C03301</v>
      </c>
      <c r="K2087" s="67">
        <f>'RFM-Pivot'!T2073</f>
        <v>3.3333333333333335</v>
      </c>
      <c r="L2087" s="68">
        <f>'RFM-Pivot'!U2073</f>
        <v>3.3333333333333335</v>
      </c>
      <c r="M2087" s="64" t="str">
        <f>'RFM-Pivot'!V2073</f>
        <v>Loyal or Potential Loyalists</v>
      </c>
    </row>
    <row r="2088" spans="10:13" x14ac:dyDescent="0.25">
      <c r="J2088" s="66" t="str">
        <f>'RFM-Pivot'!S2074</f>
        <v>C03302</v>
      </c>
      <c r="K2088" s="67">
        <f>'RFM-Pivot'!T2074</f>
        <v>3.3333333333333335</v>
      </c>
      <c r="L2088" s="68">
        <f>'RFM-Pivot'!U2074</f>
        <v>3.3333333333333335</v>
      </c>
      <c r="M2088" s="64" t="str">
        <f>'RFM-Pivot'!V2074</f>
        <v>Loyal or Potential Loyalists</v>
      </c>
    </row>
    <row r="2089" spans="10:13" x14ac:dyDescent="0.25">
      <c r="J2089" s="66" t="str">
        <f>'RFM-Pivot'!S2075</f>
        <v>C03303</v>
      </c>
      <c r="K2089" s="67">
        <f>'RFM-Pivot'!T2075</f>
        <v>2.6666666666666665</v>
      </c>
      <c r="L2089" s="68">
        <f>'RFM-Pivot'!U2075</f>
        <v>2.6666666666666665</v>
      </c>
      <c r="M2089" s="64" t="str">
        <f>'RFM-Pivot'!V2075</f>
        <v>At Risk Customers</v>
      </c>
    </row>
    <row r="2090" spans="10:13" x14ac:dyDescent="0.25">
      <c r="J2090" s="66" t="str">
        <f>'RFM-Pivot'!S2076</f>
        <v>C03304</v>
      </c>
      <c r="K2090" s="67">
        <f>'RFM-Pivot'!T2076</f>
        <v>3.3333333333333335</v>
      </c>
      <c r="L2090" s="68">
        <f>'RFM-Pivot'!U2076</f>
        <v>3.3333333333333335</v>
      </c>
      <c r="M2090" s="64" t="str">
        <f>'RFM-Pivot'!V2076</f>
        <v>Loyal or Potential Loyalists</v>
      </c>
    </row>
    <row r="2091" spans="10:13" x14ac:dyDescent="0.25">
      <c r="J2091" s="66" t="str">
        <f>'RFM-Pivot'!S2077</f>
        <v>C03306</v>
      </c>
      <c r="K2091" s="67">
        <f>'RFM-Pivot'!T2077</f>
        <v>4.333333333333333</v>
      </c>
      <c r="L2091" s="68">
        <f>'RFM-Pivot'!U2077</f>
        <v>4.333333333333333</v>
      </c>
      <c r="M2091" s="64" t="str">
        <f>'RFM-Pivot'!V2077</f>
        <v>Champions</v>
      </c>
    </row>
    <row r="2092" spans="10:13" x14ac:dyDescent="0.25">
      <c r="J2092" s="66" t="str">
        <f>'RFM-Pivot'!S2078</f>
        <v>C03307</v>
      </c>
      <c r="K2092" s="67">
        <f>'RFM-Pivot'!T2078</f>
        <v>1.6666666666666667</v>
      </c>
      <c r="L2092" s="68">
        <f>'RFM-Pivot'!U2078</f>
        <v>1.6666666666666667</v>
      </c>
      <c r="M2092" s="64" t="str">
        <f>'RFM-Pivot'!V2078</f>
        <v>Lost Customers</v>
      </c>
    </row>
    <row r="2093" spans="10:13" x14ac:dyDescent="0.25">
      <c r="J2093" s="66" t="str">
        <f>'RFM-Pivot'!S2079</f>
        <v>C03308</v>
      </c>
      <c r="K2093" s="67">
        <f>'RFM-Pivot'!T2079</f>
        <v>5</v>
      </c>
      <c r="L2093" s="68">
        <f>'RFM-Pivot'!U2079</f>
        <v>5</v>
      </c>
      <c r="M2093" s="64" t="str">
        <f>'RFM-Pivot'!V2079</f>
        <v>Champions</v>
      </c>
    </row>
    <row r="2094" spans="10:13" x14ac:dyDescent="0.25">
      <c r="J2094" s="66" t="str">
        <f>'RFM-Pivot'!S2080</f>
        <v>C03309</v>
      </c>
      <c r="K2094" s="67">
        <f>'RFM-Pivot'!T2080</f>
        <v>3.6666666666666665</v>
      </c>
      <c r="L2094" s="68">
        <f>'RFM-Pivot'!U2080</f>
        <v>3.6666666666666665</v>
      </c>
      <c r="M2094" s="64" t="str">
        <f>'RFM-Pivot'!V2080</f>
        <v>Loyal or Potential Loyalists</v>
      </c>
    </row>
    <row r="2095" spans="10:13" x14ac:dyDescent="0.25">
      <c r="J2095" s="66" t="str">
        <f>'RFM-Pivot'!S2081</f>
        <v>C03315</v>
      </c>
      <c r="K2095" s="67">
        <f>'RFM-Pivot'!T2081</f>
        <v>4</v>
      </c>
      <c r="L2095" s="68">
        <f>'RFM-Pivot'!U2081</f>
        <v>4</v>
      </c>
      <c r="M2095" s="64" t="str">
        <f>'RFM-Pivot'!V2081</f>
        <v>Loyal or Potential Loyalists</v>
      </c>
    </row>
    <row r="2096" spans="10:13" x14ac:dyDescent="0.25">
      <c r="J2096" s="66" t="str">
        <f>'RFM-Pivot'!S2082</f>
        <v>C03316</v>
      </c>
      <c r="K2096" s="67">
        <f>'RFM-Pivot'!T2082</f>
        <v>2.6666666666666665</v>
      </c>
      <c r="L2096" s="68">
        <f>'RFM-Pivot'!U2082</f>
        <v>2.6666666666666665</v>
      </c>
      <c r="M2096" s="64" t="str">
        <f>'RFM-Pivot'!V2082</f>
        <v>At Risk Customers</v>
      </c>
    </row>
    <row r="2097" spans="10:13" x14ac:dyDescent="0.25">
      <c r="J2097" s="66" t="str">
        <f>'RFM-Pivot'!S2083</f>
        <v>C03317</v>
      </c>
      <c r="K2097" s="67">
        <f>'RFM-Pivot'!T2083</f>
        <v>4.666666666666667</v>
      </c>
      <c r="L2097" s="68">
        <f>'RFM-Pivot'!U2083</f>
        <v>4.666666666666667</v>
      </c>
      <c r="M2097" s="64" t="str">
        <f>'RFM-Pivot'!V2083</f>
        <v>Champions</v>
      </c>
    </row>
    <row r="2098" spans="10:13" x14ac:dyDescent="0.25">
      <c r="J2098" s="66" t="str">
        <f>'RFM-Pivot'!S2084</f>
        <v>C03318</v>
      </c>
      <c r="K2098" s="67">
        <f>'RFM-Pivot'!T2084</f>
        <v>4.666666666666667</v>
      </c>
      <c r="L2098" s="68">
        <f>'RFM-Pivot'!U2084</f>
        <v>4.666666666666667</v>
      </c>
      <c r="M2098" s="64" t="str">
        <f>'RFM-Pivot'!V2084</f>
        <v>Champions</v>
      </c>
    </row>
    <row r="2099" spans="10:13" x14ac:dyDescent="0.25">
      <c r="J2099" s="66" t="str">
        <f>'RFM-Pivot'!S2085</f>
        <v>C03319</v>
      </c>
      <c r="K2099" s="67">
        <f>'RFM-Pivot'!T2085</f>
        <v>5</v>
      </c>
      <c r="L2099" s="68">
        <f>'RFM-Pivot'!U2085</f>
        <v>5</v>
      </c>
      <c r="M2099" s="64" t="str">
        <f>'RFM-Pivot'!V2085</f>
        <v>Champions</v>
      </c>
    </row>
    <row r="2100" spans="10:13" x14ac:dyDescent="0.25">
      <c r="J2100" s="66" t="str">
        <f>'RFM-Pivot'!S2086</f>
        <v>C03320</v>
      </c>
      <c r="K2100" s="67">
        <f>'RFM-Pivot'!T2086</f>
        <v>3.3333333333333335</v>
      </c>
      <c r="L2100" s="68">
        <f>'RFM-Pivot'!U2086</f>
        <v>3.3333333333333335</v>
      </c>
      <c r="M2100" s="64" t="str">
        <f>'RFM-Pivot'!V2086</f>
        <v>Loyal or Potential Loyalists</v>
      </c>
    </row>
    <row r="2101" spans="10:13" x14ac:dyDescent="0.25">
      <c r="J2101" s="66" t="str">
        <f>'RFM-Pivot'!S2087</f>
        <v>C03321</v>
      </c>
      <c r="K2101" s="67">
        <f>'RFM-Pivot'!T2087</f>
        <v>4.333333333333333</v>
      </c>
      <c r="L2101" s="68">
        <f>'RFM-Pivot'!U2087</f>
        <v>4.333333333333333</v>
      </c>
      <c r="M2101" s="64" t="str">
        <f>'RFM-Pivot'!V2087</f>
        <v>Champions</v>
      </c>
    </row>
    <row r="2102" spans="10:13" x14ac:dyDescent="0.25">
      <c r="J2102" s="66" t="str">
        <f>'RFM-Pivot'!S2088</f>
        <v>C03322</v>
      </c>
      <c r="K2102" s="67">
        <f>'RFM-Pivot'!T2088</f>
        <v>3</v>
      </c>
      <c r="L2102" s="68">
        <f>'RFM-Pivot'!U2088</f>
        <v>3</v>
      </c>
      <c r="M2102" s="64" t="str">
        <f>'RFM-Pivot'!V2088</f>
        <v>At Risk Customers</v>
      </c>
    </row>
    <row r="2103" spans="10:13" x14ac:dyDescent="0.25">
      <c r="J2103" s="66" t="str">
        <f>'RFM-Pivot'!S2089</f>
        <v>C03323</v>
      </c>
      <c r="K2103" s="67">
        <f>'RFM-Pivot'!T2089</f>
        <v>4.666666666666667</v>
      </c>
      <c r="L2103" s="68">
        <f>'RFM-Pivot'!U2089</f>
        <v>4.666666666666667</v>
      </c>
      <c r="M2103" s="64" t="str">
        <f>'RFM-Pivot'!V2089</f>
        <v>Champions</v>
      </c>
    </row>
    <row r="2104" spans="10:13" x14ac:dyDescent="0.25">
      <c r="J2104" s="66" t="str">
        <f>'RFM-Pivot'!S2090</f>
        <v>C03324</v>
      </c>
      <c r="K2104" s="67">
        <f>'RFM-Pivot'!T2090</f>
        <v>3.3333333333333335</v>
      </c>
      <c r="L2104" s="68">
        <f>'RFM-Pivot'!U2090</f>
        <v>3.3333333333333335</v>
      </c>
      <c r="M2104" s="64" t="str">
        <f>'RFM-Pivot'!V2090</f>
        <v>Loyal or Potential Loyalists</v>
      </c>
    </row>
    <row r="2105" spans="10:13" x14ac:dyDescent="0.25">
      <c r="J2105" s="66" t="str">
        <f>'RFM-Pivot'!S2091</f>
        <v>C03328</v>
      </c>
      <c r="K2105" s="67">
        <f>'RFM-Pivot'!T2091</f>
        <v>2.6666666666666665</v>
      </c>
      <c r="L2105" s="68">
        <f>'RFM-Pivot'!U2091</f>
        <v>2.6666666666666665</v>
      </c>
      <c r="M2105" s="64" t="str">
        <f>'RFM-Pivot'!V2091</f>
        <v>At Risk Customers</v>
      </c>
    </row>
    <row r="2106" spans="10:13" x14ac:dyDescent="0.25">
      <c r="J2106" s="66" t="str">
        <f>'RFM-Pivot'!S2092</f>
        <v>C03329</v>
      </c>
      <c r="K2106" s="67">
        <f>'RFM-Pivot'!T2092</f>
        <v>3.6666666666666665</v>
      </c>
      <c r="L2106" s="68">
        <f>'RFM-Pivot'!U2092</f>
        <v>3.6666666666666665</v>
      </c>
      <c r="M2106" s="64" t="str">
        <f>'RFM-Pivot'!V2092</f>
        <v>Loyal or Potential Loyalists</v>
      </c>
    </row>
    <row r="2107" spans="10:13" x14ac:dyDescent="0.25">
      <c r="J2107" s="66" t="str">
        <f>'RFM-Pivot'!S2093</f>
        <v>C03331</v>
      </c>
      <c r="K2107" s="67">
        <f>'RFM-Pivot'!T2093</f>
        <v>2.3333333333333335</v>
      </c>
      <c r="L2107" s="68">
        <f>'RFM-Pivot'!U2093</f>
        <v>2.3333333333333335</v>
      </c>
      <c r="M2107" s="64" t="str">
        <f>'RFM-Pivot'!V2093</f>
        <v>At Risk Customers</v>
      </c>
    </row>
    <row r="2108" spans="10:13" x14ac:dyDescent="0.25">
      <c r="J2108" s="66" t="str">
        <f>'RFM-Pivot'!S2094</f>
        <v>C03333</v>
      </c>
      <c r="K2108" s="67">
        <f>'RFM-Pivot'!T2094</f>
        <v>3.3333333333333335</v>
      </c>
      <c r="L2108" s="68">
        <f>'RFM-Pivot'!U2094</f>
        <v>3.3333333333333335</v>
      </c>
      <c r="M2108" s="64" t="str">
        <f>'RFM-Pivot'!V2094</f>
        <v>Loyal or Potential Loyalists</v>
      </c>
    </row>
    <row r="2109" spans="10:13" x14ac:dyDescent="0.25">
      <c r="J2109" s="66" t="str">
        <f>'RFM-Pivot'!S2095</f>
        <v>C03334</v>
      </c>
      <c r="K2109" s="67">
        <f>'RFM-Pivot'!T2095</f>
        <v>2</v>
      </c>
      <c r="L2109" s="68">
        <f>'RFM-Pivot'!U2095</f>
        <v>2</v>
      </c>
      <c r="M2109" s="64" t="str">
        <f>'RFM-Pivot'!V2095</f>
        <v>Lost Customers</v>
      </c>
    </row>
    <row r="2110" spans="10:13" x14ac:dyDescent="0.25">
      <c r="J2110" s="66" t="str">
        <f>'RFM-Pivot'!S2096</f>
        <v>C03338</v>
      </c>
      <c r="K2110" s="67">
        <f>'RFM-Pivot'!T2096</f>
        <v>5</v>
      </c>
      <c r="L2110" s="68">
        <f>'RFM-Pivot'!U2096</f>
        <v>5</v>
      </c>
      <c r="M2110" s="64" t="str">
        <f>'RFM-Pivot'!V2096</f>
        <v>Champions</v>
      </c>
    </row>
    <row r="2111" spans="10:13" x14ac:dyDescent="0.25">
      <c r="J2111" s="66" t="str">
        <f>'RFM-Pivot'!S2097</f>
        <v>C03340</v>
      </c>
      <c r="K2111" s="67">
        <f>'RFM-Pivot'!T2097</f>
        <v>2</v>
      </c>
      <c r="L2111" s="68">
        <f>'RFM-Pivot'!U2097</f>
        <v>2</v>
      </c>
      <c r="M2111" s="64" t="str">
        <f>'RFM-Pivot'!V2097</f>
        <v>Lost Customers</v>
      </c>
    </row>
    <row r="2112" spans="10:13" x14ac:dyDescent="0.25">
      <c r="J2112" s="66" t="str">
        <f>'RFM-Pivot'!S2098</f>
        <v>C03341</v>
      </c>
      <c r="K2112" s="67">
        <f>'RFM-Pivot'!T2098</f>
        <v>4</v>
      </c>
      <c r="L2112" s="68">
        <f>'RFM-Pivot'!U2098</f>
        <v>4</v>
      </c>
      <c r="M2112" s="64" t="str">
        <f>'RFM-Pivot'!V2098</f>
        <v>Loyal or Potential Loyalists</v>
      </c>
    </row>
    <row r="2113" spans="10:13" x14ac:dyDescent="0.25">
      <c r="J2113" s="66" t="str">
        <f>'RFM-Pivot'!S2099</f>
        <v>C03343</v>
      </c>
      <c r="K2113" s="67">
        <f>'RFM-Pivot'!T2099</f>
        <v>4.666666666666667</v>
      </c>
      <c r="L2113" s="68">
        <f>'RFM-Pivot'!U2099</f>
        <v>4.666666666666667</v>
      </c>
      <c r="M2113" s="64" t="str">
        <f>'RFM-Pivot'!V2099</f>
        <v>Champions</v>
      </c>
    </row>
    <row r="2114" spans="10:13" x14ac:dyDescent="0.25">
      <c r="J2114" s="66" t="str">
        <f>'RFM-Pivot'!S2100</f>
        <v>C03344</v>
      </c>
      <c r="K2114" s="67">
        <f>'RFM-Pivot'!T2100</f>
        <v>4</v>
      </c>
      <c r="L2114" s="68">
        <f>'RFM-Pivot'!U2100</f>
        <v>4</v>
      </c>
      <c r="M2114" s="64" t="str">
        <f>'RFM-Pivot'!V2100</f>
        <v>Loyal or Potential Loyalists</v>
      </c>
    </row>
    <row r="2115" spans="10:13" x14ac:dyDescent="0.25">
      <c r="J2115" s="66" t="str">
        <f>'RFM-Pivot'!S2101</f>
        <v>C03346</v>
      </c>
      <c r="K2115" s="67">
        <f>'RFM-Pivot'!T2101</f>
        <v>3.3333333333333335</v>
      </c>
      <c r="L2115" s="68">
        <f>'RFM-Pivot'!U2101</f>
        <v>3.3333333333333335</v>
      </c>
      <c r="M2115" s="64" t="str">
        <f>'RFM-Pivot'!V2101</f>
        <v>Loyal or Potential Loyalists</v>
      </c>
    </row>
    <row r="2116" spans="10:13" x14ac:dyDescent="0.25">
      <c r="J2116" s="66" t="str">
        <f>'RFM-Pivot'!S2102</f>
        <v>C03348</v>
      </c>
      <c r="K2116" s="67">
        <f>'RFM-Pivot'!T2102</f>
        <v>4.666666666666667</v>
      </c>
      <c r="L2116" s="68">
        <f>'RFM-Pivot'!U2102</f>
        <v>4.666666666666667</v>
      </c>
      <c r="M2116" s="64" t="str">
        <f>'RFM-Pivot'!V2102</f>
        <v>Champions</v>
      </c>
    </row>
    <row r="2117" spans="10:13" x14ac:dyDescent="0.25">
      <c r="J2117" s="66" t="str">
        <f>'RFM-Pivot'!S2103</f>
        <v>C03349</v>
      </c>
      <c r="K2117" s="67">
        <f>'RFM-Pivot'!T2103</f>
        <v>2.6666666666666665</v>
      </c>
      <c r="L2117" s="68">
        <f>'RFM-Pivot'!U2103</f>
        <v>2.6666666666666665</v>
      </c>
      <c r="M2117" s="64" t="str">
        <f>'RFM-Pivot'!V2103</f>
        <v>At Risk Customers</v>
      </c>
    </row>
    <row r="2118" spans="10:13" x14ac:dyDescent="0.25">
      <c r="J2118" s="66" t="str">
        <f>'RFM-Pivot'!S2104</f>
        <v>C03350</v>
      </c>
      <c r="K2118" s="67">
        <f>'RFM-Pivot'!T2104</f>
        <v>4.666666666666667</v>
      </c>
      <c r="L2118" s="68">
        <f>'RFM-Pivot'!U2104</f>
        <v>4.666666666666667</v>
      </c>
      <c r="M2118" s="64" t="str">
        <f>'RFM-Pivot'!V2104</f>
        <v>Champions</v>
      </c>
    </row>
    <row r="2119" spans="10:13" x14ac:dyDescent="0.25">
      <c r="J2119" s="66" t="str">
        <f>'RFM-Pivot'!S2105</f>
        <v>C03351</v>
      </c>
      <c r="K2119" s="67">
        <f>'RFM-Pivot'!T2105</f>
        <v>3.3333333333333335</v>
      </c>
      <c r="L2119" s="68">
        <f>'RFM-Pivot'!U2105</f>
        <v>3.3333333333333335</v>
      </c>
      <c r="M2119" s="64" t="str">
        <f>'RFM-Pivot'!V2105</f>
        <v>Loyal or Potential Loyalists</v>
      </c>
    </row>
    <row r="2120" spans="10:13" x14ac:dyDescent="0.25">
      <c r="J2120" s="66" t="str">
        <f>'RFM-Pivot'!S2106</f>
        <v>C03353</v>
      </c>
      <c r="K2120" s="67">
        <f>'RFM-Pivot'!T2106</f>
        <v>4</v>
      </c>
      <c r="L2120" s="68">
        <f>'RFM-Pivot'!U2106</f>
        <v>4</v>
      </c>
      <c r="M2120" s="64" t="str">
        <f>'RFM-Pivot'!V2106</f>
        <v>Loyal or Potential Loyalists</v>
      </c>
    </row>
    <row r="2121" spans="10:13" x14ac:dyDescent="0.25">
      <c r="J2121" s="66" t="str">
        <f>'RFM-Pivot'!S2107</f>
        <v>C03356</v>
      </c>
      <c r="K2121" s="67">
        <f>'RFM-Pivot'!T2107</f>
        <v>5</v>
      </c>
      <c r="L2121" s="68">
        <f>'RFM-Pivot'!U2107</f>
        <v>5</v>
      </c>
      <c r="M2121" s="64" t="str">
        <f>'RFM-Pivot'!V2107</f>
        <v>Champions</v>
      </c>
    </row>
    <row r="2122" spans="10:13" x14ac:dyDescent="0.25">
      <c r="J2122" s="66" t="str">
        <f>'RFM-Pivot'!S2108</f>
        <v>C03357</v>
      </c>
      <c r="K2122" s="67">
        <f>'RFM-Pivot'!T2108</f>
        <v>3</v>
      </c>
      <c r="L2122" s="68">
        <f>'RFM-Pivot'!U2108</f>
        <v>3</v>
      </c>
      <c r="M2122" s="64" t="str">
        <f>'RFM-Pivot'!V2108</f>
        <v>At Risk Customers</v>
      </c>
    </row>
    <row r="2123" spans="10:13" x14ac:dyDescent="0.25">
      <c r="J2123" s="66" t="str">
        <f>'RFM-Pivot'!S2109</f>
        <v>C03359</v>
      </c>
      <c r="K2123" s="67">
        <f>'RFM-Pivot'!T2109</f>
        <v>4.666666666666667</v>
      </c>
      <c r="L2123" s="68">
        <f>'RFM-Pivot'!U2109</f>
        <v>4.666666666666667</v>
      </c>
      <c r="M2123" s="64" t="str">
        <f>'RFM-Pivot'!V2109</f>
        <v>Champions</v>
      </c>
    </row>
    <row r="2124" spans="10:13" x14ac:dyDescent="0.25">
      <c r="J2124" s="66" t="str">
        <f>'RFM-Pivot'!S2110</f>
        <v>C03360</v>
      </c>
      <c r="K2124" s="67">
        <f>'RFM-Pivot'!T2110</f>
        <v>4.333333333333333</v>
      </c>
      <c r="L2124" s="68">
        <f>'RFM-Pivot'!U2110</f>
        <v>4.333333333333333</v>
      </c>
      <c r="M2124" s="64" t="str">
        <f>'RFM-Pivot'!V2110</f>
        <v>Champions</v>
      </c>
    </row>
    <row r="2125" spans="10:13" x14ac:dyDescent="0.25">
      <c r="J2125" s="66" t="str">
        <f>'RFM-Pivot'!S2111</f>
        <v>C03361</v>
      </c>
      <c r="K2125" s="67">
        <f>'RFM-Pivot'!T2111</f>
        <v>2.6666666666666665</v>
      </c>
      <c r="L2125" s="68">
        <f>'RFM-Pivot'!U2111</f>
        <v>2.6666666666666665</v>
      </c>
      <c r="M2125" s="64" t="str">
        <f>'RFM-Pivot'!V2111</f>
        <v>At Risk Customers</v>
      </c>
    </row>
    <row r="2126" spans="10:13" x14ac:dyDescent="0.25">
      <c r="J2126" s="66" t="str">
        <f>'RFM-Pivot'!S2112</f>
        <v>C03362</v>
      </c>
      <c r="K2126" s="67">
        <f>'RFM-Pivot'!T2112</f>
        <v>4.333333333333333</v>
      </c>
      <c r="L2126" s="68">
        <f>'RFM-Pivot'!U2112</f>
        <v>4.333333333333333</v>
      </c>
      <c r="M2126" s="64" t="str">
        <f>'RFM-Pivot'!V2112</f>
        <v>Champions</v>
      </c>
    </row>
    <row r="2127" spans="10:13" x14ac:dyDescent="0.25">
      <c r="J2127" s="66" t="str">
        <f>'RFM-Pivot'!S2113</f>
        <v>C03363</v>
      </c>
      <c r="K2127" s="67">
        <f>'RFM-Pivot'!T2113</f>
        <v>3.3333333333333335</v>
      </c>
      <c r="L2127" s="68">
        <f>'RFM-Pivot'!U2113</f>
        <v>3.3333333333333335</v>
      </c>
      <c r="M2127" s="64" t="str">
        <f>'RFM-Pivot'!V2113</f>
        <v>Loyal or Potential Loyalists</v>
      </c>
    </row>
    <row r="2128" spans="10:13" x14ac:dyDescent="0.25">
      <c r="J2128" s="66" t="str">
        <f>'RFM-Pivot'!S2114</f>
        <v>C03365</v>
      </c>
      <c r="K2128" s="67">
        <f>'RFM-Pivot'!T2114</f>
        <v>3.3333333333333335</v>
      </c>
      <c r="L2128" s="68">
        <f>'RFM-Pivot'!U2114</f>
        <v>3.3333333333333335</v>
      </c>
      <c r="M2128" s="64" t="str">
        <f>'RFM-Pivot'!V2114</f>
        <v>Loyal or Potential Loyalists</v>
      </c>
    </row>
    <row r="2129" spans="10:13" x14ac:dyDescent="0.25">
      <c r="J2129" s="66" t="str">
        <f>'RFM-Pivot'!S2115</f>
        <v>C03366</v>
      </c>
      <c r="K2129" s="67">
        <f>'RFM-Pivot'!T2115</f>
        <v>4.666666666666667</v>
      </c>
      <c r="L2129" s="68">
        <f>'RFM-Pivot'!U2115</f>
        <v>4.666666666666667</v>
      </c>
      <c r="M2129" s="64" t="str">
        <f>'RFM-Pivot'!V2115</f>
        <v>Champions</v>
      </c>
    </row>
    <row r="2130" spans="10:13" x14ac:dyDescent="0.25">
      <c r="J2130" s="66" t="str">
        <f>'RFM-Pivot'!S2116</f>
        <v>C03367</v>
      </c>
      <c r="K2130" s="67">
        <f>'RFM-Pivot'!T2116</f>
        <v>5</v>
      </c>
      <c r="L2130" s="68">
        <f>'RFM-Pivot'!U2116</f>
        <v>5</v>
      </c>
      <c r="M2130" s="64" t="str">
        <f>'RFM-Pivot'!V2116</f>
        <v>Champions</v>
      </c>
    </row>
    <row r="2131" spans="10:13" x14ac:dyDescent="0.25">
      <c r="J2131" s="66" t="str">
        <f>'RFM-Pivot'!S2117</f>
        <v>C03369</v>
      </c>
      <c r="K2131" s="67">
        <f>'RFM-Pivot'!T2117</f>
        <v>4</v>
      </c>
      <c r="L2131" s="68">
        <f>'RFM-Pivot'!U2117</f>
        <v>4</v>
      </c>
      <c r="M2131" s="64" t="str">
        <f>'RFM-Pivot'!V2117</f>
        <v>Loyal or Potential Loyalists</v>
      </c>
    </row>
    <row r="2132" spans="10:13" x14ac:dyDescent="0.25">
      <c r="J2132" s="66" t="str">
        <f>'RFM-Pivot'!S2118</f>
        <v>C03370</v>
      </c>
      <c r="K2132" s="67">
        <f>'RFM-Pivot'!T2118</f>
        <v>2</v>
      </c>
      <c r="L2132" s="68">
        <f>'RFM-Pivot'!U2118</f>
        <v>2</v>
      </c>
      <c r="M2132" s="64" t="str">
        <f>'RFM-Pivot'!V2118</f>
        <v>Lost Customers</v>
      </c>
    </row>
    <row r="2133" spans="10:13" x14ac:dyDescent="0.25">
      <c r="J2133" s="66" t="str">
        <f>'RFM-Pivot'!S2119</f>
        <v>C03371</v>
      </c>
      <c r="K2133" s="67">
        <f>'RFM-Pivot'!T2119</f>
        <v>4.333333333333333</v>
      </c>
      <c r="L2133" s="68">
        <f>'RFM-Pivot'!U2119</f>
        <v>4.333333333333333</v>
      </c>
      <c r="M2133" s="64" t="str">
        <f>'RFM-Pivot'!V2119</f>
        <v>Champions</v>
      </c>
    </row>
    <row r="2134" spans="10:13" x14ac:dyDescent="0.25">
      <c r="J2134" s="66" t="str">
        <f>'RFM-Pivot'!S2120</f>
        <v>C03372</v>
      </c>
      <c r="K2134" s="67">
        <f>'RFM-Pivot'!T2120</f>
        <v>2.6666666666666665</v>
      </c>
      <c r="L2134" s="68">
        <f>'RFM-Pivot'!U2120</f>
        <v>2.6666666666666665</v>
      </c>
      <c r="M2134" s="64" t="str">
        <f>'RFM-Pivot'!V2120</f>
        <v>At Risk Customers</v>
      </c>
    </row>
    <row r="2135" spans="10:13" x14ac:dyDescent="0.25">
      <c r="J2135" s="66" t="str">
        <f>'RFM-Pivot'!S2121</f>
        <v>C03374</v>
      </c>
      <c r="K2135" s="67">
        <f>'RFM-Pivot'!T2121</f>
        <v>3.6666666666666665</v>
      </c>
      <c r="L2135" s="68">
        <f>'RFM-Pivot'!U2121</f>
        <v>3.6666666666666665</v>
      </c>
      <c r="M2135" s="64" t="str">
        <f>'RFM-Pivot'!V2121</f>
        <v>Loyal or Potential Loyalists</v>
      </c>
    </row>
    <row r="2136" spans="10:13" x14ac:dyDescent="0.25">
      <c r="J2136" s="66" t="str">
        <f>'RFM-Pivot'!S2122</f>
        <v>C03376</v>
      </c>
      <c r="K2136" s="67">
        <f>'RFM-Pivot'!T2122</f>
        <v>2.3333333333333335</v>
      </c>
      <c r="L2136" s="68">
        <f>'RFM-Pivot'!U2122</f>
        <v>2.3333333333333335</v>
      </c>
      <c r="M2136" s="64" t="str">
        <f>'RFM-Pivot'!V2122</f>
        <v>At Risk Customers</v>
      </c>
    </row>
    <row r="2137" spans="10:13" x14ac:dyDescent="0.25">
      <c r="J2137" s="66" t="str">
        <f>'RFM-Pivot'!S2123</f>
        <v>C03377</v>
      </c>
      <c r="K2137" s="67">
        <f>'RFM-Pivot'!T2123</f>
        <v>4.333333333333333</v>
      </c>
      <c r="L2137" s="68">
        <f>'RFM-Pivot'!U2123</f>
        <v>4.333333333333333</v>
      </c>
      <c r="M2137" s="64" t="str">
        <f>'RFM-Pivot'!V2123</f>
        <v>Champions</v>
      </c>
    </row>
    <row r="2138" spans="10:13" x14ac:dyDescent="0.25">
      <c r="J2138" s="66" t="str">
        <f>'RFM-Pivot'!S2124</f>
        <v>C03378</v>
      </c>
      <c r="K2138" s="67">
        <f>'RFM-Pivot'!T2124</f>
        <v>5</v>
      </c>
      <c r="L2138" s="68">
        <f>'RFM-Pivot'!U2124</f>
        <v>5</v>
      </c>
      <c r="M2138" s="64" t="str">
        <f>'RFM-Pivot'!V2124</f>
        <v>Champions</v>
      </c>
    </row>
    <row r="2139" spans="10:13" x14ac:dyDescent="0.25">
      <c r="J2139" s="66" t="str">
        <f>'RFM-Pivot'!S2125</f>
        <v>C03379</v>
      </c>
      <c r="K2139" s="67">
        <f>'RFM-Pivot'!T2125</f>
        <v>1.6666666666666667</v>
      </c>
      <c r="L2139" s="68">
        <f>'RFM-Pivot'!U2125</f>
        <v>1.6666666666666667</v>
      </c>
      <c r="M2139" s="64" t="str">
        <f>'RFM-Pivot'!V2125</f>
        <v>Lost Customers</v>
      </c>
    </row>
    <row r="2140" spans="10:13" x14ac:dyDescent="0.25">
      <c r="J2140" s="66" t="str">
        <f>'RFM-Pivot'!S2126</f>
        <v>C03384</v>
      </c>
      <c r="K2140" s="67">
        <f>'RFM-Pivot'!T2126</f>
        <v>3.3333333333333335</v>
      </c>
      <c r="L2140" s="68">
        <f>'RFM-Pivot'!U2126</f>
        <v>3.3333333333333335</v>
      </c>
      <c r="M2140" s="64" t="str">
        <f>'RFM-Pivot'!V2126</f>
        <v>Loyal or Potential Loyalists</v>
      </c>
    </row>
    <row r="2141" spans="10:13" x14ac:dyDescent="0.25">
      <c r="J2141" s="66" t="str">
        <f>'RFM-Pivot'!S2127</f>
        <v>C03385</v>
      </c>
      <c r="K2141" s="67">
        <f>'RFM-Pivot'!T2127</f>
        <v>2.3333333333333335</v>
      </c>
      <c r="L2141" s="68">
        <f>'RFM-Pivot'!U2127</f>
        <v>2.3333333333333335</v>
      </c>
      <c r="M2141" s="64" t="str">
        <f>'RFM-Pivot'!V2127</f>
        <v>At Risk Customers</v>
      </c>
    </row>
    <row r="2142" spans="10:13" x14ac:dyDescent="0.25">
      <c r="J2142" s="66" t="str">
        <f>'RFM-Pivot'!S2128</f>
        <v>C03386</v>
      </c>
      <c r="K2142" s="67">
        <f>'RFM-Pivot'!T2128</f>
        <v>3.6666666666666665</v>
      </c>
      <c r="L2142" s="68">
        <f>'RFM-Pivot'!U2128</f>
        <v>3.6666666666666665</v>
      </c>
      <c r="M2142" s="64" t="str">
        <f>'RFM-Pivot'!V2128</f>
        <v>Loyal or Potential Loyalists</v>
      </c>
    </row>
    <row r="2143" spans="10:13" x14ac:dyDescent="0.25">
      <c r="J2143" s="66" t="str">
        <f>'RFM-Pivot'!S2129</f>
        <v>C03387</v>
      </c>
      <c r="K2143" s="67">
        <f>'RFM-Pivot'!T2129</f>
        <v>2.6666666666666665</v>
      </c>
      <c r="L2143" s="68">
        <f>'RFM-Pivot'!U2129</f>
        <v>2.6666666666666665</v>
      </c>
      <c r="M2143" s="64" t="str">
        <f>'RFM-Pivot'!V2129</f>
        <v>At Risk Customers</v>
      </c>
    </row>
    <row r="2144" spans="10:13" x14ac:dyDescent="0.25">
      <c r="J2144" s="66" t="str">
        <f>'RFM-Pivot'!S2130</f>
        <v>C03388</v>
      </c>
      <c r="K2144" s="67">
        <f>'RFM-Pivot'!T2130</f>
        <v>3.3333333333333335</v>
      </c>
      <c r="L2144" s="68">
        <f>'RFM-Pivot'!U2130</f>
        <v>3.3333333333333335</v>
      </c>
      <c r="M2144" s="64" t="str">
        <f>'RFM-Pivot'!V2130</f>
        <v>Loyal or Potential Loyalists</v>
      </c>
    </row>
    <row r="2145" spans="10:13" x14ac:dyDescent="0.25">
      <c r="J2145" s="66" t="str">
        <f>'RFM-Pivot'!S2131</f>
        <v>C03389</v>
      </c>
      <c r="K2145" s="67">
        <f>'RFM-Pivot'!T2131</f>
        <v>2.6666666666666665</v>
      </c>
      <c r="L2145" s="68">
        <f>'RFM-Pivot'!U2131</f>
        <v>2.6666666666666665</v>
      </c>
      <c r="M2145" s="64" t="str">
        <f>'RFM-Pivot'!V2131</f>
        <v>At Risk Customers</v>
      </c>
    </row>
    <row r="2146" spans="10:13" x14ac:dyDescent="0.25">
      <c r="J2146" s="66" t="str">
        <f>'RFM-Pivot'!S2132</f>
        <v>C03390</v>
      </c>
      <c r="K2146" s="67">
        <f>'RFM-Pivot'!T2132</f>
        <v>2.6666666666666665</v>
      </c>
      <c r="L2146" s="68">
        <f>'RFM-Pivot'!U2132</f>
        <v>2.6666666666666665</v>
      </c>
      <c r="M2146" s="64" t="str">
        <f>'RFM-Pivot'!V2132</f>
        <v>At Risk Customers</v>
      </c>
    </row>
    <row r="2147" spans="10:13" x14ac:dyDescent="0.25">
      <c r="J2147" s="66" t="str">
        <f>'RFM-Pivot'!S2133</f>
        <v>C03391</v>
      </c>
      <c r="K2147" s="67">
        <f>'RFM-Pivot'!T2133</f>
        <v>2</v>
      </c>
      <c r="L2147" s="68">
        <f>'RFM-Pivot'!U2133</f>
        <v>2</v>
      </c>
      <c r="M2147" s="64" t="str">
        <f>'RFM-Pivot'!V2133</f>
        <v>Lost Customers</v>
      </c>
    </row>
    <row r="2148" spans="10:13" x14ac:dyDescent="0.25">
      <c r="J2148" s="66" t="str">
        <f>'RFM-Pivot'!S2134</f>
        <v>C03392</v>
      </c>
      <c r="K2148" s="67">
        <f>'RFM-Pivot'!T2134</f>
        <v>3.6666666666666665</v>
      </c>
      <c r="L2148" s="68">
        <f>'RFM-Pivot'!U2134</f>
        <v>3.6666666666666665</v>
      </c>
      <c r="M2148" s="64" t="str">
        <f>'RFM-Pivot'!V2134</f>
        <v>Loyal or Potential Loyalists</v>
      </c>
    </row>
    <row r="2149" spans="10:13" x14ac:dyDescent="0.25">
      <c r="J2149" s="66" t="str">
        <f>'RFM-Pivot'!S2135</f>
        <v>C03393</v>
      </c>
      <c r="K2149" s="67">
        <f>'RFM-Pivot'!T2135</f>
        <v>5</v>
      </c>
      <c r="L2149" s="68">
        <f>'RFM-Pivot'!U2135</f>
        <v>5</v>
      </c>
      <c r="M2149" s="64" t="str">
        <f>'RFM-Pivot'!V2135</f>
        <v>Champions</v>
      </c>
    </row>
    <row r="2150" spans="10:13" x14ac:dyDescent="0.25">
      <c r="J2150" s="66" t="str">
        <f>'RFM-Pivot'!S2136</f>
        <v>C03394</v>
      </c>
      <c r="K2150" s="67">
        <f>'RFM-Pivot'!T2136</f>
        <v>2.3333333333333335</v>
      </c>
      <c r="L2150" s="68">
        <f>'RFM-Pivot'!U2136</f>
        <v>2.3333333333333335</v>
      </c>
      <c r="M2150" s="64" t="str">
        <f>'RFM-Pivot'!V2136</f>
        <v>At Risk Customers</v>
      </c>
    </row>
    <row r="2151" spans="10:13" x14ac:dyDescent="0.25">
      <c r="J2151" s="66" t="str">
        <f>'RFM-Pivot'!S2137</f>
        <v>C03396</v>
      </c>
      <c r="K2151" s="67">
        <f>'RFM-Pivot'!T2137</f>
        <v>2.3333333333333335</v>
      </c>
      <c r="L2151" s="68">
        <f>'RFM-Pivot'!U2137</f>
        <v>2.3333333333333335</v>
      </c>
      <c r="M2151" s="64" t="str">
        <f>'RFM-Pivot'!V2137</f>
        <v>At Risk Customers</v>
      </c>
    </row>
    <row r="2152" spans="10:13" x14ac:dyDescent="0.25">
      <c r="J2152" s="66" t="str">
        <f>'RFM-Pivot'!S2138</f>
        <v>C03398</v>
      </c>
      <c r="K2152" s="67">
        <f>'RFM-Pivot'!T2138</f>
        <v>4</v>
      </c>
      <c r="L2152" s="68">
        <f>'RFM-Pivot'!U2138</f>
        <v>4</v>
      </c>
      <c r="M2152" s="64" t="str">
        <f>'RFM-Pivot'!V2138</f>
        <v>Loyal or Potential Loyalists</v>
      </c>
    </row>
    <row r="2153" spans="10:13" x14ac:dyDescent="0.25">
      <c r="J2153" s="66" t="str">
        <f>'RFM-Pivot'!S2139</f>
        <v>C03399</v>
      </c>
      <c r="K2153" s="67">
        <f>'RFM-Pivot'!T2139</f>
        <v>5</v>
      </c>
      <c r="L2153" s="68">
        <f>'RFM-Pivot'!U2139</f>
        <v>5</v>
      </c>
      <c r="M2153" s="64" t="str">
        <f>'RFM-Pivot'!V2139</f>
        <v>Champions</v>
      </c>
    </row>
    <row r="2154" spans="10:13" x14ac:dyDescent="0.25">
      <c r="J2154" s="66" t="str">
        <f>'RFM-Pivot'!S2140</f>
        <v>C03401</v>
      </c>
      <c r="K2154" s="67">
        <f>'RFM-Pivot'!T2140</f>
        <v>4.333333333333333</v>
      </c>
      <c r="L2154" s="68">
        <f>'RFM-Pivot'!U2140</f>
        <v>4.333333333333333</v>
      </c>
      <c r="M2154" s="64" t="str">
        <f>'RFM-Pivot'!V2140</f>
        <v>Champions</v>
      </c>
    </row>
    <row r="2155" spans="10:13" x14ac:dyDescent="0.25">
      <c r="J2155" s="66" t="str">
        <f>'RFM-Pivot'!S2141</f>
        <v>C03402</v>
      </c>
      <c r="K2155" s="67">
        <f>'RFM-Pivot'!T2141</f>
        <v>3.3333333333333335</v>
      </c>
      <c r="L2155" s="68">
        <f>'RFM-Pivot'!U2141</f>
        <v>3.3333333333333335</v>
      </c>
      <c r="M2155" s="64" t="str">
        <f>'RFM-Pivot'!V2141</f>
        <v>Loyal or Potential Loyalists</v>
      </c>
    </row>
    <row r="2156" spans="10:13" x14ac:dyDescent="0.25">
      <c r="J2156" s="66" t="str">
        <f>'RFM-Pivot'!S2142</f>
        <v>C03403</v>
      </c>
      <c r="K2156" s="67">
        <f>'RFM-Pivot'!T2142</f>
        <v>2.3333333333333335</v>
      </c>
      <c r="L2156" s="68">
        <f>'RFM-Pivot'!U2142</f>
        <v>2.3333333333333335</v>
      </c>
      <c r="M2156" s="64" t="str">
        <f>'RFM-Pivot'!V2142</f>
        <v>At Risk Customers</v>
      </c>
    </row>
    <row r="2157" spans="10:13" x14ac:dyDescent="0.25">
      <c r="J2157" s="66" t="str">
        <f>'RFM-Pivot'!S2143</f>
        <v>C03404</v>
      </c>
      <c r="K2157" s="67">
        <f>'RFM-Pivot'!T2143</f>
        <v>4</v>
      </c>
      <c r="L2157" s="68">
        <f>'RFM-Pivot'!U2143</f>
        <v>4</v>
      </c>
      <c r="M2157" s="64" t="str">
        <f>'RFM-Pivot'!V2143</f>
        <v>Loyal or Potential Loyalists</v>
      </c>
    </row>
    <row r="2158" spans="10:13" x14ac:dyDescent="0.25">
      <c r="J2158" s="66" t="str">
        <f>'RFM-Pivot'!S2144</f>
        <v>C03406</v>
      </c>
      <c r="K2158" s="67">
        <f>'RFM-Pivot'!T2144</f>
        <v>5</v>
      </c>
      <c r="L2158" s="68">
        <f>'RFM-Pivot'!U2144</f>
        <v>5</v>
      </c>
      <c r="M2158" s="64" t="str">
        <f>'RFM-Pivot'!V2144</f>
        <v>Champions</v>
      </c>
    </row>
    <row r="2159" spans="10:13" x14ac:dyDescent="0.25">
      <c r="J2159" s="66" t="str">
        <f>'RFM-Pivot'!S2145</f>
        <v>C03409</v>
      </c>
      <c r="K2159" s="67">
        <f>'RFM-Pivot'!T2145</f>
        <v>3</v>
      </c>
      <c r="L2159" s="68">
        <f>'RFM-Pivot'!U2145</f>
        <v>3</v>
      </c>
      <c r="M2159" s="64" t="str">
        <f>'RFM-Pivot'!V2145</f>
        <v>At Risk Customers</v>
      </c>
    </row>
    <row r="2160" spans="10:13" x14ac:dyDescent="0.25">
      <c r="J2160" s="66" t="str">
        <f>'RFM-Pivot'!S2146</f>
        <v>C03411</v>
      </c>
      <c r="K2160" s="67">
        <f>'RFM-Pivot'!T2146</f>
        <v>2</v>
      </c>
      <c r="L2160" s="68">
        <f>'RFM-Pivot'!U2146</f>
        <v>2</v>
      </c>
      <c r="M2160" s="64" t="str">
        <f>'RFM-Pivot'!V2146</f>
        <v>Lost Customers</v>
      </c>
    </row>
    <row r="2161" spans="10:13" x14ac:dyDescent="0.25">
      <c r="J2161" s="66" t="str">
        <f>'RFM-Pivot'!S2147</f>
        <v>C03412</v>
      </c>
      <c r="K2161" s="67">
        <f>'RFM-Pivot'!T2147</f>
        <v>2</v>
      </c>
      <c r="L2161" s="68">
        <f>'RFM-Pivot'!U2147</f>
        <v>2</v>
      </c>
      <c r="M2161" s="64" t="str">
        <f>'RFM-Pivot'!V2147</f>
        <v>Lost Customers</v>
      </c>
    </row>
    <row r="2162" spans="10:13" x14ac:dyDescent="0.25">
      <c r="J2162" s="66" t="str">
        <f>'RFM-Pivot'!S2148</f>
        <v>C03416</v>
      </c>
      <c r="K2162" s="67">
        <f>'RFM-Pivot'!T2148</f>
        <v>3</v>
      </c>
      <c r="L2162" s="68">
        <f>'RFM-Pivot'!U2148</f>
        <v>3</v>
      </c>
      <c r="M2162" s="64" t="str">
        <f>'RFM-Pivot'!V2148</f>
        <v>At Risk Customers</v>
      </c>
    </row>
    <row r="2163" spans="10:13" x14ac:dyDescent="0.25">
      <c r="J2163" s="66" t="str">
        <f>'RFM-Pivot'!S2149</f>
        <v>C03418</v>
      </c>
      <c r="K2163" s="67">
        <f>'RFM-Pivot'!T2149</f>
        <v>3</v>
      </c>
      <c r="L2163" s="68">
        <f>'RFM-Pivot'!U2149</f>
        <v>3</v>
      </c>
      <c r="M2163" s="64" t="str">
        <f>'RFM-Pivot'!V2149</f>
        <v>At Risk Customers</v>
      </c>
    </row>
    <row r="2164" spans="10:13" x14ac:dyDescent="0.25">
      <c r="J2164" s="66" t="str">
        <f>'RFM-Pivot'!S2150</f>
        <v>C03419</v>
      </c>
      <c r="K2164" s="67">
        <f>'RFM-Pivot'!T2150</f>
        <v>2.6666666666666665</v>
      </c>
      <c r="L2164" s="68">
        <f>'RFM-Pivot'!U2150</f>
        <v>2.6666666666666665</v>
      </c>
      <c r="M2164" s="64" t="str">
        <f>'RFM-Pivot'!V2150</f>
        <v>At Risk Customers</v>
      </c>
    </row>
    <row r="2165" spans="10:13" x14ac:dyDescent="0.25">
      <c r="J2165" s="66" t="str">
        <f>'RFM-Pivot'!S2151</f>
        <v>C03420</v>
      </c>
      <c r="K2165" s="67">
        <f>'RFM-Pivot'!T2151</f>
        <v>4.333333333333333</v>
      </c>
      <c r="L2165" s="68">
        <f>'RFM-Pivot'!U2151</f>
        <v>4.333333333333333</v>
      </c>
      <c r="M2165" s="64" t="str">
        <f>'RFM-Pivot'!V2151</f>
        <v>Champions</v>
      </c>
    </row>
    <row r="2166" spans="10:13" x14ac:dyDescent="0.25">
      <c r="J2166" s="66" t="str">
        <f>'RFM-Pivot'!S2152</f>
        <v>C03421</v>
      </c>
      <c r="K2166" s="67">
        <f>'RFM-Pivot'!T2152</f>
        <v>2.6666666666666665</v>
      </c>
      <c r="L2166" s="68">
        <f>'RFM-Pivot'!U2152</f>
        <v>2.6666666666666665</v>
      </c>
      <c r="M2166" s="64" t="str">
        <f>'RFM-Pivot'!V2152</f>
        <v>At Risk Customers</v>
      </c>
    </row>
    <row r="2167" spans="10:13" x14ac:dyDescent="0.25">
      <c r="J2167" s="66" t="str">
        <f>'RFM-Pivot'!S2153</f>
        <v>C03423</v>
      </c>
      <c r="K2167" s="67">
        <f>'RFM-Pivot'!T2153</f>
        <v>3.3333333333333335</v>
      </c>
      <c r="L2167" s="68">
        <f>'RFM-Pivot'!U2153</f>
        <v>3.3333333333333335</v>
      </c>
      <c r="M2167" s="64" t="str">
        <f>'RFM-Pivot'!V2153</f>
        <v>Loyal or Potential Loyalists</v>
      </c>
    </row>
    <row r="2168" spans="10:13" x14ac:dyDescent="0.25">
      <c r="J2168" s="66" t="str">
        <f>'RFM-Pivot'!S2154</f>
        <v>C03424</v>
      </c>
      <c r="K2168" s="67">
        <f>'RFM-Pivot'!T2154</f>
        <v>1.6666666666666667</v>
      </c>
      <c r="L2168" s="68">
        <f>'RFM-Pivot'!U2154</f>
        <v>1.6666666666666667</v>
      </c>
      <c r="M2168" s="64" t="str">
        <f>'RFM-Pivot'!V2154</f>
        <v>Lost Customers</v>
      </c>
    </row>
    <row r="2169" spans="10:13" x14ac:dyDescent="0.25">
      <c r="J2169" s="66" t="str">
        <f>'RFM-Pivot'!S2155</f>
        <v>C03425</v>
      </c>
      <c r="K2169" s="67">
        <f>'RFM-Pivot'!T2155</f>
        <v>3</v>
      </c>
      <c r="L2169" s="68">
        <f>'RFM-Pivot'!U2155</f>
        <v>3</v>
      </c>
      <c r="M2169" s="64" t="str">
        <f>'RFM-Pivot'!V2155</f>
        <v>At Risk Customers</v>
      </c>
    </row>
    <row r="2170" spans="10:13" x14ac:dyDescent="0.25">
      <c r="J2170" s="66" t="str">
        <f>'RFM-Pivot'!S2156</f>
        <v>C03426</v>
      </c>
      <c r="K2170" s="67">
        <f>'RFM-Pivot'!T2156</f>
        <v>5</v>
      </c>
      <c r="L2170" s="68">
        <f>'RFM-Pivot'!U2156</f>
        <v>5</v>
      </c>
      <c r="M2170" s="64" t="str">
        <f>'RFM-Pivot'!V2156</f>
        <v>Champions</v>
      </c>
    </row>
    <row r="2171" spans="10:13" x14ac:dyDescent="0.25">
      <c r="J2171" s="66" t="str">
        <f>'RFM-Pivot'!S2157</f>
        <v>C03430</v>
      </c>
      <c r="K2171" s="67">
        <f>'RFM-Pivot'!T2157</f>
        <v>1.6666666666666667</v>
      </c>
      <c r="L2171" s="68">
        <f>'RFM-Pivot'!U2157</f>
        <v>1.6666666666666667</v>
      </c>
      <c r="M2171" s="64" t="str">
        <f>'RFM-Pivot'!V2157</f>
        <v>Lost Customers</v>
      </c>
    </row>
    <row r="2172" spans="10:13" x14ac:dyDescent="0.25">
      <c r="J2172" s="66" t="str">
        <f>'RFM-Pivot'!S2158</f>
        <v>C03431</v>
      </c>
      <c r="K2172" s="67">
        <f>'RFM-Pivot'!T2158</f>
        <v>1.6666666666666667</v>
      </c>
      <c r="L2172" s="68">
        <f>'RFM-Pivot'!U2158</f>
        <v>1.6666666666666667</v>
      </c>
      <c r="M2172" s="64" t="str">
        <f>'RFM-Pivot'!V2158</f>
        <v>Lost Customers</v>
      </c>
    </row>
    <row r="2173" spans="10:13" x14ac:dyDescent="0.25">
      <c r="J2173" s="66" t="str">
        <f>'RFM-Pivot'!S2159</f>
        <v>C03432</v>
      </c>
      <c r="K2173" s="67">
        <f>'RFM-Pivot'!T2159</f>
        <v>2.6666666666666665</v>
      </c>
      <c r="L2173" s="68">
        <f>'RFM-Pivot'!U2159</f>
        <v>2.6666666666666665</v>
      </c>
      <c r="M2173" s="64" t="str">
        <f>'RFM-Pivot'!V2159</f>
        <v>At Risk Customers</v>
      </c>
    </row>
    <row r="2174" spans="10:13" x14ac:dyDescent="0.25">
      <c r="J2174" s="66" t="str">
        <f>'RFM-Pivot'!S2160</f>
        <v>C03433</v>
      </c>
      <c r="K2174" s="67">
        <f>'RFM-Pivot'!T2160</f>
        <v>2.6666666666666665</v>
      </c>
      <c r="L2174" s="68">
        <f>'RFM-Pivot'!U2160</f>
        <v>2.6666666666666665</v>
      </c>
      <c r="M2174" s="64" t="str">
        <f>'RFM-Pivot'!V2160</f>
        <v>At Risk Customers</v>
      </c>
    </row>
    <row r="2175" spans="10:13" x14ac:dyDescent="0.25">
      <c r="J2175" s="66" t="str">
        <f>'RFM-Pivot'!S2161</f>
        <v>C03435</v>
      </c>
      <c r="K2175" s="67">
        <f>'RFM-Pivot'!T2161</f>
        <v>3.3333333333333335</v>
      </c>
      <c r="L2175" s="68">
        <f>'RFM-Pivot'!U2161</f>
        <v>3.3333333333333335</v>
      </c>
      <c r="M2175" s="64" t="str">
        <f>'RFM-Pivot'!V2161</f>
        <v>Loyal or Potential Loyalists</v>
      </c>
    </row>
    <row r="2176" spans="10:13" x14ac:dyDescent="0.25">
      <c r="J2176" s="66" t="str">
        <f>'RFM-Pivot'!S2162</f>
        <v>C03439</v>
      </c>
      <c r="K2176" s="67">
        <f>'RFM-Pivot'!T2162</f>
        <v>2</v>
      </c>
      <c r="L2176" s="68">
        <f>'RFM-Pivot'!U2162</f>
        <v>2</v>
      </c>
      <c r="M2176" s="64" t="str">
        <f>'RFM-Pivot'!V2162</f>
        <v>Lost Customers</v>
      </c>
    </row>
    <row r="2177" spans="10:13" x14ac:dyDescent="0.25">
      <c r="J2177" s="66" t="str">
        <f>'RFM-Pivot'!S2163</f>
        <v>C03440</v>
      </c>
      <c r="K2177" s="67">
        <f>'RFM-Pivot'!T2163</f>
        <v>2</v>
      </c>
      <c r="L2177" s="68">
        <f>'RFM-Pivot'!U2163</f>
        <v>2</v>
      </c>
      <c r="M2177" s="64" t="str">
        <f>'RFM-Pivot'!V2163</f>
        <v>Lost Customers</v>
      </c>
    </row>
    <row r="2178" spans="10:13" x14ac:dyDescent="0.25">
      <c r="J2178" s="66" t="str">
        <f>'RFM-Pivot'!S2164</f>
        <v>C03441</v>
      </c>
      <c r="K2178" s="67">
        <f>'RFM-Pivot'!T2164</f>
        <v>2.6666666666666665</v>
      </c>
      <c r="L2178" s="68">
        <f>'RFM-Pivot'!U2164</f>
        <v>2.6666666666666665</v>
      </c>
      <c r="M2178" s="64" t="str">
        <f>'RFM-Pivot'!V2164</f>
        <v>At Risk Customers</v>
      </c>
    </row>
    <row r="2179" spans="10:13" x14ac:dyDescent="0.25">
      <c r="J2179" s="66" t="str">
        <f>'RFM-Pivot'!S2165</f>
        <v>C03443</v>
      </c>
      <c r="K2179" s="67">
        <f>'RFM-Pivot'!T2165</f>
        <v>3.3333333333333335</v>
      </c>
      <c r="L2179" s="68">
        <f>'RFM-Pivot'!U2165</f>
        <v>3.3333333333333335</v>
      </c>
      <c r="M2179" s="64" t="str">
        <f>'RFM-Pivot'!V2165</f>
        <v>Loyal or Potential Loyalists</v>
      </c>
    </row>
    <row r="2180" spans="10:13" x14ac:dyDescent="0.25">
      <c r="J2180" s="66" t="str">
        <f>'RFM-Pivot'!S2166</f>
        <v>C03447</v>
      </c>
      <c r="K2180" s="67">
        <f>'RFM-Pivot'!T2166</f>
        <v>2.6666666666666665</v>
      </c>
      <c r="L2180" s="68">
        <f>'RFM-Pivot'!U2166</f>
        <v>2.6666666666666665</v>
      </c>
      <c r="M2180" s="64" t="str">
        <f>'RFM-Pivot'!V2166</f>
        <v>At Risk Customers</v>
      </c>
    </row>
    <row r="2181" spans="10:13" x14ac:dyDescent="0.25">
      <c r="J2181" s="66" t="str">
        <f>'RFM-Pivot'!S2167</f>
        <v>C03449</v>
      </c>
      <c r="K2181" s="67">
        <f>'RFM-Pivot'!T2167</f>
        <v>2.6666666666666665</v>
      </c>
      <c r="L2181" s="68">
        <f>'RFM-Pivot'!U2167</f>
        <v>2.6666666666666665</v>
      </c>
      <c r="M2181" s="64" t="str">
        <f>'RFM-Pivot'!V2167</f>
        <v>At Risk Customers</v>
      </c>
    </row>
    <row r="2182" spans="10:13" x14ac:dyDescent="0.25">
      <c r="J2182" s="66" t="str">
        <f>'RFM-Pivot'!S2168</f>
        <v>C03450</v>
      </c>
      <c r="K2182" s="67">
        <f>'RFM-Pivot'!T2168</f>
        <v>1.6666666666666667</v>
      </c>
      <c r="L2182" s="68">
        <f>'RFM-Pivot'!U2168</f>
        <v>1.6666666666666667</v>
      </c>
      <c r="M2182" s="64" t="str">
        <f>'RFM-Pivot'!V2168</f>
        <v>Lost Customers</v>
      </c>
    </row>
    <row r="2183" spans="10:13" x14ac:dyDescent="0.25">
      <c r="J2183" s="66" t="str">
        <f>'RFM-Pivot'!S2169</f>
        <v>C03451</v>
      </c>
      <c r="K2183" s="67">
        <f>'RFM-Pivot'!T2169</f>
        <v>3.6666666666666665</v>
      </c>
      <c r="L2183" s="68">
        <f>'RFM-Pivot'!U2169</f>
        <v>3.6666666666666665</v>
      </c>
      <c r="M2183" s="64" t="str">
        <f>'RFM-Pivot'!V2169</f>
        <v>Loyal or Potential Loyalists</v>
      </c>
    </row>
    <row r="2184" spans="10:13" x14ac:dyDescent="0.25">
      <c r="J2184" s="66" t="str">
        <f>'RFM-Pivot'!S2170</f>
        <v>C03452</v>
      </c>
      <c r="K2184" s="67">
        <f>'RFM-Pivot'!T2170</f>
        <v>4.333333333333333</v>
      </c>
      <c r="L2184" s="68">
        <f>'RFM-Pivot'!U2170</f>
        <v>4.333333333333333</v>
      </c>
      <c r="M2184" s="64" t="str">
        <f>'RFM-Pivot'!V2170</f>
        <v>Champions</v>
      </c>
    </row>
    <row r="2185" spans="10:13" x14ac:dyDescent="0.25">
      <c r="J2185" s="66" t="str">
        <f>'RFM-Pivot'!S2171</f>
        <v>C03453</v>
      </c>
      <c r="K2185" s="67">
        <f>'RFM-Pivot'!T2171</f>
        <v>3</v>
      </c>
      <c r="L2185" s="68">
        <f>'RFM-Pivot'!U2171</f>
        <v>3</v>
      </c>
      <c r="M2185" s="64" t="str">
        <f>'RFM-Pivot'!V2171</f>
        <v>At Risk Customers</v>
      </c>
    </row>
    <row r="2186" spans="10:13" x14ac:dyDescent="0.25">
      <c r="J2186" s="66" t="str">
        <f>'RFM-Pivot'!S2172</f>
        <v>C03454</v>
      </c>
      <c r="K2186" s="67">
        <f>'RFM-Pivot'!T2172</f>
        <v>3.6666666666666665</v>
      </c>
      <c r="L2186" s="68">
        <f>'RFM-Pivot'!U2172</f>
        <v>3.6666666666666665</v>
      </c>
      <c r="M2186" s="64" t="str">
        <f>'RFM-Pivot'!V2172</f>
        <v>Loyal or Potential Loyalists</v>
      </c>
    </row>
    <row r="2187" spans="10:13" x14ac:dyDescent="0.25">
      <c r="J2187" s="66" t="str">
        <f>'RFM-Pivot'!S2173</f>
        <v>C03455</v>
      </c>
      <c r="K2187" s="67">
        <f>'RFM-Pivot'!T2173</f>
        <v>2.3333333333333335</v>
      </c>
      <c r="L2187" s="68">
        <f>'RFM-Pivot'!U2173</f>
        <v>2.3333333333333335</v>
      </c>
      <c r="M2187" s="64" t="str">
        <f>'RFM-Pivot'!V2173</f>
        <v>At Risk Customers</v>
      </c>
    </row>
    <row r="2188" spans="10:13" x14ac:dyDescent="0.25">
      <c r="J2188" s="66" t="str">
        <f>'RFM-Pivot'!S2174</f>
        <v>C03457</v>
      </c>
      <c r="K2188" s="67">
        <f>'RFM-Pivot'!T2174</f>
        <v>1.6666666666666667</v>
      </c>
      <c r="L2188" s="68">
        <f>'RFM-Pivot'!U2174</f>
        <v>1.6666666666666667</v>
      </c>
      <c r="M2188" s="64" t="str">
        <f>'RFM-Pivot'!V2174</f>
        <v>Lost Customers</v>
      </c>
    </row>
    <row r="2189" spans="10:13" x14ac:dyDescent="0.25">
      <c r="J2189" s="66" t="str">
        <f>'RFM-Pivot'!S2175</f>
        <v>C03458</v>
      </c>
      <c r="K2189" s="67">
        <f>'RFM-Pivot'!T2175</f>
        <v>2.6666666666666665</v>
      </c>
      <c r="L2189" s="68">
        <f>'RFM-Pivot'!U2175</f>
        <v>2.6666666666666665</v>
      </c>
      <c r="M2189" s="64" t="str">
        <f>'RFM-Pivot'!V2175</f>
        <v>At Risk Customers</v>
      </c>
    </row>
    <row r="2190" spans="10:13" x14ac:dyDescent="0.25">
      <c r="J2190" s="66" t="str">
        <f>'RFM-Pivot'!S2176</f>
        <v>C03459</v>
      </c>
      <c r="K2190" s="67">
        <f>'RFM-Pivot'!T2176</f>
        <v>1.6666666666666667</v>
      </c>
      <c r="L2190" s="68">
        <f>'RFM-Pivot'!U2176</f>
        <v>1.6666666666666667</v>
      </c>
      <c r="M2190" s="64" t="str">
        <f>'RFM-Pivot'!V2176</f>
        <v>Lost Customers</v>
      </c>
    </row>
    <row r="2191" spans="10:13" x14ac:dyDescent="0.25">
      <c r="J2191" s="66" t="str">
        <f>'RFM-Pivot'!S2177</f>
        <v>C03460</v>
      </c>
      <c r="K2191" s="67">
        <f>'RFM-Pivot'!T2177</f>
        <v>2</v>
      </c>
      <c r="L2191" s="68">
        <f>'RFM-Pivot'!U2177</f>
        <v>2</v>
      </c>
      <c r="M2191" s="64" t="str">
        <f>'RFM-Pivot'!V2177</f>
        <v>Lost Customers</v>
      </c>
    </row>
    <row r="2192" spans="10:13" x14ac:dyDescent="0.25">
      <c r="J2192" s="66" t="str">
        <f>'RFM-Pivot'!S2178</f>
        <v>C03461</v>
      </c>
      <c r="K2192" s="67">
        <f>'RFM-Pivot'!T2178</f>
        <v>5</v>
      </c>
      <c r="L2192" s="68">
        <f>'RFM-Pivot'!U2178</f>
        <v>5</v>
      </c>
      <c r="M2192" s="64" t="str">
        <f>'RFM-Pivot'!V2178</f>
        <v>Champions</v>
      </c>
    </row>
    <row r="2193" spans="10:13" x14ac:dyDescent="0.25">
      <c r="J2193" s="66" t="str">
        <f>'RFM-Pivot'!S2179</f>
        <v>C03462</v>
      </c>
      <c r="K2193" s="67">
        <f>'RFM-Pivot'!T2179</f>
        <v>3</v>
      </c>
      <c r="L2193" s="68">
        <f>'RFM-Pivot'!U2179</f>
        <v>3</v>
      </c>
      <c r="M2193" s="64" t="str">
        <f>'RFM-Pivot'!V2179</f>
        <v>At Risk Customers</v>
      </c>
    </row>
    <row r="2194" spans="10:13" x14ac:dyDescent="0.25">
      <c r="J2194" s="66" t="str">
        <f>'RFM-Pivot'!S2180</f>
        <v>C03465</v>
      </c>
      <c r="K2194" s="67">
        <f>'RFM-Pivot'!T2180</f>
        <v>2.3333333333333335</v>
      </c>
      <c r="L2194" s="68">
        <f>'RFM-Pivot'!U2180</f>
        <v>2.3333333333333335</v>
      </c>
      <c r="M2194" s="64" t="str">
        <f>'RFM-Pivot'!V2180</f>
        <v>At Risk Customers</v>
      </c>
    </row>
    <row r="2195" spans="10:13" x14ac:dyDescent="0.25">
      <c r="J2195" s="66" t="str">
        <f>'RFM-Pivot'!S2181</f>
        <v>C03467</v>
      </c>
      <c r="K2195" s="67">
        <f>'RFM-Pivot'!T2181</f>
        <v>2.6666666666666665</v>
      </c>
      <c r="L2195" s="68">
        <f>'RFM-Pivot'!U2181</f>
        <v>2.6666666666666665</v>
      </c>
      <c r="M2195" s="64" t="str">
        <f>'RFM-Pivot'!V2181</f>
        <v>At Risk Customers</v>
      </c>
    </row>
    <row r="2196" spans="10:13" x14ac:dyDescent="0.25">
      <c r="J2196" s="66" t="str">
        <f>'RFM-Pivot'!S2182</f>
        <v>C03468</v>
      </c>
      <c r="K2196" s="67">
        <f>'RFM-Pivot'!T2182</f>
        <v>1.6666666666666667</v>
      </c>
      <c r="L2196" s="68">
        <f>'RFM-Pivot'!U2182</f>
        <v>1.6666666666666667</v>
      </c>
      <c r="M2196" s="64" t="str">
        <f>'RFM-Pivot'!V2182</f>
        <v>Lost Customers</v>
      </c>
    </row>
    <row r="2197" spans="10:13" x14ac:dyDescent="0.25">
      <c r="J2197" s="66" t="str">
        <f>'RFM-Pivot'!S2183</f>
        <v>C03469</v>
      </c>
      <c r="K2197" s="67">
        <f>'RFM-Pivot'!T2183</f>
        <v>3.3333333333333335</v>
      </c>
      <c r="L2197" s="68">
        <f>'RFM-Pivot'!U2183</f>
        <v>3.3333333333333335</v>
      </c>
      <c r="M2197" s="64" t="str">
        <f>'RFM-Pivot'!V2183</f>
        <v>Loyal or Potential Loyalists</v>
      </c>
    </row>
    <row r="2198" spans="10:13" x14ac:dyDescent="0.25">
      <c r="J2198" s="66" t="str">
        <f>'RFM-Pivot'!S2184</f>
        <v>C03470</v>
      </c>
      <c r="K2198" s="67">
        <f>'RFM-Pivot'!T2184</f>
        <v>3</v>
      </c>
      <c r="L2198" s="68">
        <f>'RFM-Pivot'!U2184</f>
        <v>3</v>
      </c>
      <c r="M2198" s="64" t="str">
        <f>'RFM-Pivot'!V2184</f>
        <v>At Risk Customers</v>
      </c>
    </row>
    <row r="2199" spans="10:13" x14ac:dyDescent="0.25">
      <c r="J2199" s="66" t="str">
        <f>'RFM-Pivot'!S2185</f>
        <v>C03471</v>
      </c>
      <c r="K2199" s="67">
        <f>'RFM-Pivot'!T2185</f>
        <v>3.3333333333333335</v>
      </c>
      <c r="L2199" s="68">
        <f>'RFM-Pivot'!U2185</f>
        <v>3.3333333333333335</v>
      </c>
      <c r="M2199" s="64" t="str">
        <f>'RFM-Pivot'!V2185</f>
        <v>Loyal or Potential Loyalists</v>
      </c>
    </row>
    <row r="2200" spans="10:13" x14ac:dyDescent="0.25">
      <c r="J2200" s="66" t="str">
        <f>'RFM-Pivot'!S2186</f>
        <v>C03472</v>
      </c>
      <c r="K2200" s="67">
        <f>'RFM-Pivot'!T2186</f>
        <v>2.6666666666666665</v>
      </c>
      <c r="L2200" s="68">
        <f>'RFM-Pivot'!U2186</f>
        <v>2.6666666666666665</v>
      </c>
      <c r="M2200" s="64" t="str">
        <f>'RFM-Pivot'!V2186</f>
        <v>At Risk Customers</v>
      </c>
    </row>
    <row r="2201" spans="10:13" x14ac:dyDescent="0.25">
      <c r="J2201" s="66" t="str">
        <f>'RFM-Pivot'!S2187</f>
        <v>C03473</v>
      </c>
      <c r="K2201" s="67">
        <f>'RFM-Pivot'!T2187</f>
        <v>1.6666666666666667</v>
      </c>
      <c r="L2201" s="68">
        <f>'RFM-Pivot'!U2187</f>
        <v>1.6666666666666667</v>
      </c>
      <c r="M2201" s="64" t="str">
        <f>'RFM-Pivot'!V2187</f>
        <v>Lost Customers</v>
      </c>
    </row>
    <row r="2202" spans="10:13" x14ac:dyDescent="0.25">
      <c r="J2202" s="66" t="str">
        <f>'RFM-Pivot'!S2188</f>
        <v>C03475</v>
      </c>
      <c r="K2202" s="67">
        <f>'RFM-Pivot'!T2188</f>
        <v>4.333333333333333</v>
      </c>
      <c r="L2202" s="68">
        <f>'RFM-Pivot'!U2188</f>
        <v>4.333333333333333</v>
      </c>
      <c r="M2202" s="64" t="str">
        <f>'RFM-Pivot'!V2188</f>
        <v>Champions</v>
      </c>
    </row>
    <row r="2203" spans="10:13" x14ac:dyDescent="0.25">
      <c r="J2203" s="66" t="str">
        <f>'RFM-Pivot'!S2189</f>
        <v>C03477</v>
      </c>
      <c r="K2203" s="67">
        <f>'RFM-Pivot'!T2189</f>
        <v>2</v>
      </c>
      <c r="L2203" s="68">
        <f>'RFM-Pivot'!U2189</f>
        <v>2</v>
      </c>
      <c r="M2203" s="64" t="str">
        <f>'RFM-Pivot'!V2189</f>
        <v>Lost Customers</v>
      </c>
    </row>
    <row r="2204" spans="10:13" x14ac:dyDescent="0.25">
      <c r="J2204" s="66" t="str">
        <f>'RFM-Pivot'!S2190</f>
        <v>C03478</v>
      </c>
      <c r="K2204" s="67">
        <f>'RFM-Pivot'!T2190</f>
        <v>2.6666666666666665</v>
      </c>
      <c r="L2204" s="68">
        <f>'RFM-Pivot'!U2190</f>
        <v>2.6666666666666665</v>
      </c>
      <c r="M2204" s="64" t="str">
        <f>'RFM-Pivot'!V2190</f>
        <v>At Risk Customers</v>
      </c>
    </row>
    <row r="2205" spans="10:13" x14ac:dyDescent="0.25">
      <c r="J2205" s="66" t="str">
        <f>'RFM-Pivot'!S2191</f>
        <v>C03480</v>
      </c>
      <c r="K2205" s="67">
        <f>'RFM-Pivot'!T2191</f>
        <v>4.333333333333333</v>
      </c>
      <c r="L2205" s="68">
        <f>'RFM-Pivot'!U2191</f>
        <v>4.333333333333333</v>
      </c>
      <c r="M2205" s="64" t="str">
        <f>'RFM-Pivot'!V2191</f>
        <v>Champions</v>
      </c>
    </row>
    <row r="2206" spans="10:13" x14ac:dyDescent="0.25">
      <c r="J2206" s="66" t="str">
        <f>'RFM-Pivot'!S2192</f>
        <v>C03481</v>
      </c>
      <c r="K2206" s="67">
        <f>'RFM-Pivot'!T2192</f>
        <v>3.3333333333333335</v>
      </c>
      <c r="L2206" s="68">
        <f>'RFM-Pivot'!U2192</f>
        <v>3.3333333333333335</v>
      </c>
      <c r="M2206" s="64" t="str">
        <f>'RFM-Pivot'!V2192</f>
        <v>Loyal or Potential Loyalists</v>
      </c>
    </row>
    <row r="2207" spans="10:13" x14ac:dyDescent="0.25">
      <c r="J2207" s="66" t="str">
        <f>'RFM-Pivot'!S2193</f>
        <v>C03482</v>
      </c>
      <c r="K2207" s="67">
        <f>'RFM-Pivot'!T2193</f>
        <v>3.3333333333333335</v>
      </c>
      <c r="L2207" s="68">
        <f>'RFM-Pivot'!U2193</f>
        <v>3.3333333333333335</v>
      </c>
      <c r="M2207" s="64" t="str">
        <f>'RFM-Pivot'!V2193</f>
        <v>Loyal or Potential Loyalists</v>
      </c>
    </row>
    <row r="2208" spans="10:13" x14ac:dyDescent="0.25">
      <c r="J2208" s="66" t="str">
        <f>'RFM-Pivot'!S2194</f>
        <v>C03483</v>
      </c>
      <c r="K2208" s="67">
        <f>'RFM-Pivot'!T2194</f>
        <v>4.666666666666667</v>
      </c>
      <c r="L2208" s="68">
        <f>'RFM-Pivot'!U2194</f>
        <v>4.666666666666667</v>
      </c>
      <c r="M2208" s="64" t="str">
        <f>'RFM-Pivot'!V2194</f>
        <v>Champions</v>
      </c>
    </row>
    <row r="2209" spans="10:13" x14ac:dyDescent="0.25">
      <c r="J2209" s="66" t="str">
        <f>'RFM-Pivot'!S2195</f>
        <v>C03484</v>
      </c>
      <c r="K2209" s="67">
        <f>'RFM-Pivot'!T2195</f>
        <v>5</v>
      </c>
      <c r="L2209" s="68">
        <f>'RFM-Pivot'!U2195</f>
        <v>5</v>
      </c>
      <c r="M2209" s="64" t="str">
        <f>'RFM-Pivot'!V2195</f>
        <v>Champions</v>
      </c>
    </row>
    <row r="2210" spans="10:13" x14ac:dyDescent="0.25">
      <c r="J2210" s="66" t="str">
        <f>'RFM-Pivot'!S2196</f>
        <v>C03485</v>
      </c>
      <c r="K2210" s="67">
        <f>'RFM-Pivot'!T2196</f>
        <v>3.3333333333333335</v>
      </c>
      <c r="L2210" s="68">
        <f>'RFM-Pivot'!U2196</f>
        <v>3.3333333333333335</v>
      </c>
      <c r="M2210" s="64" t="str">
        <f>'RFM-Pivot'!V2196</f>
        <v>Loyal or Potential Loyalists</v>
      </c>
    </row>
    <row r="2211" spans="10:13" x14ac:dyDescent="0.25">
      <c r="J2211" s="66" t="str">
        <f>'RFM-Pivot'!S2197</f>
        <v>C03486</v>
      </c>
      <c r="K2211" s="67">
        <f>'RFM-Pivot'!T2197</f>
        <v>3.6666666666666665</v>
      </c>
      <c r="L2211" s="68">
        <f>'RFM-Pivot'!U2197</f>
        <v>3.6666666666666665</v>
      </c>
      <c r="M2211" s="64" t="str">
        <f>'RFM-Pivot'!V2197</f>
        <v>Loyal or Potential Loyalists</v>
      </c>
    </row>
    <row r="2212" spans="10:13" x14ac:dyDescent="0.25">
      <c r="J2212" s="66" t="str">
        <f>'RFM-Pivot'!S2198</f>
        <v>C03488</v>
      </c>
      <c r="K2212" s="67">
        <f>'RFM-Pivot'!T2198</f>
        <v>4</v>
      </c>
      <c r="L2212" s="68">
        <f>'RFM-Pivot'!U2198</f>
        <v>4</v>
      </c>
      <c r="M2212" s="64" t="str">
        <f>'RFM-Pivot'!V2198</f>
        <v>Loyal or Potential Loyalists</v>
      </c>
    </row>
    <row r="2213" spans="10:13" x14ac:dyDescent="0.25">
      <c r="J2213" s="66" t="str">
        <f>'RFM-Pivot'!S2199</f>
        <v>C03490</v>
      </c>
      <c r="K2213" s="67">
        <f>'RFM-Pivot'!T2199</f>
        <v>1.6666666666666667</v>
      </c>
      <c r="L2213" s="68">
        <f>'RFM-Pivot'!U2199</f>
        <v>1.6666666666666667</v>
      </c>
      <c r="M2213" s="64" t="str">
        <f>'RFM-Pivot'!V2199</f>
        <v>Lost Customers</v>
      </c>
    </row>
    <row r="2214" spans="10:13" x14ac:dyDescent="0.25">
      <c r="J2214" s="66" t="str">
        <f>'RFM-Pivot'!S2200</f>
        <v>C03491</v>
      </c>
      <c r="K2214" s="67">
        <f>'RFM-Pivot'!T2200</f>
        <v>3</v>
      </c>
      <c r="L2214" s="68">
        <f>'RFM-Pivot'!U2200</f>
        <v>3</v>
      </c>
      <c r="M2214" s="64" t="str">
        <f>'RFM-Pivot'!V2200</f>
        <v>At Risk Customers</v>
      </c>
    </row>
    <row r="2215" spans="10:13" x14ac:dyDescent="0.25">
      <c r="J2215" s="66" t="str">
        <f>'RFM-Pivot'!S2201</f>
        <v>C03495</v>
      </c>
      <c r="K2215" s="67">
        <f>'RFM-Pivot'!T2201</f>
        <v>3</v>
      </c>
      <c r="L2215" s="68">
        <f>'RFM-Pivot'!U2201</f>
        <v>3</v>
      </c>
      <c r="M2215" s="64" t="str">
        <f>'RFM-Pivot'!V2201</f>
        <v>At Risk Customers</v>
      </c>
    </row>
    <row r="2216" spans="10:13" x14ac:dyDescent="0.25">
      <c r="J2216" s="66" t="str">
        <f>'RFM-Pivot'!S2202</f>
        <v>C03496</v>
      </c>
      <c r="K2216" s="67">
        <f>'RFM-Pivot'!T2202</f>
        <v>2.6666666666666665</v>
      </c>
      <c r="L2216" s="68">
        <f>'RFM-Pivot'!U2202</f>
        <v>2.6666666666666665</v>
      </c>
      <c r="M2216" s="64" t="str">
        <f>'RFM-Pivot'!V2202</f>
        <v>At Risk Customers</v>
      </c>
    </row>
    <row r="2217" spans="10:13" x14ac:dyDescent="0.25">
      <c r="J2217" s="66" t="str">
        <f>'RFM-Pivot'!S2203</f>
        <v>C03497</v>
      </c>
      <c r="K2217" s="67">
        <f>'RFM-Pivot'!T2203</f>
        <v>3.3333333333333335</v>
      </c>
      <c r="L2217" s="68">
        <f>'RFM-Pivot'!U2203</f>
        <v>3.3333333333333335</v>
      </c>
      <c r="M2217" s="64" t="str">
        <f>'RFM-Pivot'!V2203</f>
        <v>Loyal or Potential Loyalists</v>
      </c>
    </row>
    <row r="2218" spans="10:13" x14ac:dyDescent="0.25">
      <c r="J2218" s="66" t="str">
        <f>'RFM-Pivot'!S2204</f>
        <v>C03498</v>
      </c>
      <c r="K2218" s="67">
        <f>'RFM-Pivot'!T2204</f>
        <v>2.6666666666666665</v>
      </c>
      <c r="L2218" s="68">
        <f>'RFM-Pivot'!U2204</f>
        <v>2.6666666666666665</v>
      </c>
      <c r="M2218" s="64" t="str">
        <f>'RFM-Pivot'!V2204</f>
        <v>At Risk Customers</v>
      </c>
    </row>
    <row r="2219" spans="10:13" x14ac:dyDescent="0.25">
      <c r="J2219" s="66" t="str">
        <f>'RFM-Pivot'!S2205</f>
        <v>C03500</v>
      </c>
      <c r="K2219" s="67">
        <f>'RFM-Pivot'!T2205</f>
        <v>2.3333333333333335</v>
      </c>
      <c r="L2219" s="68">
        <f>'RFM-Pivot'!U2205</f>
        <v>2.3333333333333335</v>
      </c>
      <c r="M2219" s="64" t="str">
        <f>'RFM-Pivot'!V2205</f>
        <v>At Risk Customers</v>
      </c>
    </row>
    <row r="2220" spans="10:13" x14ac:dyDescent="0.25">
      <c r="J2220" s="66" t="str">
        <f>'RFM-Pivot'!S2206</f>
        <v>C03501</v>
      </c>
      <c r="K2220" s="67">
        <f>'RFM-Pivot'!T2206</f>
        <v>2</v>
      </c>
      <c r="L2220" s="68">
        <f>'RFM-Pivot'!U2206</f>
        <v>2</v>
      </c>
      <c r="M2220" s="64" t="str">
        <f>'RFM-Pivot'!V2206</f>
        <v>Lost Customers</v>
      </c>
    </row>
    <row r="2221" spans="10:13" x14ac:dyDescent="0.25">
      <c r="J2221" s="66" t="str">
        <f>'RFM-Pivot'!S2207</f>
        <v>C03503</v>
      </c>
      <c r="K2221" s="67">
        <f>'RFM-Pivot'!T2207</f>
        <v>4.333333333333333</v>
      </c>
      <c r="L2221" s="68">
        <f>'RFM-Pivot'!U2207</f>
        <v>4.333333333333333</v>
      </c>
      <c r="M2221" s="64" t="str">
        <f>'RFM-Pivot'!V2207</f>
        <v>Champions</v>
      </c>
    </row>
    <row r="2222" spans="10:13" x14ac:dyDescent="0.25">
      <c r="J2222" s="66" t="str">
        <f>'RFM-Pivot'!S2208</f>
        <v>C03504</v>
      </c>
      <c r="K2222" s="67">
        <f>'RFM-Pivot'!T2208</f>
        <v>4</v>
      </c>
      <c r="L2222" s="68">
        <f>'RFM-Pivot'!U2208</f>
        <v>4</v>
      </c>
      <c r="M2222" s="64" t="str">
        <f>'RFM-Pivot'!V2208</f>
        <v>Loyal or Potential Loyalists</v>
      </c>
    </row>
    <row r="2223" spans="10:13" x14ac:dyDescent="0.25">
      <c r="J2223" s="66" t="str">
        <f>'RFM-Pivot'!S2209</f>
        <v>C03505</v>
      </c>
      <c r="K2223" s="67">
        <f>'RFM-Pivot'!T2209</f>
        <v>3.6666666666666665</v>
      </c>
      <c r="L2223" s="68">
        <f>'RFM-Pivot'!U2209</f>
        <v>3.6666666666666665</v>
      </c>
      <c r="M2223" s="64" t="str">
        <f>'RFM-Pivot'!V2209</f>
        <v>Loyal or Potential Loyalists</v>
      </c>
    </row>
    <row r="2224" spans="10:13" x14ac:dyDescent="0.25">
      <c r="J2224" s="66" t="str">
        <f>'RFM-Pivot'!S2210</f>
        <v>C03506</v>
      </c>
      <c r="K2224" s="67">
        <f>'RFM-Pivot'!T2210</f>
        <v>5</v>
      </c>
      <c r="L2224" s="68">
        <f>'RFM-Pivot'!U2210</f>
        <v>5</v>
      </c>
      <c r="M2224" s="64" t="str">
        <f>'RFM-Pivot'!V2210</f>
        <v>Champions</v>
      </c>
    </row>
    <row r="2225" spans="10:13" x14ac:dyDescent="0.25">
      <c r="J2225" s="66" t="str">
        <f>'RFM-Pivot'!S2211</f>
        <v>C03507</v>
      </c>
      <c r="K2225" s="67">
        <f>'RFM-Pivot'!T2211</f>
        <v>3.6666666666666665</v>
      </c>
      <c r="L2225" s="68">
        <f>'RFM-Pivot'!U2211</f>
        <v>3.6666666666666665</v>
      </c>
      <c r="M2225" s="64" t="str">
        <f>'RFM-Pivot'!V2211</f>
        <v>Loyal or Potential Loyalists</v>
      </c>
    </row>
    <row r="2226" spans="10:13" x14ac:dyDescent="0.25">
      <c r="J2226" s="66" t="str">
        <f>'RFM-Pivot'!S2212</f>
        <v>C03508</v>
      </c>
      <c r="K2226" s="67">
        <f>'RFM-Pivot'!T2212</f>
        <v>2.6666666666666665</v>
      </c>
      <c r="L2226" s="68">
        <f>'RFM-Pivot'!U2212</f>
        <v>2.6666666666666665</v>
      </c>
      <c r="M2226" s="64" t="str">
        <f>'RFM-Pivot'!V2212</f>
        <v>At Risk Customers</v>
      </c>
    </row>
    <row r="2227" spans="10:13" x14ac:dyDescent="0.25">
      <c r="J2227" s="66" t="str">
        <f>'RFM-Pivot'!S2213</f>
        <v>C03509</v>
      </c>
      <c r="K2227" s="67">
        <f>'RFM-Pivot'!T2213</f>
        <v>3.3333333333333335</v>
      </c>
      <c r="L2227" s="68">
        <f>'RFM-Pivot'!U2213</f>
        <v>3.3333333333333335</v>
      </c>
      <c r="M2227" s="64" t="str">
        <f>'RFM-Pivot'!V2213</f>
        <v>Loyal or Potential Loyalists</v>
      </c>
    </row>
    <row r="2228" spans="10:13" x14ac:dyDescent="0.25">
      <c r="J2228" s="66" t="str">
        <f>'RFM-Pivot'!S2214</f>
        <v>C03511</v>
      </c>
      <c r="K2228" s="67">
        <f>'RFM-Pivot'!T2214</f>
        <v>2</v>
      </c>
      <c r="L2228" s="68">
        <f>'RFM-Pivot'!U2214</f>
        <v>2</v>
      </c>
      <c r="M2228" s="64" t="str">
        <f>'RFM-Pivot'!V2214</f>
        <v>Lost Customers</v>
      </c>
    </row>
    <row r="2229" spans="10:13" x14ac:dyDescent="0.25">
      <c r="J2229" s="66" t="str">
        <f>'RFM-Pivot'!S2215</f>
        <v>C03512</v>
      </c>
      <c r="K2229" s="67">
        <f>'RFM-Pivot'!T2215</f>
        <v>2.6666666666666665</v>
      </c>
      <c r="L2229" s="68">
        <f>'RFM-Pivot'!U2215</f>
        <v>2.6666666666666665</v>
      </c>
      <c r="M2229" s="64" t="str">
        <f>'RFM-Pivot'!V2215</f>
        <v>At Risk Customers</v>
      </c>
    </row>
    <row r="2230" spans="10:13" x14ac:dyDescent="0.25">
      <c r="J2230" s="66" t="str">
        <f>'RFM-Pivot'!S2216</f>
        <v>C03513</v>
      </c>
      <c r="K2230" s="67">
        <f>'RFM-Pivot'!T2216</f>
        <v>2.3333333333333335</v>
      </c>
      <c r="L2230" s="68">
        <f>'RFM-Pivot'!U2216</f>
        <v>2.3333333333333335</v>
      </c>
      <c r="M2230" s="64" t="str">
        <f>'RFM-Pivot'!V2216</f>
        <v>At Risk Customers</v>
      </c>
    </row>
    <row r="2231" spans="10:13" x14ac:dyDescent="0.25">
      <c r="J2231" s="66" t="str">
        <f>'RFM-Pivot'!S2217</f>
        <v>C03514</v>
      </c>
      <c r="K2231" s="67">
        <f>'RFM-Pivot'!T2217</f>
        <v>2.3333333333333335</v>
      </c>
      <c r="L2231" s="68">
        <f>'RFM-Pivot'!U2217</f>
        <v>2.3333333333333335</v>
      </c>
      <c r="M2231" s="64" t="str">
        <f>'RFM-Pivot'!V2217</f>
        <v>At Risk Customers</v>
      </c>
    </row>
    <row r="2232" spans="10:13" x14ac:dyDescent="0.25">
      <c r="J2232" s="66" t="str">
        <f>'RFM-Pivot'!S2218</f>
        <v>C03516</v>
      </c>
      <c r="K2232" s="67">
        <f>'RFM-Pivot'!T2218</f>
        <v>2</v>
      </c>
      <c r="L2232" s="68">
        <f>'RFM-Pivot'!U2218</f>
        <v>2</v>
      </c>
      <c r="M2232" s="64" t="str">
        <f>'RFM-Pivot'!V2218</f>
        <v>Lost Customers</v>
      </c>
    </row>
    <row r="2233" spans="10:13" x14ac:dyDescent="0.25">
      <c r="J2233" s="66" t="str">
        <f>'RFM-Pivot'!S2219</f>
        <v>C03517</v>
      </c>
      <c r="K2233" s="67">
        <f>'RFM-Pivot'!T2219</f>
        <v>2.3333333333333335</v>
      </c>
      <c r="L2233" s="68">
        <f>'RFM-Pivot'!U2219</f>
        <v>2.3333333333333335</v>
      </c>
      <c r="M2233" s="64" t="str">
        <f>'RFM-Pivot'!V2219</f>
        <v>At Risk Customers</v>
      </c>
    </row>
    <row r="2234" spans="10:13" x14ac:dyDescent="0.25">
      <c r="J2234" s="66" t="str">
        <f>'RFM-Pivot'!S2220</f>
        <v>C03518</v>
      </c>
      <c r="K2234" s="67">
        <f>'RFM-Pivot'!T2220</f>
        <v>3.6666666666666665</v>
      </c>
      <c r="L2234" s="68">
        <f>'RFM-Pivot'!U2220</f>
        <v>3.6666666666666665</v>
      </c>
      <c r="M2234" s="64" t="str">
        <f>'RFM-Pivot'!V2220</f>
        <v>Loyal or Potential Loyalists</v>
      </c>
    </row>
    <row r="2235" spans="10:13" x14ac:dyDescent="0.25">
      <c r="J2235" s="66" t="str">
        <f>'RFM-Pivot'!S2221</f>
        <v>C03519</v>
      </c>
      <c r="K2235" s="67">
        <f>'RFM-Pivot'!T2221</f>
        <v>3</v>
      </c>
      <c r="L2235" s="68">
        <f>'RFM-Pivot'!U2221</f>
        <v>3</v>
      </c>
      <c r="M2235" s="64" t="str">
        <f>'RFM-Pivot'!V2221</f>
        <v>At Risk Customers</v>
      </c>
    </row>
    <row r="2236" spans="10:13" x14ac:dyDescent="0.25">
      <c r="J2236" s="66" t="str">
        <f>'RFM-Pivot'!S2222</f>
        <v>C03520</v>
      </c>
      <c r="K2236" s="67">
        <f>'RFM-Pivot'!T2222</f>
        <v>3.6666666666666665</v>
      </c>
      <c r="L2236" s="68">
        <f>'RFM-Pivot'!U2222</f>
        <v>3.6666666666666665</v>
      </c>
      <c r="M2236" s="64" t="str">
        <f>'RFM-Pivot'!V2222</f>
        <v>Loyal or Potential Loyalists</v>
      </c>
    </row>
    <row r="2237" spans="10:13" x14ac:dyDescent="0.25">
      <c r="J2237" s="66" t="str">
        <f>'RFM-Pivot'!S2223</f>
        <v>C03524</v>
      </c>
      <c r="K2237" s="67">
        <f>'RFM-Pivot'!T2223</f>
        <v>3</v>
      </c>
      <c r="L2237" s="68">
        <f>'RFM-Pivot'!U2223</f>
        <v>3</v>
      </c>
      <c r="M2237" s="64" t="str">
        <f>'RFM-Pivot'!V2223</f>
        <v>At Risk Customers</v>
      </c>
    </row>
    <row r="2238" spans="10:13" x14ac:dyDescent="0.25">
      <c r="J2238" s="66" t="str">
        <f>'RFM-Pivot'!S2224</f>
        <v>C03526</v>
      </c>
      <c r="K2238" s="67">
        <f>'RFM-Pivot'!T2224</f>
        <v>1.6666666666666667</v>
      </c>
      <c r="L2238" s="68">
        <f>'RFM-Pivot'!U2224</f>
        <v>1.6666666666666667</v>
      </c>
      <c r="M2238" s="64" t="str">
        <f>'RFM-Pivot'!V2224</f>
        <v>Lost Customers</v>
      </c>
    </row>
    <row r="2239" spans="10:13" x14ac:dyDescent="0.25">
      <c r="J2239" s="66" t="str">
        <f>'RFM-Pivot'!S2225</f>
        <v>C03527</v>
      </c>
      <c r="K2239" s="67">
        <f>'RFM-Pivot'!T2225</f>
        <v>5</v>
      </c>
      <c r="L2239" s="68">
        <f>'RFM-Pivot'!U2225</f>
        <v>5</v>
      </c>
      <c r="M2239" s="64" t="str">
        <f>'RFM-Pivot'!V2225</f>
        <v>Champions</v>
      </c>
    </row>
    <row r="2240" spans="10:13" x14ac:dyDescent="0.25">
      <c r="J2240" s="66" t="str">
        <f>'RFM-Pivot'!S2226</f>
        <v>C03528</v>
      </c>
      <c r="K2240" s="67">
        <f>'RFM-Pivot'!T2226</f>
        <v>3</v>
      </c>
      <c r="L2240" s="68">
        <f>'RFM-Pivot'!U2226</f>
        <v>3</v>
      </c>
      <c r="M2240" s="64" t="str">
        <f>'RFM-Pivot'!V2226</f>
        <v>At Risk Customers</v>
      </c>
    </row>
    <row r="2241" spans="10:13" x14ac:dyDescent="0.25">
      <c r="J2241" s="66" t="str">
        <f>'RFM-Pivot'!S2227</f>
        <v>C03529</v>
      </c>
      <c r="K2241" s="67">
        <f>'RFM-Pivot'!T2227</f>
        <v>3.6666666666666665</v>
      </c>
      <c r="L2241" s="68">
        <f>'RFM-Pivot'!U2227</f>
        <v>3.6666666666666665</v>
      </c>
      <c r="M2241" s="64" t="str">
        <f>'RFM-Pivot'!V2227</f>
        <v>Loyal or Potential Loyalists</v>
      </c>
    </row>
    <row r="2242" spans="10:13" x14ac:dyDescent="0.25">
      <c r="J2242" s="66" t="str">
        <f>'RFM-Pivot'!S2228</f>
        <v>C03531</v>
      </c>
      <c r="K2242" s="67">
        <f>'RFM-Pivot'!T2228</f>
        <v>3</v>
      </c>
      <c r="L2242" s="68">
        <f>'RFM-Pivot'!U2228</f>
        <v>3</v>
      </c>
      <c r="M2242" s="64" t="str">
        <f>'RFM-Pivot'!V2228</f>
        <v>At Risk Customers</v>
      </c>
    </row>
    <row r="2243" spans="10:13" x14ac:dyDescent="0.25">
      <c r="J2243" s="66" t="str">
        <f>'RFM-Pivot'!S2229</f>
        <v>C03534</v>
      </c>
      <c r="K2243" s="67">
        <f>'RFM-Pivot'!T2229</f>
        <v>4</v>
      </c>
      <c r="L2243" s="68">
        <f>'RFM-Pivot'!U2229</f>
        <v>4</v>
      </c>
      <c r="M2243" s="64" t="str">
        <f>'RFM-Pivot'!V2229</f>
        <v>Loyal or Potential Loyalists</v>
      </c>
    </row>
    <row r="2244" spans="10:13" x14ac:dyDescent="0.25">
      <c r="J2244" s="66" t="str">
        <f>'RFM-Pivot'!S2230</f>
        <v>C03535</v>
      </c>
      <c r="K2244" s="67">
        <f>'RFM-Pivot'!T2230</f>
        <v>4.333333333333333</v>
      </c>
      <c r="L2244" s="68">
        <f>'RFM-Pivot'!U2230</f>
        <v>4.333333333333333</v>
      </c>
      <c r="M2244" s="64" t="str">
        <f>'RFM-Pivot'!V2230</f>
        <v>Champions</v>
      </c>
    </row>
    <row r="2245" spans="10:13" x14ac:dyDescent="0.25">
      <c r="J2245" s="66" t="str">
        <f>'RFM-Pivot'!S2231</f>
        <v>C03536</v>
      </c>
      <c r="K2245" s="67">
        <f>'RFM-Pivot'!T2231</f>
        <v>5</v>
      </c>
      <c r="L2245" s="68">
        <f>'RFM-Pivot'!U2231</f>
        <v>5</v>
      </c>
      <c r="M2245" s="64" t="str">
        <f>'RFM-Pivot'!V2231</f>
        <v>Champions</v>
      </c>
    </row>
    <row r="2246" spans="10:13" x14ac:dyDescent="0.25">
      <c r="J2246" s="66" t="str">
        <f>'RFM-Pivot'!S2232</f>
        <v>C03537</v>
      </c>
      <c r="K2246" s="67">
        <f>'RFM-Pivot'!T2232</f>
        <v>3</v>
      </c>
      <c r="L2246" s="68">
        <f>'RFM-Pivot'!U2232</f>
        <v>3</v>
      </c>
      <c r="M2246" s="64" t="str">
        <f>'RFM-Pivot'!V2232</f>
        <v>At Risk Customers</v>
      </c>
    </row>
    <row r="2247" spans="10:13" x14ac:dyDescent="0.25">
      <c r="J2247" s="66" t="str">
        <f>'RFM-Pivot'!S2233</f>
        <v>C03538</v>
      </c>
      <c r="K2247" s="67">
        <f>'RFM-Pivot'!T2233</f>
        <v>5</v>
      </c>
      <c r="L2247" s="68">
        <f>'RFM-Pivot'!U2233</f>
        <v>5</v>
      </c>
      <c r="M2247" s="64" t="str">
        <f>'RFM-Pivot'!V2233</f>
        <v>Champions</v>
      </c>
    </row>
    <row r="2248" spans="10:13" x14ac:dyDescent="0.25">
      <c r="J2248" s="66" t="str">
        <f>'RFM-Pivot'!S2234</f>
        <v>C03540</v>
      </c>
      <c r="K2248" s="67">
        <f>'RFM-Pivot'!T2234</f>
        <v>5</v>
      </c>
      <c r="L2248" s="68">
        <f>'RFM-Pivot'!U2234</f>
        <v>5</v>
      </c>
      <c r="M2248" s="64" t="str">
        <f>'RFM-Pivot'!V2234</f>
        <v>Champions</v>
      </c>
    </row>
    <row r="2249" spans="10:13" x14ac:dyDescent="0.25">
      <c r="J2249" s="66" t="str">
        <f>'RFM-Pivot'!S2235</f>
        <v>C03545</v>
      </c>
      <c r="K2249" s="67">
        <f>'RFM-Pivot'!T2235</f>
        <v>2.6666666666666665</v>
      </c>
      <c r="L2249" s="68">
        <f>'RFM-Pivot'!U2235</f>
        <v>2.6666666666666665</v>
      </c>
      <c r="M2249" s="64" t="str">
        <f>'RFM-Pivot'!V2235</f>
        <v>At Risk Customers</v>
      </c>
    </row>
    <row r="2250" spans="10:13" x14ac:dyDescent="0.25">
      <c r="J2250" s="66" t="str">
        <f>'RFM-Pivot'!S2236</f>
        <v>C03546</v>
      </c>
      <c r="K2250" s="67">
        <f>'RFM-Pivot'!T2236</f>
        <v>2.3333333333333335</v>
      </c>
      <c r="L2250" s="68">
        <f>'RFM-Pivot'!U2236</f>
        <v>2.3333333333333335</v>
      </c>
      <c r="M2250" s="64" t="str">
        <f>'RFM-Pivot'!V2236</f>
        <v>At Risk Customers</v>
      </c>
    </row>
    <row r="2251" spans="10:13" x14ac:dyDescent="0.25">
      <c r="J2251" s="66" t="str">
        <f>'RFM-Pivot'!S2237</f>
        <v>C03549</v>
      </c>
      <c r="K2251" s="67">
        <f>'RFM-Pivot'!T2237</f>
        <v>3.6666666666666665</v>
      </c>
      <c r="L2251" s="68">
        <f>'RFM-Pivot'!U2237</f>
        <v>3.6666666666666665</v>
      </c>
      <c r="M2251" s="64" t="str">
        <f>'RFM-Pivot'!V2237</f>
        <v>Loyal or Potential Loyalists</v>
      </c>
    </row>
    <row r="2252" spans="10:13" x14ac:dyDescent="0.25">
      <c r="J2252" s="66" t="str">
        <f>'RFM-Pivot'!S2238</f>
        <v>C03550</v>
      </c>
      <c r="K2252" s="67">
        <f>'RFM-Pivot'!T2238</f>
        <v>4.333333333333333</v>
      </c>
      <c r="L2252" s="68">
        <f>'RFM-Pivot'!U2238</f>
        <v>4.333333333333333</v>
      </c>
      <c r="M2252" s="64" t="str">
        <f>'RFM-Pivot'!V2238</f>
        <v>Champions</v>
      </c>
    </row>
    <row r="2253" spans="10:13" x14ac:dyDescent="0.25">
      <c r="J2253" s="66" t="str">
        <f>'RFM-Pivot'!S2239</f>
        <v>C03552</v>
      </c>
      <c r="K2253" s="67">
        <f>'RFM-Pivot'!T2239</f>
        <v>3</v>
      </c>
      <c r="L2253" s="68">
        <f>'RFM-Pivot'!U2239</f>
        <v>3</v>
      </c>
      <c r="M2253" s="64" t="str">
        <f>'RFM-Pivot'!V2239</f>
        <v>At Risk Customers</v>
      </c>
    </row>
    <row r="2254" spans="10:13" x14ac:dyDescent="0.25">
      <c r="J2254" s="66" t="str">
        <f>'RFM-Pivot'!S2240</f>
        <v>C03554</v>
      </c>
      <c r="K2254" s="67">
        <f>'RFM-Pivot'!T2240</f>
        <v>3</v>
      </c>
      <c r="L2254" s="68">
        <f>'RFM-Pivot'!U2240</f>
        <v>3</v>
      </c>
      <c r="M2254" s="64" t="str">
        <f>'RFM-Pivot'!V2240</f>
        <v>At Risk Customers</v>
      </c>
    </row>
    <row r="2255" spans="10:13" x14ac:dyDescent="0.25">
      <c r="J2255" s="66" t="str">
        <f>'RFM-Pivot'!S2241</f>
        <v>C03555</v>
      </c>
      <c r="K2255" s="67">
        <f>'RFM-Pivot'!T2241</f>
        <v>3.6666666666666665</v>
      </c>
      <c r="L2255" s="68">
        <f>'RFM-Pivot'!U2241</f>
        <v>3.6666666666666665</v>
      </c>
      <c r="M2255" s="64" t="str">
        <f>'RFM-Pivot'!V2241</f>
        <v>Loyal or Potential Loyalists</v>
      </c>
    </row>
    <row r="2256" spans="10:13" x14ac:dyDescent="0.25">
      <c r="J2256" s="66" t="str">
        <f>'RFM-Pivot'!S2242</f>
        <v>C03557</v>
      </c>
      <c r="K2256" s="67">
        <f>'RFM-Pivot'!T2242</f>
        <v>5</v>
      </c>
      <c r="L2256" s="68">
        <f>'RFM-Pivot'!U2242</f>
        <v>5</v>
      </c>
      <c r="M2256" s="64" t="str">
        <f>'RFM-Pivot'!V2242</f>
        <v>Champions</v>
      </c>
    </row>
    <row r="2257" spans="10:13" x14ac:dyDescent="0.25">
      <c r="J2257" s="66" t="str">
        <f>'RFM-Pivot'!S2243</f>
        <v>C03558</v>
      </c>
      <c r="K2257" s="67">
        <f>'RFM-Pivot'!T2243</f>
        <v>3</v>
      </c>
      <c r="L2257" s="68">
        <f>'RFM-Pivot'!U2243</f>
        <v>3</v>
      </c>
      <c r="M2257" s="64" t="str">
        <f>'RFM-Pivot'!V2243</f>
        <v>At Risk Customers</v>
      </c>
    </row>
    <row r="2258" spans="10:13" x14ac:dyDescent="0.25">
      <c r="J2258" s="66" t="str">
        <f>'RFM-Pivot'!S2244</f>
        <v>C03561</v>
      </c>
      <c r="K2258" s="67">
        <f>'RFM-Pivot'!T2244</f>
        <v>2</v>
      </c>
      <c r="L2258" s="68">
        <f>'RFM-Pivot'!U2244</f>
        <v>2</v>
      </c>
      <c r="M2258" s="64" t="str">
        <f>'RFM-Pivot'!V2244</f>
        <v>Lost Customers</v>
      </c>
    </row>
    <row r="2259" spans="10:13" x14ac:dyDescent="0.25">
      <c r="J2259" s="66" t="str">
        <f>'RFM-Pivot'!S2245</f>
        <v>C03563</v>
      </c>
      <c r="K2259" s="67">
        <f>'RFM-Pivot'!T2245</f>
        <v>2</v>
      </c>
      <c r="L2259" s="68">
        <f>'RFM-Pivot'!U2245</f>
        <v>2</v>
      </c>
      <c r="M2259" s="64" t="str">
        <f>'RFM-Pivot'!V2245</f>
        <v>Lost Customers</v>
      </c>
    </row>
    <row r="2260" spans="10:13" x14ac:dyDescent="0.25">
      <c r="J2260" s="66" t="str">
        <f>'RFM-Pivot'!S2246</f>
        <v>C03565</v>
      </c>
      <c r="K2260" s="67">
        <f>'RFM-Pivot'!T2246</f>
        <v>3.6666666666666665</v>
      </c>
      <c r="L2260" s="68">
        <f>'RFM-Pivot'!U2246</f>
        <v>3.6666666666666665</v>
      </c>
      <c r="M2260" s="64" t="str">
        <f>'RFM-Pivot'!V2246</f>
        <v>Loyal or Potential Loyalists</v>
      </c>
    </row>
    <row r="2261" spans="10:13" x14ac:dyDescent="0.25">
      <c r="J2261" s="66" t="str">
        <f>'RFM-Pivot'!S2247</f>
        <v>C03566</v>
      </c>
      <c r="K2261" s="67">
        <f>'RFM-Pivot'!T2247</f>
        <v>4.666666666666667</v>
      </c>
      <c r="L2261" s="68">
        <f>'RFM-Pivot'!U2247</f>
        <v>4.666666666666667</v>
      </c>
      <c r="M2261" s="64" t="str">
        <f>'RFM-Pivot'!V2247</f>
        <v>Champions</v>
      </c>
    </row>
    <row r="2262" spans="10:13" x14ac:dyDescent="0.25">
      <c r="J2262" s="66" t="str">
        <f>'RFM-Pivot'!S2248</f>
        <v>C03567</v>
      </c>
      <c r="K2262" s="67">
        <f>'RFM-Pivot'!T2248</f>
        <v>3</v>
      </c>
      <c r="L2262" s="68">
        <f>'RFM-Pivot'!U2248</f>
        <v>3</v>
      </c>
      <c r="M2262" s="64" t="str">
        <f>'RFM-Pivot'!V2248</f>
        <v>At Risk Customers</v>
      </c>
    </row>
    <row r="2263" spans="10:13" x14ac:dyDescent="0.25">
      <c r="J2263" s="66" t="str">
        <f>'RFM-Pivot'!S2249</f>
        <v>C03569</v>
      </c>
      <c r="K2263" s="67">
        <f>'RFM-Pivot'!T2249</f>
        <v>3.6666666666666665</v>
      </c>
      <c r="L2263" s="68">
        <f>'RFM-Pivot'!U2249</f>
        <v>3.6666666666666665</v>
      </c>
      <c r="M2263" s="64" t="str">
        <f>'RFM-Pivot'!V2249</f>
        <v>Loyal or Potential Loyalists</v>
      </c>
    </row>
    <row r="2264" spans="10:13" x14ac:dyDescent="0.25">
      <c r="J2264" s="66" t="str">
        <f>'RFM-Pivot'!S2250</f>
        <v>C03571</v>
      </c>
      <c r="K2264" s="67">
        <f>'RFM-Pivot'!T2250</f>
        <v>2</v>
      </c>
      <c r="L2264" s="68">
        <f>'RFM-Pivot'!U2250</f>
        <v>2</v>
      </c>
      <c r="M2264" s="64" t="str">
        <f>'RFM-Pivot'!V2250</f>
        <v>Lost Customers</v>
      </c>
    </row>
    <row r="2265" spans="10:13" x14ac:dyDescent="0.25">
      <c r="J2265" s="66" t="str">
        <f>'RFM-Pivot'!S2251</f>
        <v>C03572</v>
      </c>
      <c r="K2265" s="67">
        <f>'RFM-Pivot'!T2251</f>
        <v>4.333333333333333</v>
      </c>
      <c r="L2265" s="68">
        <f>'RFM-Pivot'!U2251</f>
        <v>4.333333333333333</v>
      </c>
      <c r="M2265" s="64" t="str">
        <f>'RFM-Pivot'!V2251</f>
        <v>Champions</v>
      </c>
    </row>
    <row r="2266" spans="10:13" x14ac:dyDescent="0.25">
      <c r="J2266" s="66" t="str">
        <f>'RFM-Pivot'!S2252</f>
        <v>C03574</v>
      </c>
      <c r="K2266" s="67">
        <f>'RFM-Pivot'!T2252</f>
        <v>4.666666666666667</v>
      </c>
      <c r="L2266" s="68">
        <f>'RFM-Pivot'!U2252</f>
        <v>4.666666666666667</v>
      </c>
      <c r="M2266" s="64" t="str">
        <f>'RFM-Pivot'!V2252</f>
        <v>Champions</v>
      </c>
    </row>
    <row r="2267" spans="10:13" x14ac:dyDescent="0.25">
      <c r="J2267" s="66" t="str">
        <f>'RFM-Pivot'!S2253</f>
        <v>C03575</v>
      </c>
      <c r="K2267" s="67">
        <f>'RFM-Pivot'!T2253</f>
        <v>2</v>
      </c>
      <c r="L2267" s="68">
        <f>'RFM-Pivot'!U2253</f>
        <v>2</v>
      </c>
      <c r="M2267" s="64" t="str">
        <f>'RFM-Pivot'!V2253</f>
        <v>Lost Customers</v>
      </c>
    </row>
    <row r="2268" spans="10:13" x14ac:dyDescent="0.25">
      <c r="J2268" s="66" t="str">
        <f>'RFM-Pivot'!S2254</f>
        <v>C03576</v>
      </c>
      <c r="K2268" s="67">
        <f>'RFM-Pivot'!T2254</f>
        <v>3.6666666666666665</v>
      </c>
      <c r="L2268" s="68">
        <f>'RFM-Pivot'!U2254</f>
        <v>3.6666666666666665</v>
      </c>
      <c r="M2268" s="64" t="str">
        <f>'RFM-Pivot'!V2254</f>
        <v>Loyal or Potential Loyalists</v>
      </c>
    </row>
    <row r="2269" spans="10:13" x14ac:dyDescent="0.25">
      <c r="J2269" s="66" t="str">
        <f>'RFM-Pivot'!S2255</f>
        <v>C03577</v>
      </c>
      <c r="K2269" s="67">
        <f>'RFM-Pivot'!T2255</f>
        <v>3</v>
      </c>
      <c r="L2269" s="68">
        <f>'RFM-Pivot'!U2255</f>
        <v>3</v>
      </c>
      <c r="M2269" s="64" t="str">
        <f>'RFM-Pivot'!V2255</f>
        <v>At Risk Customers</v>
      </c>
    </row>
    <row r="2270" spans="10:13" x14ac:dyDescent="0.25">
      <c r="J2270" s="66" t="str">
        <f>'RFM-Pivot'!S2256</f>
        <v>C03581</v>
      </c>
      <c r="K2270" s="67">
        <f>'RFM-Pivot'!T2256</f>
        <v>2.3333333333333335</v>
      </c>
      <c r="L2270" s="68">
        <f>'RFM-Pivot'!U2256</f>
        <v>2.3333333333333335</v>
      </c>
      <c r="M2270" s="64" t="str">
        <f>'RFM-Pivot'!V2256</f>
        <v>At Risk Customers</v>
      </c>
    </row>
    <row r="2271" spans="10:13" x14ac:dyDescent="0.25">
      <c r="J2271" s="66" t="str">
        <f>'RFM-Pivot'!S2257</f>
        <v>C03583</v>
      </c>
      <c r="K2271" s="67">
        <f>'RFM-Pivot'!T2257</f>
        <v>3.6666666666666665</v>
      </c>
      <c r="L2271" s="68">
        <f>'RFM-Pivot'!U2257</f>
        <v>3.6666666666666665</v>
      </c>
      <c r="M2271" s="64" t="str">
        <f>'RFM-Pivot'!V2257</f>
        <v>Loyal or Potential Loyalists</v>
      </c>
    </row>
    <row r="2272" spans="10:13" x14ac:dyDescent="0.25">
      <c r="J2272" s="66" t="str">
        <f>'RFM-Pivot'!S2258</f>
        <v>C03584</v>
      </c>
      <c r="K2272" s="67">
        <f>'RFM-Pivot'!T2258</f>
        <v>3</v>
      </c>
      <c r="L2272" s="68">
        <f>'RFM-Pivot'!U2258</f>
        <v>3</v>
      </c>
      <c r="M2272" s="64" t="str">
        <f>'RFM-Pivot'!V2258</f>
        <v>At Risk Customers</v>
      </c>
    </row>
    <row r="2273" spans="10:13" x14ac:dyDescent="0.25">
      <c r="J2273" s="66" t="str">
        <f>'RFM-Pivot'!S2259</f>
        <v>C03587</v>
      </c>
      <c r="K2273" s="67">
        <f>'RFM-Pivot'!T2259</f>
        <v>4</v>
      </c>
      <c r="L2273" s="68">
        <f>'RFM-Pivot'!U2259</f>
        <v>4</v>
      </c>
      <c r="M2273" s="64" t="str">
        <f>'RFM-Pivot'!V2259</f>
        <v>Loyal or Potential Loyalists</v>
      </c>
    </row>
    <row r="2274" spans="10:13" x14ac:dyDescent="0.25">
      <c r="J2274" s="66" t="str">
        <f>'RFM-Pivot'!S2260</f>
        <v>C03588</v>
      </c>
      <c r="K2274" s="67">
        <f>'RFM-Pivot'!T2260</f>
        <v>3</v>
      </c>
      <c r="L2274" s="68">
        <f>'RFM-Pivot'!U2260</f>
        <v>3</v>
      </c>
      <c r="M2274" s="64" t="str">
        <f>'RFM-Pivot'!V2260</f>
        <v>At Risk Customers</v>
      </c>
    </row>
    <row r="2275" spans="10:13" x14ac:dyDescent="0.25">
      <c r="J2275" s="66" t="str">
        <f>'RFM-Pivot'!S2261</f>
        <v>C03589</v>
      </c>
      <c r="K2275" s="67">
        <f>'RFM-Pivot'!T2261</f>
        <v>4</v>
      </c>
      <c r="L2275" s="68">
        <f>'RFM-Pivot'!U2261</f>
        <v>4</v>
      </c>
      <c r="M2275" s="64" t="str">
        <f>'RFM-Pivot'!V2261</f>
        <v>Loyal or Potential Loyalists</v>
      </c>
    </row>
    <row r="2276" spans="10:13" x14ac:dyDescent="0.25">
      <c r="J2276" s="66" t="str">
        <f>'RFM-Pivot'!S2262</f>
        <v>C03590</v>
      </c>
      <c r="K2276" s="67">
        <f>'RFM-Pivot'!T2262</f>
        <v>2.6666666666666665</v>
      </c>
      <c r="L2276" s="68">
        <f>'RFM-Pivot'!U2262</f>
        <v>2.6666666666666665</v>
      </c>
      <c r="M2276" s="64" t="str">
        <f>'RFM-Pivot'!V2262</f>
        <v>At Risk Customers</v>
      </c>
    </row>
    <row r="2277" spans="10:13" x14ac:dyDescent="0.25">
      <c r="J2277" s="66" t="str">
        <f>'RFM-Pivot'!S2263</f>
        <v>C03592</v>
      </c>
      <c r="K2277" s="67">
        <f>'RFM-Pivot'!T2263</f>
        <v>4</v>
      </c>
      <c r="L2277" s="68">
        <f>'RFM-Pivot'!U2263</f>
        <v>4</v>
      </c>
      <c r="M2277" s="64" t="str">
        <f>'RFM-Pivot'!V2263</f>
        <v>Loyal or Potential Loyalists</v>
      </c>
    </row>
    <row r="2278" spans="10:13" x14ac:dyDescent="0.25">
      <c r="J2278" s="66" t="str">
        <f>'RFM-Pivot'!S2264</f>
        <v>C03593</v>
      </c>
      <c r="K2278" s="67">
        <f>'RFM-Pivot'!T2264</f>
        <v>2</v>
      </c>
      <c r="L2278" s="68">
        <f>'RFM-Pivot'!U2264</f>
        <v>2</v>
      </c>
      <c r="M2278" s="64" t="str">
        <f>'RFM-Pivot'!V2264</f>
        <v>Lost Customers</v>
      </c>
    </row>
    <row r="2279" spans="10:13" x14ac:dyDescent="0.25">
      <c r="J2279" s="66" t="str">
        <f>'RFM-Pivot'!S2265</f>
        <v>C03594</v>
      </c>
      <c r="K2279" s="67">
        <f>'RFM-Pivot'!T2265</f>
        <v>2</v>
      </c>
      <c r="L2279" s="68">
        <f>'RFM-Pivot'!U2265</f>
        <v>2</v>
      </c>
      <c r="M2279" s="64" t="str">
        <f>'RFM-Pivot'!V2265</f>
        <v>Lost Customers</v>
      </c>
    </row>
    <row r="2280" spans="10:13" x14ac:dyDescent="0.25">
      <c r="J2280" s="66" t="str">
        <f>'RFM-Pivot'!S2266</f>
        <v>C03595</v>
      </c>
      <c r="K2280" s="67">
        <f>'RFM-Pivot'!T2266</f>
        <v>2.3333333333333335</v>
      </c>
      <c r="L2280" s="68">
        <f>'RFM-Pivot'!U2266</f>
        <v>2.3333333333333335</v>
      </c>
      <c r="M2280" s="64" t="str">
        <f>'RFM-Pivot'!V2266</f>
        <v>At Risk Customers</v>
      </c>
    </row>
    <row r="2281" spans="10:13" x14ac:dyDescent="0.25">
      <c r="J2281" s="66" t="str">
        <f>'RFM-Pivot'!S2267</f>
        <v>C03596</v>
      </c>
      <c r="K2281" s="67">
        <f>'RFM-Pivot'!T2267</f>
        <v>4.333333333333333</v>
      </c>
      <c r="L2281" s="68">
        <f>'RFM-Pivot'!U2267</f>
        <v>4.333333333333333</v>
      </c>
      <c r="M2281" s="64" t="str">
        <f>'RFM-Pivot'!V2267</f>
        <v>Champions</v>
      </c>
    </row>
    <row r="2282" spans="10:13" x14ac:dyDescent="0.25">
      <c r="J2282" s="66" t="str">
        <f>'RFM-Pivot'!S2268</f>
        <v>C03597</v>
      </c>
      <c r="K2282" s="67">
        <f>'RFM-Pivot'!T2268</f>
        <v>2.6666666666666665</v>
      </c>
      <c r="L2282" s="68">
        <f>'RFM-Pivot'!U2268</f>
        <v>2.6666666666666665</v>
      </c>
      <c r="M2282" s="64" t="str">
        <f>'RFM-Pivot'!V2268</f>
        <v>At Risk Customers</v>
      </c>
    </row>
    <row r="2283" spans="10:13" x14ac:dyDescent="0.25">
      <c r="J2283" s="66" t="str">
        <f>'RFM-Pivot'!S2269</f>
        <v>C03598</v>
      </c>
      <c r="K2283" s="67">
        <f>'RFM-Pivot'!T2269</f>
        <v>3</v>
      </c>
      <c r="L2283" s="68">
        <f>'RFM-Pivot'!U2269</f>
        <v>3</v>
      </c>
      <c r="M2283" s="64" t="str">
        <f>'RFM-Pivot'!V2269</f>
        <v>At Risk Customers</v>
      </c>
    </row>
    <row r="2284" spans="10:13" x14ac:dyDescent="0.25">
      <c r="J2284" s="66" t="str">
        <f>'RFM-Pivot'!S2270</f>
        <v>C03600</v>
      </c>
      <c r="K2284" s="67">
        <f>'RFM-Pivot'!T2270</f>
        <v>5</v>
      </c>
      <c r="L2284" s="68">
        <f>'RFM-Pivot'!U2270</f>
        <v>5</v>
      </c>
      <c r="M2284" s="64" t="str">
        <f>'RFM-Pivot'!V2270</f>
        <v>Champions</v>
      </c>
    </row>
    <row r="2285" spans="10:13" x14ac:dyDescent="0.25">
      <c r="J2285" s="66" t="str">
        <f>'RFM-Pivot'!S2271</f>
        <v>C03601</v>
      </c>
      <c r="K2285" s="67">
        <f>'RFM-Pivot'!T2271</f>
        <v>3.3333333333333335</v>
      </c>
      <c r="L2285" s="68">
        <f>'RFM-Pivot'!U2271</f>
        <v>3.3333333333333335</v>
      </c>
      <c r="M2285" s="64" t="str">
        <f>'RFM-Pivot'!V2271</f>
        <v>Loyal or Potential Loyalists</v>
      </c>
    </row>
    <row r="2286" spans="10:13" x14ac:dyDescent="0.25">
      <c r="J2286" s="66" t="str">
        <f>'RFM-Pivot'!S2272</f>
        <v>C03602</v>
      </c>
      <c r="K2286" s="67">
        <f>'RFM-Pivot'!T2272</f>
        <v>4.666666666666667</v>
      </c>
      <c r="L2286" s="68">
        <f>'RFM-Pivot'!U2272</f>
        <v>4.666666666666667</v>
      </c>
      <c r="M2286" s="64" t="str">
        <f>'RFM-Pivot'!V2272</f>
        <v>Champions</v>
      </c>
    </row>
    <row r="2287" spans="10:13" x14ac:dyDescent="0.25">
      <c r="J2287" s="66" t="str">
        <f>'RFM-Pivot'!S2273</f>
        <v>C03604</v>
      </c>
      <c r="K2287" s="67">
        <f>'RFM-Pivot'!T2273</f>
        <v>5</v>
      </c>
      <c r="L2287" s="68">
        <f>'RFM-Pivot'!U2273</f>
        <v>5</v>
      </c>
      <c r="M2287" s="64" t="str">
        <f>'RFM-Pivot'!V2273</f>
        <v>Champions</v>
      </c>
    </row>
    <row r="2288" spans="10:13" x14ac:dyDescent="0.25">
      <c r="J2288" s="66" t="str">
        <f>'RFM-Pivot'!S2274</f>
        <v>C03606</v>
      </c>
      <c r="K2288" s="67">
        <f>'RFM-Pivot'!T2274</f>
        <v>3.6666666666666665</v>
      </c>
      <c r="L2288" s="68">
        <f>'RFM-Pivot'!U2274</f>
        <v>3.6666666666666665</v>
      </c>
      <c r="M2288" s="64" t="str">
        <f>'RFM-Pivot'!V2274</f>
        <v>Loyal or Potential Loyalists</v>
      </c>
    </row>
    <row r="2289" spans="10:13" x14ac:dyDescent="0.25">
      <c r="J2289" s="66" t="str">
        <f>'RFM-Pivot'!S2275</f>
        <v>C03608</v>
      </c>
      <c r="K2289" s="67">
        <f>'RFM-Pivot'!T2275</f>
        <v>4</v>
      </c>
      <c r="L2289" s="68">
        <f>'RFM-Pivot'!U2275</f>
        <v>4</v>
      </c>
      <c r="M2289" s="64" t="str">
        <f>'RFM-Pivot'!V2275</f>
        <v>Loyal or Potential Loyalists</v>
      </c>
    </row>
    <row r="2290" spans="10:13" x14ac:dyDescent="0.25">
      <c r="J2290" s="66" t="str">
        <f>'RFM-Pivot'!S2276</f>
        <v>C03611</v>
      </c>
      <c r="K2290" s="67">
        <f>'RFM-Pivot'!T2276</f>
        <v>3.6666666666666665</v>
      </c>
      <c r="L2290" s="68">
        <f>'RFM-Pivot'!U2276</f>
        <v>3.6666666666666665</v>
      </c>
      <c r="M2290" s="64" t="str">
        <f>'RFM-Pivot'!V2276</f>
        <v>Loyal or Potential Loyalists</v>
      </c>
    </row>
    <row r="2291" spans="10:13" x14ac:dyDescent="0.25">
      <c r="J2291" s="66" t="str">
        <f>'RFM-Pivot'!S2277</f>
        <v>C03612</v>
      </c>
      <c r="K2291" s="67">
        <f>'RFM-Pivot'!T2277</f>
        <v>4</v>
      </c>
      <c r="L2291" s="68">
        <f>'RFM-Pivot'!U2277</f>
        <v>4</v>
      </c>
      <c r="M2291" s="64" t="str">
        <f>'RFM-Pivot'!V2277</f>
        <v>Loyal or Potential Loyalists</v>
      </c>
    </row>
    <row r="2292" spans="10:13" x14ac:dyDescent="0.25">
      <c r="J2292" s="66" t="str">
        <f>'RFM-Pivot'!S2278</f>
        <v>C03613</v>
      </c>
      <c r="K2292" s="67">
        <f>'RFM-Pivot'!T2278</f>
        <v>3.3333333333333335</v>
      </c>
      <c r="L2292" s="68">
        <f>'RFM-Pivot'!U2278</f>
        <v>3.3333333333333335</v>
      </c>
      <c r="M2292" s="64" t="str">
        <f>'RFM-Pivot'!V2278</f>
        <v>Loyal or Potential Loyalists</v>
      </c>
    </row>
    <row r="2293" spans="10:13" x14ac:dyDescent="0.25">
      <c r="J2293" s="66" t="str">
        <f>'RFM-Pivot'!S2279</f>
        <v>C03615</v>
      </c>
      <c r="K2293" s="67">
        <f>'RFM-Pivot'!T2279</f>
        <v>4</v>
      </c>
      <c r="L2293" s="68">
        <f>'RFM-Pivot'!U2279</f>
        <v>4</v>
      </c>
      <c r="M2293" s="64" t="str">
        <f>'RFM-Pivot'!V2279</f>
        <v>Loyal or Potential Loyalists</v>
      </c>
    </row>
    <row r="2294" spans="10:13" x14ac:dyDescent="0.25">
      <c r="J2294" s="66" t="str">
        <f>'RFM-Pivot'!S2280</f>
        <v>C03616</v>
      </c>
      <c r="K2294" s="67">
        <f>'RFM-Pivot'!T2280</f>
        <v>3</v>
      </c>
      <c r="L2294" s="68">
        <f>'RFM-Pivot'!U2280</f>
        <v>3</v>
      </c>
      <c r="M2294" s="64" t="str">
        <f>'RFM-Pivot'!V2280</f>
        <v>At Risk Customers</v>
      </c>
    </row>
    <row r="2295" spans="10:13" x14ac:dyDescent="0.25">
      <c r="J2295" s="66" t="str">
        <f>'RFM-Pivot'!S2281</f>
        <v>C03617</v>
      </c>
      <c r="K2295" s="67">
        <f>'RFM-Pivot'!T2281</f>
        <v>2.6666666666666665</v>
      </c>
      <c r="L2295" s="68">
        <f>'RFM-Pivot'!U2281</f>
        <v>2.6666666666666665</v>
      </c>
      <c r="M2295" s="64" t="str">
        <f>'RFM-Pivot'!V2281</f>
        <v>At Risk Customers</v>
      </c>
    </row>
    <row r="2296" spans="10:13" x14ac:dyDescent="0.25">
      <c r="J2296" s="66" t="str">
        <f>'RFM-Pivot'!S2282</f>
        <v>C03619</v>
      </c>
      <c r="K2296" s="67">
        <f>'RFM-Pivot'!T2282</f>
        <v>3.3333333333333335</v>
      </c>
      <c r="L2296" s="68">
        <f>'RFM-Pivot'!U2282</f>
        <v>3.3333333333333335</v>
      </c>
      <c r="M2296" s="64" t="str">
        <f>'RFM-Pivot'!V2282</f>
        <v>Loyal or Potential Loyalists</v>
      </c>
    </row>
    <row r="2297" spans="10:13" x14ac:dyDescent="0.25">
      <c r="J2297" s="66" t="str">
        <f>'RFM-Pivot'!S2283</f>
        <v>C03621</v>
      </c>
      <c r="K2297" s="67">
        <f>'RFM-Pivot'!T2283</f>
        <v>3.6666666666666665</v>
      </c>
      <c r="L2297" s="68">
        <f>'RFM-Pivot'!U2283</f>
        <v>3.6666666666666665</v>
      </c>
      <c r="M2297" s="64" t="str">
        <f>'RFM-Pivot'!V2283</f>
        <v>Loyal or Potential Loyalists</v>
      </c>
    </row>
    <row r="2298" spans="10:13" x14ac:dyDescent="0.25">
      <c r="J2298" s="66" t="str">
        <f>'RFM-Pivot'!S2284</f>
        <v>C03622</v>
      </c>
      <c r="K2298" s="67">
        <f>'RFM-Pivot'!T2284</f>
        <v>3.6666666666666665</v>
      </c>
      <c r="L2298" s="68">
        <f>'RFM-Pivot'!U2284</f>
        <v>3.6666666666666665</v>
      </c>
      <c r="M2298" s="64" t="str">
        <f>'RFM-Pivot'!V2284</f>
        <v>Loyal or Potential Loyalists</v>
      </c>
    </row>
    <row r="2299" spans="10:13" x14ac:dyDescent="0.25">
      <c r="J2299" s="66" t="str">
        <f>'RFM-Pivot'!S2285</f>
        <v>C03624</v>
      </c>
      <c r="K2299" s="67">
        <f>'RFM-Pivot'!T2285</f>
        <v>3.3333333333333335</v>
      </c>
      <c r="L2299" s="68">
        <f>'RFM-Pivot'!U2285</f>
        <v>3.3333333333333335</v>
      </c>
      <c r="M2299" s="64" t="str">
        <f>'RFM-Pivot'!V2285</f>
        <v>Loyal or Potential Loyalists</v>
      </c>
    </row>
    <row r="2300" spans="10:13" x14ac:dyDescent="0.25">
      <c r="J2300" s="66" t="str">
        <f>'RFM-Pivot'!S2286</f>
        <v>C03625</v>
      </c>
      <c r="K2300" s="67">
        <f>'RFM-Pivot'!T2286</f>
        <v>3.3333333333333335</v>
      </c>
      <c r="L2300" s="68">
        <f>'RFM-Pivot'!U2286</f>
        <v>3.3333333333333335</v>
      </c>
      <c r="M2300" s="64" t="str">
        <f>'RFM-Pivot'!V2286</f>
        <v>Loyal or Potential Loyalists</v>
      </c>
    </row>
    <row r="2301" spans="10:13" x14ac:dyDescent="0.25">
      <c r="J2301" s="66" t="str">
        <f>'RFM-Pivot'!S2287</f>
        <v>C03627</v>
      </c>
      <c r="K2301" s="67">
        <f>'RFM-Pivot'!T2287</f>
        <v>2.6666666666666665</v>
      </c>
      <c r="L2301" s="68">
        <f>'RFM-Pivot'!U2287</f>
        <v>2.6666666666666665</v>
      </c>
      <c r="M2301" s="64" t="str">
        <f>'RFM-Pivot'!V2287</f>
        <v>At Risk Customers</v>
      </c>
    </row>
    <row r="2302" spans="10:13" x14ac:dyDescent="0.25">
      <c r="J2302" s="66" t="str">
        <f>'RFM-Pivot'!S2288</f>
        <v>C03628</v>
      </c>
      <c r="K2302" s="67">
        <f>'RFM-Pivot'!T2288</f>
        <v>5</v>
      </c>
      <c r="L2302" s="68">
        <f>'RFM-Pivot'!U2288</f>
        <v>5</v>
      </c>
      <c r="M2302" s="64" t="str">
        <f>'RFM-Pivot'!V2288</f>
        <v>Champions</v>
      </c>
    </row>
    <row r="2303" spans="10:13" x14ac:dyDescent="0.25">
      <c r="J2303" s="66" t="str">
        <f>'RFM-Pivot'!S2289</f>
        <v>C03629</v>
      </c>
      <c r="K2303" s="67">
        <f>'RFM-Pivot'!T2289</f>
        <v>3.3333333333333335</v>
      </c>
      <c r="L2303" s="68">
        <f>'RFM-Pivot'!U2289</f>
        <v>3.3333333333333335</v>
      </c>
      <c r="M2303" s="64" t="str">
        <f>'RFM-Pivot'!V2289</f>
        <v>Loyal or Potential Loyalists</v>
      </c>
    </row>
    <row r="2304" spans="10:13" x14ac:dyDescent="0.25">
      <c r="J2304" s="66" t="str">
        <f>'RFM-Pivot'!S2290</f>
        <v>C03631</v>
      </c>
      <c r="K2304" s="67">
        <f>'RFM-Pivot'!T2290</f>
        <v>3.3333333333333335</v>
      </c>
      <c r="L2304" s="68">
        <f>'RFM-Pivot'!U2290</f>
        <v>3.3333333333333335</v>
      </c>
      <c r="M2304" s="64" t="str">
        <f>'RFM-Pivot'!V2290</f>
        <v>Loyal or Potential Loyalists</v>
      </c>
    </row>
    <row r="2305" spans="10:13" x14ac:dyDescent="0.25">
      <c r="J2305" s="66" t="str">
        <f>'RFM-Pivot'!S2291</f>
        <v>C03634</v>
      </c>
      <c r="K2305" s="67">
        <f>'RFM-Pivot'!T2291</f>
        <v>3.6666666666666665</v>
      </c>
      <c r="L2305" s="68">
        <f>'RFM-Pivot'!U2291</f>
        <v>3.6666666666666665</v>
      </c>
      <c r="M2305" s="64" t="str">
        <f>'RFM-Pivot'!V2291</f>
        <v>Loyal or Potential Loyalists</v>
      </c>
    </row>
    <row r="2306" spans="10:13" x14ac:dyDescent="0.25">
      <c r="J2306" s="66" t="str">
        <f>'RFM-Pivot'!S2292</f>
        <v>C03636</v>
      </c>
      <c r="K2306" s="67">
        <f>'RFM-Pivot'!T2292</f>
        <v>3.6666666666666665</v>
      </c>
      <c r="L2306" s="68">
        <f>'RFM-Pivot'!U2292</f>
        <v>3.6666666666666665</v>
      </c>
      <c r="M2306" s="64" t="str">
        <f>'RFM-Pivot'!V2292</f>
        <v>Loyal or Potential Loyalists</v>
      </c>
    </row>
    <row r="2307" spans="10:13" x14ac:dyDescent="0.25">
      <c r="J2307" s="66" t="str">
        <f>'RFM-Pivot'!S2293</f>
        <v>C03641</v>
      </c>
      <c r="K2307" s="67">
        <f>'RFM-Pivot'!T2293</f>
        <v>3</v>
      </c>
      <c r="L2307" s="68">
        <f>'RFM-Pivot'!U2293</f>
        <v>3</v>
      </c>
      <c r="M2307" s="64" t="str">
        <f>'RFM-Pivot'!V2293</f>
        <v>At Risk Customers</v>
      </c>
    </row>
    <row r="2308" spans="10:13" x14ac:dyDescent="0.25">
      <c r="J2308" s="66" t="str">
        <f>'RFM-Pivot'!S2294</f>
        <v>C03642</v>
      </c>
      <c r="K2308" s="67">
        <f>'RFM-Pivot'!T2294</f>
        <v>2.3333333333333335</v>
      </c>
      <c r="L2308" s="68">
        <f>'RFM-Pivot'!U2294</f>
        <v>2.3333333333333335</v>
      </c>
      <c r="M2308" s="64" t="str">
        <f>'RFM-Pivot'!V2294</f>
        <v>At Risk Customers</v>
      </c>
    </row>
    <row r="2309" spans="10:13" x14ac:dyDescent="0.25">
      <c r="J2309" s="66" t="str">
        <f>'RFM-Pivot'!S2295</f>
        <v>C03643</v>
      </c>
      <c r="K2309" s="67">
        <f>'RFM-Pivot'!T2295</f>
        <v>2.6666666666666665</v>
      </c>
      <c r="L2309" s="68">
        <f>'RFM-Pivot'!U2295</f>
        <v>2.6666666666666665</v>
      </c>
      <c r="M2309" s="64" t="str">
        <f>'RFM-Pivot'!V2295</f>
        <v>At Risk Customers</v>
      </c>
    </row>
    <row r="2310" spans="10:13" x14ac:dyDescent="0.25">
      <c r="J2310" s="66" t="str">
        <f>'RFM-Pivot'!S2296</f>
        <v>C03645</v>
      </c>
      <c r="K2310" s="67">
        <f>'RFM-Pivot'!T2296</f>
        <v>1.6666666666666667</v>
      </c>
      <c r="L2310" s="68">
        <f>'RFM-Pivot'!U2296</f>
        <v>1.6666666666666667</v>
      </c>
      <c r="M2310" s="64" t="str">
        <f>'RFM-Pivot'!V2296</f>
        <v>Lost Customers</v>
      </c>
    </row>
    <row r="2311" spans="10:13" x14ac:dyDescent="0.25">
      <c r="J2311" s="66" t="str">
        <f>'RFM-Pivot'!S2297</f>
        <v>C03646</v>
      </c>
      <c r="K2311" s="67">
        <f>'RFM-Pivot'!T2297</f>
        <v>4.666666666666667</v>
      </c>
      <c r="L2311" s="68">
        <f>'RFM-Pivot'!U2297</f>
        <v>4.666666666666667</v>
      </c>
      <c r="M2311" s="64" t="str">
        <f>'RFM-Pivot'!V2297</f>
        <v>Champions</v>
      </c>
    </row>
    <row r="2312" spans="10:13" x14ac:dyDescent="0.25">
      <c r="J2312" s="66" t="str">
        <f>'RFM-Pivot'!S2298</f>
        <v>C03647</v>
      </c>
      <c r="K2312" s="67">
        <f>'RFM-Pivot'!T2298</f>
        <v>3.6666666666666665</v>
      </c>
      <c r="L2312" s="68">
        <f>'RFM-Pivot'!U2298</f>
        <v>3.6666666666666665</v>
      </c>
      <c r="M2312" s="64" t="str">
        <f>'RFM-Pivot'!V2298</f>
        <v>Loyal or Potential Loyalists</v>
      </c>
    </row>
    <row r="2313" spans="10:13" x14ac:dyDescent="0.25">
      <c r="J2313" s="66" t="str">
        <f>'RFM-Pivot'!S2299</f>
        <v>C03648</v>
      </c>
      <c r="K2313" s="67">
        <f>'RFM-Pivot'!T2299</f>
        <v>3</v>
      </c>
      <c r="L2313" s="68">
        <f>'RFM-Pivot'!U2299</f>
        <v>3</v>
      </c>
      <c r="M2313" s="64" t="str">
        <f>'RFM-Pivot'!V2299</f>
        <v>At Risk Customers</v>
      </c>
    </row>
    <row r="2314" spans="10:13" x14ac:dyDescent="0.25">
      <c r="J2314" s="66" t="str">
        <f>'RFM-Pivot'!S2300</f>
        <v>C03649</v>
      </c>
      <c r="K2314" s="67">
        <f>'RFM-Pivot'!T2300</f>
        <v>4.333333333333333</v>
      </c>
      <c r="L2314" s="68">
        <f>'RFM-Pivot'!U2300</f>
        <v>4.333333333333333</v>
      </c>
      <c r="M2314" s="64" t="str">
        <f>'RFM-Pivot'!V2300</f>
        <v>Champions</v>
      </c>
    </row>
    <row r="2315" spans="10:13" x14ac:dyDescent="0.25">
      <c r="J2315" s="66" t="str">
        <f>'RFM-Pivot'!S2301</f>
        <v>C03650</v>
      </c>
      <c r="K2315" s="67">
        <f>'RFM-Pivot'!T2301</f>
        <v>2</v>
      </c>
      <c r="L2315" s="68">
        <f>'RFM-Pivot'!U2301</f>
        <v>2</v>
      </c>
      <c r="M2315" s="64" t="str">
        <f>'RFM-Pivot'!V2301</f>
        <v>Lost Customers</v>
      </c>
    </row>
    <row r="2316" spans="10:13" x14ac:dyDescent="0.25">
      <c r="J2316" s="66" t="str">
        <f>'RFM-Pivot'!S2302</f>
        <v>C03652</v>
      </c>
      <c r="K2316" s="67">
        <f>'RFM-Pivot'!T2302</f>
        <v>3</v>
      </c>
      <c r="L2316" s="68">
        <f>'RFM-Pivot'!U2302</f>
        <v>3</v>
      </c>
      <c r="M2316" s="64" t="str">
        <f>'RFM-Pivot'!V2302</f>
        <v>At Risk Customers</v>
      </c>
    </row>
    <row r="2317" spans="10:13" x14ac:dyDescent="0.25">
      <c r="J2317" s="66" t="str">
        <f>'RFM-Pivot'!S2303</f>
        <v>C03655</v>
      </c>
      <c r="K2317" s="67">
        <f>'RFM-Pivot'!T2303</f>
        <v>4</v>
      </c>
      <c r="L2317" s="68">
        <f>'RFM-Pivot'!U2303</f>
        <v>4</v>
      </c>
      <c r="M2317" s="64" t="str">
        <f>'RFM-Pivot'!V2303</f>
        <v>Loyal or Potential Loyalists</v>
      </c>
    </row>
    <row r="2318" spans="10:13" x14ac:dyDescent="0.25">
      <c r="J2318" s="66" t="str">
        <f>'RFM-Pivot'!S2304</f>
        <v>C03658</v>
      </c>
      <c r="K2318" s="67">
        <f>'RFM-Pivot'!T2304</f>
        <v>1.6666666666666667</v>
      </c>
      <c r="L2318" s="68">
        <f>'RFM-Pivot'!U2304</f>
        <v>1.6666666666666667</v>
      </c>
      <c r="M2318" s="64" t="str">
        <f>'RFM-Pivot'!V2304</f>
        <v>Lost Customers</v>
      </c>
    </row>
    <row r="2319" spans="10:13" x14ac:dyDescent="0.25">
      <c r="J2319" s="66" t="str">
        <f>'RFM-Pivot'!S2305</f>
        <v>C03659</v>
      </c>
      <c r="K2319" s="67">
        <f>'RFM-Pivot'!T2305</f>
        <v>2</v>
      </c>
      <c r="L2319" s="68">
        <f>'RFM-Pivot'!U2305</f>
        <v>2</v>
      </c>
      <c r="M2319" s="64" t="str">
        <f>'RFM-Pivot'!V2305</f>
        <v>Lost Customers</v>
      </c>
    </row>
    <row r="2320" spans="10:13" x14ac:dyDescent="0.25">
      <c r="J2320" s="66" t="str">
        <f>'RFM-Pivot'!S2306</f>
        <v>C03661</v>
      </c>
      <c r="K2320" s="67">
        <f>'RFM-Pivot'!T2306</f>
        <v>2.3333333333333335</v>
      </c>
      <c r="L2320" s="68">
        <f>'RFM-Pivot'!U2306</f>
        <v>2.3333333333333335</v>
      </c>
      <c r="M2320" s="64" t="str">
        <f>'RFM-Pivot'!V2306</f>
        <v>At Risk Customers</v>
      </c>
    </row>
    <row r="2321" spans="10:13" x14ac:dyDescent="0.25">
      <c r="J2321" s="66" t="str">
        <f>'RFM-Pivot'!S2307</f>
        <v>C03662</v>
      </c>
      <c r="K2321" s="67">
        <f>'RFM-Pivot'!T2307</f>
        <v>2.6666666666666665</v>
      </c>
      <c r="L2321" s="68">
        <f>'RFM-Pivot'!U2307</f>
        <v>2.6666666666666665</v>
      </c>
      <c r="M2321" s="64" t="str">
        <f>'RFM-Pivot'!V2307</f>
        <v>At Risk Customers</v>
      </c>
    </row>
    <row r="2322" spans="10:13" x14ac:dyDescent="0.25">
      <c r="J2322" s="66" t="str">
        <f>'RFM-Pivot'!S2308</f>
        <v>C03664</v>
      </c>
      <c r="K2322" s="67">
        <f>'RFM-Pivot'!T2308</f>
        <v>2</v>
      </c>
      <c r="L2322" s="68">
        <f>'RFM-Pivot'!U2308</f>
        <v>2</v>
      </c>
      <c r="M2322" s="64" t="str">
        <f>'RFM-Pivot'!V2308</f>
        <v>Lost Customers</v>
      </c>
    </row>
    <row r="2323" spans="10:13" x14ac:dyDescent="0.25">
      <c r="J2323" s="66" t="str">
        <f>'RFM-Pivot'!S2309</f>
        <v>C03667</v>
      </c>
      <c r="K2323" s="67">
        <f>'RFM-Pivot'!T2309</f>
        <v>2</v>
      </c>
      <c r="L2323" s="68">
        <f>'RFM-Pivot'!U2309</f>
        <v>2</v>
      </c>
      <c r="M2323" s="64" t="str">
        <f>'RFM-Pivot'!V2309</f>
        <v>Lost Customers</v>
      </c>
    </row>
    <row r="2324" spans="10:13" x14ac:dyDescent="0.25">
      <c r="J2324" s="66" t="str">
        <f>'RFM-Pivot'!S2310</f>
        <v>C03670</v>
      </c>
      <c r="K2324" s="67">
        <f>'RFM-Pivot'!T2310</f>
        <v>4.333333333333333</v>
      </c>
      <c r="L2324" s="68">
        <f>'RFM-Pivot'!U2310</f>
        <v>4.333333333333333</v>
      </c>
      <c r="M2324" s="64" t="str">
        <f>'RFM-Pivot'!V2310</f>
        <v>Champions</v>
      </c>
    </row>
    <row r="2325" spans="10:13" x14ac:dyDescent="0.25">
      <c r="J2325" s="66" t="str">
        <f>'RFM-Pivot'!S2311</f>
        <v>C03671</v>
      </c>
      <c r="K2325" s="67">
        <f>'RFM-Pivot'!T2311</f>
        <v>2.6666666666666665</v>
      </c>
      <c r="L2325" s="68">
        <f>'RFM-Pivot'!U2311</f>
        <v>2.6666666666666665</v>
      </c>
      <c r="M2325" s="64" t="str">
        <f>'RFM-Pivot'!V2311</f>
        <v>At Risk Customers</v>
      </c>
    </row>
    <row r="2326" spans="10:13" x14ac:dyDescent="0.25">
      <c r="J2326" s="66" t="str">
        <f>'RFM-Pivot'!S2312</f>
        <v>C03673</v>
      </c>
      <c r="K2326" s="67">
        <f>'RFM-Pivot'!T2312</f>
        <v>2.3333333333333335</v>
      </c>
      <c r="L2326" s="68">
        <f>'RFM-Pivot'!U2312</f>
        <v>2.3333333333333335</v>
      </c>
      <c r="M2326" s="64" t="str">
        <f>'RFM-Pivot'!V2312</f>
        <v>At Risk Customers</v>
      </c>
    </row>
    <row r="2327" spans="10:13" x14ac:dyDescent="0.25">
      <c r="J2327" s="66" t="str">
        <f>'RFM-Pivot'!S2313</f>
        <v>C03674</v>
      </c>
      <c r="K2327" s="67">
        <f>'RFM-Pivot'!T2313</f>
        <v>4.666666666666667</v>
      </c>
      <c r="L2327" s="68">
        <f>'RFM-Pivot'!U2313</f>
        <v>4.666666666666667</v>
      </c>
      <c r="M2327" s="64" t="str">
        <f>'RFM-Pivot'!V2313</f>
        <v>Champions</v>
      </c>
    </row>
    <row r="2328" spans="10:13" x14ac:dyDescent="0.25">
      <c r="J2328" s="66" t="str">
        <f>'RFM-Pivot'!S2314</f>
        <v>C03675</v>
      </c>
      <c r="K2328" s="67">
        <f>'RFM-Pivot'!T2314</f>
        <v>5</v>
      </c>
      <c r="L2328" s="68">
        <f>'RFM-Pivot'!U2314</f>
        <v>5</v>
      </c>
      <c r="M2328" s="64" t="str">
        <f>'RFM-Pivot'!V2314</f>
        <v>Champions</v>
      </c>
    </row>
    <row r="2329" spans="10:13" x14ac:dyDescent="0.25">
      <c r="J2329" s="66" t="str">
        <f>'RFM-Pivot'!S2315</f>
        <v>C03676</v>
      </c>
      <c r="K2329" s="67">
        <f>'RFM-Pivot'!T2315</f>
        <v>2.6666666666666665</v>
      </c>
      <c r="L2329" s="68">
        <f>'RFM-Pivot'!U2315</f>
        <v>2.6666666666666665</v>
      </c>
      <c r="M2329" s="64" t="str">
        <f>'RFM-Pivot'!V2315</f>
        <v>At Risk Customers</v>
      </c>
    </row>
    <row r="2330" spans="10:13" x14ac:dyDescent="0.25">
      <c r="J2330" s="66" t="str">
        <f>'RFM-Pivot'!S2316</f>
        <v>C03677</v>
      </c>
      <c r="K2330" s="67">
        <f>'RFM-Pivot'!T2316</f>
        <v>3</v>
      </c>
      <c r="L2330" s="68">
        <f>'RFM-Pivot'!U2316</f>
        <v>3</v>
      </c>
      <c r="M2330" s="64" t="str">
        <f>'RFM-Pivot'!V2316</f>
        <v>At Risk Customers</v>
      </c>
    </row>
    <row r="2331" spans="10:13" x14ac:dyDescent="0.25">
      <c r="J2331" s="66" t="str">
        <f>'RFM-Pivot'!S2317</f>
        <v>C03678</v>
      </c>
      <c r="K2331" s="67">
        <f>'RFM-Pivot'!T2317</f>
        <v>1.6666666666666667</v>
      </c>
      <c r="L2331" s="68">
        <f>'RFM-Pivot'!U2317</f>
        <v>1.6666666666666667</v>
      </c>
      <c r="M2331" s="64" t="str">
        <f>'RFM-Pivot'!V2317</f>
        <v>Lost Customers</v>
      </c>
    </row>
    <row r="2332" spans="10:13" x14ac:dyDescent="0.25">
      <c r="J2332" s="66" t="str">
        <f>'RFM-Pivot'!S2318</f>
        <v>C03679</v>
      </c>
      <c r="K2332" s="67">
        <f>'RFM-Pivot'!T2318</f>
        <v>4.666666666666667</v>
      </c>
      <c r="L2332" s="68">
        <f>'RFM-Pivot'!U2318</f>
        <v>4.666666666666667</v>
      </c>
      <c r="M2332" s="64" t="str">
        <f>'RFM-Pivot'!V2318</f>
        <v>Champions</v>
      </c>
    </row>
    <row r="2333" spans="10:13" x14ac:dyDescent="0.25">
      <c r="J2333" s="66" t="str">
        <f>'RFM-Pivot'!S2319</f>
        <v>C03680</v>
      </c>
      <c r="K2333" s="67">
        <f>'RFM-Pivot'!T2319</f>
        <v>4</v>
      </c>
      <c r="L2333" s="68">
        <f>'RFM-Pivot'!U2319</f>
        <v>4</v>
      </c>
      <c r="M2333" s="64" t="str">
        <f>'RFM-Pivot'!V2319</f>
        <v>Loyal or Potential Loyalists</v>
      </c>
    </row>
    <row r="2334" spans="10:13" x14ac:dyDescent="0.25">
      <c r="J2334" s="66" t="str">
        <f>'RFM-Pivot'!S2320</f>
        <v>C03682</v>
      </c>
      <c r="K2334" s="67">
        <f>'RFM-Pivot'!T2320</f>
        <v>4.666666666666667</v>
      </c>
      <c r="L2334" s="68">
        <f>'RFM-Pivot'!U2320</f>
        <v>4.666666666666667</v>
      </c>
      <c r="M2334" s="64" t="str">
        <f>'RFM-Pivot'!V2320</f>
        <v>Champions</v>
      </c>
    </row>
    <row r="2335" spans="10:13" x14ac:dyDescent="0.25">
      <c r="J2335" s="66" t="str">
        <f>'RFM-Pivot'!S2321</f>
        <v>C03684</v>
      </c>
      <c r="K2335" s="67">
        <f>'RFM-Pivot'!T2321</f>
        <v>2.6666666666666665</v>
      </c>
      <c r="L2335" s="68">
        <f>'RFM-Pivot'!U2321</f>
        <v>2.6666666666666665</v>
      </c>
      <c r="M2335" s="64" t="str">
        <f>'RFM-Pivot'!V2321</f>
        <v>At Risk Customers</v>
      </c>
    </row>
    <row r="2336" spans="10:13" x14ac:dyDescent="0.25">
      <c r="J2336" s="66" t="str">
        <f>'RFM-Pivot'!S2322</f>
        <v>C03685</v>
      </c>
      <c r="K2336" s="67">
        <f>'RFM-Pivot'!T2322</f>
        <v>2.6666666666666665</v>
      </c>
      <c r="L2336" s="68">
        <f>'RFM-Pivot'!U2322</f>
        <v>2.6666666666666665</v>
      </c>
      <c r="M2336" s="64" t="str">
        <f>'RFM-Pivot'!V2322</f>
        <v>At Risk Customers</v>
      </c>
    </row>
    <row r="2337" spans="10:13" x14ac:dyDescent="0.25">
      <c r="J2337" s="66" t="str">
        <f>'RFM-Pivot'!S2323</f>
        <v>C03686</v>
      </c>
      <c r="K2337" s="67">
        <f>'RFM-Pivot'!T2323</f>
        <v>3.6666666666666665</v>
      </c>
      <c r="L2337" s="68">
        <f>'RFM-Pivot'!U2323</f>
        <v>3.6666666666666665</v>
      </c>
      <c r="M2337" s="64" t="str">
        <f>'RFM-Pivot'!V2323</f>
        <v>Loyal or Potential Loyalists</v>
      </c>
    </row>
    <row r="2338" spans="10:13" x14ac:dyDescent="0.25">
      <c r="J2338" s="66" t="str">
        <f>'RFM-Pivot'!S2324</f>
        <v>C03687</v>
      </c>
      <c r="K2338" s="67">
        <f>'RFM-Pivot'!T2324</f>
        <v>2.6666666666666665</v>
      </c>
      <c r="L2338" s="68">
        <f>'RFM-Pivot'!U2324</f>
        <v>2.6666666666666665</v>
      </c>
      <c r="M2338" s="64" t="str">
        <f>'RFM-Pivot'!V2324</f>
        <v>At Risk Customers</v>
      </c>
    </row>
    <row r="2339" spans="10:13" x14ac:dyDescent="0.25">
      <c r="J2339" s="66" t="str">
        <f>'RFM-Pivot'!S2325</f>
        <v>C03688</v>
      </c>
      <c r="K2339" s="67">
        <f>'RFM-Pivot'!T2325</f>
        <v>4</v>
      </c>
      <c r="L2339" s="68">
        <f>'RFM-Pivot'!U2325</f>
        <v>4</v>
      </c>
      <c r="M2339" s="64" t="str">
        <f>'RFM-Pivot'!V2325</f>
        <v>Loyal or Potential Loyalists</v>
      </c>
    </row>
    <row r="2340" spans="10:13" x14ac:dyDescent="0.25">
      <c r="J2340" s="66" t="str">
        <f>'RFM-Pivot'!S2326</f>
        <v>C03690</v>
      </c>
      <c r="K2340" s="67">
        <f>'RFM-Pivot'!T2326</f>
        <v>2.3333333333333335</v>
      </c>
      <c r="L2340" s="68">
        <f>'RFM-Pivot'!U2326</f>
        <v>2.3333333333333335</v>
      </c>
      <c r="M2340" s="64" t="str">
        <f>'RFM-Pivot'!V2326</f>
        <v>At Risk Customers</v>
      </c>
    </row>
    <row r="2341" spans="10:13" x14ac:dyDescent="0.25">
      <c r="J2341" s="66" t="str">
        <f>'RFM-Pivot'!S2327</f>
        <v>C03691</v>
      </c>
      <c r="K2341" s="67">
        <f>'RFM-Pivot'!T2327</f>
        <v>3</v>
      </c>
      <c r="L2341" s="68">
        <f>'RFM-Pivot'!U2327</f>
        <v>3</v>
      </c>
      <c r="M2341" s="64" t="str">
        <f>'RFM-Pivot'!V2327</f>
        <v>At Risk Customers</v>
      </c>
    </row>
    <row r="2342" spans="10:13" x14ac:dyDescent="0.25">
      <c r="J2342" s="66" t="str">
        <f>'RFM-Pivot'!S2328</f>
        <v>C03692</v>
      </c>
      <c r="K2342" s="67">
        <f>'RFM-Pivot'!T2328</f>
        <v>4.666666666666667</v>
      </c>
      <c r="L2342" s="68">
        <f>'RFM-Pivot'!U2328</f>
        <v>4.666666666666667</v>
      </c>
      <c r="M2342" s="64" t="str">
        <f>'RFM-Pivot'!V2328</f>
        <v>Champions</v>
      </c>
    </row>
    <row r="2343" spans="10:13" x14ac:dyDescent="0.25">
      <c r="J2343" s="66" t="str">
        <f>'RFM-Pivot'!S2329</f>
        <v>C03693</v>
      </c>
      <c r="K2343" s="67">
        <f>'RFM-Pivot'!T2329</f>
        <v>4.333333333333333</v>
      </c>
      <c r="L2343" s="68">
        <f>'RFM-Pivot'!U2329</f>
        <v>4.333333333333333</v>
      </c>
      <c r="M2343" s="64" t="str">
        <f>'RFM-Pivot'!V2329</f>
        <v>Champions</v>
      </c>
    </row>
    <row r="2344" spans="10:13" x14ac:dyDescent="0.25">
      <c r="J2344" s="66" t="str">
        <f>'RFM-Pivot'!S2330</f>
        <v>C03698</v>
      </c>
      <c r="K2344" s="67">
        <f>'RFM-Pivot'!T2330</f>
        <v>2.6666666666666665</v>
      </c>
      <c r="L2344" s="68">
        <f>'RFM-Pivot'!U2330</f>
        <v>2.6666666666666665</v>
      </c>
      <c r="M2344" s="64" t="str">
        <f>'RFM-Pivot'!V2330</f>
        <v>At Risk Customers</v>
      </c>
    </row>
    <row r="2345" spans="10:13" x14ac:dyDescent="0.25">
      <c r="J2345" s="66" t="str">
        <f>'RFM-Pivot'!S2331</f>
        <v>C03699</v>
      </c>
      <c r="K2345" s="67">
        <f>'RFM-Pivot'!T2331</f>
        <v>3</v>
      </c>
      <c r="L2345" s="68">
        <f>'RFM-Pivot'!U2331</f>
        <v>3</v>
      </c>
      <c r="M2345" s="64" t="str">
        <f>'RFM-Pivot'!V2331</f>
        <v>At Risk Customers</v>
      </c>
    </row>
    <row r="2346" spans="10:13" x14ac:dyDescent="0.25">
      <c r="J2346" s="66" t="str">
        <f>'RFM-Pivot'!S2332</f>
        <v>C03701</v>
      </c>
      <c r="K2346" s="67">
        <f>'RFM-Pivot'!T2332</f>
        <v>2</v>
      </c>
      <c r="L2346" s="68">
        <f>'RFM-Pivot'!U2332</f>
        <v>2</v>
      </c>
      <c r="M2346" s="64" t="str">
        <f>'RFM-Pivot'!V2332</f>
        <v>Lost Customers</v>
      </c>
    </row>
    <row r="2347" spans="10:13" x14ac:dyDescent="0.25">
      <c r="J2347" s="66" t="str">
        <f>'RFM-Pivot'!S2333</f>
        <v>C03702</v>
      </c>
      <c r="K2347" s="67">
        <f>'RFM-Pivot'!T2333</f>
        <v>4.666666666666667</v>
      </c>
      <c r="L2347" s="68">
        <f>'RFM-Pivot'!U2333</f>
        <v>4.666666666666667</v>
      </c>
      <c r="M2347" s="64" t="str">
        <f>'RFM-Pivot'!V2333</f>
        <v>Champions</v>
      </c>
    </row>
    <row r="2348" spans="10:13" x14ac:dyDescent="0.25">
      <c r="J2348" s="66" t="str">
        <f>'RFM-Pivot'!S2334</f>
        <v>C03703</v>
      </c>
      <c r="K2348" s="67">
        <f>'RFM-Pivot'!T2334</f>
        <v>4.666666666666667</v>
      </c>
      <c r="L2348" s="68">
        <f>'RFM-Pivot'!U2334</f>
        <v>4.666666666666667</v>
      </c>
      <c r="M2348" s="64" t="str">
        <f>'RFM-Pivot'!V2334</f>
        <v>Champions</v>
      </c>
    </row>
    <row r="2349" spans="10:13" x14ac:dyDescent="0.25">
      <c r="J2349" s="66" t="str">
        <f>'RFM-Pivot'!S2335</f>
        <v>C03704</v>
      </c>
      <c r="K2349" s="67">
        <f>'RFM-Pivot'!T2335</f>
        <v>2</v>
      </c>
      <c r="L2349" s="68">
        <f>'RFM-Pivot'!U2335</f>
        <v>2</v>
      </c>
      <c r="M2349" s="64" t="str">
        <f>'RFM-Pivot'!V2335</f>
        <v>Lost Customers</v>
      </c>
    </row>
    <row r="2350" spans="10:13" x14ac:dyDescent="0.25">
      <c r="J2350" s="66" t="str">
        <f>'RFM-Pivot'!S2336</f>
        <v>C03705</v>
      </c>
      <c r="K2350" s="67">
        <f>'RFM-Pivot'!T2336</f>
        <v>4</v>
      </c>
      <c r="L2350" s="68">
        <f>'RFM-Pivot'!U2336</f>
        <v>4</v>
      </c>
      <c r="M2350" s="64" t="str">
        <f>'RFM-Pivot'!V2336</f>
        <v>Loyal or Potential Loyalists</v>
      </c>
    </row>
    <row r="2351" spans="10:13" x14ac:dyDescent="0.25">
      <c r="J2351" s="66" t="str">
        <f>'RFM-Pivot'!S2337</f>
        <v>C03707</v>
      </c>
      <c r="K2351" s="67">
        <f>'RFM-Pivot'!T2337</f>
        <v>4</v>
      </c>
      <c r="L2351" s="68">
        <f>'RFM-Pivot'!U2337</f>
        <v>4</v>
      </c>
      <c r="M2351" s="64" t="str">
        <f>'RFM-Pivot'!V2337</f>
        <v>Loyal or Potential Loyalists</v>
      </c>
    </row>
    <row r="2352" spans="10:13" x14ac:dyDescent="0.25">
      <c r="J2352" s="66" t="str">
        <f>'RFM-Pivot'!S2338</f>
        <v>C03709</v>
      </c>
      <c r="K2352" s="67">
        <f>'RFM-Pivot'!T2338</f>
        <v>5</v>
      </c>
      <c r="L2352" s="68">
        <f>'RFM-Pivot'!U2338</f>
        <v>5</v>
      </c>
      <c r="M2352" s="64" t="str">
        <f>'RFM-Pivot'!V2338</f>
        <v>Champions</v>
      </c>
    </row>
    <row r="2353" spans="10:13" x14ac:dyDescent="0.25">
      <c r="J2353" s="66" t="str">
        <f>'RFM-Pivot'!S2339</f>
        <v>C03710</v>
      </c>
      <c r="K2353" s="67">
        <f>'RFM-Pivot'!T2339</f>
        <v>2.3333333333333335</v>
      </c>
      <c r="L2353" s="68">
        <f>'RFM-Pivot'!U2339</f>
        <v>2.3333333333333335</v>
      </c>
      <c r="M2353" s="64" t="str">
        <f>'RFM-Pivot'!V2339</f>
        <v>At Risk Customers</v>
      </c>
    </row>
    <row r="2354" spans="10:13" x14ac:dyDescent="0.25">
      <c r="J2354" s="66" t="str">
        <f>'RFM-Pivot'!S2340</f>
        <v>C03712</v>
      </c>
      <c r="K2354" s="67">
        <f>'RFM-Pivot'!T2340</f>
        <v>2</v>
      </c>
      <c r="L2354" s="68">
        <f>'RFM-Pivot'!U2340</f>
        <v>2</v>
      </c>
      <c r="M2354" s="64" t="str">
        <f>'RFM-Pivot'!V2340</f>
        <v>Lost Customers</v>
      </c>
    </row>
    <row r="2355" spans="10:13" x14ac:dyDescent="0.25">
      <c r="J2355" s="66" t="str">
        <f>'RFM-Pivot'!S2341</f>
        <v>C03713</v>
      </c>
      <c r="K2355" s="67">
        <f>'RFM-Pivot'!T2341</f>
        <v>2.6666666666666665</v>
      </c>
      <c r="L2355" s="68">
        <f>'RFM-Pivot'!U2341</f>
        <v>2.6666666666666665</v>
      </c>
      <c r="M2355" s="64" t="str">
        <f>'RFM-Pivot'!V2341</f>
        <v>At Risk Customers</v>
      </c>
    </row>
    <row r="2356" spans="10:13" x14ac:dyDescent="0.25">
      <c r="J2356" s="66" t="str">
        <f>'RFM-Pivot'!S2342</f>
        <v>C03715</v>
      </c>
      <c r="K2356" s="67">
        <f>'RFM-Pivot'!T2342</f>
        <v>1.6666666666666667</v>
      </c>
      <c r="L2356" s="68">
        <f>'RFM-Pivot'!U2342</f>
        <v>1.6666666666666667</v>
      </c>
      <c r="M2356" s="64" t="str">
        <f>'RFM-Pivot'!V2342</f>
        <v>Lost Customers</v>
      </c>
    </row>
    <row r="2357" spans="10:13" x14ac:dyDescent="0.25">
      <c r="J2357" s="66" t="str">
        <f>'RFM-Pivot'!S2343</f>
        <v>C03716</v>
      </c>
      <c r="K2357" s="67">
        <f>'RFM-Pivot'!T2343</f>
        <v>4</v>
      </c>
      <c r="L2357" s="68">
        <f>'RFM-Pivot'!U2343</f>
        <v>4</v>
      </c>
      <c r="M2357" s="64" t="str">
        <f>'RFM-Pivot'!V2343</f>
        <v>Loyal or Potential Loyalists</v>
      </c>
    </row>
    <row r="2358" spans="10:13" x14ac:dyDescent="0.25">
      <c r="J2358" s="66" t="str">
        <f>'RFM-Pivot'!S2344</f>
        <v>C03717</v>
      </c>
      <c r="K2358" s="67">
        <f>'RFM-Pivot'!T2344</f>
        <v>3.6666666666666665</v>
      </c>
      <c r="L2358" s="68">
        <f>'RFM-Pivot'!U2344</f>
        <v>3.6666666666666665</v>
      </c>
      <c r="M2358" s="64" t="str">
        <f>'RFM-Pivot'!V2344</f>
        <v>Loyal or Potential Loyalists</v>
      </c>
    </row>
    <row r="2359" spans="10:13" x14ac:dyDescent="0.25">
      <c r="J2359" s="66" t="str">
        <f>'RFM-Pivot'!S2345</f>
        <v>C03718</v>
      </c>
      <c r="K2359" s="67">
        <f>'RFM-Pivot'!T2345</f>
        <v>3.3333333333333335</v>
      </c>
      <c r="L2359" s="68">
        <f>'RFM-Pivot'!U2345</f>
        <v>3.3333333333333335</v>
      </c>
      <c r="M2359" s="64" t="str">
        <f>'RFM-Pivot'!V2345</f>
        <v>Loyal or Potential Loyalists</v>
      </c>
    </row>
    <row r="2360" spans="10:13" x14ac:dyDescent="0.25">
      <c r="J2360" s="66" t="str">
        <f>'RFM-Pivot'!S2346</f>
        <v>C03719</v>
      </c>
      <c r="K2360" s="67">
        <f>'RFM-Pivot'!T2346</f>
        <v>4.333333333333333</v>
      </c>
      <c r="L2360" s="68">
        <f>'RFM-Pivot'!U2346</f>
        <v>4.333333333333333</v>
      </c>
      <c r="M2360" s="64" t="str">
        <f>'RFM-Pivot'!V2346</f>
        <v>Champions</v>
      </c>
    </row>
    <row r="2361" spans="10:13" x14ac:dyDescent="0.25">
      <c r="J2361" s="66" t="str">
        <f>'RFM-Pivot'!S2347</f>
        <v>C03720</v>
      </c>
      <c r="K2361" s="67">
        <f>'RFM-Pivot'!T2347</f>
        <v>2.3333333333333335</v>
      </c>
      <c r="L2361" s="68">
        <f>'RFM-Pivot'!U2347</f>
        <v>2.3333333333333335</v>
      </c>
      <c r="M2361" s="64" t="str">
        <f>'RFM-Pivot'!V2347</f>
        <v>At Risk Customers</v>
      </c>
    </row>
    <row r="2362" spans="10:13" x14ac:dyDescent="0.25">
      <c r="J2362" s="66" t="str">
        <f>'RFM-Pivot'!S2348</f>
        <v>C03721</v>
      </c>
      <c r="K2362" s="67">
        <f>'RFM-Pivot'!T2348</f>
        <v>2.6666666666666665</v>
      </c>
      <c r="L2362" s="68">
        <f>'RFM-Pivot'!U2348</f>
        <v>2.6666666666666665</v>
      </c>
      <c r="M2362" s="64" t="str">
        <f>'RFM-Pivot'!V2348</f>
        <v>At Risk Customers</v>
      </c>
    </row>
    <row r="2363" spans="10:13" x14ac:dyDescent="0.25">
      <c r="J2363" s="66" t="str">
        <f>'RFM-Pivot'!S2349</f>
        <v>C03722</v>
      </c>
      <c r="K2363" s="67">
        <f>'RFM-Pivot'!T2349</f>
        <v>2</v>
      </c>
      <c r="L2363" s="68">
        <f>'RFM-Pivot'!U2349</f>
        <v>2</v>
      </c>
      <c r="M2363" s="64" t="str">
        <f>'RFM-Pivot'!V2349</f>
        <v>Lost Customers</v>
      </c>
    </row>
    <row r="2364" spans="10:13" x14ac:dyDescent="0.25">
      <c r="J2364" s="66" t="str">
        <f>'RFM-Pivot'!S2350</f>
        <v>C03725</v>
      </c>
      <c r="K2364" s="67">
        <f>'RFM-Pivot'!T2350</f>
        <v>2</v>
      </c>
      <c r="L2364" s="68">
        <f>'RFM-Pivot'!U2350</f>
        <v>2</v>
      </c>
      <c r="M2364" s="64" t="str">
        <f>'RFM-Pivot'!V2350</f>
        <v>Lost Customers</v>
      </c>
    </row>
    <row r="2365" spans="10:13" x14ac:dyDescent="0.25">
      <c r="J2365" s="66" t="str">
        <f>'RFM-Pivot'!S2351</f>
        <v>C03726</v>
      </c>
      <c r="K2365" s="67">
        <f>'RFM-Pivot'!T2351</f>
        <v>5</v>
      </c>
      <c r="L2365" s="68">
        <f>'RFM-Pivot'!U2351</f>
        <v>5</v>
      </c>
      <c r="M2365" s="64" t="str">
        <f>'RFM-Pivot'!V2351</f>
        <v>Champions</v>
      </c>
    </row>
    <row r="2366" spans="10:13" x14ac:dyDescent="0.25">
      <c r="J2366" s="66" t="str">
        <f>'RFM-Pivot'!S2352</f>
        <v>C03727</v>
      </c>
      <c r="K2366" s="67">
        <f>'RFM-Pivot'!T2352</f>
        <v>3.3333333333333335</v>
      </c>
      <c r="L2366" s="68">
        <f>'RFM-Pivot'!U2352</f>
        <v>3.3333333333333335</v>
      </c>
      <c r="M2366" s="64" t="str">
        <f>'RFM-Pivot'!V2352</f>
        <v>Loyal or Potential Loyalists</v>
      </c>
    </row>
    <row r="2367" spans="10:13" x14ac:dyDescent="0.25">
      <c r="J2367" s="66" t="str">
        <f>'RFM-Pivot'!S2353</f>
        <v>C03728</v>
      </c>
      <c r="K2367" s="67">
        <f>'RFM-Pivot'!T2353</f>
        <v>2</v>
      </c>
      <c r="L2367" s="68">
        <f>'RFM-Pivot'!U2353</f>
        <v>2</v>
      </c>
      <c r="M2367" s="64" t="str">
        <f>'RFM-Pivot'!V2353</f>
        <v>Lost Customers</v>
      </c>
    </row>
    <row r="2368" spans="10:13" x14ac:dyDescent="0.25">
      <c r="J2368" s="66" t="str">
        <f>'RFM-Pivot'!S2354</f>
        <v>C03730</v>
      </c>
      <c r="K2368" s="67">
        <f>'RFM-Pivot'!T2354</f>
        <v>2</v>
      </c>
      <c r="L2368" s="68">
        <f>'RFM-Pivot'!U2354</f>
        <v>2</v>
      </c>
      <c r="M2368" s="64" t="str">
        <f>'RFM-Pivot'!V2354</f>
        <v>Lost Customers</v>
      </c>
    </row>
    <row r="2369" spans="10:13" x14ac:dyDescent="0.25">
      <c r="J2369" s="66" t="str">
        <f>'RFM-Pivot'!S2355</f>
        <v>C03731</v>
      </c>
      <c r="K2369" s="67">
        <f>'RFM-Pivot'!T2355</f>
        <v>1.6666666666666667</v>
      </c>
      <c r="L2369" s="68">
        <f>'RFM-Pivot'!U2355</f>
        <v>1.6666666666666667</v>
      </c>
      <c r="M2369" s="64" t="str">
        <f>'RFM-Pivot'!V2355</f>
        <v>Lost Customers</v>
      </c>
    </row>
    <row r="2370" spans="10:13" x14ac:dyDescent="0.25">
      <c r="J2370" s="66" t="str">
        <f>'RFM-Pivot'!S2356</f>
        <v>C03732</v>
      </c>
      <c r="K2370" s="67">
        <f>'RFM-Pivot'!T2356</f>
        <v>2</v>
      </c>
      <c r="L2370" s="68">
        <f>'RFM-Pivot'!U2356</f>
        <v>2</v>
      </c>
      <c r="M2370" s="64" t="str">
        <f>'RFM-Pivot'!V2356</f>
        <v>Lost Customers</v>
      </c>
    </row>
    <row r="2371" spans="10:13" x14ac:dyDescent="0.25">
      <c r="J2371" s="66" t="str">
        <f>'RFM-Pivot'!S2357</f>
        <v>C03733</v>
      </c>
      <c r="K2371" s="67">
        <f>'RFM-Pivot'!T2357</f>
        <v>4</v>
      </c>
      <c r="L2371" s="68">
        <f>'RFM-Pivot'!U2357</f>
        <v>4</v>
      </c>
      <c r="M2371" s="64" t="str">
        <f>'RFM-Pivot'!V2357</f>
        <v>Loyal or Potential Loyalists</v>
      </c>
    </row>
    <row r="2372" spans="10:13" x14ac:dyDescent="0.25">
      <c r="J2372" s="66" t="str">
        <f>'RFM-Pivot'!S2358</f>
        <v>C03734</v>
      </c>
      <c r="K2372" s="67">
        <f>'RFM-Pivot'!T2358</f>
        <v>2.3333333333333335</v>
      </c>
      <c r="L2372" s="68">
        <f>'RFM-Pivot'!U2358</f>
        <v>2.3333333333333335</v>
      </c>
      <c r="M2372" s="64" t="str">
        <f>'RFM-Pivot'!V2358</f>
        <v>At Risk Customers</v>
      </c>
    </row>
    <row r="2373" spans="10:13" x14ac:dyDescent="0.25">
      <c r="J2373" s="66" t="str">
        <f>'RFM-Pivot'!S2359</f>
        <v>C03735</v>
      </c>
      <c r="K2373" s="67">
        <f>'RFM-Pivot'!T2359</f>
        <v>2.6666666666666665</v>
      </c>
      <c r="L2373" s="68">
        <f>'RFM-Pivot'!U2359</f>
        <v>2.6666666666666665</v>
      </c>
      <c r="M2373" s="64" t="str">
        <f>'RFM-Pivot'!V2359</f>
        <v>At Risk Customers</v>
      </c>
    </row>
    <row r="2374" spans="10:13" x14ac:dyDescent="0.25">
      <c r="J2374" s="66" t="str">
        <f>'RFM-Pivot'!S2360</f>
        <v>C03736</v>
      </c>
      <c r="K2374" s="67">
        <f>'RFM-Pivot'!T2360</f>
        <v>2.3333333333333335</v>
      </c>
      <c r="L2374" s="68">
        <f>'RFM-Pivot'!U2360</f>
        <v>2.3333333333333335</v>
      </c>
      <c r="M2374" s="64" t="str">
        <f>'RFM-Pivot'!V2360</f>
        <v>At Risk Customers</v>
      </c>
    </row>
    <row r="2375" spans="10:13" x14ac:dyDescent="0.25">
      <c r="J2375" s="66" t="str">
        <f>'RFM-Pivot'!S2361</f>
        <v>C03738</v>
      </c>
      <c r="K2375" s="67">
        <f>'RFM-Pivot'!T2361</f>
        <v>2.6666666666666665</v>
      </c>
      <c r="L2375" s="68">
        <f>'RFM-Pivot'!U2361</f>
        <v>2.6666666666666665</v>
      </c>
      <c r="M2375" s="64" t="str">
        <f>'RFM-Pivot'!V2361</f>
        <v>At Risk Customers</v>
      </c>
    </row>
    <row r="2376" spans="10:13" x14ac:dyDescent="0.25">
      <c r="J2376" s="66" t="str">
        <f>'RFM-Pivot'!S2362</f>
        <v>C03739</v>
      </c>
      <c r="K2376" s="67">
        <f>'RFM-Pivot'!T2362</f>
        <v>3</v>
      </c>
      <c r="L2376" s="68">
        <f>'RFM-Pivot'!U2362</f>
        <v>3</v>
      </c>
      <c r="M2376" s="64" t="str">
        <f>'RFM-Pivot'!V2362</f>
        <v>At Risk Customers</v>
      </c>
    </row>
    <row r="2377" spans="10:13" x14ac:dyDescent="0.25">
      <c r="J2377" s="66" t="str">
        <f>'RFM-Pivot'!S2363</f>
        <v>C03743</v>
      </c>
      <c r="K2377" s="67">
        <f>'RFM-Pivot'!T2363</f>
        <v>3</v>
      </c>
      <c r="L2377" s="68">
        <f>'RFM-Pivot'!U2363</f>
        <v>3</v>
      </c>
      <c r="M2377" s="64" t="str">
        <f>'RFM-Pivot'!V2363</f>
        <v>At Risk Customers</v>
      </c>
    </row>
    <row r="2378" spans="10:13" x14ac:dyDescent="0.25">
      <c r="J2378" s="66" t="str">
        <f>'RFM-Pivot'!S2364</f>
        <v>C03744</v>
      </c>
      <c r="K2378" s="67">
        <f>'RFM-Pivot'!T2364</f>
        <v>3.3333333333333335</v>
      </c>
      <c r="L2378" s="68">
        <f>'RFM-Pivot'!U2364</f>
        <v>3.3333333333333335</v>
      </c>
      <c r="M2378" s="64" t="str">
        <f>'RFM-Pivot'!V2364</f>
        <v>Loyal or Potential Loyalists</v>
      </c>
    </row>
    <row r="2379" spans="10:13" x14ac:dyDescent="0.25">
      <c r="J2379" s="66" t="str">
        <f>'RFM-Pivot'!S2365</f>
        <v>C03745</v>
      </c>
      <c r="K2379" s="67">
        <f>'RFM-Pivot'!T2365</f>
        <v>3</v>
      </c>
      <c r="L2379" s="68">
        <f>'RFM-Pivot'!U2365</f>
        <v>3</v>
      </c>
      <c r="M2379" s="64" t="str">
        <f>'RFM-Pivot'!V2365</f>
        <v>At Risk Customers</v>
      </c>
    </row>
    <row r="2380" spans="10:13" x14ac:dyDescent="0.25">
      <c r="J2380" s="66" t="str">
        <f>'RFM-Pivot'!S2366</f>
        <v>C03746</v>
      </c>
      <c r="K2380" s="67">
        <f>'RFM-Pivot'!T2366</f>
        <v>3.3333333333333335</v>
      </c>
      <c r="L2380" s="68">
        <f>'RFM-Pivot'!U2366</f>
        <v>3.3333333333333335</v>
      </c>
      <c r="M2380" s="64" t="str">
        <f>'RFM-Pivot'!V2366</f>
        <v>Loyal or Potential Loyalists</v>
      </c>
    </row>
    <row r="2381" spans="10:13" x14ac:dyDescent="0.25">
      <c r="J2381" s="66" t="str">
        <f>'RFM-Pivot'!S2367</f>
        <v>C03748</v>
      </c>
      <c r="K2381" s="67">
        <f>'RFM-Pivot'!T2367</f>
        <v>1.6666666666666667</v>
      </c>
      <c r="L2381" s="68">
        <f>'RFM-Pivot'!U2367</f>
        <v>1.6666666666666667</v>
      </c>
      <c r="M2381" s="64" t="str">
        <f>'RFM-Pivot'!V2367</f>
        <v>Lost Customers</v>
      </c>
    </row>
    <row r="2382" spans="10:13" x14ac:dyDescent="0.25">
      <c r="J2382" s="66" t="str">
        <f>'RFM-Pivot'!S2368</f>
        <v>C03749</v>
      </c>
      <c r="K2382" s="67">
        <f>'RFM-Pivot'!T2368</f>
        <v>3.3333333333333335</v>
      </c>
      <c r="L2382" s="68">
        <f>'RFM-Pivot'!U2368</f>
        <v>3.3333333333333335</v>
      </c>
      <c r="M2382" s="64" t="str">
        <f>'RFM-Pivot'!V2368</f>
        <v>Loyal or Potential Loyalists</v>
      </c>
    </row>
    <row r="2383" spans="10:13" x14ac:dyDescent="0.25">
      <c r="J2383" s="66" t="str">
        <f>'RFM-Pivot'!S2369</f>
        <v>C03750</v>
      </c>
      <c r="K2383" s="67">
        <f>'RFM-Pivot'!T2369</f>
        <v>3</v>
      </c>
      <c r="L2383" s="68">
        <f>'RFM-Pivot'!U2369</f>
        <v>3</v>
      </c>
      <c r="M2383" s="64" t="str">
        <f>'RFM-Pivot'!V2369</f>
        <v>At Risk Customers</v>
      </c>
    </row>
    <row r="2384" spans="10:13" x14ac:dyDescent="0.25">
      <c r="J2384" s="66" t="str">
        <f>'RFM-Pivot'!S2370</f>
        <v>C03751</v>
      </c>
      <c r="K2384" s="67">
        <f>'RFM-Pivot'!T2370</f>
        <v>1.6666666666666667</v>
      </c>
      <c r="L2384" s="68">
        <f>'RFM-Pivot'!U2370</f>
        <v>1.6666666666666667</v>
      </c>
      <c r="M2384" s="64" t="str">
        <f>'RFM-Pivot'!V2370</f>
        <v>Lost Customers</v>
      </c>
    </row>
    <row r="2385" spans="10:13" x14ac:dyDescent="0.25">
      <c r="J2385" s="66" t="str">
        <f>'RFM-Pivot'!S2371</f>
        <v>C03753</v>
      </c>
      <c r="K2385" s="67">
        <f>'RFM-Pivot'!T2371</f>
        <v>3.3333333333333335</v>
      </c>
      <c r="L2385" s="68">
        <f>'RFM-Pivot'!U2371</f>
        <v>3.3333333333333335</v>
      </c>
      <c r="M2385" s="64" t="str">
        <f>'RFM-Pivot'!V2371</f>
        <v>Loyal or Potential Loyalists</v>
      </c>
    </row>
    <row r="2386" spans="10:13" x14ac:dyDescent="0.25">
      <c r="J2386" s="66" t="str">
        <f>'RFM-Pivot'!S2372</f>
        <v>C03754</v>
      </c>
      <c r="K2386" s="67">
        <f>'RFM-Pivot'!T2372</f>
        <v>2.6666666666666665</v>
      </c>
      <c r="L2386" s="68">
        <f>'RFM-Pivot'!U2372</f>
        <v>2.6666666666666665</v>
      </c>
      <c r="M2386" s="64" t="str">
        <f>'RFM-Pivot'!V2372</f>
        <v>At Risk Customers</v>
      </c>
    </row>
    <row r="2387" spans="10:13" x14ac:dyDescent="0.25">
      <c r="J2387" s="66" t="str">
        <f>'RFM-Pivot'!S2373</f>
        <v>C03756</v>
      </c>
      <c r="K2387" s="67">
        <f>'RFM-Pivot'!T2373</f>
        <v>4.666666666666667</v>
      </c>
      <c r="L2387" s="68">
        <f>'RFM-Pivot'!U2373</f>
        <v>4.666666666666667</v>
      </c>
      <c r="M2387" s="64" t="str">
        <f>'RFM-Pivot'!V2373</f>
        <v>Champions</v>
      </c>
    </row>
    <row r="2388" spans="10:13" x14ac:dyDescent="0.25">
      <c r="J2388" s="66" t="str">
        <f>'RFM-Pivot'!S2374</f>
        <v>C03757</v>
      </c>
      <c r="K2388" s="67">
        <f>'RFM-Pivot'!T2374</f>
        <v>2</v>
      </c>
      <c r="L2388" s="68">
        <f>'RFM-Pivot'!U2374</f>
        <v>2</v>
      </c>
      <c r="M2388" s="64" t="str">
        <f>'RFM-Pivot'!V2374</f>
        <v>Lost Customers</v>
      </c>
    </row>
    <row r="2389" spans="10:13" x14ac:dyDescent="0.25">
      <c r="J2389" s="66" t="str">
        <f>'RFM-Pivot'!S2375</f>
        <v>C03760</v>
      </c>
      <c r="K2389" s="67">
        <f>'RFM-Pivot'!T2375</f>
        <v>5</v>
      </c>
      <c r="L2389" s="68">
        <f>'RFM-Pivot'!U2375</f>
        <v>5</v>
      </c>
      <c r="M2389" s="64" t="str">
        <f>'RFM-Pivot'!V2375</f>
        <v>Champions</v>
      </c>
    </row>
    <row r="2390" spans="10:13" x14ac:dyDescent="0.25">
      <c r="J2390" s="66" t="str">
        <f>'RFM-Pivot'!S2376</f>
        <v>C03761</v>
      </c>
      <c r="K2390" s="67">
        <f>'RFM-Pivot'!T2376</f>
        <v>3</v>
      </c>
      <c r="L2390" s="68">
        <f>'RFM-Pivot'!U2376</f>
        <v>3</v>
      </c>
      <c r="M2390" s="64" t="str">
        <f>'RFM-Pivot'!V2376</f>
        <v>At Risk Customers</v>
      </c>
    </row>
    <row r="2391" spans="10:13" x14ac:dyDescent="0.25">
      <c r="J2391" s="66" t="str">
        <f>'RFM-Pivot'!S2377</f>
        <v>C03763</v>
      </c>
      <c r="K2391" s="67">
        <f>'RFM-Pivot'!T2377</f>
        <v>2</v>
      </c>
      <c r="L2391" s="68">
        <f>'RFM-Pivot'!U2377</f>
        <v>2</v>
      </c>
      <c r="M2391" s="64" t="str">
        <f>'RFM-Pivot'!V2377</f>
        <v>Lost Customers</v>
      </c>
    </row>
    <row r="2392" spans="10:13" x14ac:dyDescent="0.25">
      <c r="J2392" s="66" t="str">
        <f>'RFM-Pivot'!S2378</f>
        <v>C03764</v>
      </c>
      <c r="K2392" s="67">
        <f>'RFM-Pivot'!T2378</f>
        <v>3.6666666666666665</v>
      </c>
      <c r="L2392" s="68">
        <f>'RFM-Pivot'!U2378</f>
        <v>3.6666666666666665</v>
      </c>
      <c r="M2392" s="64" t="str">
        <f>'RFM-Pivot'!V2378</f>
        <v>Loyal or Potential Loyalists</v>
      </c>
    </row>
    <row r="2393" spans="10:13" x14ac:dyDescent="0.25">
      <c r="J2393" s="66" t="str">
        <f>'RFM-Pivot'!S2379</f>
        <v>C03765</v>
      </c>
      <c r="K2393" s="67">
        <f>'RFM-Pivot'!T2379</f>
        <v>2.3333333333333335</v>
      </c>
      <c r="L2393" s="68">
        <f>'RFM-Pivot'!U2379</f>
        <v>2.3333333333333335</v>
      </c>
      <c r="M2393" s="64" t="str">
        <f>'RFM-Pivot'!V2379</f>
        <v>At Risk Customers</v>
      </c>
    </row>
    <row r="2394" spans="10:13" x14ac:dyDescent="0.25">
      <c r="J2394" s="66" t="str">
        <f>'RFM-Pivot'!S2380</f>
        <v>C03766</v>
      </c>
      <c r="K2394" s="67">
        <f>'RFM-Pivot'!T2380</f>
        <v>2.3333333333333335</v>
      </c>
      <c r="L2394" s="68">
        <f>'RFM-Pivot'!U2380</f>
        <v>2.3333333333333335</v>
      </c>
      <c r="M2394" s="64" t="str">
        <f>'RFM-Pivot'!V2380</f>
        <v>At Risk Customers</v>
      </c>
    </row>
    <row r="2395" spans="10:13" x14ac:dyDescent="0.25">
      <c r="J2395" s="66" t="str">
        <f>'RFM-Pivot'!S2381</f>
        <v>C03770</v>
      </c>
      <c r="K2395" s="67">
        <f>'RFM-Pivot'!T2381</f>
        <v>5</v>
      </c>
      <c r="L2395" s="68">
        <f>'RFM-Pivot'!U2381</f>
        <v>5</v>
      </c>
      <c r="M2395" s="64" t="str">
        <f>'RFM-Pivot'!V2381</f>
        <v>Champions</v>
      </c>
    </row>
    <row r="2396" spans="10:13" x14ac:dyDescent="0.25">
      <c r="J2396" s="66" t="str">
        <f>'RFM-Pivot'!S2382</f>
        <v>C03771</v>
      </c>
      <c r="K2396" s="67">
        <f>'RFM-Pivot'!T2382</f>
        <v>3</v>
      </c>
      <c r="L2396" s="68">
        <f>'RFM-Pivot'!U2382</f>
        <v>3</v>
      </c>
      <c r="M2396" s="64" t="str">
        <f>'RFM-Pivot'!V2382</f>
        <v>At Risk Customers</v>
      </c>
    </row>
    <row r="2397" spans="10:13" x14ac:dyDescent="0.25">
      <c r="J2397" s="66" t="str">
        <f>'RFM-Pivot'!S2383</f>
        <v>C03772</v>
      </c>
      <c r="K2397" s="67">
        <f>'RFM-Pivot'!T2383</f>
        <v>4.666666666666667</v>
      </c>
      <c r="L2397" s="68">
        <f>'RFM-Pivot'!U2383</f>
        <v>4.666666666666667</v>
      </c>
      <c r="M2397" s="64" t="str">
        <f>'RFM-Pivot'!V2383</f>
        <v>Champions</v>
      </c>
    </row>
    <row r="2398" spans="10:13" x14ac:dyDescent="0.25">
      <c r="J2398" s="66" t="str">
        <f>'RFM-Pivot'!S2384</f>
        <v>C03775</v>
      </c>
      <c r="K2398" s="67">
        <f>'RFM-Pivot'!T2384</f>
        <v>2.6666666666666665</v>
      </c>
      <c r="L2398" s="68">
        <f>'RFM-Pivot'!U2384</f>
        <v>2.6666666666666665</v>
      </c>
      <c r="M2398" s="64" t="str">
        <f>'RFM-Pivot'!V2384</f>
        <v>At Risk Customers</v>
      </c>
    </row>
    <row r="2399" spans="10:13" x14ac:dyDescent="0.25">
      <c r="J2399" s="66" t="str">
        <f>'RFM-Pivot'!S2385</f>
        <v>C03778</v>
      </c>
      <c r="K2399" s="67">
        <f>'RFM-Pivot'!T2385</f>
        <v>4</v>
      </c>
      <c r="L2399" s="68">
        <f>'RFM-Pivot'!U2385</f>
        <v>4</v>
      </c>
      <c r="M2399" s="64" t="str">
        <f>'RFM-Pivot'!V2385</f>
        <v>Loyal or Potential Loyalists</v>
      </c>
    </row>
    <row r="2400" spans="10:13" x14ac:dyDescent="0.25">
      <c r="J2400" s="66" t="str">
        <f>'RFM-Pivot'!S2386</f>
        <v>C03779</v>
      </c>
      <c r="K2400" s="67">
        <f>'RFM-Pivot'!T2386</f>
        <v>3.3333333333333335</v>
      </c>
      <c r="L2400" s="68">
        <f>'RFM-Pivot'!U2386</f>
        <v>3.3333333333333335</v>
      </c>
      <c r="M2400" s="64" t="str">
        <f>'RFM-Pivot'!V2386</f>
        <v>Loyal or Potential Loyalists</v>
      </c>
    </row>
    <row r="2401" spans="10:13" x14ac:dyDescent="0.25">
      <c r="J2401" s="66" t="str">
        <f>'RFM-Pivot'!S2387</f>
        <v>C03780</v>
      </c>
      <c r="K2401" s="67">
        <f>'RFM-Pivot'!T2387</f>
        <v>2.6666666666666665</v>
      </c>
      <c r="L2401" s="68">
        <f>'RFM-Pivot'!U2387</f>
        <v>2.6666666666666665</v>
      </c>
      <c r="M2401" s="64" t="str">
        <f>'RFM-Pivot'!V2387</f>
        <v>At Risk Customers</v>
      </c>
    </row>
    <row r="2402" spans="10:13" x14ac:dyDescent="0.25">
      <c r="J2402" s="66" t="str">
        <f>'RFM-Pivot'!S2388</f>
        <v>C03781</v>
      </c>
      <c r="K2402" s="67">
        <f>'RFM-Pivot'!T2388</f>
        <v>2.3333333333333335</v>
      </c>
      <c r="L2402" s="68">
        <f>'RFM-Pivot'!U2388</f>
        <v>2.3333333333333335</v>
      </c>
      <c r="M2402" s="64" t="str">
        <f>'RFM-Pivot'!V2388</f>
        <v>At Risk Customers</v>
      </c>
    </row>
    <row r="2403" spans="10:13" x14ac:dyDescent="0.25">
      <c r="J2403" s="66" t="str">
        <f>'RFM-Pivot'!S2389</f>
        <v>C03782</v>
      </c>
      <c r="K2403" s="67">
        <f>'RFM-Pivot'!T2389</f>
        <v>3.3333333333333335</v>
      </c>
      <c r="L2403" s="68">
        <f>'RFM-Pivot'!U2389</f>
        <v>3.3333333333333335</v>
      </c>
      <c r="M2403" s="64" t="str">
        <f>'RFM-Pivot'!V2389</f>
        <v>Loyal or Potential Loyalists</v>
      </c>
    </row>
    <row r="2404" spans="10:13" x14ac:dyDescent="0.25">
      <c r="J2404" s="66" t="str">
        <f>'RFM-Pivot'!S2390</f>
        <v>C03783</v>
      </c>
      <c r="K2404" s="67">
        <f>'RFM-Pivot'!T2390</f>
        <v>4.666666666666667</v>
      </c>
      <c r="L2404" s="68">
        <f>'RFM-Pivot'!U2390</f>
        <v>4.666666666666667</v>
      </c>
      <c r="M2404" s="64" t="str">
        <f>'RFM-Pivot'!V2390</f>
        <v>Champions</v>
      </c>
    </row>
    <row r="2405" spans="10:13" x14ac:dyDescent="0.25">
      <c r="J2405" s="66" t="str">
        <f>'RFM-Pivot'!S2391</f>
        <v>C03784</v>
      </c>
      <c r="K2405" s="67">
        <f>'RFM-Pivot'!T2391</f>
        <v>5</v>
      </c>
      <c r="L2405" s="68">
        <f>'RFM-Pivot'!U2391</f>
        <v>5</v>
      </c>
      <c r="M2405" s="64" t="str">
        <f>'RFM-Pivot'!V2391</f>
        <v>Champions</v>
      </c>
    </row>
    <row r="2406" spans="10:13" x14ac:dyDescent="0.25">
      <c r="J2406" s="66" t="str">
        <f>'RFM-Pivot'!S2392</f>
        <v>C03786</v>
      </c>
      <c r="K2406" s="67">
        <f>'RFM-Pivot'!T2392</f>
        <v>2.3333333333333335</v>
      </c>
      <c r="L2406" s="68">
        <f>'RFM-Pivot'!U2392</f>
        <v>2.3333333333333335</v>
      </c>
      <c r="M2406" s="64" t="str">
        <f>'RFM-Pivot'!V2392</f>
        <v>At Risk Customers</v>
      </c>
    </row>
    <row r="2407" spans="10:13" x14ac:dyDescent="0.25">
      <c r="J2407" s="66" t="str">
        <f>'RFM-Pivot'!S2393</f>
        <v>C03787</v>
      </c>
      <c r="K2407" s="67">
        <f>'RFM-Pivot'!T2393</f>
        <v>4</v>
      </c>
      <c r="L2407" s="68">
        <f>'RFM-Pivot'!U2393</f>
        <v>4</v>
      </c>
      <c r="M2407" s="64" t="str">
        <f>'RFM-Pivot'!V2393</f>
        <v>Loyal or Potential Loyalists</v>
      </c>
    </row>
    <row r="2408" spans="10:13" x14ac:dyDescent="0.25">
      <c r="J2408" s="66" t="str">
        <f>'RFM-Pivot'!S2394</f>
        <v>C03788</v>
      </c>
      <c r="K2408" s="67">
        <f>'RFM-Pivot'!T2394</f>
        <v>4</v>
      </c>
      <c r="L2408" s="68">
        <f>'RFM-Pivot'!U2394</f>
        <v>4</v>
      </c>
      <c r="M2408" s="64" t="str">
        <f>'RFM-Pivot'!V2394</f>
        <v>Loyal or Potential Loyalists</v>
      </c>
    </row>
    <row r="2409" spans="10:13" x14ac:dyDescent="0.25">
      <c r="J2409" s="66" t="str">
        <f>'RFM-Pivot'!S2395</f>
        <v>C03789</v>
      </c>
      <c r="K2409" s="67">
        <f>'RFM-Pivot'!T2395</f>
        <v>1.6666666666666667</v>
      </c>
      <c r="L2409" s="68">
        <f>'RFM-Pivot'!U2395</f>
        <v>1.6666666666666667</v>
      </c>
      <c r="M2409" s="64" t="str">
        <f>'RFM-Pivot'!V2395</f>
        <v>Lost Customers</v>
      </c>
    </row>
    <row r="2410" spans="10:13" x14ac:dyDescent="0.25">
      <c r="J2410" s="66" t="str">
        <f>'RFM-Pivot'!S2396</f>
        <v>C03790</v>
      </c>
      <c r="K2410" s="67">
        <f>'RFM-Pivot'!T2396</f>
        <v>3</v>
      </c>
      <c r="L2410" s="68">
        <f>'RFM-Pivot'!U2396</f>
        <v>3</v>
      </c>
      <c r="M2410" s="64" t="str">
        <f>'RFM-Pivot'!V2396</f>
        <v>At Risk Customers</v>
      </c>
    </row>
    <row r="2411" spans="10:13" x14ac:dyDescent="0.25">
      <c r="J2411" s="66" t="str">
        <f>'RFM-Pivot'!S2397</f>
        <v>C03791</v>
      </c>
      <c r="K2411" s="67">
        <f>'RFM-Pivot'!T2397</f>
        <v>5</v>
      </c>
      <c r="L2411" s="68">
        <f>'RFM-Pivot'!U2397</f>
        <v>5</v>
      </c>
      <c r="M2411" s="64" t="str">
        <f>'RFM-Pivot'!V2397</f>
        <v>Champions</v>
      </c>
    </row>
    <row r="2412" spans="10:13" x14ac:dyDescent="0.25">
      <c r="J2412" s="66" t="str">
        <f>'RFM-Pivot'!S2398</f>
        <v>C03793</v>
      </c>
      <c r="K2412" s="67">
        <f>'RFM-Pivot'!T2398</f>
        <v>3.6666666666666665</v>
      </c>
      <c r="L2412" s="68">
        <f>'RFM-Pivot'!U2398</f>
        <v>3.6666666666666665</v>
      </c>
      <c r="M2412" s="64" t="str">
        <f>'RFM-Pivot'!V2398</f>
        <v>Loyal or Potential Loyalists</v>
      </c>
    </row>
    <row r="2413" spans="10:13" x14ac:dyDescent="0.25">
      <c r="J2413" s="66" t="str">
        <f>'RFM-Pivot'!S2399</f>
        <v>C03794</v>
      </c>
      <c r="K2413" s="67">
        <f>'RFM-Pivot'!T2399</f>
        <v>5</v>
      </c>
      <c r="L2413" s="68">
        <f>'RFM-Pivot'!U2399</f>
        <v>5</v>
      </c>
      <c r="M2413" s="64" t="str">
        <f>'RFM-Pivot'!V2399</f>
        <v>Champions</v>
      </c>
    </row>
    <row r="2414" spans="10:13" x14ac:dyDescent="0.25">
      <c r="J2414" s="66" t="str">
        <f>'RFM-Pivot'!S2400</f>
        <v>C03795</v>
      </c>
      <c r="K2414" s="67">
        <f>'RFM-Pivot'!T2400</f>
        <v>4.666666666666667</v>
      </c>
      <c r="L2414" s="68">
        <f>'RFM-Pivot'!U2400</f>
        <v>4.666666666666667</v>
      </c>
      <c r="M2414" s="64" t="str">
        <f>'RFM-Pivot'!V2400</f>
        <v>Champions</v>
      </c>
    </row>
    <row r="2415" spans="10:13" x14ac:dyDescent="0.25">
      <c r="J2415" s="66" t="str">
        <f>'RFM-Pivot'!S2401</f>
        <v>C03797</v>
      </c>
      <c r="K2415" s="67">
        <f>'RFM-Pivot'!T2401</f>
        <v>3.6666666666666665</v>
      </c>
      <c r="L2415" s="68">
        <f>'RFM-Pivot'!U2401</f>
        <v>3.6666666666666665</v>
      </c>
      <c r="M2415" s="64" t="str">
        <f>'RFM-Pivot'!V2401</f>
        <v>Loyal or Potential Loyalists</v>
      </c>
    </row>
    <row r="2416" spans="10:13" x14ac:dyDescent="0.25">
      <c r="J2416" s="66" t="str">
        <f>'RFM-Pivot'!S2402</f>
        <v>C03799</v>
      </c>
      <c r="K2416" s="67">
        <f>'RFM-Pivot'!T2402</f>
        <v>4.666666666666667</v>
      </c>
      <c r="L2416" s="68">
        <f>'RFM-Pivot'!U2402</f>
        <v>4.666666666666667</v>
      </c>
      <c r="M2416" s="64" t="str">
        <f>'RFM-Pivot'!V2402</f>
        <v>Champions</v>
      </c>
    </row>
    <row r="2417" spans="10:13" x14ac:dyDescent="0.25">
      <c r="J2417" s="66" t="str">
        <f>'RFM-Pivot'!S2403</f>
        <v>C03800</v>
      </c>
      <c r="K2417" s="67">
        <f>'RFM-Pivot'!T2403</f>
        <v>2.6666666666666665</v>
      </c>
      <c r="L2417" s="68">
        <f>'RFM-Pivot'!U2403</f>
        <v>2.6666666666666665</v>
      </c>
      <c r="M2417" s="64" t="str">
        <f>'RFM-Pivot'!V2403</f>
        <v>At Risk Customers</v>
      </c>
    </row>
    <row r="2418" spans="10:13" x14ac:dyDescent="0.25">
      <c r="J2418" s="66" t="str">
        <f>'RFM-Pivot'!S2404</f>
        <v>C03805</v>
      </c>
      <c r="K2418" s="67">
        <f>'RFM-Pivot'!T2404</f>
        <v>4.333333333333333</v>
      </c>
      <c r="L2418" s="68">
        <f>'RFM-Pivot'!U2404</f>
        <v>4.333333333333333</v>
      </c>
      <c r="M2418" s="64" t="str">
        <f>'RFM-Pivot'!V2404</f>
        <v>Champions</v>
      </c>
    </row>
    <row r="2419" spans="10:13" x14ac:dyDescent="0.25">
      <c r="J2419" s="66" t="str">
        <f>'RFM-Pivot'!S2405</f>
        <v>C03807</v>
      </c>
      <c r="K2419" s="67">
        <f>'RFM-Pivot'!T2405</f>
        <v>4.333333333333333</v>
      </c>
      <c r="L2419" s="68">
        <f>'RFM-Pivot'!U2405</f>
        <v>4.333333333333333</v>
      </c>
      <c r="M2419" s="64" t="str">
        <f>'RFM-Pivot'!V2405</f>
        <v>Champions</v>
      </c>
    </row>
    <row r="2420" spans="10:13" x14ac:dyDescent="0.25">
      <c r="J2420" s="66" t="str">
        <f>'RFM-Pivot'!S2406</f>
        <v>C03808</v>
      </c>
      <c r="K2420" s="67">
        <f>'RFM-Pivot'!T2406</f>
        <v>2.6666666666666665</v>
      </c>
      <c r="L2420" s="68">
        <f>'RFM-Pivot'!U2406</f>
        <v>2.6666666666666665</v>
      </c>
      <c r="M2420" s="64" t="str">
        <f>'RFM-Pivot'!V2406</f>
        <v>At Risk Customers</v>
      </c>
    </row>
    <row r="2421" spans="10:13" x14ac:dyDescent="0.25">
      <c r="J2421" s="66" t="str">
        <f>'RFM-Pivot'!S2407</f>
        <v>C03810</v>
      </c>
      <c r="K2421" s="67">
        <f>'RFM-Pivot'!T2407</f>
        <v>2.3333333333333335</v>
      </c>
      <c r="L2421" s="68">
        <f>'RFM-Pivot'!U2407</f>
        <v>2.3333333333333335</v>
      </c>
      <c r="M2421" s="64" t="str">
        <f>'RFM-Pivot'!V2407</f>
        <v>At Risk Customers</v>
      </c>
    </row>
    <row r="2422" spans="10:13" x14ac:dyDescent="0.25">
      <c r="J2422" s="66" t="str">
        <f>'RFM-Pivot'!S2408</f>
        <v>C03814</v>
      </c>
      <c r="K2422" s="67">
        <f>'RFM-Pivot'!T2408</f>
        <v>5</v>
      </c>
      <c r="L2422" s="68">
        <f>'RFM-Pivot'!U2408</f>
        <v>5</v>
      </c>
      <c r="M2422" s="64" t="str">
        <f>'RFM-Pivot'!V2408</f>
        <v>Champions</v>
      </c>
    </row>
    <row r="2423" spans="10:13" x14ac:dyDescent="0.25">
      <c r="J2423" s="66" t="str">
        <f>'RFM-Pivot'!S2409</f>
        <v>C03815</v>
      </c>
      <c r="K2423" s="67">
        <f>'RFM-Pivot'!T2409</f>
        <v>3.6666666666666665</v>
      </c>
      <c r="L2423" s="68">
        <f>'RFM-Pivot'!U2409</f>
        <v>3.6666666666666665</v>
      </c>
      <c r="M2423" s="64" t="str">
        <f>'RFM-Pivot'!V2409</f>
        <v>Loyal or Potential Loyalists</v>
      </c>
    </row>
    <row r="2424" spans="10:13" x14ac:dyDescent="0.25">
      <c r="J2424" s="66" t="str">
        <f>'RFM-Pivot'!S2410</f>
        <v>C03817</v>
      </c>
      <c r="K2424" s="67">
        <f>'RFM-Pivot'!T2410</f>
        <v>2.6666666666666665</v>
      </c>
      <c r="L2424" s="68">
        <f>'RFM-Pivot'!U2410</f>
        <v>2.6666666666666665</v>
      </c>
      <c r="M2424" s="64" t="str">
        <f>'RFM-Pivot'!V2410</f>
        <v>At Risk Customers</v>
      </c>
    </row>
    <row r="2425" spans="10:13" x14ac:dyDescent="0.25">
      <c r="J2425" s="66" t="str">
        <f>'RFM-Pivot'!S2411</f>
        <v>C03819</v>
      </c>
      <c r="K2425" s="67">
        <f>'RFM-Pivot'!T2411</f>
        <v>4.666666666666667</v>
      </c>
      <c r="L2425" s="68">
        <f>'RFM-Pivot'!U2411</f>
        <v>4.666666666666667</v>
      </c>
      <c r="M2425" s="64" t="str">
        <f>'RFM-Pivot'!V2411</f>
        <v>Champions</v>
      </c>
    </row>
    <row r="2426" spans="10:13" x14ac:dyDescent="0.25">
      <c r="J2426" s="66" t="str">
        <f>'RFM-Pivot'!S2412</f>
        <v>C03822</v>
      </c>
      <c r="K2426" s="67">
        <f>'RFM-Pivot'!T2412</f>
        <v>4.333333333333333</v>
      </c>
      <c r="L2426" s="68">
        <f>'RFM-Pivot'!U2412</f>
        <v>4.333333333333333</v>
      </c>
      <c r="M2426" s="64" t="str">
        <f>'RFM-Pivot'!V2412</f>
        <v>Champions</v>
      </c>
    </row>
    <row r="2427" spans="10:13" x14ac:dyDescent="0.25">
      <c r="J2427" s="66" t="str">
        <f>'RFM-Pivot'!S2413</f>
        <v>C03827</v>
      </c>
      <c r="K2427" s="67">
        <f>'RFM-Pivot'!T2413</f>
        <v>4.333333333333333</v>
      </c>
      <c r="L2427" s="68">
        <f>'RFM-Pivot'!U2413</f>
        <v>4.333333333333333</v>
      </c>
      <c r="M2427" s="64" t="str">
        <f>'RFM-Pivot'!V2413</f>
        <v>Champions</v>
      </c>
    </row>
    <row r="2428" spans="10:13" x14ac:dyDescent="0.25">
      <c r="J2428" s="66" t="str">
        <f>'RFM-Pivot'!S2414</f>
        <v>C03830</v>
      </c>
      <c r="K2428" s="67">
        <f>'RFM-Pivot'!T2414</f>
        <v>2</v>
      </c>
      <c r="L2428" s="68">
        <f>'RFM-Pivot'!U2414</f>
        <v>2</v>
      </c>
      <c r="M2428" s="64" t="str">
        <f>'RFM-Pivot'!V2414</f>
        <v>Lost Customers</v>
      </c>
    </row>
    <row r="2429" spans="10:13" x14ac:dyDescent="0.25">
      <c r="J2429" s="66" t="str">
        <f>'RFM-Pivot'!S2415</f>
        <v>C03831</v>
      </c>
      <c r="K2429" s="67">
        <f>'RFM-Pivot'!T2415</f>
        <v>5</v>
      </c>
      <c r="L2429" s="68">
        <f>'RFM-Pivot'!U2415</f>
        <v>5</v>
      </c>
      <c r="M2429" s="64" t="str">
        <f>'RFM-Pivot'!V2415</f>
        <v>Champions</v>
      </c>
    </row>
    <row r="2430" spans="10:13" x14ac:dyDescent="0.25">
      <c r="J2430" s="66" t="str">
        <f>'RFM-Pivot'!S2416</f>
        <v>C03832</v>
      </c>
      <c r="K2430" s="67">
        <f>'RFM-Pivot'!T2416</f>
        <v>4.333333333333333</v>
      </c>
      <c r="L2430" s="68">
        <f>'RFM-Pivot'!U2416</f>
        <v>4.333333333333333</v>
      </c>
      <c r="M2430" s="64" t="str">
        <f>'RFM-Pivot'!V2416</f>
        <v>Champions</v>
      </c>
    </row>
    <row r="2431" spans="10:13" x14ac:dyDescent="0.25">
      <c r="J2431" s="66" t="str">
        <f>'RFM-Pivot'!S2417</f>
        <v>C03833</v>
      </c>
      <c r="K2431" s="67">
        <f>'RFM-Pivot'!T2417</f>
        <v>2.3333333333333335</v>
      </c>
      <c r="L2431" s="68">
        <f>'RFM-Pivot'!U2417</f>
        <v>2.3333333333333335</v>
      </c>
      <c r="M2431" s="64" t="str">
        <f>'RFM-Pivot'!V2417</f>
        <v>At Risk Customers</v>
      </c>
    </row>
    <row r="2432" spans="10:13" x14ac:dyDescent="0.25">
      <c r="J2432" s="66" t="str">
        <f>'RFM-Pivot'!S2418</f>
        <v>C03834</v>
      </c>
      <c r="K2432" s="67">
        <f>'RFM-Pivot'!T2418</f>
        <v>1.6666666666666667</v>
      </c>
      <c r="L2432" s="68">
        <f>'RFM-Pivot'!U2418</f>
        <v>1.6666666666666667</v>
      </c>
      <c r="M2432" s="64" t="str">
        <f>'RFM-Pivot'!V2418</f>
        <v>Lost Customers</v>
      </c>
    </row>
    <row r="2433" spans="10:13" x14ac:dyDescent="0.25">
      <c r="J2433" s="66" t="str">
        <f>'RFM-Pivot'!S2419</f>
        <v>C03836</v>
      </c>
      <c r="K2433" s="67">
        <f>'RFM-Pivot'!T2419</f>
        <v>4.333333333333333</v>
      </c>
      <c r="L2433" s="68">
        <f>'RFM-Pivot'!U2419</f>
        <v>4.333333333333333</v>
      </c>
      <c r="M2433" s="64" t="str">
        <f>'RFM-Pivot'!V2419</f>
        <v>Champions</v>
      </c>
    </row>
    <row r="2434" spans="10:13" x14ac:dyDescent="0.25">
      <c r="J2434" s="66" t="str">
        <f>'RFM-Pivot'!S2420</f>
        <v>C03837</v>
      </c>
      <c r="K2434" s="67">
        <f>'RFM-Pivot'!T2420</f>
        <v>2.3333333333333335</v>
      </c>
      <c r="L2434" s="68">
        <f>'RFM-Pivot'!U2420</f>
        <v>2.3333333333333335</v>
      </c>
      <c r="M2434" s="64" t="str">
        <f>'RFM-Pivot'!V2420</f>
        <v>At Risk Customers</v>
      </c>
    </row>
    <row r="2435" spans="10:13" x14ac:dyDescent="0.25">
      <c r="J2435" s="66" t="str">
        <f>'RFM-Pivot'!S2421</f>
        <v>C03838</v>
      </c>
      <c r="K2435" s="67">
        <f>'RFM-Pivot'!T2421</f>
        <v>2.3333333333333335</v>
      </c>
      <c r="L2435" s="68">
        <f>'RFM-Pivot'!U2421</f>
        <v>2.3333333333333335</v>
      </c>
      <c r="M2435" s="64" t="str">
        <f>'RFM-Pivot'!V2421</f>
        <v>At Risk Customers</v>
      </c>
    </row>
    <row r="2436" spans="10:13" x14ac:dyDescent="0.25">
      <c r="J2436" s="66" t="str">
        <f>'RFM-Pivot'!S2422</f>
        <v>C03839</v>
      </c>
      <c r="K2436" s="67">
        <f>'RFM-Pivot'!T2422</f>
        <v>4.666666666666667</v>
      </c>
      <c r="L2436" s="68">
        <f>'RFM-Pivot'!U2422</f>
        <v>4.666666666666667</v>
      </c>
      <c r="M2436" s="64" t="str">
        <f>'RFM-Pivot'!V2422</f>
        <v>Champions</v>
      </c>
    </row>
    <row r="2437" spans="10:13" x14ac:dyDescent="0.25">
      <c r="J2437" s="66" t="str">
        <f>'RFM-Pivot'!S2423</f>
        <v>C03840</v>
      </c>
      <c r="K2437" s="67">
        <f>'RFM-Pivot'!T2423</f>
        <v>3.3333333333333335</v>
      </c>
      <c r="L2437" s="68">
        <f>'RFM-Pivot'!U2423</f>
        <v>3.3333333333333335</v>
      </c>
      <c r="M2437" s="64" t="str">
        <f>'RFM-Pivot'!V2423</f>
        <v>Loyal or Potential Loyalists</v>
      </c>
    </row>
    <row r="2438" spans="10:13" x14ac:dyDescent="0.25">
      <c r="J2438" s="66" t="str">
        <f>'RFM-Pivot'!S2424</f>
        <v>C03842</v>
      </c>
      <c r="K2438" s="67">
        <f>'RFM-Pivot'!T2424</f>
        <v>2.3333333333333335</v>
      </c>
      <c r="L2438" s="68">
        <f>'RFM-Pivot'!U2424</f>
        <v>2.3333333333333335</v>
      </c>
      <c r="M2438" s="64" t="str">
        <f>'RFM-Pivot'!V2424</f>
        <v>At Risk Customers</v>
      </c>
    </row>
    <row r="2439" spans="10:13" x14ac:dyDescent="0.25">
      <c r="J2439" s="66" t="str">
        <f>'RFM-Pivot'!S2425</f>
        <v>C03844</v>
      </c>
      <c r="K2439" s="67">
        <f>'RFM-Pivot'!T2425</f>
        <v>1.6666666666666667</v>
      </c>
      <c r="L2439" s="68">
        <f>'RFM-Pivot'!U2425</f>
        <v>1.6666666666666667</v>
      </c>
      <c r="M2439" s="64" t="str">
        <f>'RFM-Pivot'!V2425</f>
        <v>Lost Customers</v>
      </c>
    </row>
    <row r="2440" spans="10:13" x14ac:dyDescent="0.25">
      <c r="J2440" s="66" t="str">
        <f>'RFM-Pivot'!S2426</f>
        <v>C03847</v>
      </c>
      <c r="K2440" s="67">
        <f>'RFM-Pivot'!T2426</f>
        <v>3.3333333333333335</v>
      </c>
      <c r="L2440" s="68">
        <f>'RFM-Pivot'!U2426</f>
        <v>3.3333333333333335</v>
      </c>
      <c r="M2440" s="64" t="str">
        <f>'RFM-Pivot'!V2426</f>
        <v>Loyal or Potential Loyalists</v>
      </c>
    </row>
    <row r="2441" spans="10:13" x14ac:dyDescent="0.25">
      <c r="J2441" s="66" t="str">
        <f>'RFM-Pivot'!S2427</f>
        <v>C03849</v>
      </c>
      <c r="K2441" s="67">
        <f>'RFM-Pivot'!T2427</f>
        <v>3.6666666666666665</v>
      </c>
      <c r="L2441" s="68">
        <f>'RFM-Pivot'!U2427</f>
        <v>3.6666666666666665</v>
      </c>
      <c r="M2441" s="64" t="str">
        <f>'RFM-Pivot'!V2427</f>
        <v>Loyal or Potential Loyalists</v>
      </c>
    </row>
    <row r="2442" spans="10:13" x14ac:dyDescent="0.25">
      <c r="J2442" s="66" t="str">
        <f>'RFM-Pivot'!S2428</f>
        <v>C03850</v>
      </c>
      <c r="K2442" s="67">
        <f>'RFM-Pivot'!T2428</f>
        <v>4.666666666666667</v>
      </c>
      <c r="L2442" s="68">
        <f>'RFM-Pivot'!U2428</f>
        <v>4.666666666666667</v>
      </c>
      <c r="M2442" s="64" t="str">
        <f>'RFM-Pivot'!V2428</f>
        <v>Champions</v>
      </c>
    </row>
    <row r="2443" spans="10:13" x14ac:dyDescent="0.25">
      <c r="J2443" s="66" t="str">
        <f>'RFM-Pivot'!S2429</f>
        <v>C03851</v>
      </c>
      <c r="K2443" s="67">
        <f>'RFM-Pivot'!T2429</f>
        <v>4.333333333333333</v>
      </c>
      <c r="L2443" s="68">
        <f>'RFM-Pivot'!U2429</f>
        <v>4.333333333333333</v>
      </c>
      <c r="M2443" s="64" t="str">
        <f>'RFM-Pivot'!V2429</f>
        <v>Champions</v>
      </c>
    </row>
    <row r="2444" spans="10:13" x14ac:dyDescent="0.25">
      <c r="J2444" s="66" t="str">
        <f>'RFM-Pivot'!S2430</f>
        <v>C03852</v>
      </c>
      <c r="K2444" s="67">
        <f>'RFM-Pivot'!T2430</f>
        <v>3.3333333333333335</v>
      </c>
      <c r="L2444" s="68">
        <f>'RFM-Pivot'!U2430</f>
        <v>3.3333333333333335</v>
      </c>
      <c r="M2444" s="64" t="str">
        <f>'RFM-Pivot'!V2430</f>
        <v>Loyal or Potential Loyalists</v>
      </c>
    </row>
    <row r="2445" spans="10:13" x14ac:dyDescent="0.25">
      <c r="J2445" s="66" t="str">
        <f>'RFM-Pivot'!S2431</f>
        <v>C03853</v>
      </c>
      <c r="K2445" s="67">
        <f>'RFM-Pivot'!T2431</f>
        <v>4.666666666666667</v>
      </c>
      <c r="L2445" s="68">
        <f>'RFM-Pivot'!U2431</f>
        <v>4.666666666666667</v>
      </c>
      <c r="M2445" s="64" t="str">
        <f>'RFM-Pivot'!V2431</f>
        <v>Champions</v>
      </c>
    </row>
    <row r="2446" spans="10:13" x14ac:dyDescent="0.25">
      <c r="J2446" s="66" t="str">
        <f>'RFM-Pivot'!S2432</f>
        <v>C03854</v>
      </c>
      <c r="K2446" s="67">
        <f>'RFM-Pivot'!T2432</f>
        <v>2.3333333333333335</v>
      </c>
      <c r="L2446" s="68">
        <f>'RFM-Pivot'!U2432</f>
        <v>2.3333333333333335</v>
      </c>
      <c r="M2446" s="64" t="str">
        <f>'RFM-Pivot'!V2432</f>
        <v>At Risk Customers</v>
      </c>
    </row>
    <row r="2447" spans="10:13" x14ac:dyDescent="0.25">
      <c r="J2447" s="66" t="str">
        <f>'RFM-Pivot'!S2433</f>
        <v>C03855</v>
      </c>
      <c r="K2447" s="67">
        <f>'RFM-Pivot'!T2433</f>
        <v>4.333333333333333</v>
      </c>
      <c r="L2447" s="68">
        <f>'RFM-Pivot'!U2433</f>
        <v>4.333333333333333</v>
      </c>
      <c r="M2447" s="64" t="str">
        <f>'RFM-Pivot'!V2433</f>
        <v>Champions</v>
      </c>
    </row>
    <row r="2448" spans="10:13" x14ac:dyDescent="0.25">
      <c r="J2448" s="66" t="str">
        <f>'RFM-Pivot'!S2434</f>
        <v>C03856</v>
      </c>
      <c r="K2448" s="67">
        <f>'RFM-Pivot'!T2434</f>
        <v>2.6666666666666665</v>
      </c>
      <c r="L2448" s="68">
        <f>'RFM-Pivot'!U2434</f>
        <v>2.6666666666666665</v>
      </c>
      <c r="M2448" s="64" t="str">
        <f>'RFM-Pivot'!V2434</f>
        <v>At Risk Customers</v>
      </c>
    </row>
    <row r="2449" spans="10:13" x14ac:dyDescent="0.25">
      <c r="J2449" s="66" t="str">
        <f>'RFM-Pivot'!S2435</f>
        <v>C03857</v>
      </c>
      <c r="K2449" s="67">
        <f>'RFM-Pivot'!T2435</f>
        <v>3.3333333333333335</v>
      </c>
      <c r="L2449" s="68">
        <f>'RFM-Pivot'!U2435</f>
        <v>3.3333333333333335</v>
      </c>
      <c r="M2449" s="64" t="str">
        <f>'RFM-Pivot'!V2435</f>
        <v>Loyal or Potential Loyalists</v>
      </c>
    </row>
    <row r="2450" spans="10:13" x14ac:dyDescent="0.25">
      <c r="J2450" s="66" t="str">
        <f>'RFM-Pivot'!S2436</f>
        <v>C03860</v>
      </c>
      <c r="K2450" s="67">
        <f>'RFM-Pivot'!T2436</f>
        <v>4.333333333333333</v>
      </c>
      <c r="L2450" s="68">
        <f>'RFM-Pivot'!U2436</f>
        <v>4.333333333333333</v>
      </c>
      <c r="M2450" s="64" t="str">
        <f>'RFM-Pivot'!V2436</f>
        <v>Champions</v>
      </c>
    </row>
    <row r="2451" spans="10:13" x14ac:dyDescent="0.25">
      <c r="J2451" s="66" t="str">
        <f>'RFM-Pivot'!S2437</f>
        <v>C03862</v>
      </c>
      <c r="K2451" s="67">
        <f>'RFM-Pivot'!T2437</f>
        <v>1.6666666666666667</v>
      </c>
      <c r="L2451" s="68">
        <f>'RFM-Pivot'!U2437</f>
        <v>1.6666666666666667</v>
      </c>
      <c r="M2451" s="64" t="str">
        <f>'RFM-Pivot'!V2437</f>
        <v>Lost Customers</v>
      </c>
    </row>
    <row r="2452" spans="10:13" x14ac:dyDescent="0.25">
      <c r="J2452" s="66" t="str">
        <f>'RFM-Pivot'!S2438</f>
        <v>C03864</v>
      </c>
      <c r="K2452" s="67">
        <f>'RFM-Pivot'!T2438</f>
        <v>3.3333333333333335</v>
      </c>
      <c r="L2452" s="68">
        <f>'RFM-Pivot'!U2438</f>
        <v>3.3333333333333335</v>
      </c>
      <c r="M2452" s="64" t="str">
        <f>'RFM-Pivot'!V2438</f>
        <v>Loyal or Potential Loyalists</v>
      </c>
    </row>
    <row r="2453" spans="10:13" x14ac:dyDescent="0.25">
      <c r="J2453" s="66" t="str">
        <f>'RFM-Pivot'!S2439</f>
        <v>C03865</v>
      </c>
      <c r="K2453" s="67">
        <f>'RFM-Pivot'!T2439</f>
        <v>2.3333333333333335</v>
      </c>
      <c r="L2453" s="68">
        <f>'RFM-Pivot'!U2439</f>
        <v>2.3333333333333335</v>
      </c>
      <c r="M2453" s="64" t="str">
        <f>'RFM-Pivot'!V2439</f>
        <v>At Risk Customers</v>
      </c>
    </row>
    <row r="2454" spans="10:13" x14ac:dyDescent="0.25">
      <c r="J2454" s="66" t="str">
        <f>'RFM-Pivot'!S2440</f>
        <v>C03866</v>
      </c>
      <c r="K2454" s="67">
        <f>'RFM-Pivot'!T2440</f>
        <v>5</v>
      </c>
      <c r="L2454" s="68">
        <f>'RFM-Pivot'!U2440</f>
        <v>5</v>
      </c>
      <c r="M2454" s="64" t="str">
        <f>'RFM-Pivot'!V2440</f>
        <v>Champions</v>
      </c>
    </row>
    <row r="2455" spans="10:13" x14ac:dyDescent="0.25">
      <c r="J2455" s="66" t="str">
        <f>'RFM-Pivot'!S2441</f>
        <v>C03867</v>
      </c>
      <c r="K2455" s="67">
        <f>'RFM-Pivot'!T2441</f>
        <v>2.6666666666666665</v>
      </c>
      <c r="L2455" s="68">
        <f>'RFM-Pivot'!U2441</f>
        <v>2.6666666666666665</v>
      </c>
      <c r="M2455" s="64" t="str">
        <f>'RFM-Pivot'!V2441</f>
        <v>At Risk Customers</v>
      </c>
    </row>
    <row r="2456" spans="10:13" x14ac:dyDescent="0.25">
      <c r="J2456" s="66" t="str">
        <f>'RFM-Pivot'!S2442</f>
        <v>C03869</v>
      </c>
      <c r="K2456" s="67">
        <f>'RFM-Pivot'!T2442</f>
        <v>3</v>
      </c>
      <c r="L2456" s="68">
        <f>'RFM-Pivot'!U2442</f>
        <v>3</v>
      </c>
      <c r="M2456" s="64" t="str">
        <f>'RFM-Pivot'!V2442</f>
        <v>At Risk Customers</v>
      </c>
    </row>
    <row r="2457" spans="10:13" x14ac:dyDescent="0.25">
      <c r="J2457" s="66" t="str">
        <f>'RFM-Pivot'!S2443</f>
        <v>C03871</v>
      </c>
      <c r="K2457" s="67">
        <f>'RFM-Pivot'!T2443</f>
        <v>2</v>
      </c>
      <c r="L2457" s="68">
        <f>'RFM-Pivot'!U2443</f>
        <v>2</v>
      </c>
      <c r="M2457" s="64" t="str">
        <f>'RFM-Pivot'!V2443</f>
        <v>Lost Customers</v>
      </c>
    </row>
    <row r="2458" spans="10:13" x14ac:dyDescent="0.25">
      <c r="J2458" s="66" t="str">
        <f>'RFM-Pivot'!S2444</f>
        <v>C03872</v>
      </c>
      <c r="K2458" s="67">
        <f>'RFM-Pivot'!T2444</f>
        <v>3</v>
      </c>
      <c r="L2458" s="68">
        <f>'RFM-Pivot'!U2444</f>
        <v>3</v>
      </c>
      <c r="M2458" s="64" t="str">
        <f>'RFM-Pivot'!V2444</f>
        <v>At Risk Customers</v>
      </c>
    </row>
    <row r="2459" spans="10:13" x14ac:dyDescent="0.25">
      <c r="J2459" s="66" t="str">
        <f>'RFM-Pivot'!S2445</f>
        <v>C03873</v>
      </c>
      <c r="K2459" s="67">
        <f>'RFM-Pivot'!T2445</f>
        <v>3</v>
      </c>
      <c r="L2459" s="68">
        <f>'RFM-Pivot'!U2445</f>
        <v>3</v>
      </c>
      <c r="M2459" s="64" t="str">
        <f>'RFM-Pivot'!V2445</f>
        <v>At Risk Customers</v>
      </c>
    </row>
    <row r="2460" spans="10:13" x14ac:dyDescent="0.25">
      <c r="J2460" s="66" t="str">
        <f>'RFM-Pivot'!S2446</f>
        <v>C03874</v>
      </c>
      <c r="K2460" s="67">
        <f>'RFM-Pivot'!T2446</f>
        <v>3.3333333333333335</v>
      </c>
      <c r="L2460" s="68">
        <f>'RFM-Pivot'!U2446</f>
        <v>3.3333333333333335</v>
      </c>
      <c r="M2460" s="64" t="str">
        <f>'RFM-Pivot'!V2446</f>
        <v>Loyal or Potential Loyalists</v>
      </c>
    </row>
    <row r="2461" spans="10:13" x14ac:dyDescent="0.25">
      <c r="J2461" s="66" t="str">
        <f>'RFM-Pivot'!S2447</f>
        <v>C03876</v>
      </c>
      <c r="K2461" s="67">
        <f>'RFM-Pivot'!T2447</f>
        <v>3.3333333333333335</v>
      </c>
      <c r="L2461" s="68">
        <f>'RFM-Pivot'!U2447</f>
        <v>3.3333333333333335</v>
      </c>
      <c r="M2461" s="64" t="str">
        <f>'RFM-Pivot'!V2447</f>
        <v>Loyal or Potential Loyalists</v>
      </c>
    </row>
    <row r="2462" spans="10:13" x14ac:dyDescent="0.25">
      <c r="J2462" s="66" t="str">
        <f>'RFM-Pivot'!S2448</f>
        <v>C03878</v>
      </c>
      <c r="K2462" s="67">
        <f>'RFM-Pivot'!T2448</f>
        <v>3.3333333333333335</v>
      </c>
      <c r="L2462" s="68">
        <f>'RFM-Pivot'!U2448</f>
        <v>3.3333333333333335</v>
      </c>
      <c r="M2462" s="64" t="str">
        <f>'RFM-Pivot'!V2448</f>
        <v>Loyal or Potential Loyalists</v>
      </c>
    </row>
    <row r="2463" spans="10:13" x14ac:dyDescent="0.25">
      <c r="J2463" s="66" t="str">
        <f>'RFM-Pivot'!S2449</f>
        <v>C03879</v>
      </c>
      <c r="K2463" s="67">
        <f>'RFM-Pivot'!T2449</f>
        <v>1.6666666666666667</v>
      </c>
      <c r="L2463" s="68">
        <f>'RFM-Pivot'!U2449</f>
        <v>1.6666666666666667</v>
      </c>
      <c r="M2463" s="64" t="str">
        <f>'RFM-Pivot'!V2449</f>
        <v>Lost Customers</v>
      </c>
    </row>
    <row r="2464" spans="10:13" x14ac:dyDescent="0.25">
      <c r="J2464" s="66" t="str">
        <f>'RFM-Pivot'!S2450</f>
        <v>C03880</v>
      </c>
      <c r="K2464" s="67">
        <f>'RFM-Pivot'!T2450</f>
        <v>3</v>
      </c>
      <c r="L2464" s="68">
        <f>'RFM-Pivot'!U2450</f>
        <v>3</v>
      </c>
      <c r="M2464" s="64" t="str">
        <f>'RFM-Pivot'!V2450</f>
        <v>At Risk Customers</v>
      </c>
    </row>
    <row r="2465" spans="10:13" x14ac:dyDescent="0.25">
      <c r="J2465" s="66" t="str">
        <f>'RFM-Pivot'!S2451</f>
        <v>C03881</v>
      </c>
      <c r="K2465" s="67">
        <f>'RFM-Pivot'!T2451</f>
        <v>4</v>
      </c>
      <c r="L2465" s="68">
        <f>'RFM-Pivot'!U2451</f>
        <v>4</v>
      </c>
      <c r="M2465" s="64" t="str">
        <f>'RFM-Pivot'!V2451</f>
        <v>Loyal or Potential Loyalists</v>
      </c>
    </row>
    <row r="2466" spans="10:13" x14ac:dyDescent="0.25">
      <c r="J2466" s="66" t="str">
        <f>'RFM-Pivot'!S2452</f>
        <v>C03885</v>
      </c>
      <c r="K2466" s="67">
        <f>'RFM-Pivot'!T2452</f>
        <v>2</v>
      </c>
      <c r="L2466" s="68">
        <f>'RFM-Pivot'!U2452</f>
        <v>2</v>
      </c>
      <c r="M2466" s="64" t="str">
        <f>'RFM-Pivot'!V2452</f>
        <v>Lost Customers</v>
      </c>
    </row>
    <row r="2467" spans="10:13" x14ac:dyDescent="0.25">
      <c r="J2467" s="66" t="str">
        <f>'RFM-Pivot'!S2453</f>
        <v>C03888</v>
      </c>
      <c r="K2467" s="67">
        <f>'RFM-Pivot'!T2453</f>
        <v>2.6666666666666665</v>
      </c>
      <c r="L2467" s="68">
        <f>'RFM-Pivot'!U2453</f>
        <v>2.6666666666666665</v>
      </c>
      <c r="M2467" s="64" t="str">
        <f>'RFM-Pivot'!V2453</f>
        <v>At Risk Customers</v>
      </c>
    </row>
    <row r="2468" spans="10:13" x14ac:dyDescent="0.25">
      <c r="J2468" s="66" t="str">
        <f>'RFM-Pivot'!S2454</f>
        <v>C03891</v>
      </c>
      <c r="K2468" s="67">
        <f>'RFM-Pivot'!T2454</f>
        <v>3</v>
      </c>
      <c r="L2468" s="68">
        <f>'RFM-Pivot'!U2454</f>
        <v>3</v>
      </c>
      <c r="M2468" s="64" t="str">
        <f>'RFM-Pivot'!V2454</f>
        <v>At Risk Customers</v>
      </c>
    </row>
    <row r="2469" spans="10:13" x14ac:dyDescent="0.25">
      <c r="J2469" s="66" t="str">
        <f>'RFM-Pivot'!S2455</f>
        <v>C03892</v>
      </c>
      <c r="K2469" s="67">
        <f>'RFM-Pivot'!T2455</f>
        <v>4.666666666666667</v>
      </c>
      <c r="L2469" s="68">
        <f>'RFM-Pivot'!U2455</f>
        <v>4.666666666666667</v>
      </c>
      <c r="M2469" s="64" t="str">
        <f>'RFM-Pivot'!V2455</f>
        <v>Champions</v>
      </c>
    </row>
    <row r="2470" spans="10:13" x14ac:dyDescent="0.25">
      <c r="J2470" s="66" t="str">
        <f>'RFM-Pivot'!S2456</f>
        <v>C03893</v>
      </c>
      <c r="K2470" s="67">
        <f>'RFM-Pivot'!T2456</f>
        <v>3</v>
      </c>
      <c r="L2470" s="68">
        <f>'RFM-Pivot'!U2456</f>
        <v>3</v>
      </c>
      <c r="M2470" s="64" t="str">
        <f>'RFM-Pivot'!V2456</f>
        <v>At Risk Customers</v>
      </c>
    </row>
    <row r="2471" spans="10:13" x14ac:dyDescent="0.25">
      <c r="J2471" s="66" t="str">
        <f>'RFM-Pivot'!S2457</f>
        <v>C03894</v>
      </c>
      <c r="K2471" s="67">
        <f>'RFM-Pivot'!T2457</f>
        <v>5</v>
      </c>
      <c r="L2471" s="68">
        <f>'RFM-Pivot'!U2457</f>
        <v>5</v>
      </c>
      <c r="M2471" s="64" t="str">
        <f>'RFM-Pivot'!V2457</f>
        <v>Champions</v>
      </c>
    </row>
    <row r="2472" spans="10:13" x14ac:dyDescent="0.25">
      <c r="J2472" s="66" t="str">
        <f>'RFM-Pivot'!S2458</f>
        <v>C03897</v>
      </c>
      <c r="K2472" s="67">
        <f>'RFM-Pivot'!T2458</f>
        <v>4</v>
      </c>
      <c r="L2472" s="68">
        <f>'RFM-Pivot'!U2458</f>
        <v>4</v>
      </c>
      <c r="M2472" s="64" t="str">
        <f>'RFM-Pivot'!V2458</f>
        <v>Loyal or Potential Loyalists</v>
      </c>
    </row>
    <row r="2473" spans="10:13" x14ac:dyDescent="0.25">
      <c r="J2473" s="66" t="str">
        <f>'RFM-Pivot'!S2459</f>
        <v>C03901</v>
      </c>
      <c r="K2473" s="67">
        <f>'RFM-Pivot'!T2459</f>
        <v>3</v>
      </c>
      <c r="L2473" s="68">
        <f>'RFM-Pivot'!U2459</f>
        <v>3</v>
      </c>
      <c r="M2473" s="64" t="str">
        <f>'RFM-Pivot'!V2459</f>
        <v>At Risk Customers</v>
      </c>
    </row>
    <row r="2474" spans="10:13" x14ac:dyDescent="0.25">
      <c r="J2474" s="66" t="str">
        <f>'RFM-Pivot'!S2460</f>
        <v>C03902</v>
      </c>
      <c r="K2474" s="67">
        <f>'RFM-Pivot'!T2460</f>
        <v>2.6666666666666665</v>
      </c>
      <c r="L2474" s="68">
        <f>'RFM-Pivot'!U2460</f>
        <v>2.6666666666666665</v>
      </c>
      <c r="M2474" s="64" t="str">
        <f>'RFM-Pivot'!V2460</f>
        <v>At Risk Customers</v>
      </c>
    </row>
    <row r="2475" spans="10:13" x14ac:dyDescent="0.25">
      <c r="J2475" s="66" t="str">
        <f>'RFM-Pivot'!S2461</f>
        <v>C03903</v>
      </c>
      <c r="K2475" s="67">
        <f>'RFM-Pivot'!T2461</f>
        <v>4.333333333333333</v>
      </c>
      <c r="L2475" s="68">
        <f>'RFM-Pivot'!U2461</f>
        <v>4.333333333333333</v>
      </c>
      <c r="M2475" s="64" t="str">
        <f>'RFM-Pivot'!V2461</f>
        <v>Champions</v>
      </c>
    </row>
    <row r="2476" spans="10:13" x14ac:dyDescent="0.25">
      <c r="J2476" s="66" t="str">
        <f>'RFM-Pivot'!S2462</f>
        <v>C03904</v>
      </c>
      <c r="K2476" s="67">
        <f>'RFM-Pivot'!T2462</f>
        <v>3.3333333333333335</v>
      </c>
      <c r="L2476" s="68">
        <f>'RFM-Pivot'!U2462</f>
        <v>3.3333333333333335</v>
      </c>
      <c r="M2476" s="64" t="str">
        <f>'RFM-Pivot'!V2462</f>
        <v>Loyal or Potential Loyalists</v>
      </c>
    </row>
    <row r="2477" spans="10:13" x14ac:dyDescent="0.25">
      <c r="J2477" s="66" t="str">
        <f>'RFM-Pivot'!S2463</f>
        <v>C03905</v>
      </c>
      <c r="K2477" s="67">
        <f>'RFM-Pivot'!T2463</f>
        <v>3</v>
      </c>
      <c r="L2477" s="68">
        <f>'RFM-Pivot'!U2463</f>
        <v>3</v>
      </c>
      <c r="M2477" s="64" t="str">
        <f>'RFM-Pivot'!V2463</f>
        <v>At Risk Customers</v>
      </c>
    </row>
    <row r="2478" spans="10:13" x14ac:dyDescent="0.25">
      <c r="J2478" s="66" t="str">
        <f>'RFM-Pivot'!S2464</f>
        <v>C03908</v>
      </c>
      <c r="K2478" s="67">
        <f>'RFM-Pivot'!T2464</f>
        <v>2.6666666666666665</v>
      </c>
      <c r="L2478" s="68">
        <f>'RFM-Pivot'!U2464</f>
        <v>2.6666666666666665</v>
      </c>
      <c r="M2478" s="64" t="str">
        <f>'RFM-Pivot'!V2464</f>
        <v>At Risk Customers</v>
      </c>
    </row>
    <row r="2479" spans="10:13" x14ac:dyDescent="0.25">
      <c r="J2479" s="66" t="str">
        <f>'RFM-Pivot'!S2465</f>
        <v>C03913</v>
      </c>
      <c r="K2479" s="67">
        <f>'RFM-Pivot'!T2465</f>
        <v>4.333333333333333</v>
      </c>
      <c r="L2479" s="68">
        <f>'RFM-Pivot'!U2465</f>
        <v>4.333333333333333</v>
      </c>
      <c r="M2479" s="64" t="str">
        <f>'RFM-Pivot'!V2465</f>
        <v>Champions</v>
      </c>
    </row>
    <row r="2480" spans="10:13" x14ac:dyDescent="0.25">
      <c r="J2480" s="66" t="str">
        <f>'RFM-Pivot'!S2466</f>
        <v>C03916</v>
      </c>
      <c r="K2480" s="67">
        <f>'RFM-Pivot'!T2466</f>
        <v>4.666666666666667</v>
      </c>
      <c r="L2480" s="68">
        <f>'RFM-Pivot'!U2466</f>
        <v>4.666666666666667</v>
      </c>
      <c r="M2480" s="64" t="str">
        <f>'RFM-Pivot'!V2466</f>
        <v>Champions</v>
      </c>
    </row>
    <row r="2481" spans="10:13" x14ac:dyDescent="0.25">
      <c r="J2481" s="66" t="str">
        <f>'RFM-Pivot'!S2467</f>
        <v>C03917</v>
      </c>
      <c r="K2481" s="67">
        <f>'RFM-Pivot'!T2467</f>
        <v>2.6666666666666665</v>
      </c>
      <c r="L2481" s="68">
        <f>'RFM-Pivot'!U2467</f>
        <v>2.6666666666666665</v>
      </c>
      <c r="M2481" s="64" t="str">
        <f>'RFM-Pivot'!V2467</f>
        <v>At Risk Customers</v>
      </c>
    </row>
    <row r="2482" spans="10:13" x14ac:dyDescent="0.25">
      <c r="J2482" s="66" t="str">
        <f>'RFM-Pivot'!S2468</f>
        <v>C03918</v>
      </c>
      <c r="K2482" s="67">
        <f>'RFM-Pivot'!T2468</f>
        <v>2.6666666666666665</v>
      </c>
      <c r="L2482" s="68">
        <f>'RFM-Pivot'!U2468</f>
        <v>2.6666666666666665</v>
      </c>
      <c r="M2482" s="64" t="str">
        <f>'RFM-Pivot'!V2468</f>
        <v>At Risk Customers</v>
      </c>
    </row>
    <row r="2483" spans="10:13" x14ac:dyDescent="0.25">
      <c r="J2483" s="66" t="str">
        <f>'RFM-Pivot'!S2469</f>
        <v>C03919</v>
      </c>
      <c r="K2483" s="67">
        <f>'RFM-Pivot'!T2469</f>
        <v>2</v>
      </c>
      <c r="L2483" s="68">
        <f>'RFM-Pivot'!U2469</f>
        <v>2</v>
      </c>
      <c r="M2483" s="64" t="str">
        <f>'RFM-Pivot'!V2469</f>
        <v>Lost Customers</v>
      </c>
    </row>
    <row r="2484" spans="10:13" x14ac:dyDescent="0.25">
      <c r="J2484" s="66" t="str">
        <f>'RFM-Pivot'!S2470</f>
        <v>C03920</v>
      </c>
      <c r="K2484" s="67">
        <f>'RFM-Pivot'!T2470</f>
        <v>2</v>
      </c>
      <c r="L2484" s="68">
        <f>'RFM-Pivot'!U2470</f>
        <v>2</v>
      </c>
      <c r="M2484" s="64" t="str">
        <f>'RFM-Pivot'!V2470</f>
        <v>Lost Customers</v>
      </c>
    </row>
    <row r="2485" spans="10:13" x14ac:dyDescent="0.25">
      <c r="J2485" s="66" t="str">
        <f>'RFM-Pivot'!S2471</f>
        <v>C03921</v>
      </c>
      <c r="K2485" s="67">
        <f>'RFM-Pivot'!T2471</f>
        <v>4</v>
      </c>
      <c r="L2485" s="68">
        <f>'RFM-Pivot'!U2471</f>
        <v>4</v>
      </c>
      <c r="M2485" s="64" t="str">
        <f>'RFM-Pivot'!V2471</f>
        <v>Loyal or Potential Loyalists</v>
      </c>
    </row>
    <row r="2486" spans="10:13" x14ac:dyDescent="0.25">
      <c r="J2486" s="66" t="str">
        <f>'RFM-Pivot'!S2472</f>
        <v>C03922</v>
      </c>
      <c r="K2486" s="67">
        <f>'RFM-Pivot'!T2472</f>
        <v>3.6666666666666665</v>
      </c>
      <c r="L2486" s="68">
        <f>'RFM-Pivot'!U2472</f>
        <v>3.6666666666666665</v>
      </c>
      <c r="M2486" s="64" t="str">
        <f>'RFM-Pivot'!V2472</f>
        <v>Loyal or Potential Loyalists</v>
      </c>
    </row>
    <row r="2487" spans="10:13" x14ac:dyDescent="0.25">
      <c r="J2487" s="66" t="str">
        <f>'RFM-Pivot'!S2473</f>
        <v>C03925</v>
      </c>
      <c r="K2487" s="67">
        <f>'RFM-Pivot'!T2473</f>
        <v>3.6666666666666665</v>
      </c>
      <c r="L2487" s="68">
        <f>'RFM-Pivot'!U2473</f>
        <v>3.6666666666666665</v>
      </c>
      <c r="M2487" s="64" t="str">
        <f>'RFM-Pivot'!V2473</f>
        <v>Loyal or Potential Loyalists</v>
      </c>
    </row>
    <row r="2488" spans="10:13" x14ac:dyDescent="0.25">
      <c r="J2488" s="66" t="str">
        <f>'RFM-Pivot'!S2474</f>
        <v>C03926</v>
      </c>
      <c r="K2488" s="67">
        <f>'RFM-Pivot'!T2474</f>
        <v>4</v>
      </c>
      <c r="L2488" s="68">
        <f>'RFM-Pivot'!U2474</f>
        <v>4</v>
      </c>
      <c r="M2488" s="64" t="str">
        <f>'RFM-Pivot'!V2474</f>
        <v>Loyal or Potential Loyalists</v>
      </c>
    </row>
    <row r="2489" spans="10:13" x14ac:dyDescent="0.25">
      <c r="J2489" s="66" t="str">
        <f>'RFM-Pivot'!S2475</f>
        <v>C03927</v>
      </c>
      <c r="K2489" s="67">
        <f>'RFM-Pivot'!T2475</f>
        <v>2.3333333333333335</v>
      </c>
      <c r="L2489" s="68">
        <f>'RFM-Pivot'!U2475</f>
        <v>2.3333333333333335</v>
      </c>
      <c r="M2489" s="64" t="str">
        <f>'RFM-Pivot'!V2475</f>
        <v>At Risk Customers</v>
      </c>
    </row>
    <row r="2490" spans="10:13" x14ac:dyDescent="0.25">
      <c r="J2490" s="66" t="str">
        <f>'RFM-Pivot'!S2476</f>
        <v>C03928</v>
      </c>
      <c r="K2490" s="67">
        <f>'RFM-Pivot'!T2476</f>
        <v>3</v>
      </c>
      <c r="L2490" s="68">
        <f>'RFM-Pivot'!U2476</f>
        <v>3</v>
      </c>
      <c r="M2490" s="64" t="str">
        <f>'RFM-Pivot'!V2476</f>
        <v>At Risk Customers</v>
      </c>
    </row>
    <row r="2491" spans="10:13" x14ac:dyDescent="0.25">
      <c r="J2491" s="66" t="str">
        <f>'RFM-Pivot'!S2477</f>
        <v>C03929</v>
      </c>
      <c r="K2491" s="67">
        <f>'RFM-Pivot'!T2477</f>
        <v>5</v>
      </c>
      <c r="L2491" s="68">
        <f>'RFM-Pivot'!U2477</f>
        <v>5</v>
      </c>
      <c r="M2491" s="64" t="str">
        <f>'RFM-Pivot'!V2477</f>
        <v>Champions</v>
      </c>
    </row>
    <row r="2492" spans="10:13" x14ac:dyDescent="0.25">
      <c r="J2492" s="66" t="str">
        <f>'RFM-Pivot'!S2478</f>
        <v>C03932</v>
      </c>
      <c r="K2492" s="67">
        <f>'RFM-Pivot'!T2478</f>
        <v>2</v>
      </c>
      <c r="L2492" s="68">
        <f>'RFM-Pivot'!U2478</f>
        <v>2</v>
      </c>
      <c r="M2492" s="64" t="str">
        <f>'RFM-Pivot'!V2478</f>
        <v>Lost Customers</v>
      </c>
    </row>
    <row r="2493" spans="10:13" x14ac:dyDescent="0.25">
      <c r="J2493" s="66" t="str">
        <f>'RFM-Pivot'!S2479</f>
        <v>C03933</v>
      </c>
      <c r="K2493" s="67">
        <f>'RFM-Pivot'!T2479</f>
        <v>3.6666666666666665</v>
      </c>
      <c r="L2493" s="68">
        <f>'RFM-Pivot'!U2479</f>
        <v>3.6666666666666665</v>
      </c>
      <c r="M2493" s="64" t="str">
        <f>'RFM-Pivot'!V2479</f>
        <v>Loyal or Potential Loyalists</v>
      </c>
    </row>
    <row r="2494" spans="10:13" x14ac:dyDescent="0.25">
      <c r="J2494" s="66" t="str">
        <f>'RFM-Pivot'!S2480</f>
        <v>C03936</v>
      </c>
      <c r="K2494" s="67">
        <f>'RFM-Pivot'!T2480</f>
        <v>4.333333333333333</v>
      </c>
      <c r="L2494" s="68">
        <f>'RFM-Pivot'!U2480</f>
        <v>4.333333333333333</v>
      </c>
      <c r="M2494" s="64" t="str">
        <f>'RFM-Pivot'!V2480</f>
        <v>Champions</v>
      </c>
    </row>
    <row r="2495" spans="10:13" x14ac:dyDescent="0.25">
      <c r="J2495" s="66" t="str">
        <f>'RFM-Pivot'!S2481</f>
        <v>C03938</v>
      </c>
      <c r="K2495" s="67">
        <f>'RFM-Pivot'!T2481</f>
        <v>1.6666666666666667</v>
      </c>
      <c r="L2495" s="68">
        <f>'RFM-Pivot'!U2481</f>
        <v>1.6666666666666667</v>
      </c>
      <c r="M2495" s="64" t="str">
        <f>'RFM-Pivot'!V2481</f>
        <v>Lost Customers</v>
      </c>
    </row>
    <row r="2496" spans="10:13" x14ac:dyDescent="0.25">
      <c r="J2496" s="66" t="str">
        <f>'RFM-Pivot'!S2482</f>
        <v>C03941</v>
      </c>
      <c r="K2496" s="67">
        <f>'RFM-Pivot'!T2482</f>
        <v>4.666666666666667</v>
      </c>
      <c r="L2496" s="68">
        <f>'RFM-Pivot'!U2482</f>
        <v>4.666666666666667</v>
      </c>
      <c r="M2496" s="64" t="str">
        <f>'RFM-Pivot'!V2482</f>
        <v>Champions</v>
      </c>
    </row>
    <row r="2497" spans="10:13" x14ac:dyDescent="0.25">
      <c r="J2497" s="66" t="str">
        <f>'RFM-Pivot'!S2483</f>
        <v>C03945</v>
      </c>
      <c r="K2497" s="67">
        <f>'RFM-Pivot'!T2483</f>
        <v>3.6666666666666665</v>
      </c>
      <c r="L2497" s="68">
        <f>'RFM-Pivot'!U2483</f>
        <v>3.6666666666666665</v>
      </c>
      <c r="M2497" s="64" t="str">
        <f>'RFM-Pivot'!V2483</f>
        <v>Loyal or Potential Loyalists</v>
      </c>
    </row>
    <row r="2498" spans="10:13" x14ac:dyDescent="0.25">
      <c r="J2498" s="66" t="str">
        <f>'RFM-Pivot'!S2484</f>
        <v>C03946</v>
      </c>
      <c r="K2498" s="67">
        <f>'RFM-Pivot'!T2484</f>
        <v>1.6666666666666667</v>
      </c>
      <c r="L2498" s="68">
        <f>'RFM-Pivot'!U2484</f>
        <v>1.6666666666666667</v>
      </c>
      <c r="M2498" s="64" t="str">
        <f>'RFM-Pivot'!V2484</f>
        <v>Lost Customers</v>
      </c>
    </row>
    <row r="2499" spans="10:13" x14ac:dyDescent="0.25">
      <c r="J2499" s="66" t="str">
        <f>'RFM-Pivot'!S2485</f>
        <v>C03947</v>
      </c>
      <c r="K2499" s="67">
        <f>'RFM-Pivot'!T2485</f>
        <v>2.6666666666666665</v>
      </c>
      <c r="L2499" s="68">
        <f>'RFM-Pivot'!U2485</f>
        <v>2.6666666666666665</v>
      </c>
      <c r="M2499" s="64" t="str">
        <f>'RFM-Pivot'!V2485</f>
        <v>At Risk Customers</v>
      </c>
    </row>
    <row r="2500" spans="10:13" x14ac:dyDescent="0.25">
      <c r="J2500" s="66" t="str">
        <f>'RFM-Pivot'!S2486</f>
        <v>C03948</v>
      </c>
      <c r="K2500" s="67">
        <f>'RFM-Pivot'!T2486</f>
        <v>3.6666666666666665</v>
      </c>
      <c r="L2500" s="68">
        <f>'RFM-Pivot'!U2486</f>
        <v>3.6666666666666665</v>
      </c>
      <c r="M2500" s="64" t="str">
        <f>'RFM-Pivot'!V2486</f>
        <v>Loyal or Potential Loyalists</v>
      </c>
    </row>
    <row r="2501" spans="10:13" x14ac:dyDescent="0.25">
      <c r="J2501" s="66" t="str">
        <f>'RFM-Pivot'!S2487</f>
        <v>C03949</v>
      </c>
      <c r="K2501" s="67">
        <f>'RFM-Pivot'!T2487</f>
        <v>3.3333333333333335</v>
      </c>
      <c r="L2501" s="68">
        <f>'RFM-Pivot'!U2487</f>
        <v>3.3333333333333335</v>
      </c>
      <c r="M2501" s="64" t="str">
        <f>'RFM-Pivot'!V2487</f>
        <v>Loyal or Potential Loyalists</v>
      </c>
    </row>
    <row r="2502" spans="10:13" x14ac:dyDescent="0.25">
      <c r="J2502" s="66" t="str">
        <f>'RFM-Pivot'!S2488</f>
        <v>C03951</v>
      </c>
      <c r="K2502" s="67">
        <f>'RFM-Pivot'!T2488</f>
        <v>3.3333333333333335</v>
      </c>
      <c r="L2502" s="68">
        <f>'RFM-Pivot'!U2488</f>
        <v>3.3333333333333335</v>
      </c>
      <c r="M2502" s="64" t="str">
        <f>'RFM-Pivot'!V2488</f>
        <v>Loyal or Potential Loyalists</v>
      </c>
    </row>
    <row r="2503" spans="10:13" x14ac:dyDescent="0.25">
      <c r="J2503" s="66" t="str">
        <f>'RFM-Pivot'!S2489</f>
        <v>C03956</v>
      </c>
      <c r="K2503" s="67">
        <f>'RFM-Pivot'!T2489</f>
        <v>3</v>
      </c>
      <c r="L2503" s="68">
        <f>'RFM-Pivot'!U2489</f>
        <v>3</v>
      </c>
      <c r="M2503" s="64" t="str">
        <f>'RFM-Pivot'!V2489</f>
        <v>At Risk Customers</v>
      </c>
    </row>
    <row r="2504" spans="10:13" x14ac:dyDescent="0.25">
      <c r="J2504" s="66" t="str">
        <f>'RFM-Pivot'!S2490</f>
        <v>C03958</v>
      </c>
      <c r="K2504" s="67">
        <f>'RFM-Pivot'!T2490</f>
        <v>3</v>
      </c>
      <c r="L2504" s="68">
        <f>'RFM-Pivot'!U2490</f>
        <v>3</v>
      </c>
      <c r="M2504" s="64" t="str">
        <f>'RFM-Pivot'!V2490</f>
        <v>At Risk Customers</v>
      </c>
    </row>
    <row r="2505" spans="10:13" x14ac:dyDescent="0.25">
      <c r="J2505" s="66" t="str">
        <f>'RFM-Pivot'!S2491</f>
        <v>C03959</v>
      </c>
      <c r="K2505" s="67">
        <f>'RFM-Pivot'!T2491</f>
        <v>2.3333333333333335</v>
      </c>
      <c r="L2505" s="68">
        <f>'RFM-Pivot'!U2491</f>
        <v>2.3333333333333335</v>
      </c>
      <c r="M2505" s="64" t="str">
        <f>'RFM-Pivot'!V2491</f>
        <v>At Risk Customers</v>
      </c>
    </row>
    <row r="2506" spans="10:13" x14ac:dyDescent="0.25">
      <c r="J2506" s="66" t="str">
        <f>'RFM-Pivot'!S2492</f>
        <v>C03960</v>
      </c>
      <c r="K2506" s="67">
        <f>'RFM-Pivot'!T2492</f>
        <v>2.6666666666666665</v>
      </c>
      <c r="L2506" s="68">
        <f>'RFM-Pivot'!U2492</f>
        <v>2.6666666666666665</v>
      </c>
      <c r="M2506" s="64" t="str">
        <f>'RFM-Pivot'!V2492</f>
        <v>At Risk Customers</v>
      </c>
    </row>
    <row r="2507" spans="10:13" x14ac:dyDescent="0.25">
      <c r="J2507" s="66" t="str">
        <f>'RFM-Pivot'!S2493</f>
        <v>C03961</v>
      </c>
      <c r="K2507" s="67">
        <f>'RFM-Pivot'!T2493</f>
        <v>3.3333333333333335</v>
      </c>
      <c r="L2507" s="68">
        <f>'RFM-Pivot'!U2493</f>
        <v>3.3333333333333335</v>
      </c>
      <c r="M2507" s="64" t="str">
        <f>'RFM-Pivot'!V2493</f>
        <v>Loyal or Potential Loyalists</v>
      </c>
    </row>
    <row r="2508" spans="10:13" x14ac:dyDescent="0.25">
      <c r="J2508" s="66" t="str">
        <f>'RFM-Pivot'!S2494</f>
        <v>C03962</v>
      </c>
      <c r="K2508" s="67">
        <f>'RFM-Pivot'!T2494</f>
        <v>4</v>
      </c>
      <c r="L2508" s="68">
        <f>'RFM-Pivot'!U2494</f>
        <v>4</v>
      </c>
      <c r="M2508" s="64" t="str">
        <f>'RFM-Pivot'!V2494</f>
        <v>Loyal or Potential Loyalists</v>
      </c>
    </row>
    <row r="2509" spans="10:13" x14ac:dyDescent="0.25">
      <c r="J2509" s="66" t="str">
        <f>'RFM-Pivot'!S2495</f>
        <v>C03963</v>
      </c>
      <c r="K2509" s="67">
        <f>'RFM-Pivot'!T2495</f>
        <v>3.3333333333333335</v>
      </c>
      <c r="L2509" s="68">
        <f>'RFM-Pivot'!U2495</f>
        <v>3.3333333333333335</v>
      </c>
      <c r="M2509" s="64" t="str">
        <f>'RFM-Pivot'!V2495</f>
        <v>Loyal or Potential Loyalists</v>
      </c>
    </row>
    <row r="2510" spans="10:13" x14ac:dyDescent="0.25">
      <c r="J2510" s="66" t="str">
        <f>'RFM-Pivot'!S2496</f>
        <v>C03964</v>
      </c>
      <c r="K2510" s="67">
        <f>'RFM-Pivot'!T2496</f>
        <v>2.6666666666666665</v>
      </c>
      <c r="L2510" s="68">
        <f>'RFM-Pivot'!U2496</f>
        <v>2.6666666666666665</v>
      </c>
      <c r="M2510" s="64" t="str">
        <f>'RFM-Pivot'!V2496</f>
        <v>At Risk Customers</v>
      </c>
    </row>
    <row r="2511" spans="10:13" x14ac:dyDescent="0.25">
      <c r="J2511" s="66" t="str">
        <f>'RFM-Pivot'!S2497</f>
        <v>C03966</v>
      </c>
      <c r="K2511" s="67">
        <f>'RFM-Pivot'!T2497</f>
        <v>3.3333333333333335</v>
      </c>
      <c r="L2511" s="68">
        <f>'RFM-Pivot'!U2497</f>
        <v>3.3333333333333335</v>
      </c>
      <c r="M2511" s="64" t="str">
        <f>'RFM-Pivot'!V2497</f>
        <v>Loyal or Potential Loyalists</v>
      </c>
    </row>
    <row r="2512" spans="10:13" x14ac:dyDescent="0.25">
      <c r="J2512" s="66" t="str">
        <f>'RFM-Pivot'!S2498</f>
        <v>C03969</v>
      </c>
      <c r="K2512" s="67">
        <f>'RFM-Pivot'!T2498</f>
        <v>2</v>
      </c>
      <c r="L2512" s="68">
        <f>'RFM-Pivot'!U2498</f>
        <v>2</v>
      </c>
      <c r="M2512" s="64" t="str">
        <f>'RFM-Pivot'!V2498</f>
        <v>Lost Customers</v>
      </c>
    </row>
    <row r="2513" spans="10:13" x14ac:dyDescent="0.25">
      <c r="J2513" s="66" t="str">
        <f>'RFM-Pivot'!S2499</f>
        <v>C03970</v>
      </c>
      <c r="K2513" s="67">
        <f>'RFM-Pivot'!T2499</f>
        <v>1.6666666666666667</v>
      </c>
      <c r="L2513" s="68">
        <f>'RFM-Pivot'!U2499</f>
        <v>1.6666666666666667</v>
      </c>
      <c r="M2513" s="64" t="str">
        <f>'RFM-Pivot'!V2499</f>
        <v>Lost Customers</v>
      </c>
    </row>
    <row r="2514" spans="10:13" x14ac:dyDescent="0.25">
      <c r="J2514" s="66" t="str">
        <f>'RFM-Pivot'!S2500</f>
        <v>C03971</v>
      </c>
      <c r="K2514" s="67">
        <f>'RFM-Pivot'!T2500</f>
        <v>2</v>
      </c>
      <c r="L2514" s="68">
        <f>'RFM-Pivot'!U2500</f>
        <v>2</v>
      </c>
      <c r="M2514" s="64" t="str">
        <f>'RFM-Pivot'!V2500</f>
        <v>Lost Customers</v>
      </c>
    </row>
    <row r="2515" spans="10:13" x14ac:dyDescent="0.25">
      <c r="J2515" s="66" t="str">
        <f>'RFM-Pivot'!S2501</f>
        <v>C03972</v>
      </c>
      <c r="K2515" s="67">
        <f>'RFM-Pivot'!T2501</f>
        <v>2</v>
      </c>
      <c r="L2515" s="68">
        <f>'RFM-Pivot'!U2501</f>
        <v>2</v>
      </c>
      <c r="M2515" s="64" t="str">
        <f>'RFM-Pivot'!V2501</f>
        <v>Lost Customers</v>
      </c>
    </row>
    <row r="2516" spans="10:13" x14ac:dyDescent="0.25">
      <c r="J2516" s="66" t="str">
        <f>'RFM-Pivot'!S2502</f>
        <v>C03974</v>
      </c>
      <c r="K2516" s="67">
        <f>'RFM-Pivot'!T2502</f>
        <v>1.6666666666666667</v>
      </c>
      <c r="L2516" s="68">
        <f>'RFM-Pivot'!U2502</f>
        <v>1.6666666666666667</v>
      </c>
      <c r="M2516" s="64" t="str">
        <f>'RFM-Pivot'!V2502</f>
        <v>Lost Customers</v>
      </c>
    </row>
    <row r="2517" spans="10:13" x14ac:dyDescent="0.25">
      <c r="J2517" s="66" t="str">
        <f>'RFM-Pivot'!S2503</f>
        <v>C03975</v>
      </c>
      <c r="K2517" s="67">
        <f>'RFM-Pivot'!T2503</f>
        <v>5</v>
      </c>
      <c r="L2517" s="68">
        <f>'RFM-Pivot'!U2503</f>
        <v>5</v>
      </c>
      <c r="M2517" s="64" t="str">
        <f>'RFM-Pivot'!V2503</f>
        <v>Champions</v>
      </c>
    </row>
    <row r="2518" spans="10:13" x14ac:dyDescent="0.25">
      <c r="J2518" s="66" t="str">
        <f>'RFM-Pivot'!S2504</f>
        <v>C03976</v>
      </c>
      <c r="K2518" s="67">
        <f>'RFM-Pivot'!T2504</f>
        <v>3.6666666666666665</v>
      </c>
      <c r="L2518" s="68">
        <f>'RFM-Pivot'!U2504</f>
        <v>3.6666666666666665</v>
      </c>
      <c r="M2518" s="64" t="str">
        <f>'RFM-Pivot'!V2504</f>
        <v>Loyal or Potential Loyalists</v>
      </c>
    </row>
    <row r="2519" spans="10:13" x14ac:dyDescent="0.25">
      <c r="J2519" s="66" t="str">
        <f>'RFM-Pivot'!S2505</f>
        <v>C03978</v>
      </c>
      <c r="K2519" s="67">
        <f>'RFM-Pivot'!T2505</f>
        <v>2</v>
      </c>
      <c r="L2519" s="68">
        <f>'RFM-Pivot'!U2505</f>
        <v>2</v>
      </c>
      <c r="M2519" s="64" t="str">
        <f>'RFM-Pivot'!V2505</f>
        <v>Lost Customers</v>
      </c>
    </row>
    <row r="2520" spans="10:13" x14ac:dyDescent="0.25">
      <c r="J2520" s="66" t="str">
        <f>'RFM-Pivot'!S2506</f>
        <v>C03982</v>
      </c>
      <c r="K2520" s="67">
        <f>'RFM-Pivot'!T2506</f>
        <v>4.333333333333333</v>
      </c>
      <c r="L2520" s="68">
        <f>'RFM-Pivot'!U2506</f>
        <v>4.333333333333333</v>
      </c>
      <c r="M2520" s="64" t="str">
        <f>'RFM-Pivot'!V2506</f>
        <v>Champions</v>
      </c>
    </row>
    <row r="2521" spans="10:13" x14ac:dyDescent="0.25">
      <c r="J2521" s="66" t="str">
        <f>'RFM-Pivot'!S2507</f>
        <v>C03984</v>
      </c>
      <c r="K2521" s="67">
        <f>'RFM-Pivot'!T2507</f>
        <v>3</v>
      </c>
      <c r="L2521" s="68">
        <f>'RFM-Pivot'!U2507</f>
        <v>3</v>
      </c>
      <c r="M2521" s="64" t="str">
        <f>'RFM-Pivot'!V2507</f>
        <v>At Risk Customers</v>
      </c>
    </row>
    <row r="2522" spans="10:13" x14ac:dyDescent="0.25">
      <c r="J2522" s="66" t="str">
        <f>'RFM-Pivot'!S2508</f>
        <v>C03987</v>
      </c>
      <c r="K2522" s="67">
        <f>'RFM-Pivot'!T2508</f>
        <v>3.6666666666666665</v>
      </c>
      <c r="L2522" s="68">
        <f>'RFM-Pivot'!U2508</f>
        <v>3.6666666666666665</v>
      </c>
      <c r="M2522" s="64" t="str">
        <f>'RFM-Pivot'!V2508</f>
        <v>Loyal or Potential Loyalists</v>
      </c>
    </row>
    <row r="2523" spans="10:13" x14ac:dyDescent="0.25">
      <c r="J2523" s="66" t="str">
        <f>'RFM-Pivot'!S2509</f>
        <v>C03988</v>
      </c>
      <c r="K2523" s="67">
        <f>'RFM-Pivot'!T2509</f>
        <v>1.6666666666666667</v>
      </c>
      <c r="L2523" s="68">
        <f>'RFM-Pivot'!U2509</f>
        <v>1.6666666666666667</v>
      </c>
      <c r="M2523" s="64" t="str">
        <f>'RFM-Pivot'!V2509</f>
        <v>Lost Customers</v>
      </c>
    </row>
    <row r="2524" spans="10:13" x14ac:dyDescent="0.25">
      <c r="J2524" s="66" t="str">
        <f>'RFM-Pivot'!S2510</f>
        <v>C03989</v>
      </c>
      <c r="K2524" s="67">
        <f>'RFM-Pivot'!T2510</f>
        <v>3.3333333333333335</v>
      </c>
      <c r="L2524" s="68">
        <f>'RFM-Pivot'!U2510</f>
        <v>3.3333333333333335</v>
      </c>
      <c r="M2524" s="64" t="str">
        <f>'RFM-Pivot'!V2510</f>
        <v>Loyal or Potential Loyalists</v>
      </c>
    </row>
    <row r="2525" spans="10:13" x14ac:dyDescent="0.25">
      <c r="J2525" s="66" t="str">
        <f>'RFM-Pivot'!S2511</f>
        <v>C03992</v>
      </c>
      <c r="K2525" s="67">
        <f>'RFM-Pivot'!T2511</f>
        <v>1.6666666666666667</v>
      </c>
      <c r="L2525" s="68">
        <f>'RFM-Pivot'!U2511</f>
        <v>1.6666666666666667</v>
      </c>
      <c r="M2525" s="64" t="str">
        <f>'RFM-Pivot'!V2511</f>
        <v>Lost Customers</v>
      </c>
    </row>
    <row r="2526" spans="10:13" x14ac:dyDescent="0.25">
      <c r="J2526" s="66" t="str">
        <f>'RFM-Pivot'!S2512</f>
        <v>C03997</v>
      </c>
      <c r="K2526" s="67">
        <f>'RFM-Pivot'!T2512</f>
        <v>3.3333333333333335</v>
      </c>
      <c r="L2526" s="68">
        <f>'RFM-Pivot'!U2512</f>
        <v>3.3333333333333335</v>
      </c>
      <c r="M2526" s="64" t="str">
        <f>'RFM-Pivot'!V2512</f>
        <v>Loyal or Potential Loyalists</v>
      </c>
    </row>
    <row r="2527" spans="10:13" x14ac:dyDescent="0.25">
      <c r="J2527" s="66" t="str">
        <f>'RFM-Pivot'!S2513</f>
        <v>C03998</v>
      </c>
      <c r="K2527" s="67">
        <f>'RFM-Pivot'!T2513</f>
        <v>4</v>
      </c>
      <c r="L2527" s="68">
        <f>'RFM-Pivot'!U2513</f>
        <v>4</v>
      </c>
      <c r="M2527" s="64" t="str">
        <f>'RFM-Pivot'!V2513</f>
        <v>Loyal or Potential Loyalists</v>
      </c>
    </row>
    <row r="2528" spans="10:13" x14ac:dyDescent="0.25">
      <c r="J2528" s="66" t="str">
        <f>'RFM-Pivot'!S2514</f>
        <v>C04000</v>
      </c>
      <c r="K2528" s="67">
        <f>'RFM-Pivot'!T2514</f>
        <v>4</v>
      </c>
      <c r="L2528" s="68">
        <f>'RFM-Pivot'!U2514</f>
        <v>4</v>
      </c>
      <c r="M2528" s="64" t="str">
        <f>'RFM-Pivot'!V2514</f>
        <v>Loyal or Potential Loyalists</v>
      </c>
    </row>
    <row r="2529" spans="10:13" x14ac:dyDescent="0.25">
      <c r="J2529" s="66" t="str">
        <f>'RFM-Pivot'!S2515</f>
        <v>C04001</v>
      </c>
      <c r="K2529" s="67">
        <f>'RFM-Pivot'!T2515</f>
        <v>4.333333333333333</v>
      </c>
      <c r="L2529" s="68">
        <f>'RFM-Pivot'!U2515</f>
        <v>4.333333333333333</v>
      </c>
      <c r="M2529" s="64" t="str">
        <f>'RFM-Pivot'!V2515</f>
        <v>Champions</v>
      </c>
    </row>
    <row r="2530" spans="10:13" x14ac:dyDescent="0.25">
      <c r="J2530" s="66" t="str">
        <f>'RFM-Pivot'!S2516</f>
        <v>C04002</v>
      </c>
      <c r="K2530" s="67">
        <f>'RFM-Pivot'!T2516</f>
        <v>2.3333333333333335</v>
      </c>
      <c r="L2530" s="68">
        <f>'RFM-Pivot'!U2516</f>
        <v>2.3333333333333335</v>
      </c>
      <c r="M2530" s="64" t="str">
        <f>'RFM-Pivot'!V2516</f>
        <v>At Risk Customers</v>
      </c>
    </row>
    <row r="2531" spans="10:13" x14ac:dyDescent="0.25">
      <c r="J2531" s="66" t="str">
        <f>'RFM-Pivot'!S2517</f>
        <v>C04003</v>
      </c>
      <c r="K2531" s="67">
        <f>'RFM-Pivot'!T2517</f>
        <v>2</v>
      </c>
      <c r="L2531" s="68">
        <f>'RFM-Pivot'!U2517</f>
        <v>2</v>
      </c>
      <c r="M2531" s="64" t="str">
        <f>'RFM-Pivot'!V2517</f>
        <v>Lost Customers</v>
      </c>
    </row>
    <row r="2532" spans="10:13" x14ac:dyDescent="0.25">
      <c r="J2532" s="66" t="str">
        <f>'RFM-Pivot'!S2518</f>
        <v>C04004</v>
      </c>
      <c r="K2532" s="67">
        <f>'RFM-Pivot'!T2518</f>
        <v>3</v>
      </c>
      <c r="L2532" s="68">
        <f>'RFM-Pivot'!U2518</f>
        <v>3</v>
      </c>
      <c r="M2532" s="64" t="str">
        <f>'RFM-Pivot'!V2518</f>
        <v>At Risk Customers</v>
      </c>
    </row>
    <row r="2533" spans="10:13" x14ac:dyDescent="0.25">
      <c r="J2533" s="66" t="str">
        <f>'RFM-Pivot'!S2519</f>
        <v>C04006</v>
      </c>
      <c r="K2533" s="67">
        <f>'RFM-Pivot'!T2519</f>
        <v>2.6666666666666665</v>
      </c>
      <c r="L2533" s="68">
        <f>'RFM-Pivot'!U2519</f>
        <v>2.6666666666666665</v>
      </c>
      <c r="M2533" s="64" t="str">
        <f>'RFM-Pivot'!V2519</f>
        <v>At Risk Customers</v>
      </c>
    </row>
    <row r="2534" spans="10:13" x14ac:dyDescent="0.25">
      <c r="J2534" s="66" t="str">
        <f>'RFM-Pivot'!S2520</f>
        <v>C04007</v>
      </c>
      <c r="K2534" s="67">
        <f>'RFM-Pivot'!T2520</f>
        <v>3.3333333333333335</v>
      </c>
      <c r="L2534" s="68">
        <f>'RFM-Pivot'!U2520</f>
        <v>3.3333333333333335</v>
      </c>
      <c r="M2534" s="64" t="str">
        <f>'RFM-Pivot'!V2520</f>
        <v>Loyal or Potential Loyalists</v>
      </c>
    </row>
    <row r="2535" spans="10:13" x14ac:dyDescent="0.25">
      <c r="J2535" s="66" t="str">
        <f>'RFM-Pivot'!S2521</f>
        <v>C04010</v>
      </c>
      <c r="K2535" s="67">
        <f>'RFM-Pivot'!T2521</f>
        <v>3</v>
      </c>
      <c r="L2535" s="68">
        <f>'RFM-Pivot'!U2521</f>
        <v>3</v>
      </c>
      <c r="M2535" s="64" t="str">
        <f>'RFM-Pivot'!V2521</f>
        <v>At Risk Customers</v>
      </c>
    </row>
    <row r="2536" spans="10:13" x14ac:dyDescent="0.25">
      <c r="J2536" s="66" t="str">
        <f>'RFM-Pivot'!S2522</f>
        <v>C04011</v>
      </c>
      <c r="K2536" s="67">
        <f>'RFM-Pivot'!T2522</f>
        <v>2.3333333333333335</v>
      </c>
      <c r="L2536" s="68">
        <f>'RFM-Pivot'!U2522</f>
        <v>2.3333333333333335</v>
      </c>
      <c r="M2536" s="64" t="str">
        <f>'RFM-Pivot'!V2522</f>
        <v>At Risk Customers</v>
      </c>
    </row>
    <row r="2537" spans="10:13" x14ac:dyDescent="0.25">
      <c r="J2537" s="66" t="str">
        <f>'RFM-Pivot'!S2523</f>
        <v>C04013</v>
      </c>
      <c r="K2537" s="67">
        <f>'RFM-Pivot'!T2523</f>
        <v>3</v>
      </c>
      <c r="L2537" s="68">
        <f>'RFM-Pivot'!U2523</f>
        <v>3</v>
      </c>
      <c r="M2537" s="64" t="str">
        <f>'RFM-Pivot'!V2523</f>
        <v>At Risk Customers</v>
      </c>
    </row>
    <row r="2538" spans="10:13" x14ac:dyDescent="0.25">
      <c r="J2538" s="66" t="str">
        <f>'RFM-Pivot'!S2524</f>
        <v>C04014</v>
      </c>
      <c r="K2538" s="67">
        <f>'RFM-Pivot'!T2524</f>
        <v>4.333333333333333</v>
      </c>
      <c r="L2538" s="68">
        <f>'RFM-Pivot'!U2524</f>
        <v>4.333333333333333</v>
      </c>
      <c r="M2538" s="64" t="str">
        <f>'RFM-Pivot'!V2524</f>
        <v>Champions</v>
      </c>
    </row>
    <row r="2539" spans="10:13" x14ac:dyDescent="0.25">
      <c r="J2539" s="66" t="str">
        <f>'RFM-Pivot'!S2525</f>
        <v>C04015</v>
      </c>
      <c r="K2539" s="67">
        <f>'RFM-Pivot'!T2525</f>
        <v>3</v>
      </c>
      <c r="L2539" s="68">
        <f>'RFM-Pivot'!U2525</f>
        <v>3</v>
      </c>
      <c r="M2539" s="64" t="str">
        <f>'RFM-Pivot'!V2525</f>
        <v>At Risk Customers</v>
      </c>
    </row>
    <row r="2540" spans="10:13" x14ac:dyDescent="0.25">
      <c r="J2540" s="66" t="str">
        <f>'RFM-Pivot'!S2526</f>
        <v>C04019</v>
      </c>
      <c r="K2540" s="67">
        <f>'RFM-Pivot'!T2526</f>
        <v>3.3333333333333335</v>
      </c>
      <c r="L2540" s="68">
        <f>'RFM-Pivot'!U2526</f>
        <v>3.3333333333333335</v>
      </c>
      <c r="M2540" s="64" t="str">
        <f>'RFM-Pivot'!V2526</f>
        <v>Loyal or Potential Loyalists</v>
      </c>
    </row>
    <row r="2541" spans="10:13" x14ac:dyDescent="0.25">
      <c r="J2541" s="66" t="str">
        <f>'RFM-Pivot'!S2527</f>
        <v>C04020</v>
      </c>
      <c r="K2541" s="67">
        <f>'RFM-Pivot'!T2527</f>
        <v>3.6666666666666665</v>
      </c>
      <c r="L2541" s="68">
        <f>'RFM-Pivot'!U2527</f>
        <v>3.6666666666666665</v>
      </c>
      <c r="M2541" s="64" t="str">
        <f>'RFM-Pivot'!V2527</f>
        <v>Loyal or Potential Loyalists</v>
      </c>
    </row>
    <row r="2542" spans="10:13" x14ac:dyDescent="0.25">
      <c r="J2542" s="66" t="str">
        <f>'RFM-Pivot'!S2528</f>
        <v>C04021</v>
      </c>
      <c r="K2542" s="67">
        <f>'RFM-Pivot'!T2528</f>
        <v>2.3333333333333335</v>
      </c>
      <c r="L2542" s="68">
        <f>'RFM-Pivot'!U2528</f>
        <v>2.3333333333333335</v>
      </c>
      <c r="M2542" s="64" t="str">
        <f>'RFM-Pivot'!V2528</f>
        <v>At Risk Customers</v>
      </c>
    </row>
    <row r="2543" spans="10:13" x14ac:dyDescent="0.25">
      <c r="J2543" s="66" t="str">
        <f>'RFM-Pivot'!S2529</f>
        <v>C04022</v>
      </c>
      <c r="K2543" s="67">
        <f>'RFM-Pivot'!T2529</f>
        <v>2.6666666666666665</v>
      </c>
      <c r="L2543" s="68">
        <f>'RFM-Pivot'!U2529</f>
        <v>2.6666666666666665</v>
      </c>
      <c r="M2543" s="64" t="str">
        <f>'RFM-Pivot'!V2529</f>
        <v>At Risk Customers</v>
      </c>
    </row>
    <row r="2544" spans="10:13" x14ac:dyDescent="0.25">
      <c r="J2544" s="66" t="str">
        <f>'RFM-Pivot'!S2530</f>
        <v>C04023</v>
      </c>
      <c r="K2544" s="67">
        <f>'RFM-Pivot'!T2530</f>
        <v>5</v>
      </c>
      <c r="L2544" s="68">
        <f>'RFM-Pivot'!U2530</f>
        <v>5</v>
      </c>
      <c r="M2544" s="64" t="str">
        <f>'RFM-Pivot'!V2530</f>
        <v>Champions</v>
      </c>
    </row>
    <row r="2545" spans="10:13" x14ac:dyDescent="0.25">
      <c r="J2545" s="66" t="str">
        <f>'RFM-Pivot'!S2531</f>
        <v>C04024</v>
      </c>
      <c r="K2545" s="67">
        <f>'RFM-Pivot'!T2531</f>
        <v>2.3333333333333335</v>
      </c>
      <c r="L2545" s="68">
        <f>'RFM-Pivot'!U2531</f>
        <v>2.3333333333333335</v>
      </c>
      <c r="M2545" s="64" t="str">
        <f>'RFM-Pivot'!V2531</f>
        <v>At Risk Customers</v>
      </c>
    </row>
    <row r="2546" spans="10:13" x14ac:dyDescent="0.25">
      <c r="J2546" s="66" t="str">
        <f>'RFM-Pivot'!S2532</f>
        <v>C04030</v>
      </c>
      <c r="K2546" s="67">
        <f>'RFM-Pivot'!T2532</f>
        <v>3.3333333333333335</v>
      </c>
      <c r="L2546" s="68">
        <f>'RFM-Pivot'!U2532</f>
        <v>3.3333333333333335</v>
      </c>
      <c r="M2546" s="64" t="str">
        <f>'RFM-Pivot'!V2532</f>
        <v>Loyal or Potential Loyalists</v>
      </c>
    </row>
    <row r="2547" spans="10:13" x14ac:dyDescent="0.25">
      <c r="J2547" s="66" t="str">
        <f>'RFM-Pivot'!S2533</f>
        <v>C04031</v>
      </c>
      <c r="K2547" s="67">
        <f>'RFM-Pivot'!T2533</f>
        <v>3.6666666666666665</v>
      </c>
      <c r="L2547" s="68">
        <f>'RFM-Pivot'!U2533</f>
        <v>3.6666666666666665</v>
      </c>
      <c r="M2547" s="64" t="str">
        <f>'RFM-Pivot'!V2533</f>
        <v>Loyal or Potential Loyalists</v>
      </c>
    </row>
    <row r="2548" spans="10:13" x14ac:dyDescent="0.25">
      <c r="J2548" s="66" t="str">
        <f>'RFM-Pivot'!S2534</f>
        <v>C04032</v>
      </c>
      <c r="K2548" s="67">
        <f>'RFM-Pivot'!T2534</f>
        <v>4.666666666666667</v>
      </c>
      <c r="L2548" s="68">
        <f>'RFM-Pivot'!U2534</f>
        <v>4.666666666666667</v>
      </c>
      <c r="M2548" s="64" t="str">
        <f>'RFM-Pivot'!V2534</f>
        <v>Champions</v>
      </c>
    </row>
    <row r="2549" spans="10:13" x14ac:dyDescent="0.25">
      <c r="J2549" s="66" t="str">
        <f>'RFM-Pivot'!S2535</f>
        <v>C04035</v>
      </c>
      <c r="K2549" s="67">
        <f>'RFM-Pivot'!T2535</f>
        <v>2.6666666666666665</v>
      </c>
      <c r="L2549" s="68">
        <f>'RFM-Pivot'!U2535</f>
        <v>2.6666666666666665</v>
      </c>
      <c r="M2549" s="64" t="str">
        <f>'RFM-Pivot'!V2535</f>
        <v>At Risk Customers</v>
      </c>
    </row>
    <row r="2550" spans="10:13" x14ac:dyDescent="0.25">
      <c r="J2550" s="66" t="str">
        <f>'RFM-Pivot'!S2536</f>
        <v>C04037</v>
      </c>
      <c r="K2550" s="67">
        <f>'RFM-Pivot'!T2536</f>
        <v>2.3333333333333335</v>
      </c>
      <c r="L2550" s="68">
        <f>'RFM-Pivot'!U2536</f>
        <v>2.3333333333333335</v>
      </c>
      <c r="M2550" s="64" t="str">
        <f>'RFM-Pivot'!V2536</f>
        <v>At Risk Customers</v>
      </c>
    </row>
    <row r="2551" spans="10:13" x14ac:dyDescent="0.25">
      <c r="J2551" s="66" t="str">
        <f>'RFM-Pivot'!S2537</f>
        <v>C04038</v>
      </c>
      <c r="K2551" s="67">
        <f>'RFM-Pivot'!T2537</f>
        <v>2.3333333333333335</v>
      </c>
      <c r="L2551" s="68">
        <f>'RFM-Pivot'!U2537</f>
        <v>2.3333333333333335</v>
      </c>
      <c r="M2551" s="64" t="str">
        <f>'RFM-Pivot'!V2537</f>
        <v>At Risk Customers</v>
      </c>
    </row>
    <row r="2552" spans="10:13" x14ac:dyDescent="0.25">
      <c r="J2552" s="66" t="str">
        <f>'RFM-Pivot'!S2538</f>
        <v>C04039</v>
      </c>
      <c r="K2552" s="67">
        <f>'RFM-Pivot'!T2538</f>
        <v>3.3333333333333335</v>
      </c>
      <c r="L2552" s="68">
        <f>'RFM-Pivot'!U2538</f>
        <v>3.3333333333333335</v>
      </c>
      <c r="M2552" s="64" t="str">
        <f>'RFM-Pivot'!V2538</f>
        <v>Loyal or Potential Loyalists</v>
      </c>
    </row>
    <row r="2553" spans="10:13" x14ac:dyDescent="0.25">
      <c r="J2553" s="66" t="str">
        <f>'RFM-Pivot'!S2539</f>
        <v>C04040</v>
      </c>
      <c r="K2553" s="67">
        <f>'RFM-Pivot'!T2539</f>
        <v>2.3333333333333335</v>
      </c>
      <c r="L2553" s="68">
        <f>'RFM-Pivot'!U2539</f>
        <v>2.3333333333333335</v>
      </c>
      <c r="M2553" s="64" t="str">
        <f>'RFM-Pivot'!V2539</f>
        <v>At Risk Customers</v>
      </c>
    </row>
    <row r="2554" spans="10:13" x14ac:dyDescent="0.25">
      <c r="J2554" s="66" t="str">
        <f>'RFM-Pivot'!S2540</f>
        <v>C04041</v>
      </c>
      <c r="K2554" s="67">
        <f>'RFM-Pivot'!T2540</f>
        <v>4</v>
      </c>
      <c r="L2554" s="68">
        <f>'RFM-Pivot'!U2540</f>
        <v>4</v>
      </c>
      <c r="M2554" s="64" t="str">
        <f>'RFM-Pivot'!V2540</f>
        <v>Loyal or Potential Loyalists</v>
      </c>
    </row>
    <row r="2555" spans="10:13" x14ac:dyDescent="0.25">
      <c r="J2555" s="66" t="str">
        <f>'RFM-Pivot'!S2541</f>
        <v>C04042</v>
      </c>
      <c r="K2555" s="67">
        <f>'RFM-Pivot'!T2541</f>
        <v>4.666666666666667</v>
      </c>
      <c r="L2555" s="68">
        <f>'RFM-Pivot'!U2541</f>
        <v>4.666666666666667</v>
      </c>
      <c r="M2555" s="64" t="str">
        <f>'RFM-Pivot'!V2541</f>
        <v>Champions</v>
      </c>
    </row>
    <row r="2556" spans="10:13" x14ac:dyDescent="0.25">
      <c r="J2556" s="66" t="str">
        <f>'RFM-Pivot'!S2542</f>
        <v>C04043</v>
      </c>
      <c r="K2556" s="67">
        <f>'RFM-Pivot'!T2542</f>
        <v>3.6666666666666665</v>
      </c>
      <c r="L2556" s="68">
        <f>'RFM-Pivot'!U2542</f>
        <v>3.6666666666666665</v>
      </c>
      <c r="M2556" s="64" t="str">
        <f>'RFM-Pivot'!V2542</f>
        <v>Loyal or Potential Loyalists</v>
      </c>
    </row>
    <row r="2557" spans="10:13" x14ac:dyDescent="0.25">
      <c r="J2557" s="66" t="str">
        <f>'RFM-Pivot'!S2543</f>
        <v>C04044</v>
      </c>
      <c r="K2557" s="67">
        <f>'RFM-Pivot'!T2543</f>
        <v>2.3333333333333335</v>
      </c>
      <c r="L2557" s="68">
        <f>'RFM-Pivot'!U2543</f>
        <v>2.3333333333333335</v>
      </c>
      <c r="M2557" s="64" t="str">
        <f>'RFM-Pivot'!V2543</f>
        <v>At Risk Customers</v>
      </c>
    </row>
    <row r="2558" spans="10:13" x14ac:dyDescent="0.25">
      <c r="J2558" s="66" t="str">
        <f>'RFM-Pivot'!S2544</f>
        <v>C04048</v>
      </c>
      <c r="K2558" s="67">
        <f>'RFM-Pivot'!T2544</f>
        <v>3.3333333333333335</v>
      </c>
      <c r="L2558" s="68">
        <f>'RFM-Pivot'!U2544</f>
        <v>3.3333333333333335</v>
      </c>
      <c r="M2558" s="64" t="str">
        <f>'RFM-Pivot'!V2544</f>
        <v>Loyal or Potential Loyalists</v>
      </c>
    </row>
    <row r="2559" spans="10:13" x14ac:dyDescent="0.25">
      <c r="J2559" s="66" t="str">
        <f>'RFM-Pivot'!S2545</f>
        <v>C04050</v>
      </c>
      <c r="K2559" s="67">
        <f>'RFM-Pivot'!T2545</f>
        <v>5</v>
      </c>
      <c r="L2559" s="68">
        <f>'RFM-Pivot'!U2545</f>
        <v>5</v>
      </c>
      <c r="M2559" s="64" t="str">
        <f>'RFM-Pivot'!V2545</f>
        <v>Champions</v>
      </c>
    </row>
    <row r="2560" spans="10:13" x14ac:dyDescent="0.25">
      <c r="J2560" s="66" t="str">
        <f>'RFM-Pivot'!S2546</f>
        <v>C04052</v>
      </c>
      <c r="K2560" s="67">
        <f>'RFM-Pivot'!T2546</f>
        <v>3.6666666666666665</v>
      </c>
      <c r="L2560" s="68">
        <f>'RFM-Pivot'!U2546</f>
        <v>3.6666666666666665</v>
      </c>
      <c r="M2560" s="64" t="str">
        <f>'RFM-Pivot'!V2546</f>
        <v>Loyal or Potential Loyalists</v>
      </c>
    </row>
    <row r="2561" spans="10:13" x14ac:dyDescent="0.25">
      <c r="J2561" s="66" t="str">
        <f>'RFM-Pivot'!S2547</f>
        <v>C04054</v>
      </c>
      <c r="K2561" s="67">
        <f>'RFM-Pivot'!T2547</f>
        <v>3.3333333333333335</v>
      </c>
      <c r="L2561" s="68">
        <f>'RFM-Pivot'!U2547</f>
        <v>3.3333333333333335</v>
      </c>
      <c r="M2561" s="64" t="str">
        <f>'RFM-Pivot'!V2547</f>
        <v>Loyal or Potential Loyalists</v>
      </c>
    </row>
    <row r="2562" spans="10:13" x14ac:dyDescent="0.25">
      <c r="J2562" s="66" t="str">
        <f>'RFM-Pivot'!S2548</f>
        <v>C04056</v>
      </c>
      <c r="K2562" s="67">
        <f>'RFM-Pivot'!T2548</f>
        <v>1.6666666666666667</v>
      </c>
      <c r="L2562" s="68">
        <f>'RFM-Pivot'!U2548</f>
        <v>1.6666666666666667</v>
      </c>
      <c r="M2562" s="64" t="str">
        <f>'RFM-Pivot'!V2548</f>
        <v>Lost Customers</v>
      </c>
    </row>
    <row r="2563" spans="10:13" x14ac:dyDescent="0.25">
      <c r="J2563" s="66" t="str">
        <f>'RFM-Pivot'!S2549</f>
        <v>C04057</v>
      </c>
      <c r="K2563" s="67">
        <f>'RFM-Pivot'!T2549</f>
        <v>5</v>
      </c>
      <c r="L2563" s="68">
        <f>'RFM-Pivot'!U2549</f>
        <v>5</v>
      </c>
      <c r="M2563" s="64" t="str">
        <f>'RFM-Pivot'!V2549</f>
        <v>Champions</v>
      </c>
    </row>
    <row r="2564" spans="10:13" x14ac:dyDescent="0.25">
      <c r="J2564" s="66" t="str">
        <f>'RFM-Pivot'!S2550</f>
        <v>C04061</v>
      </c>
      <c r="K2564" s="67">
        <f>'RFM-Pivot'!T2550</f>
        <v>3</v>
      </c>
      <c r="L2564" s="68">
        <f>'RFM-Pivot'!U2550</f>
        <v>3</v>
      </c>
      <c r="M2564" s="64" t="str">
        <f>'RFM-Pivot'!V2550</f>
        <v>At Risk Customers</v>
      </c>
    </row>
    <row r="2565" spans="10:13" x14ac:dyDescent="0.25">
      <c r="J2565" s="66" t="str">
        <f>'RFM-Pivot'!S2551</f>
        <v>C04063</v>
      </c>
      <c r="K2565" s="67">
        <f>'RFM-Pivot'!T2551</f>
        <v>3.3333333333333335</v>
      </c>
      <c r="L2565" s="68">
        <f>'RFM-Pivot'!U2551</f>
        <v>3.3333333333333335</v>
      </c>
      <c r="M2565" s="64" t="str">
        <f>'RFM-Pivot'!V2551</f>
        <v>Loyal or Potential Loyalists</v>
      </c>
    </row>
    <row r="2566" spans="10:13" x14ac:dyDescent="0.25">
      <c r="J2566" s="66" t="str">
        <f>'RFM-Pivot'!S2552</f>
        <v>C04064</v>
      </c>
      <c r="K2566" s="67">
        <f>'RFM-Pivot'!T2552</f>
        <v>2.6666666666666665</v>
      </c>
      <c r="L2566" s="68">
        <f>'RFM-Pivot'!U2552</f>
        <v>2.6666666666666665</v>
      </c>
      <c r="M2566" s="64" t="str">
        <f>'RFM-Pivot'!V2552</f>
        <v>At Risk Customers</v>
      </c>
    </row>
    <row r="2567" spans="10:13" x14ac:dyDescent="0.25">
      <c r="J2567" s="66" t="str">
        <f>'RFM-Pivot'!S2553</f>
        <v>C04066</v>
      </c>
      <c r="K2567" s="67">
        <f>'RFM-Pivot'!T2553</f>
        <v>3.6666666666666665</v>
      </c>
      <c r="L2567" s="68">
        <f>'RFM-Pivot'!U2553</f>
        <v>3.6666666666666665</v>
      </c>
      <c r="M2567" s="64" t="str">
        <f>'RFM-Pivot'!V2553</f>
        <v>Loyal or Potential Loyalists</v>
      </c>
    </row>
    <row r="2568" spans="10:13" x14ac:dyDescent="0.25">
      <c r="J2568" s="66" t="str">
        <f>'RFM-Pivot'!S2554</f>
        <v>C04069</v>
      </c>
      <c r="K2568" s="67">
        <f>'RFM-Pivot'!T2554</f>
        <v>3.6666666666666665</v>
      </c>
      <c r="L2568" s="68">
        <f>'RFM-Pivot'!U2554</f>
        <v>3.6666666666666665</v>
      </c>
      <c r="M2568" s="64" t="str">
        <f>'RFM-Pivot'!V2554</f>
        <v>Loyal or Potential Loyalists</v>
      </c>
    </row>
    <row r="2569" spans="10:13" x14ac:dyDescent="0.25">
      <c r="J2569" s="66" t="str">
        <f>'RFM-Pivot'!S2555</f>
        <v>C04070</v>
      </c>
      <c r="K2569" s="67">
        <f>'RFM-Pivot'!T2555</f>
        <v>3.3333333333333335</v>
      </c>
      <c r="L2569" s="68">
        <f>'RFM-Pivot'!U2555</f>
        <v>3.3333333333333335</v>
      </c>
      <c r="M2569" s="64" t="str">
        <f>'RFM-Pivot'!V2555</f>
        <v>Loyal or Potential Loyalists</v>
      </c>
    </row>
    <row r="2570" spans="10:13" x14ac:dyDescent="0.25">
      <c r="J2570" s="66" t="str">
        <f>'RFM-Pivot'!S2556</f>
        <v>C04072</v>
      </c>
      <c r="K2570" s="67">
        <f>'RFM-Pivot'!T2556</f>
        <v>4.666666666666667</v>
      </c>
      <c r="L2570" s="68">
        <f>'RFM-Pivot'!U2556</f>
        <v>4.666666666666667</v>
      </c>
      <c r="M2570" s="64" t="str">
        <f>'RFM-Pivot'!V2556</f>
        <v>Champions</v>
      </c>
    </row>
    <row r="2571" spans="10:13" x14ac:dyDescent="0.25">
      <c r="J2571" s="66" t="str">
        <f>'RFM-Pivot'!S2557</f>
        <v>C04073</v>
      </c>
      <c r="K2571" s="67">
        <f>'RFM-Pivot'!T2557</f>
        <v>2.6666666666666665</v>
      </c>
      <c r="L2571" s="68">
        <f>'RFM-Pivot'!U2557</f>
        <v>2.6666666666666665</v>
      </c>
      <c r="M2571" s="64" t="str">
        <f>'RFM-Pivot'!V2557</f>
        <v>At Risk Customers</v>
      </c>
    </row>
    <row r="2572" spans="10:13" x14ac:dyDescent="0.25">
      <c r="J2572" s="66" t="str">
        <f>'RFM-Pivot'!S2558</f>
        <v>C04076</v>
      </c>
      <c r="K2572" s="67">
        <f>'RFM-Pivot'!T2558</f>
        <v>4</v>
      </c>
      <c r="L2572" s="68">
        <f>'RFM-Pivot'!U2558</f>
        <v>4</v>
      </c>
      <c r="M2572" s="64" t="str">
        <f>'RFM-Pivot'!V2558</f>
        <v>Loyal or Potential Loyalists</v>
      </c>
    </row>
    <row r="2573" spans="10:13" x14ac:dyDescent="0.25">
      <c r="J2573" s="66" t="str">
        <f>'RFM-Pivot'!S2559</f>
        <v>C04077</v>
      </c>
      <c r="K2573" s="67">
        <f>'RFM-Pivot'!T2559</f>
        <v>3</v>
      </c>
      <c r="L2573" s="68">
        <f>'RFM-Pivot'!U2559</f>
        <v>3</v>
      </c>
      <c r="M2573" s="64" t="str">
        <f>'RFM-Pivot'!V2559</f>
        <v>At Risk Customers</v>
      </c>
    </row>
    <row r="2574" spans="10:13" x14ac:dyDescent="0.25">
      <c r="J2574" s="66" t="str">
        <f>'RFM-Pivot'!S2560</f>
        <v>C04078</v>
      </c>
      <c r="K2574" s="67">
        <f>'RFM-Pivot'!T2560</f>
        <v>2.3333333333333335</v>
      </c>
      <c r="L2574" s="68">
        <f>'RFM-Pivot'!U2560</f>
        <v>2.3333333333333335</v>
      </c>
      <c r="M2574" s="64" t="str">
        <f>'RFM-Pivot'!V2560</f>
        <v>At Risk Customers</v>
      </c>
    </row>
    <row r="2575" spans="10:13" x14ac:dyDescent="0.25">
      <c r="J2575" s="66" t="str">
        <f>'RFM-Pivot'!S2561</f>
        <v>C04079</v>
      </c>
      <c r="K2575" s="67">
        <f>'RFM-Pivot'!T2561</f>
        <v>3.3333333333333335</v>
      </c>
      <c r="L2575" s="68">
        <f>'RFM-Pivot'!U2561</f>
        <v>3.3333333333333335</v>
      </c>
      <c r="M2575" s="64" t="str">
        <f>'RFM-Pivot'!V2561</f>
        <v>Loyal or Potential Loyalists</v>
      </c>
    </row>
    <row r="2576" spans="10:13" x14ac:dyDescent="0.25">
      <c r="J2576" s="66" t="str">
        <f>'RFM-Pivot'!S2562</f>
        <v>C04080</v>
      </c>
      <c r="K2576" s="67">
        <f>'RFM-Pivot'!T2562</f>
        <v>3.3333333333333335</v>
      </c>
      <c r="L2576" s="68">
        <f>'RFM-Pivot'!U2562</f>
        <v>3.3333333333333335</v>
      </c>
      <c r="M2576" s="64" t="str">
        <f>'RFM-Pivot'!V2562</f>
        <v>Loyal or Potential Loyalists</v>
      </c>
    </row>
    <row r="2577" spans="10:13" x14ac:dyDescent="0.25">
      <c r="J2577" s="66" t="str">
        <f>'RFM-Pivot'!S2563</f>
        <v>C04081</v>
      </c>
      <c r="K2577" s="67">
        <f>'RFM-Pivot'!T2563</f>
        <v>4.666666666666667</v>
      </c>
      <c r="L2577" s="68">
        <f>'RFM-Pivot'!U2563</f>
        <v>4.666666666666667</v>
      </c>
      <c r="M2577" s="64" t="str">
        <f>'RFM-Pivot'!V2563</f>
        <v>Champions</v>
      </c>
    </row>
    <row r="2578" spans="10:13" x14ac:dyDescent="0.25">
      <c r="J2578" s="66" t="str">
        <f>'RFM-Pivot'!S2564</f>
        <v>C04088</v>
      </c>
      <c r="K2578" s="67">
        <f>'RFM-Pivot'!T2564</f>
        <v>4</v>
      </c>
      <c r="L2578" s="68">
        <f>'RFM-Pivot'!U2564</f>
        <v>4</v>
      </c>
      <c r="M2578" s="64" t="str">
        <f>'RFM-Pivot'!V2564</f>
        <v>Loyal or Potential Loyalists</v>
      </c>
    </row>
    <row r="2579" spans="10:13" x14ac:dyDescent="0.25">
      <c r="J2579" s="66" t="str">
        <f>'RFM-Pivot'!S2565</f>
        <v>C04089</v>
      </c>
      <c r="K2579" s="67">
        <f>'RFM-Pivot'!T2565</f>
        <v>4.666666666666667</v>
      </c>
      <c r="L2579" s="68">
        <f>'RFM-Pivot'!U2565</f>
        <v>4.666666666666667</v>
      </c>
      <c r="M2579" s="64" t="str">
        <f>'RFM-Pivot'!V2565</f>
        <v>Champions</v>
      </c>
    </row>
    <row r="2580" spans="10:13" x14ac:dyDescent="0.25">
      <c r="J2580" s="66" t="str">
        <f>'RFM-Pivot'!S2566</f>
        <v>C04090</v>
      </c>
      <c r="K2580" s="67">
        <f>'RFM-Pivot'!T2566</f>
        <v>5</v>
      </c>
      <c r="L2580" s="68">
        <f>'RFM-Pivot'!U2566</f>
        <v>5</v>
      </c>
      <c r="M2580" s="64" t="str">
        <f>'RFM-Pivot'!V2566</f>
        <v>Champions</v>
      </c>
    </row>
    <row r="2581" spans="10:13" x14ac:dyDescent="0.25">
      <c r="J2581" s="66" t="str">
        <f>'RFM-Pivot'!S2567</f>
        <v>C04091</v>
      </c>
      <c r="K2581" s="67">
        <f>'RFM-Pivot'!T2567</f>
        <v>3</v>
      </c>
      <c r="L2581" s="68">
        <f>'RFM-Pivot'!U2567</f>
        <v>3</v>
      </c>
      <c r="M2581" s="64" t="str">
        <f>'RFM-Pivot'!V2567</f>
        <v>At Risk Customers</v>
      </c>
    </row>
    <row r="2582" spans="10:13" x14ac:dyDescent="0.25">
      <c r="J2582" s="66" t="str">
        <f>'RFM-Pivot'!S2568</f>
        <v>C04092</v>
      </c>
      <c r="K2582" s="67">
        <f>'RFM-Pivot'!T2568</f>
        <v>1.6666666666666667</v>
      </c>
      <c r="L2582" s="68">
        <f>'RFM-Pivot'!U2568</f>
        <v>1.6666666666666667</v>
      </c>
      <c r="M2582" s="64" t="str">
        <f>'RFM-Pivot'!V2568</f>
        <v>Lost Customers</v>
      </c>
    </row>
    <row r="2583" spans="10:13" x14ac:dyDescent="0.25">
      <c r="J2583" s="66" t="str">
        <f>'RFM-Pivot'!S2569</f>
        <v>C04093</v>
      </c>
      <c r="K2583" s="67">
        <f>'RFM-Pivot'!T2569</f>
        <v>3.3333333333333335</v>
      </c>
      <c r="L2583" s="68">
        <f>'RFM-Pivot'!U2569</f>
        <v>3.3333333333333335</v>
      </c>
      <c r="M2583" s="64" t="str">
        <f>'RFM-Pivot'!V2569</f>
        <v>Loyal or Potential Loyalists</v>
      </c>
    </row>
    <row r="2584" spans="10:13" x14ac:dyDescent="0.25">
      <c r="J2584" s="66" t="str">
        <f>'RFM-Pivot'!S2570</f>
        <v>C04099</v>
      </c>
      <c r="K2584" s="67">
        <f>'RFM-Pivot'!T2570</f>
        <v>2</v>
      </c>
      <c r="L2584" s="68">
        <f>'RFM-Pivot'!U2570</f>
        <v>2</v>
      </c>
      <c r="M2584" s="64" t="str">
        <f>'RFM-Pivot'!V2570</f>
        <v>Lost Customers</v>
      </c>
    </row>
    <row r="2585" spans="10:13" x14ac:dyDescent="0.25">
      <c r="J2585" s="66" t="str">
        <f>'RFM-Pivot'!S2571</f>
        <v>C04100</v>
      </c>
      <c r="K2585" s="67">
        <f>'RFM-Pivot'!T2571</f>
        <v>2.3333333333333335</v>
      </c>
      <c r="L2585" s="68">
        <f>'RFM-Pivot'!U2571</f>
        <v>2.3333333333333335</v>
      </c>
      <c r="M2585" s="64" t="str">
        <f>'RFM-Pivot'!V2571</f>
        <v>At Risk Customers</v>
      </c>
    </row>
    <row r="2586" spans="10:13" x14ac:dyDescent="0.25">
      <c r="J2586" s="66" t="str">
        <f>'RFM-Pivot'!S2572</f>
        <v>C04101</v>
      </c>
      <c r="K2586" s="67">
        <f>'RFM-Pivot'!T2572</f>
        <v>3</v>
      </c>
      <c r="L2586" s="68">
        <f>'RFM-Pivot'!U2572</f>
        <v>3</v>
      </c>
      <c r="M2586" s="64" t="str">
        <f>'RFM-Pivot'!V2572</f>
        <v>At Risk Customers</v>
      </c>
    </row>
    <row r="2587" spans="10:13" x14ac:dyDescent="0.25">
      <c r="J2587" s="66" t="str">
        <f>'RFM-Pivot'!S2573</f>
        <v>C04102</v>
      </c>
      <c r="K2587" s="67">
        <f>'RFM-Pivot'!T2573</f>
        <v>3.3333333333333335</v>
      </c>
      <c r="L2587" s="68">
        <f>'RFM-Pivot'!U2573</f>
        <v>3.3333333333333335</v>
      </c>
      <c r="M2587" s="64" t="str">
        <f>'RFM-Pivot'!V2573</f>
        <v>Loyal or Potential Loyalists</v>
      </c>
    </row>
    <row r="2588" spans="10:13" x14ac:dyDescent="0.25">
      <c r="J2588" s="66" t="str">
        <f>'RFM-Pivot'!S2574</f>
        <v>C04105</v>
      </c>
      <c r="K2588" s="67">
        <f>'RFM-Pivot'!T2574</f>
        <v>3</v>
      </c>
      <c r="L2588" s="68">
        <f>'RFM-Pivot'!U2574</f>
        <v>3</v>
      </c>
      <c r="M2588" s="64" t="str">
        <f>'RFM-Pivot'!V2574</f>
        <v>At Risk Customers</v>
      </c>
    </row>
    <row r="2589" spans="10:13" x14ac:dyDescent="0.25">
      <c r="J2589" s="66" t="str">
        <f>'RFM-Pivot'!S2575</f>
        <v>C04106</v>
      </c>
      <c r="K2589" s="67">
        <f>'RFM-Pivot'!T2575</f>
        <v>4.333333333333333</v>
      </c>
      <c r="L2589" s="68">
        <f>'RFM-Pivot'!U2575</f>
        <v>4.333333333333333</v>
      </c>
      <c r="M2589" s="64" t="str">
        <f>'RFM-Pivot'!V2575</f>
        <v>Champions</v>
      </c>
    </row>
    <row r="2590" spans="10:13" x14ac:dyDescent="0.25">
      <c r="J2590" s="66" t="str">
        <f>'RFM-Pivot'!S2576</f>
        <v>C04107</v>
      </c>
      <c r="K2590" s="67">
        <f>'RFM-Pivot'!T2576</f>
        <v>3.3333333333333335</v>
      </c>
      <c r="L2590" s="68">
        <f>'RFM-Pivot'!U2576</f>
        <v>3.3333333333333335</v>
      </c>
      <c r="M2590" s="64" t="str">
        <f>'RFM-Pivot'!V2576</f>
        <v>Loyal or Potential Loyalists</v>
      </c>
    </row>
    <row r="2591" spans="10:13" x14ac:dyDescent="0.25">
      <c r="J2591" s="66" t="str">
        <f>'RFM-Pivot'!S2577</f>
        <v>C04109</v>
      </c>
      <c r="K2591" s="67">
        <f>'RFM-Pivot'!T2577</f>
        <v>2.6666666666666665</v>
      </c>
      <c r="L2591" s="68">
        <f>'RFM-Pivot'!U2577</f>
        <v>2.6666666666666665</v>
      </c>
      <c r="M2591" s="64" t="str">
        <f>'RFM-Pivot'!V2577</f>
        <v>At Risk Customers</v>
      </c>
    </row>
    <row r="2592" spans="10:13" x14ac:dyDescent="0.25">
      <c r="J2592" s="66" t="str">
        <f>'RFM-Pivot'!S2578</f>
        <v>C04110</v>
      </c>
      <c r="K2592" s="67">
        <f>'RFM-Pivot'!T2578</f>
        <v>1.6666666666666667</v>
      </c>
      <c r="L2592" s="68">
        <f>'RFM-Pivot'!U2578</f>
        <v>1.6666666666666667</v>
      </c>
      <c r="M2592" s="64" t="str">
        <f>'RFM-Pivot'!V2578</f>
        <v>Lost Customers</v>
      </c>
    </row>
    <row r="2593" spans="10:13" x14ac:dyDescent="0.25">
      <c r="J2593" s="66" t="str">
        <f>'RFM-Pivot'!S2579</f>
        <v>C04111</v>
      </c>
      <c r="K2593" s="67">
        <f>'RFM-Pivot'!T2579</f>
        <v>2</v>
      </c>
      <c r="L2593" s="68">
        <f>'RFM-Pivot'!U2579</f>
        <v>2</v>
      </c>
      <c r="M2593" s="64" t="str">
        <f>'RFM-Pivot'!V2579</f>
        <v>Lost Customers</v>
      </c>
    </row>
    <row r="2594" spans="10:13" x14ac:dyDescent="0.25">
      <c r="J2594" s="66" t="str">
        <f>'RFM-Pivot'!S2580</f>
        <v>C04114</v>
      </c>
      <c r="K2594" s="67">
        <f>'RFM-Pivot'!T2580</f>
        <v>3</v>
      </c>
      <c r="L2594" s="68">
        <f>'RFM-Pivot'!U2580</f>
        <v>3</v>
      </c>
      <c r="M2594" s="64" t="str">
        <f>'RFM-Pivot'!V2580</f>
        <v>At Risk Customers</v>
      </c>
    </row>
    <row r="2595" spans="10:13" x14ac:dyDescent="0.25">
      <c r="J2595" s="66" t="str">
        <f>'RFM-Pivot'!S2581</f>
        <v>C04115</v>
      </c>
      <c r="K2595" s="67">
        <f>'RFM-Pivot'!T2581</f>
        <v>4.666666666666667</v>
      </c>
      <c r="L2595" s="68">
        <f>'RFM-Pivot'!U2581</f>
        <v>4.666666666666667</v>
      </c>
      <c r="M2595" s="64" t="str">
        <f>'RFM-Pivot'!V2581</f>
        <v>Champions</v>
      </c>
    </row>
    <row r="2596" spans="10:13" x14ac:dyDescent="0.25">
      <c r="J2596" s="66" t="str">
        <f>'RFM-Pivot'!S2582</f>
        <v>C04118</v>
      </c>
      <c r="K2596" s="67">
        <f>'RFM-Pivot'!T2582</f>
        <v>3.6666666666666665</v>
      </c>
      <c r="L2596" s="68">
        <f>'RFM-Pivot'!U2582</f>
        <v>3.6666666666666665</v>
      </c>
      <c r="M2596" s="64" t="str">
        <f>'RFM-Pivot'!V2582</f>
        <v>Loyal or Potential Loyalists</v>
      </c>
    </row>
    <row r="2597" spans="10:13" x14ac:dyDescent="0.25">
      <c r="J2597" s="66" t="str">
        <f>'RFM-Pivot'!S2583</f>
        <v>C04120</v>
      </c>
      <c r="K2597" s="67">
        <f>'RFM-Pivot'!T2583</f>
        <v>3</v>
      </c>
      <c r="L2597" s="68">
        <f>'RFM-Pivot'!U2583</f>
        <v>3</v>
      </c>
      <c r="M2597" s="64" t="str">
        <f>'RFM-Pivot'!V2583</f>
        <v>At Risk Customers</v>
      </c>
    </row>
    <row r="2598" spans="10:13" x14ac:dyDescent="0.25">
      <c r="J2598" s="66" t="str">
        <f>'RFM-Pivot'!S2584</f>
        <v>C04121</v>
      </c>
      <c r="K2598" s="67">
        <f>'RFM-Pivot'!T2584</f>
        <v>4</v>
      </c>
      <c r="L2598" s="68">
        <f>'RFM-Pivot'!U2584</f>
        <v>4</v>
      </c>
      <c r="M2598" s="64" t="str">
        <f>'RFM-Pivot'!V2584</f>
        <v>Loyal or Potential Loyalists</v>
      </c>
    </row>
    <row r="2599" spans="10:13" x14ac:dyDescent="0.25">
      <c r="J2599" s="66" t="str">
        <f>'RFM-Pivot'!S2585</f>
        <v>C04124</v>
      </c>
      <c r="K2599" s="67">
        <f>'RFM-Pivot'!T2585</f>
        <v>4.666666666666667</v>
      </c>
      <c r="L2599" s="68">
        <f>'RFM-Pivot'!U2585</f>
        <v>4.666666666666667</v>
      </c>
      <c r="M2599" s="64" t="str">
        <f>'RFM-Pivot'!V2585</f>
        <v>Champions</v>
      </c>
    </row>
    <row r="2600" spans="10:13" x14ac:dyDescent="0.25">
      <c r="J2600" s="66" t="str">
        <f>'RFM-Pivot'!S2586</f>
        <v>C04125</v>
      </c>
      <c r="K2600" s="67">
        <f>'RFM-Pivot'!T2586</f>
        <v>2.6666666666666665</v>
      </c>
      <c r="L2600" s="68">
        <f>'RFM-Pivot'!U2586</f>
        <v>2.6666666666666665</v>
      </c>
      <c r="M2600" s="64" t="str">
        <f>'RFM-Pivot'!V2586</f>
        <v>At Risk Customers</v>
      </c>
    </row>
    <row r="2601" spans="10:13" x14ac:dyDescent="0.25">
      <c r="J2601" s="66" t="str">
        <f>'RFM-Pivot'!S2587</f>
        <v>C04127</v>
      </c>
      <c r="K2601" s="67">
        <f>'RFM-Pivot'!T2587</f>
        <v>4.333333333333333</v>
      </c>
      <c r="L2601" s="68">
        <f>'RFM-Pivot'!U2587</f>
        <v>4.333333333333333</v>
      </c>
      <c r="M2601" s="64" t="str">
        <f>'RFM-Pivot'!V2587</f>
        <v>Champions</v>
      </c>
    </row>
    <row r="2602" spans="10:13" x14ac:dyDescent="0.25">
      <c r="J2602" s="66" t="str">
        <f>'RFM-Pivot'!S2588</f>
        <v>C04131</v>
      </c>
      <c r="K2602" s="67">
        <f>'RFM-Pivot'!T2588</f>
        <v>2.6666666666666665</v>
      </c>
      <c r="L2602" s="68">
        <f>'RFM-Pivot'!U2588</f>
        <v>2.6666666666666665</v>
      </c>
      <c r="M2602" s="64" t="str">
        <f>'RFM-Pivot'!V2588</f>
        <v>At Risk Customers</v>
      </c>
    </row>
    <row r="2603" spans="10:13" x14ac:dyDescent="0.25">
      <c r="J2603" s="66" t="str">
        <f>'RFM-Pivot'!S2589</f>
        <v>C04132</v>
      </c>
      <c r="K2603" s="67">
        <f>'RFM-Pivot'!T2589</f>
        <v>4.666666666666667</v>
      </c>
      <c r="L2603" s="68">
        <f>'RFM-Pivot'!U2589</f>
        <v>4.666666666666667</v>
      </c>
      <c r="M2603" s="64" t="str">
        <f>'RFM-Pivot'!V2589</f>
        <v>Champions</v>
      </c>
    </row>
    <row r="2604" spans="10:13" x14ac:dyDescent="0.25">
      <c r="J2604" s="66" t="str">
        <f>'RFM-Pivot'!S2590</f>
        <v>C04135</v>
      </c>
      <c r="K2604" s="67">
        <f>'RFM-Pivot'!T2590</f>
        <v>3</v>
      </c>
      <c r="L2604" s="68">
        <f>'RFM-Pivot'!U2590</f>
        <v>3</v>
      </c>
      <c r="M2604" s="64" t="str">
        <f>'RFM-Pivot'!V2590</f>
        <v>At Risk Customers</v>
      </c>
    </row>
    <row r="2605" spans="10:13" x14ac:dyDescent="0.25">
      <c r="J2605" s="66" t="str">
        <f>'RFM-Pivot'!S2591</f>
        <v>C04136</v>
      </c>
      <c r="K2605" s="67">
        <f>'RFM-Pivot'!T2591</f>
        <v>2</v>
      </c>
      <c r="L2605" s="68">
        <f>'RFM-Pivot'!U2591</f>
        <v>2</v>
      </c>
      <c r="M2605" s="64" t="str">
        <f>'RFM-Pivot'!V2591</f>
        <v>Lost Customers</v>
      </c>
    </row>
    <row r="2606" spans="10:13" x14ac:dyDescent="0.25">
      <c r="J2606" s="66" t="str">
        <f>'RFM-Pivot'!S2592</f>
        <v>C04137</v>
      </c>
      <c r="K2606" s="67">
        <f>'RFM-Pivot'!T2592</f>
        <v>3.3333333333333335</v>
      </c>
      <c r="L2606" s="68">
        <f>'RFM-Pivot'!U2592</f>
        <v>3.3333333333333335</v>
      </c>
      <c r="M2606" s="64" t="str">
        <f>'RFM-Pivot'!V2592</f>
        <v>Loyal or Potential Loyalists</v>
      </c>
    </row>
    <row r="2607" spans="10:13" x14ac:dyDescent="0.25">
      <c r="J2607" s="66" t="str">
        <f>'RFM-Pivot'!S2593</f>
        <v>C04138</v>
      </c>
      <c r="K2607" s="67">
        <f>'RFM-Pivot'!T2593</f>
        <v>3.3333333333333335</v>
      </c>
      <c r="L2607" s="68">
        <f>'RFM-Pivot'!U2593</f>
        <v>3.3333333333333335</v>
      </c>
      <c r="M2607" s="64" t="str">
        <f>'RFM-Pivot'!V2593</f>
        <v>Loyal or Potential Loyalists</v>
      </c>
    </row>
    <row r="2608" spans="10:13" x14ac:dyDescent="0.25">
      <c r="J2608" s="66" t="str">
        <f>'RFM-Pivot'!S2594</f>
        <v>C04139</v>
      </c>
      <c r="K2608" s="67">
        <f>'RFM-Pivot'!T2594</f>
        <v>3.3333333333333335</v>
      </c>
      <c r="L2608" s="68">
        <f>'RFM-Pivot'!U2594</f>
        <v>3.3333333333333335</v>
      </c>
      <c r="M2608" s="64" t="str">
        <f>'RFM-Pivot'!V2594</f>
        <v>Loyal or Potential Loyalists</v>
      </c>
    </row>
    <row r="2609" spans="10:13" x14ac:dyDescent="0.25">
      <c r="J2609" s="66" t="str">
        <f>'RFM-Pivot'!S2595</f>
        <v>C04140</v>
      </c>
      <c r="K2609" s="67">
        <f>'RFM-Pivot'!T2595</f>
        <v>2</v>
      </c>
      <c r="L2609" s="68">
        <f>'RFM-Pivot'!U2595</f>
        <v>2</v>
      </c>
      <c r="M2609" s="64" t="str">
        <f>'RFM-Pivot'!V2595</f>
        <v>Lost Customers</v>
      </c>
    </row>
    <row r="2610" spans="10:13" x14ac:dyDescent="0.25">
      <c r="J2610" s="66" t="str">
        <f>'RFM-Pivot'!S2596</f>
        <v>C04141</v>
      </c>
      <c r="K2610" s="67">
        <f>'RFM-Pivot'!T2596</f>
        <v>2.6666666666666665</v>
      </c>
      <c r="L2610" s="68">
        <f>'RFM-Pivot'!U2596</f>
        <v>2.6666666666666665</v>
      </c>
      <c r="M2610" s="64" t="str">
        <f>'RFM-Pivot'!V2596</f>
        <v>At Risk Customers</v>
      </c>
    </row>
    <row r="2611" spans="10:13" x14ac:dyDescent="0.25">
      <c r="J2611" s="66" t="str">
        <f>'RFM-Pivot'!S2597</f>
        <v>C04142</v>
      </c>
      <c r="K2611" s="67">
        <f>'RFM-Pivot'!T2597</f>
        <v>5</v>
      </c>
      <c r="L2611" s="68">
        <f>'RFM-Pivot'!U2597</f>
        <v>5</v>
      </c>
      <c r="M2611" s="64" t="str">
        <f>'RFM-Pivot'!V2597</f>
        <v>Champions</v>
      </c>
    </row>
    <row r="2612" spans="10:13" x14ac:dyDescent="0.25">
      <c r="J2612" s="66" t="str">
        <f>'RFM-Pivot'!S2598</f>
        <v>C04143</v>
      </c>
      <c r="K2612" s="67">
        <f>'RFM-Pivot'!T2598</f>
        <v>3</v>
      </c>
      <c r="L2612" s="68">
        <f>'RFM-Pivot'!U2598</f>
        <v>3</v>
      </c>
      <c r="M2612" s="64" t="str">
        <f>'RFM-Pivot'!V2598</f>
        <v>At Risk Customers</v>
      </c>
    </row>
    <row r="2613" spans="10:13" x14ac:dyDescent="0.25">
      <c r="J2613" s="66" t="str">
        <f>'RFM-Pivot'!S2599</f>
        <v>C04146</v>
      </c>
      <c r="K2613" s="67">
        <f>'RFM-Pivot'!T2599</f>
        <v>3</v>
      </c>
      <c r="L2613" s="68">
        <f>'RFM-Pivot'!U2599</f>
        <v>3</v>
      </c>
      <c r="M2613" s="64" t="str">
        <f>'RFM-Pivot'!V2599</f>
        <v>At Risk Customers</v>
      </c>
    </row>
    <row r="2614" spans="10:13" x14ac:dyDescent="0.25">
      <c r="J2614" s="66" t="str">
        <f>'RFM-Pivot'!S2600</f>
        <v>C04147</v>
      </c>
      <c r="K2614" s="67">
        <f>'RFM-Pivot'!T2600</f>
        <v>3.6666666666666665</v>
      </c>
      <c r="L2614" s="68">
        <f>'RFM-Pivot'!U2600</f>
        <v>3.6666666666666665</v>
      </c>
      <c r="M2614" s="64" t="str">
        <f>'RFM-Pivot'!V2600</f>
        <v>Loyal or Potential Loyalists</v>
      </c>
    </row>
    <row r="2615" spans="10:13" x14ac:dyDescent="0.25">
      <c r="J2615" s="66" t="str">
        <f>'RFM-Pivot'!S2601</f>
        <v>C04148</v>
      </c>
      <c r="K2615" s="67">
        <f>'RFM-Pivot'!T2601</f>
        <v>3.3333333333333335</v>
      </c>
      <c r="L2615" s="68">
        <f>'RFM-Pivot'!U2601</f>
        <v>3.3333333333333335</v>
      </c>
      <c r="M2615" s="64" t="str">
        <f>'RFM-Pivot'!V2601</f>
        <v>Loyal or Potential Loyalists</v>
      </c>
    </row>
    <row r="2616" spans="10:13" x14ac:dyDescent="0.25">
      <c r="J2616" s="66" t="str">
        <f>'RFM-Pivot'!S2602</f>
        <v>C04149</v>
      </c>
      <c r="K2616" s="67">
        <f>'RFM-Pivot'!T2602</f>
        <v>1.6666666666666667</v>
      </c>
      <c r="L2616" s="68">
        <f>'RFM-Pivot'!U2602</f>
        <v>1.6666666666666667</v>
      </c>
      <c r="M2616" s="64" t="str">
        <f>'RFM-Pivot'!V2602</f>
        <v>Lost Customers</v>
      </c>
    </row>
    <row r="2617" spans="10:13" x14ac:dyDescent="0.25">
      <c r="J2617" s="66" t="str">
        <f>'RFM-Pivot'!S2603</f>
        <v>C04151</v>
      </c>
      <c r="K2617" s="67">
        <f>'RFM-Pivot'!T2603</f>
        <v>3.6666666666666665</v>
      </c>
      <c r="L2617" s="68">
        <f>'RFM-Pivot'!U2603</f>
        <v>3.6666666666666665</v>
      </c>
      <c r="M2617" s="64" t="str">
        <f>'RFM-Pivot'!V2603</f>
        <v>Loyal or Potential Loyalists</v>
      </c>
    </row>
    <row r="2618" spans="10:13" x14ac:dyDescent="0.25">
      <c r="J2618" s="66" t="str">
        <f>'RFM-Pivot'!S2604</f>
        <v>C04152</v>
      </c>
      <c r="K2618" s="67">
        <f>'RFM-Pivot'!T2604</f>
        <v>3.3333333333333335</v>
      </c>
      <c r="L2618" s="68">
        <f>'RFM-Pivot'!U2604</f>
        <v>3.3333333333333335</v>
      </c>
      <c r="M2618" s="64" t="str">
        <f>'RFM-Pivot'!V2604</f>
        <v>Loyal or Potential Loyalists</v>
      </c>
    </row>
    <row r="2619" spans="10:13" x14ac:dyDescent="0.25">
      <c r="J2619" s="66" t="str">
        <f>'RFM-Pivot'!S2605</f>
        <v>C04154</v>
      </c>
      <c r="K2619" s="67">
        <f>'RFM-Pivot'!T2605</f>
        <v>4.666666666666667</v>
      </c>
      <c r="L2619" s="68">
        <f>'RFM-Pivot'!U2605</f>
        <v>4.666666666666667</v>
      </c>
      <c r="M2619" s="64" t="str">
        <f>'RFM-Pivot'!V2605</f>
        <v>Champions</v>
      </c>
    </row>
    <row r="2620" spans="10:13" x14ac:dyDescent="0.25">
      <c r="J2620" s="66" t="str">
        <f>'RFM-Pivot'!S2606</f>
        <v>C04158</v>
      </c>
      <c r="K2620" s="67">
        <f>'RFM-Pivot'!T2606</f>
        <v>4</v>
      </c>
      <c r="L2620" s="68">
        <f>'RFM-Pivot'!U2606</f>
        <v>4</v>
      </c>
      <c r="M2620" s="64" t="str">
        <f>'RFM-Pivot'!V2606</f>
        <v>Loyal or Potential Loyalists</v>
      </c>
    </row>
    <row r="2621" spans="10:13" x14ac:dyDescent="0.25">
      <c r="J2621" s="66" t="str">
        <f>'RFM-Pivot'!S2607</f>
        <v>C04160</v>
      </c>
      <c r="K2621" s="67">
        <f>'RFM-Pivot'!T2607</f>
        <v>2</v>
      </c>
      <c r="L2621" s="68">
        <f>'RFM-Pivot'!U2607</f>
        <v>2</v>
      </c>
      <c r="M2621" s="64" t="str">
        <f>'RFM-Pivot'!V2607</f>
        <v>Lost Customers</v>
      </c>
    </row>
    <row r="2622" spans="10:13" x14ac:dyDescent="0.25">
      <c r="J2622" s="66" t="str">
        <f>'RFM-Pivot'!S2608</f>
        <v>C04161</v>
      </c>
      <c r="K2622" s="67">
        <f>'RFM-Pivot'!T2608</f>
        <v>3.6666666666666665</v>
      </c>
      <c r="L2622" s="68">
        <f>'RFM-Pivot'!U2608</f>
        <v>3.6666666666666665</v>
      </c>
      <c r="M2622" s="64" t="str">
        <f>'RFM-Pivot'!V2608</f>
        <v>Loyal or Potential Loyalists</v>
      </c>
    </row>
    <row r="2623" spans="10:13" x14ac:dyDescent="0.25">
      <c r="J2623" s="66" t="str">
        <f>'RFM-Pivot'!S2609</f>
        <v>C04162</v>
      </c>
      <c r="K2623" s="67">
        <f>'RFM-Pivot'!T2609</f>
        <v>1.6666666666666667</v>
      </c>
      <c r="L2623" s="68">
        <f>'RFM-Pivot'!U2609</f>
        <v>1.6666666666666667</v>
      </c>
      <c r="M2623" s="64" t="str">
        <f>'RFM-Pivot'!V2609</f>
        <v>Lost Customers</v>
      </c>
    </row>
    <row r="2624" spans="10:13" x14ac:dyDescent="0.25">
      <c r="J2624" s="66" t="str">
        <f>'RFM-Pivot'!S2610</f>
        <v>C04163</v>
      </c>
      <c r="K2624" s="67">
        <f>'RFM-Pivot'!T2610</f>
        <v>2.3333333333333335</v>
      </c>
      <c r="L2624" s="68">
        <f>'RFM-Pivot'!U2610</f>
        <v>2.3333333333333335</v>
      </c>
      <c r="M2624" s="64" t="str">
        <f>'RFM-Pivot'!V2610</f>
        <v>At Risk Customers</v>
      </c>
    </row>
    <row r="2625" spans="10:13" x14ac:dyDescent="0.25">
      <c r="J2625" s="66" t="str">
        <f>'RFM-Pivot'!S2611</f>
        <v>C04164</v>
      </c>
      <c r="K2625" s="67">
        <f>'RFM-Pivot'!T2611</f>
        <v>2</v>
      </c>
      <c r="L2625" s="68">
        <f>'RFM-Pivot'!U2611</f>
        <v>2</v>
      </c>
      <c r="M2625" s="64" t="str">
        <f>'RFM-Pivot'!V2611</f>
        <v>Lost Customers</v>
      </c>
    </row>
    <row r="2626" spans="10:13" x14ac:dyDescent="0.25">
      <c r="J2626" s="66" t="str">
        <f>'RFM-Pivot'!S2612</f>
        <v>C04165</v>
      </c>
      <c r="K2626" s="67">
        <f>'RFM-Pivot'!T2612</f>
        <v>2</v>
      </c>
      <c r="L2626" s="68">
        <f>'RFM-Pivot'!U2612</f>
        <v>2</v>
      </c>
      <c r="M2626" s="64" t="str">
        <f>'RFM-Pivot'!V2612</f>
        <v>Lost Customers</v>
      </c>
    </row>
    <row r="2627" spans="10:13" x14ac:dyDescent="0.25">
      <c r="J2627" s="66" t="str">
        <f>'RFM-Pivot'!S2613</f>
        <v>C04166</v>
      </c>
      <c r="K2627" s="67">
        <f>'RFM-Pivot'!T2613</f>
        <v>4.333333333333333</v>
      </c>
      <c r="L2627" s="68">
        <f>'RFM-Pivot'!U2613</f>
        <v>4.333333333333333</v>
      </c>
      <c r="M2627" s="64" t="str">
        <f>'RFM-Pivot'!V2613</f>
        <v>Champions</v>
      </c>
    </row>
    <row r="2628" spans="10:13" x14ac:dyDescent="0.25">
      <c r="J2628" s="66" t="str">
        <f>'RFM-Pivot'!S2614</f>
        <v>C04168</v>
      </c>
      <c r="K2628" s="67">
        <f>'RFM-Pivot'!T2614</f>
        <v>2.6666666666666665</v>
      </c>
      <c r="L2628" s="68">
        <f>'RFM-Pivot'!U2614</f>
        <v>2.6666666666666665</v>
      </c>
      <c r="M2628" s="64" t="str">
        <f>'RFM-Pivot'!V2614</f>
        <v>At Risk Customers</v>
      </c>
    </row>
    <row r="2629" spans="10:13" x14ac:dyDescent="0.25">
      <c r="J2629" s="66" t="str">
        <f>'RFM-Pivot'!S2615</f>
        <v>C04170</v>
      </c>
      <c r="K2629" s="67">
        <f>'RFM-Pivot'!T2615</f>
        <v>4</v>
      </c>
      <c r="L2629" s="68">
        <f>'RFM-Pivot'!U2615</f>
        <v>4</v>
      </c>
      <c r="M2629" s="64" t="str">
        <f>'RFM-Pivot'!V2615</f>
        <v>Loyal or Potential Loyalists</v>
      </c>
    </row>
    <row r="2630" spans="10:13" x14ac:dyDescent="0.25">
      <c r="J2630" s="66" t="str">
        <f>'RFM-Pivot'!S2616</f>
        <v>C04171</v>
      </c>
      <c r="K2630" s="67">
        <f>'RFM-Pivot'!T2616</f>
        <v>3.3333333333333335</v>
      </c>
      <c r="L2630" s="68">
        <f>'RFM-Pivot'!U2616</f>
        <v>3.3333333333333335</v>
      </c>
      <c r="M2630" s="64" t="str">
        <f>'RFM-Pivot'!V2616</f>
        <v>Loyal or Potential Loyalists</v>
      </c>
    </row>
    <row r="2631" spans="10:13" x14ac:dyDescent="0.25">
      <c r="J2631" s="66" t="str">
        <f>'RFM-Pivot'!S2617</f>
        <v>C04172</v>
      </c>
      <c r="K2631" s="67">
        <f>'RFM-Pivot'!T2617</f>
        <v>2.3333333333333335</v>
      </c>
      <c r="L2631" s="68">
        <f>'RFM-Pivot'!U2617</f>
        <v>2.3333333333333335</v>
      </c>
      <c r="M2631" s="64" t="str">
        <f>'RFM-Pivot'!V2617</f>
        <v>At Risk Customers</v>
      </c>
    </row>
    <row r="2632" spans="10:13" x14ac:dyDescent="0.25">
      <c r="J2632" s="66" t="str">
        <f>'RFM-Pivot'!S2618</f>
        <v>C04173</v>
      </c>
      <c r="K2632" s="67">
        <f>'RFM-Pivot'!T2618</f>
        <v>5</v>
      </c>
      <c r="L2632" s="68">
        <f>'RFM-Pivot'!U2618</f>
        <v>5</v>
      </c>
      <c r="M2632" s="64" t="str">
        <f>'RFM-Pivot'!V2618</f>
        <v>Champions</v>
      </c>
    </row>
    <row r="2633" spans="10:13" x14ac:dyDescent="0.25">
      <c r="J2633" s="66" t="str">
        <f>'RFM-Pivot'!S2619</f>
        <v>C04174</v>
      </c>
      <c r="K2633" s="67">
        <f>'RFM-Pivot'!T2619</f>
        <v>2</v>
      </c>
      <c r="L2633" s="68">
        <f>'RFM-Pivot'!U2619</f>
        <v>2</v>
      </c>
      <c r="M2633" s="64" t="str">
        <f>'RFM-Pivot'!V2619</f>
        <v>Lost Customers</v>
      </c>
    </row>
    <row r="2634" spans="10:13" x14ac:dyDescent="0.25">
      <c r="J2634" s="66" t="str">
        <f>'RFM-Pivot'!S2620</f>
        <v>C04175</v>
      </c>
      <c r="K2634" s="67">
        <f>'RFM-Pivot'!T2620</f>
        <v>3</v>
      </c>
      <c r="L2634" s="68">
        <f>'RFM-Pivot'!U2620</f>
        <v>3</v>
      </c>
      <c r="M2634" s="64" t="str">
        <f>'RFM-Pivot'!V2620</f>
        <v>At Risk Customers</v>
      </c>
    </row>
    <row r="2635" spans="10:13" x14ac:dyDescent="0.25">
      <c r="J2635" s="66" t="str">
        <f>'RFM-Pivot'!S2621</f>
        <v>C04176</v>
      </c>
      <c r="K2635" s="67">
        <f>'RFM-Pivot'!T2621</f>
        <v>3.6666666666666665</v>
      </c>
      <c r="L2635" s="68">
        <f>'RFM-Pivot'!U2621</f>
        <v>3.6666666666666665</v>
      </c>
      <c r="M2635" s="64" t="str">
        <f>'RFM-Pivot'!V2621</f>
        <v>Loyal or Potential Loyalists</v>
      </c>
    </row>
    <row r="2636" spans="10:13" x14ac:dyDescent="0.25">
      <c r="J2636" s="66" t="str">
        <f>'RFM-Pivot'!S2622</f>
        <v>C04177</v>
      </c>
      <c r="K2636" s="67">
        <f>'RFM-Pivot'!T2622</f>
        <v>3.3333333333333335</v>
      </c>
      <c r="L2636" s="68">
        <f>'RFM-Pivot'!U2622</f>
        <v>3.3333333333333335</v>
      </c>
      <c r="M2636" s="64" t="str">
        <f>'RFM-Pivot'!V2622</f>
        <v>Loyal or Potential Loyalists</v>
      </c>
    </row>
    <row r="2637" spans="10:13" x14ac:dyDescent="0.25">
      <c r="J2637" s="66" t="str">
        <f>'RFM-Pivot'!S2623</f>
        <v>C04178</v>
      </c>
      <c r="K2637" s="67">
        <f>'RFM-Pivot'!T2623</f>
        <v>4.333333333333333</v>
      </c>
      <c r="L2637" s="68">
        <f>'RFM-Pivot'!U2623</f>
        <v>4.333333333333333</v>
      </c>
      <c r="M2637" s="64" t="str">
        <f>'RFM-Pivot'!V2623</f>
        <v>Champions</v>
      </c>
    </row>
    <row r="2638" spans="10:13" x14ac:dyDescent="0.25">
      <c r="J2638" s="66" t="str">
        <f>'RFM-Pivot'!S2624</f>
        <v>C04188</v>
      </c>
      <c r="K2638" s="67">
        <f>'RFM-Pivot'!T2624</f>
        <v>3.3333333333333335</v>
      </c>
      <c r="L2638" s="68">
        <f>'RFM-Pivot'!U2624</f>
        <v>3.3333333333333335</v>
      </c>
      <c r="M2638" s="64" t="str">
        <f>'RFM-Pivot'!V2624</f>
        <v>Loyal or Potential Loyalists</v>
      </c>
    </row>
    <row r="2639" spans="10:13" x14ac:dyDescent="0.25">
      <c r="J2639" s="66" t="str">
        <f>'RFM-Pivot'!S2625</f>
        <v>C04189</v>
      </c>
      <c r="K2639" s="67">
        <f>'RFM-Pivot'!T2625</f>
        <v>5</v>
      </c>
      <c r="L2639" s="68">
        <f>'RFM-Pivot'!U2625</f>
        <v>5</v>
      </c>
      <c r="M2639" s="64" t="str">
        <f>'RFM-Pivot'!V2625</f>
        <v>Champions</v>
      </c>
    </row>
    <row r="2640" spans="10:13" x14ac:dyDescent="0.25">
      <c r="J2640" s="66" t="str">
        <f>'RFM-Pivot'!S2626</f>
        <v>C04190</v>
      </c>
      <c r="K2640" s="67">
        <f>'RFM-Pivot'!T2626</f>
        <v>4.666666666666667</v>
      </c>
      <c r="L2640" s="68">
        <f>'RFM-Pivot'!U2626</f>
        <v>4.666666666666667</v>
      </c>
      <c r="M2640" s="64" t="str">
        <f>'RFM-Pivot'!V2626</f>
        <v>Champions</v>
      </c>
    </row>
    <row r="2641" spans="10:13" x14ac:dyDescent="0.25">
      <c r="J2641" s="66" t="str">
        <f>'RFM-Pivot'!S2627</f>
        <v>C04191</v>
      </c>
      <c r="K2641" s="67">
        <f>'RFM-Pivot'!T2627</f>
        <v>3</v>
      </c>
      <c r="L2641" s="68">
        <f>'RFM-Pivot'!U2627</f>
        <v>3</v>
      </c>
      <c r="M2641" s="64" t="str">
        <f>'RFM-Pivot'!V2627</f>
        <v>At Risk Customers</v>
      </c>
    </row>
    <row r="2642" spans="10:13" x14ac:dyDescent="0.25">
      <c r="J2642" s="66" t="str">
        <f>'RFM-Pivot'!S2628</f>
        <v>C04192</v>
      </c>
      <c r="K2642" s="67">
        <f>'RFM-Pivot'!T2628</f>
        <v>2</v>
      </c>
      <c r="L2642" s="68">
        <f>'RFM-Pivot'!U2628</f>
        <v>2</v>
      </c>
      <c r="M2642" s="64" t="str">
        <f>'RFM-Pivot'!V2628</f>
        <v>Lost Customers</v>
      </c>
    </row>
    <row r="2643" spans="10:13" x14ac:dyDescent="0.25">
      <c r="J2643" s="66" t="str">
        <f>'RFM-Pivot'!S2629</f>
        <v>C04194</v>
      </c>
      <c r="K2643" s="67">
        <f>'RFM-Pivot'!T2629</f>
        <v>4.666666666666667</v>
      </c>
      <c r="L2643" s="68">
        <f>'RFM-Pivot'!U2629</f>
        <v>4.666666666666667</v>
      </c>
      <c r="M2643" s="64" t="str">
        <f>'RFM-Pivot'!V2629</f>
        <v>Champions</v>
      </c>
    </row>
    <row r="2644" spans="10:13" x14ac:dyDescent="0.25">
      <c r="J2644" s="66" t="str">
        <f>'RFM-Pivot'!S2630</f>
        <v>C04196</v>
      </c>
      <c r="K2644" s="67">
        <f>'RFM-Pivot'!T2630</f>
        <v>2.3333333333333335</v>
      </c>
      <c r="L2644" s="68">
        <f>'RFM-Pivot'!U2630</f>
        <v>2.3333333333333335</v>
      </c>
      <c r="M2644" s="64" t="str">
        <f>'RFM-Pivot'!V2630</f>
        <v>At Risk Customers</v>
      </c>
    </row>
    <row r="2645" spans="10:13" x14ac:dyDescent="0.25">
      <c r="J2645" s="66" t="str">
        <f>'RFM-Pivot'!S2631</f>
        <v>C04198</v>
      </c>
      <c r="K2645" s="67">
        <f>'RFM-Pivot'!T2631</f>
        <v>2.6666666666666665</v>
      </c>
      <c r="L2645" s="68">
        <f>'RFM-Pivot'!U2631</f>
        <v>2.6666666666666665</v>
      </c>
      <c r="M2645" s="64" t="str">
        <f>'RFM-Pivot'!V2631</f>
        <v>At Risk Customers</v>
      </c>
    </row>
    <row r="2646" spans="10:13" x14ac:dyDescent="0.25">
      <c r="J2646" s="66" t="str">
        <f>'RFM-Pivot'!S2632</f>
        <v>C04199</v>
      </c>
      <c r="K2646" s="67">
        <f>'RFM-Pivot'!T2632</f>
        <v>4.333333333333333</v>
      </c>
      <c r="L2646" s="68">
        <f>'RFM-Pivot'!U2632</f>
        <v>4.333333333333333</v>
      </c>
      <c r="M2646" s="64" t="str">
        <f>'RFM-Pivot'!V2632</f>
        <v>Champions</v>
      </c>
    </row>
  </sheetData>
  <sheetProtection algorithmName="SHA-512" hashValue="Xm7rFc+OD0wyDsejI9FNEAL4GSJ85rh0X2kJkfknNq79hG5X9HE1ETWa7e9nsinKs28c6XO9ZGUcxHl3CJW7uA==" saltValue="8DDNs6RlOXTqpx6PwhOgNQ==" spinCount="100000" sheet="1" objects="1" scenarios="1" selectLockedCells="1" pivotTables="0"/>
  <conditionalFormatting sqref="F9:F582">
    <cfRule type="dataBar" priority="1">
      <dataBar>
        <cfvo type="min"/>
        <cfvo type="max"/>
        <color rgb="FF638EC6"/>
      </dataBar>
      <extLst>
        <ext xmlns:x14="http://schemas.microsoft.com/office/spreadsheetml/2009/9/main" uri="{B025F937-C7B1-47D3-B67F-A62EFF666E3E}">
          <x14:id>{0A43F0B2-8205-406F-B9CD-65F5321CE6D3}</x14:id>
        </ext>
      </extLst>
    </cfRule>
  </conditionalFormatting>
  <conditionalFormatting sqref="K17:K2646">
    <cfRule type="dataBar" priority="3">
      <dataBar>
        <cfvo type="min"/>
        <cfvo type="max"/>
        <color rgb="FF638EC6"/>
      </dataBar>
      <extLst>
        <ext xmlns:x14="http://schemas.microsoft.com/office/spreadsheetml/2009/9/main" uri="{B025F937-C7B1-47D3-B67F-A62EFF666E3E}">
          <x14:id>{2F9FE4A4-40C1-4413-B122-5CEC830579BF}</x14:id>
        </ext>
      </extLst>
    </cfRule>
  </conditionalFormatting>
  <dataValidations count="1">
    <dataValidation type="list" allowBlank="1" showInputMessage="1" showErrorMessage="1" sqref="B16" xr:uid="{83F6C656-A3AE-4322-A52D-9D1875584EFD}">
      <formula1>$J$9:$J$12</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A43F0B2-8205-406F-B9CD-65F5321CE6D3}">
            <x14:dataBar minLength="0" maxLength="100" border="1" negativeBarBorderColorSameAsPositive="0">
              <x14:cfvo type="autoMin"/>
              <x14:cfvo type="autoMax"/>
              <x14:borderColor rgb="FF638EC6"/>
              <x14:negativeFillColor rgb="FFFF0000"/>
              <x14:negativeBorderColor rgb="FFFF0000"/>
              <x14:axisColor rgb="FF000000"/>
            </x14:dataBar>
          </x14:cfRule>
          <xm:sqref>F9:F582</xm:sqref>
        </x14:conditionalFormatting>
        <x14:conditionalFormatting xmlns:xm="http://schemas.microsoft.com/office/excel/2006/main">
          <x14:cfRule type="dataBar" id="{2F9FE4A4-40C1-4413-B122-5CEC830579BF}">
            <x14:dataBar minLength="0" maxLength="100" border="1" negativeBarBorderColorSameAsPositive="0">
              <x14:cfvo type="autoMin"/>
              <x14:cfvo type="autoMax"/>
              <x14:borderColor rgb="FF638EC6"/>
              <x14:negativeFillColor rgb="FFFF0000"/>
              <x14:negativeBorderColor rgb="FFFF0000"/>
              <x14:axisColor rgb="FF000000"/>
            </x14:dataBar>
          </x14:cfRule>
          <xm:sqref>K17:K2646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Props1.xml><?xml version="1.0" encoding="utf-8"?>
<ds:datastoreItem xmlns:ds="http://schemas.openxmlformats.org/officeDocument/2006/customXml" ds:itemID="{C121F49B-3097-43F0-93EC-402CAF18BCB9}">
  <ds:schemaRefs/>
</ds:datastoreItem>
</file>

<file path=customXml/itemProps2.xml><?xml version="1.0" encoding="utf-8"?>
<ds:datastoreItem xmlns:ds="http://schemas.openxmlformats.org/officeDocument/2006/customXml" ds:itemID="{600FDEC1-F058-4090-B2B8-1F6514281B6B}">
  <ds:schemaRefs/>
</ds:datastoreItem>
</file>

<file path=customXml/itemProps3.xml><?xml version="1.0" encoding="utf-8"?>
<ds:datastoreItem xmlns:ds="http://schemas.openxmlformats.org/officeDocument/2006/customXml" ds:itemID="{53CA4F75-6FDD-4C3D-8513-0950F8147FB1}">
  <ds:schemaRefs/>
</ds:datastoreItem>
</file>

<file path=customXml/itemProps4.xml><?xml version="1.0" encoding="utf-8"?>
<ds:datastoreItem xmlns:ds="http://schemas.openxmlformats.org/officeDocument/2006/customXml" ds:itemID="{B55F56A2-788B-4CEC-957B-F3F7A8A9480D}">
  <ds:schemaRefs/>
</ds:datastoreItem>
</file>

<file path=customXml/itemProps5.xml><?xml version="1.0" encoding="utf-8"?>
<ds:datastoreItem xmlns:ds="http://schemas.openxmlformats.org/officeDocument/2006/customXml" ds:itemID="{FB22705E-61CB-4665-8FD4-89A20FA0B420}">
  <ds:schemaRefs/>
</ds:datastoreItem>
</file>

<file path=customXml/itemProps6.xml><?xml version="1.0" encoding="utf-8"?>
<ds:datastoreItem xmlns:ds="http://schemas.openxmlformats.org/officeDocument/2006/customXml" ds:itemID="{92478673-7DD5-418F-91A0-7F51D0643B63}">
  <ds:schemaRefs/>
</ds:datastoreItem>
</file>

<file path=customXml/itemProps7.xml><?xml version="1.0" encoding="utf-8"?>
<ds:datastoreItem xmlns:ds="http://schemas.openxmlformats.org/officeDocument/2006/customXml" ds:itemID="{DEBD9C3C-A7BF-4B0D-A892-D4E328DAF652}">
  <ds:schemaRefs/>
</ds:datastoreItem>
</file>

<file path=customXml/itemProps8.xml><?xml version="1.0" encoding="utf-8"?>
<ds:datastoreItem xmlns:ds="http://schemas.openxmlformats.org/officeDocument/2006/customXml" ds:itemID="{5C3D1F15-226F-4FEE-95D4-97C6C31CB67A}">
  <ds:schemaRefs/>
</ds:datastoreItem>
</file>

<file path=customXml/itemProps9.xml><?xml version="1.0" encoding="utf-8"?>
<ds:datastoreItem xmlns:ds="http://schemas.openxmlformats.org/officeDocument/2006/customXml" ds:itemID="{F53B1980-3F1E-4ADC-BDE0-381919046D77}">
  <ds:schemaRefs/>
</ds:datastoreItem>
</file>

<file path=customXml/itemProps10.xml><?xml version="1.0" encoding="utf-8"?>
<ds:datastoreItem xmlns:ds="http://schemas.openxmlformats.org/officeDocument/2006/customXml" ds:itemID="{D985BAE5-0B9D-46A6-AA1F-590E89558C92}">
  <ds:schemaRefs/>
</ds:datastoreItem>
</file>

<file path=customXml/itemProps11.xml><?xml version="1.0" encoding="utf-8"?>
<ds:datastoreItem xmlns:ds="http://schemas.openxmlformats.org/officeDocument/2006/customXml" ds:itemID="{19431859-162D-4DA3-80F4-581DCA985118}">
  <ds:schemaRefs/>
</ds:datastoreItem>
</file>

<file path=customXml/itemProps12.xml><?xml version="1.0" encoding="utf-8"?>
<ds:datastoreItem xmlns:ds="http://schemas.openxmlformats.org/officeDocument/2006/customXml" ds:itemID="{3ED55496-99D8-4D63-BF48-3EF5FAF9D69E}">
  <ds:schemaRefs/>
</ds:datastoreItem>
</file>

<file path=customXml/itemProps13.xml><?xml version="1.0" encoding="utf-8"?>
<ds:datastoreItem xmlns:ds="http://schemas.openxmlformats.org/officeDocument/2006/customXml" ds:itemID="{635546BF-5CF4-4F0C-91A7-C7103811EB93}">
  <ds:schemaRefs/>
</ds:datastoreItem>
</file>

<file path=customXml/itemProps14.xml><?xml version="1.0" encoding="utf-8"?>
<ds:datastoreItem xmlns:ds="http://schemas.openxmlformats.org/officeDocument/2006/customXml" ds:itemID="{BB36D00C-2C92-4FE8-823C-F3D49A953BDD}">
  <ds:schemaRefs/>
</ds:datastoreItem>
</file>

<file path=customXml/itemProps15.xml><?xml version="1.0" encoding="utf-8"?>
<ds:datastoreItem xmlns:ds="http://schemas.openxmlformats.org/officeDocument/2006/customXml" ds:itemID="{65CC2B81-E428-48E0-9CE0-E779D84713B0}">
  <ds:schemaRefs/>
</ds:datastoreItem>
</file>

<file path=customXml/itemProps16.xml><?xml version="1.0" encoding="utf-8"?>
<ds:datastoreItem xmlns:ds="http://schemas.openxmlformats.org/officeDocument/2006/customXml" ds:itemID="{9982225E-35EF-484A-9346-21E930689A89}">
  <ds:schemaRefs/>
</ds:datastoreItem>
</file>

<file path=customXml/itemProps17.xml><?xml version="1.0" encoding="utf-8"?>
<ds:datastoreItem xmlns:ds="http://schemas.openxmlformats.org/officeDocument/2006/customXml" ds:itemID="{BD797692-F4F4-4004-A289-B5D918EED6E6}">
  <ds:schemaRefs/>
</ds:datastoreItem>
</file>

<file path=customXml/itemProps18.xml><?xml version="1.0" encoding="utf-8"?>
<ds:datastoreItem xmlns:ds="http://schemas.openxmlformats.org/officeDocument/2006/customXml" ds:itemID="{A58803A0-B2A9-4C58-9036-8C061AB1DF59}">
  <ds:schemaRefs/>
</ds:datastoreItem>
</file>

<file path=customXml/itemProps19.xml><?xml version="1.0" encoding="utf-8"?>
<ds:datastoreItem xmlns:ds="http://schemas.openxmlformats.org/officeDocument/2006/customXml" ds:itemID="{B0EB5017-30CE-444B-9B55-B06CB26165BB}">
  <ds:schemaRefs/>
</ds:datastoreItem>
</file>

<file path=customXml/itemProps20.xml><?xml version="1.0" encoding="utf-8"?>
<ds:datastoreItem xmlns:ds="http://schemas.openxmlformats.org/officeDocument/2006/customXml" ds:itemID="{7ED94D24-2042-41D5-8C0A-AA5D961FA276}">
  <ds:schemaRefs/>
</ds:datastoreItem>
</file>

<file path=customXml/itemProps21.xml><?xml version="1.0" encoding="utf-8"?>
<ds:datastoreItem xmlns:ds="http://schemas.openxmlformats.org/officeDocument/2006/customXml" ds:itemID="{9DBAA1F3-200F-4CA6-B4C3-7A5DC3C05B6B}">
  <ds:schemaRefs/>
</ds:datastoreItem>
</file>

<file path=customXml/itemProps22.xml><?xml version="1.0" encoding="utf-8"?>
<ds:datastoreItem xmlns:ds="http://schemas.openxmlformats.org/officeDocument/2006/customXml" ds:itemID="{E8B572BA-1B86-4901-A43B-31D4525D685A}">
  <ds:schemaRefs/>
</ds:datastoreItem>
</file>

<file path=customXml/itemProps23.xml><?xml version="1.0" encoding="utf-8"?>
<ds:datastoreItem xmlns:ds="http://schemas.openxmlformats.org/officeDocument/2006/customXml" ds:itemID="{63E69482-16DD-475E-AA4C-15979263E7FA}">
  <ds:schemaRefs/>
</ds:datastoreItem>
</file>

<file path=customXml/itemProps24.xml><?xml version="1.0" encoding="utf-8"?>
<ds:datastoreItem xmlns:ds="http://schemas.openxmlformats.org/officeDocument/2006/customXml" ds:itemID="{9A388F0B-7B56-48C5-B076-568AFB2E44DB}">
  <ds:schemaRefs/>
</ds:datastoreItem>
</file>

<file path=customXml/itemProps25.xml><?xml version="1.0" encoding="utf-8"?>
<ds:datastoreItem xmlns:ds="http://schemas.openxmlformats.org/officeDocument/2006/customXml" ds:itemID="{61FD1FF7-61BE-4685-B1F2-93C01E804A25}">
  <ds:schemaRefs/>
</ds:datastoreItem>
</file>

<file path=customXml/itemProps26.xml><?xml version="1.0" encoding="utf-8"?>
<ds:datastoreItem xmlns:ds="http://schemas.openxmlformats.org/officeDocument/2006/customXml" ds:itemID="{9320D497-986F-42D0-AB93-109A2260F906}">
  <ds:schemaRefs/>
</ds:datastoreItem>
</file>

<file path=customXml/itemProps27.xml><?xml version="1.0" encoding="utf-8"?>
<ds:datastoreItem xmlns:ds="http://schemas.openxmlformats.org/officeDocument/2006/customXml" ds:itemID="{C25EA393-C6DE-448E-A0AF-F6FC970FB3A5}">
  <ds:schemaRefs/>
</ds:datastoreItem>
</file>

<file path=customXml/itemProps28.xml><?xml version="1.0" encoding="utf-8"?>
<ds:datastoreItem xmlns:ds="http://schemas.openxmlformats.org/officeDocument/2006/customXml" ds:itemID="{17A884A0-0563-4E7D-AF76-66B743BA538E}">
  <ds:schemaRefs/>
</ds:datastoreItem>
</file>

<file path=customXml/itemProps29.xml><?xml version="1.0" encoding="utf-8"?>
<ds:datastoreItem xmlns:ds="http://schemas.openxmlformats.org/officeDocument/2006/customXml" ds:itemID="{92B8311A-5F41-4BAE-A194-F5E5B1A5DAD2}">
  <ds:schemaRefs/>
</ds:datastoreItem>
</file>

<file path=customXml/itemProps30.xml><?xml version="1.0" encoding="utf-8"?>
<ds:datastoreItem xmlns:ds="http://schemas.openxmlformats.org/officeDocument/2006/customXml" ds:itemID="{081779FD-02F6-44B9-BCD4-8DFF833E6A83}">
  <ds:schemaRefs/>
</ds:datastoreItem>
</file>

<file path=customXml/itemProps31.xml><?xml version="1.0" encoding="utf-8"?>
<ds:datastoreItem xmlns:ds="http://schemas.openxmlformats.org/officeDocument/2006/customXml" ds:itemID="{67C7D1D0-F431-4881-8CFC-BA8D818CEA38}">
  <ds:schemaRefs/>
</ds:datastoreItem>
</file>

<file path=customXml/itemProps32.xml><?xml version="1.0" encoding="utf-8"?>
<ds:datastoreItem xmlns:ds="http://schemas.openxmlformats.org/officeDocument/2006/customXml" ds:itemID="{F962483D-512C-456A-9E76-4D9638E77C88}">
  <ds:schemaRefs/>
</ds:datastoreItem>
</file>

<file path=customXml/itemProps33.xml><?xml version="1.0" encoding="utf-8"?>
<ds:datastoreItem xmlns:ds="http://schemas.openxmlformats.org/officeDocument/2006/customXml" ds:itemID="{1EC83CB3-C5AB-42FF-B8AF-48D0B405DB7B}">
  <ds:schemaRefs/>
</ds:datastoreItem>
</file>

<file path=customXml/itemProps34.xml><?xml version="1.0" encoding="utf-8"?>
<ds:datastoreItem xmlns:ds="http://schemas.openxmlformats.org/officeDocument/2006/customXml" ds:itemID="{518376A5-0960-4F3C-99C9-DE2C12937A95}">
  <ds:schemaRefs/>
</ds:datastoreItem>
</file>

<file path=customXml/itemProps35.xml><?xml version="1.0" encoding="utf-8"?>
<ds:datastoreItem xmlns:ds="http://schemas.openxmlformats.org/officeDocument/2006/customXml" ds:itemID="{FD9065B4-BB08-4099-BF19-1BFB3ECC5633}">
  <ds:schemaRefs/>
</ds:datastoreItem>
</file>

<file path=customXml/itemProps36.xml><?xml version="1.0" encoding="utf-8"?>
<ds:datastoreItem xmlns:ds="http://schemas.openxmlformats.org/officeDocument/2006/customXml" ds:itemID="{897F7F3D-4B87-40DA-BAA2-84243C81815F}">
  <ds:schemaRefs/>
</ds:datastoreItem>
</file>

<file path=customXml/itemProps37.xml><?xml version="1.0" encoding="utf-8"?>
<ds:datastoreItem xmlns:ds="http://schemas.openxmlformats.org/officeDocument/2006/customXml" ds:itemID="{B9664C1E-C043-4802-96B2-1F7F0F52F670}">
  <ds:schemaRefs/>
</ds:datastoreItem>
</file>

<file path=customXml/itemProps38.xml><?xml version="1.0" encoding="utf-8"?>
<ds:datastoreItem xmlns:ds="http://schemas.openxmlformats.org/officeDocument/2006/customXml" ds:itemID="{DE0429C7-1C11-4770-BE5A-0BA5DDC21C78}">
  <ds:schemaRefs/>
</ds:datastoreItem>
</file>

<file path=customXml/itemProps39.xml><?xml version="1.0" encoding="utf-8"?>
<ds:datastoreItem xmlns:ds="http://schemas.openxmlformats.org/officeDocument/2006/customXml" ds:itemID="{F073C95C-5A1B-466A-8722-7F04ADF1A568}">
  <ds:schemaRefs/>
</ds:datastoreItem>
</file>

<file path=customXml/itemProps40.xml><?xml version="1.0" encoding="utf-8"?>
<ds:datastoreItem xmlns:ds="http://schemas.openxmlformats.org/officeDocument/2006/customXml" ds:itemID="{EC2F1BDE-599C-4797-867A-E9D87254444F}">
  <ds:schemaRefs/>
</ds:datastoreItem>
</file>

<file path=customXml/itemProps41.xml><?xml version="1.0" encoding="utf-8"?>
<ds:datastoreItem xmlns:ds="http://schemas.openxmlformats.org/officeDocument/2006/customXml" ds:itemID="{0E24237F-5C0A-48A7-B50F-FE76659411B0}">
  <ds:schemaRefs/>
</ds:datastoreItem>
</file>

<file path=customXml/itemProps42.xml><?xml version="1.0" encoding="utf-8"?>
<ds:datastoreItem xmlns:ds="http://schemas.openxmlformats.org/officeDocument/2006/customXml" ds:itemID="{8A315C9C-0222-48D9-B535-3CFB35800E4D}">
  <ds:schemaRefs>
    <ds:schemaRef ds:uri="http://schemas.microsoft.com/DataMashup"/>
  </ds:schemaRefs>
</ds:datastoreItem>
</file>

<file path=customXml/itemProps43.xml><?xml version="1.0" encoding="utf-8"?>
<ds:datastoreItem xmlns:ds="http://schemas.openxmlformats.org/officeDocument/2006/customXml" ds:itemID="{F31CCAA3-E1FD-45CC-A29E-13B263A58B3E}">
  <ds:schemaRefs/>
</ds:datastoreItem>
</file>

<file path=customXml/itemProps44.xml><?xml version="1.0" encoding="utf-8"?>
<ds:datastoreItem xmlns:ds="http://schemas.openxmlformats.org/officeDocument/2006/customXml" ds:itemID="{3714A4EA-1411-405D-9BCF-5465118B05E7}">
  <ds:schemaRefs/>
</ds:datastoreItem>
</file>

<file path=customXml/itemProps45.xml><?xml version="1.0" encoding="utf-8"?>
<ds:datastoreItem xmlns:ds="http://schemas.openxmlformats.org/officeDocument/2006/customXml" ds:itemID="{8B15151E-7E4D-41E5-8FF5-9B9DF08DD382}">
  <ds:schemaRefs/>
</ds:datastoreItem>
</file>

<file path=customXml/itemProps46.xml><?xml version="1.0" encoding="utf-8"?>
<ds:datastoreItem xmlns:ds="http://schemas.openxmlformats.org/officeDocument/2006/customXml" ds:itemID="{6A5F3C1A-0C8B-44EA-AF72-CEF9E5F1B9D6}">
  <ds:schemaRefs/>
</ds:datastoreItem>
</file>

<file path=customXml/itemProps47.xml><?xml version="1.0" encoding="utf-8"?>
<ds:datastoreItem xmlns:ds="http://schemas.openxmlformats.org/officeDocument/2006/customXml" ds:itemID="{3BB7F60F-3425-4176-8F4A-31AC122CBE7A}">
  <ds:schemaRefs/>
</ds:datastoreItem>
</file>

<file path=customXml/itemProps48.xml><?xml version="1.0" encoding="utf-8"?>
<ds:datastoreItem xmlns:ds="http://schemas.openxmlformats.org/officeDocument/2006/customXml" ds:itemID="{5AE4F7A4-2027-4F2E-9A07-D177FFBCDF80}">
  <ds:schemaRefs/>
</ds:datastoreItem>
</file>

<file path=customXml/itemProps49.xml><?xml version="1.0" encoding="utf-8"?>
<ds:datastoreItem xmlns:ds="http://schemas.openxmlformats.org/officeDocument/2006/customXml" ds:itemID="{D4C769DB-51D4-460B-B794-CD5E5528A9F7}">
  <ds:schemaRefs/>
</ds:datastoreItem>
</file>

<file path=customXml/itemProps50.xml><?xml version="1.0" encoding="utf-8"?>
<ds:datastoreItem xmlns:ds="http://schemas.openxmlformats.org/officeDocument/2006/customXml" ds:itemID="{D5D690D8-1535-43B3-95C8-B7A1ABD29820}">
  <ds:schemaRefs/>
</ds:datastoreItem>
</file>

<file path=customXml/itemProps51.xml><?xml version="1.0" encoding="utf-8"?>
<ds:datastoreItem xmlns:ds="http://schemas.openxmlformats.org/officeDocument/2006/customXml" ds:itemID="{5EF98366-17F3-4EBC-BB17-71A1BC634998}">
  <ds:schemaRefs/>
</ds:datastoreItem>
</file>

<file path=customXml/itemProps52.xml><?xml version="1.0" encoding="utf-8"?>
<ds:datastoreItem xmlns:ds="http://schemas.openxmlformats.org/officeDocument/2006/customXml" ds:itemID="{592C1742-933D-4F8E-B660-2FD97B4E95BD}">
  <ds:schemaRefs/>
</ds:datastoreItem>
</file>

<file path=customXml/itemProps53.xml><?xml version="1.0" encoding="utf-8"?>
<ds:datastoreItem xmlns:ds="http://schemas.openxmlformats.org/officeDocument/2006/customXml" ds:itemID="{C507EDE3-7E1D-47C9-8EE4-7F49F3B2787D}">
  <ds:schemaRefs/>
</ds:datastoreItem>
</file>

<file path=customXml/itemProps54.xml><?xml version="1.0" encoding="utf-8"?>
<ds:datastoreItem xmlns:ds="http://schemas.openxmlformats.org/officeDocument/2006/customXml" ds:itemID="{60A033B2-9A13-4B83-BBFF-F4F32D449E1A}">
  <ds:schemaRefs/>
</ds:datastoreItem>
</file>

<file path=customXml/itemProps55.xml><?xml version="1.0" encoding="utf-8"?>
<ds:datastoreItem xmlns:ds="http://schemas.openxmlformats.org/officeDocument/2006/customXml" ds:itemID="{E52C221F-2800-4F43-B717-650E8FD99FAD}">
  <ds:schemaRefs/>
</ds:datastoreItem>
</file>

<file path=customXml/itemProps56.xml><?xml version="1.0" encoding="utf-8"?>
<ds:datastoreItem xmlns:ds="http://schemas.openxmlformats.org/officeDocument/2006/customXml" ds:itemID="{851E8ECD-2890-47C4-BDFB-253C3038B813}">
  <ds:schemaRefs/>
</ds:datastoreItem>
</file>

<file path=customXml/itemProps57.xml><?xml version="1.0" encoding="utf-8"?>
<ds:datastoreItem xmlns:ds="http://schemas.openxmlformats.org/officeDocument/2006/customXml" ds:itemID="{707EDC53-15E7-4FE3-847A-A6C27C2C3BB8}">
  <ds:schemaRefs/>
</ds:datastoreItem>
</file>

<file path=customXml/itemProps58.xml><?xml version="1.0" encoding="utf-8"?>
<ds:datastoreItem xmlns:ds="http://schemas.openxmlformats.org/officeDocument/2006/customXml" ds:itemID="{76618C6B-75D3-49BE-9E41-75A59FBED371}">
  <ds:schemaRefs/>
</ds:datastoreItem>
</file>

<file path=customXml/itemProps59.xml><?xml version="1.0" encoding="utf-8"?>
<ds:datastoreItem xmlns:ds="http://schemas.openxmlformats.org/officeDocument/2006/customXml" ds:itemID="{CB09ED72-3628-4ABD-BF23-000F1BA5D6A5}">
  <ds:schemaRefs/>
</ds:datastoreItem>
</file>

<file path=customXml/itemProps60.xml><?xml version="1.0" encoding="utf-8"?>
<ds:datastoreItem xmlns:ds="http://schemas.openxmlformats.org/officeDocument/2006/customXml" ds:itemID="{F839B4FB-D2A1-4938-926A-396FFBC77C79}">
  <ds:schemaRefs/>
</ds:datastoreItem>
</file>

<file path=customXml/itemProps61.xml><?xml version="1.0" encoding="utf-8"?>
<ds:datastoreItem xmlns:ds="http://schemas.openxmlformats.org/officeDocument/2006/customXml" ds:itemID="{2BF83797-E50E-4325-9BA7-0BF426AF05F3}">
  <ds:schemaRefs/>
</ds:datastoreItem>
</file>

<file path=customXml/itemProps62.xml><?xml version="1.0" encoding="utf-8"?>
<ds:datastoreItem xmlns:ds="http://schemas.openxmlformats.org/officeDocument/2006/customXml" ds:itemID="{60B2B5DC-9382-469F-9F47-EA789BABA2DF}">
  <ds:schemaRefs/>
</ds:datastoreItem>
</file>

<file path=customXml/itemProps63.xml><?xml version="1.0" encoding="utf-8"?>
<ds:datastoreItem xmlns:ds="http://schemas.openxmlformats.org/officeDocument/2006/customXml" ds:itemID="{7B824DB6-9E0A-48EF-94C8-E8C62A6C24AF}">
  <ds:schemaRefs/>
</ds:datastoreItem>
</file>

<file path=customXml/itemProps64.xml><?xml version="1.0" encoding="utf-8"?>
<ds:datastoreItem xmlns:ds="http://schemas.openxmlformats.org/officeDocument/2006/customXml" ds:itemID="{C5FCC25F-63D7-46B0-9FB7-A9988F58757F}">
  <ds:schemaRefs/>
</ds:datastoreItem>
</file>

<file path=customXml/itemProps65.xml><?xml version="1.0" encoding="utf-8"?>
<ds:datastoreItem xmlns:ds="http://schemas.openxmlformats.org/officeDocument/2006/customXml" ds:itemID="{C1985C57-0BF4-4F91-A650-C291ED1F316D}">
  <ds:schemaRefs/>
</ds:datastoreItem>
</file>

<file path=customXml/itemProps66.xml><?xml version="1.0" encoding="utf-8"?>
<ds:datastoreItem xmlns:ds="http://schemas.openxmlformats.org/officeDocument/2006/customXml" ds:itemID="{E7D7E4AE-7821-4F7C-ADC5-850D9204C14F}">
  <ds:schemaRefs/>
</ds:datastoreItem>
</file>

<file path=customXml/itemProps67.xml><?xml version="1.0" encoding="utf-8"?>
<ds:datastoreItem xmlns:ds="http://schemas.openxmlformats.org/officeDocument/2006/customXml" ds:itemID="{D4CE1015-43AC-48A2-99C3-9AB220C668B1}">
  <ds:schemaRefs/>
</ds:datastoreItem>
</file>

<file path=customXml/itemProps68.xml><?xml version="1.0" encoding="utf-8"?>
<ds:datastoreItem xmlns:ds="http://schemas.openxmlformats.org/officeDocument/2006/customXml" ds:itemID="{9676BA73-5287-4981-853A-A2849BC3FDB8}">
  <ds:schemaRefs/>
</ds:datastoreItem>
</file>

<file path=customXml/itemProps69.xml><?xml version="1.0" encoding="utf-8"?>
<ds:datastoreItem xmlns:ds="http://schemas.openxmlformats.org/officeDocument/2006/customXml" ds:itemID="{EC1B9660-33E3-4446-AB12-706484ADCD1B}">
  <ds:schemaRefs/>
</ds:datastoreItem>
</file>

<file path=customXml/itemProps70.xml><?xml version="1.0" encoding="utf-8"?>
<ds:datastoreItem xmlns:ds="http://schemas.openxmlformats.org/officeDocument/2006/customXml" ds:itemID="{703F877F-4960-430B-9768-55EC24D9947E}">
  <ds:schemaRefs/>
</ds:datastoreItem>
</file>

<file path=customXml/itemProps71.xml><?xml version="1.0" encoding="utf-8"?>
<ds:datastoreItem xmlns:ds="http://schemas.openxmlformats.org/officeDocument/2006/customXml" ds:itemID="{AE39B789-CB7E-4B32-886D-64BA6376AC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Trend</vt:lpstr>
      <vt:lpstr>Churn and Repeated</vt:lpstr>
      <vt:lpstr>Cust-Pro-Pivots</vt:lpstr>
      <vt:lpstr>Orders Returned</vt:lpstr>
      <vt:lpstr>RFM-Pivot</vt:lpstr>
      <vt:lpstr>DB - Trends</vt:lpstr>
      <vt:lpstr>DB - Customers-Products</vt:lpstr>
      <vt:lpstr>DB - RFM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Tumusiime</dc:creator>
  <cp:lastModifiedBy>Alex Tumusiime</cp:lastModifiedBy>
  <dcterms:created xsi:type="dcterms:W3CDTF">2026-01-17T19:59:06Z</dcterms:created>
  <dcterms:modified xsi:type="dcterms:W3CDTF">2026-02-27T23:01:46Z</dcterms:modified>
</cp:coreProperties>
</file>