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ga\Documents\"/>
    </mc:Choice>
  </mc:AlternateContent>
  <xr:revisionPtr revIDLastSave="0" documentId="8_{9FC6D72D-8533-42E6-8ED6-582F0683B1BD}" xr6:coauthVersionLast="47" xr6:coauthVersionMax="47" xr10:uidLastSave="{00000000-0000-0000-0000-000000000000}"/>
  <bookViews>
    <workbookView xWindow="-120" yWindow="-120" windowWidth="20730" windowHeight="11310" xr2:uid="{BDB459F0-1CE6-4C9C-AE19-934E18BD7820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rira">APP!$D$13</definedName>
    <definedName name="salario">APP!$D$12</definedName>
    <definedName name="sugestao_investimento">APP!$D$14</definedName>
    <definedName name="te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D40" i="1" s="1"/>
  <c r="C41" i="1"/>
  <c r="C36" i="1"/>
  <c r="H4" i="2"/>
  <c r="A21" i="2"/>
  <c r="A20" i="2"/>
  <c r="A19" i="2"/>
  <c r="A18" i="2"/>
  <c r="A17" i="2"/>
  <c r="A16" i="2"/>
  <c r="A11" i="2"/>
  <c r="A12" i="2"/>
  <c r="A13" i="2"/>
  <c r="A14" i="2"/>
  <c r="A15" i="2"/>
  <c r="A10" i="2"/>
  <c r="A5" i="2"/>
  <c r="A6" i="2"/>
  <c r="A7" i="2"/>
  <c r="A8" i="2"/>
  <c r="A9" i="2"/>
  <c r="A4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9" i="1" l="1"/>
  <c r="D36" i="1"/>
  <c r="D38" i="1"/>
  <c r="D42" i="1" s="1"/>
  <c r="D41" i="1"/>
  <c r="D37" i="1"/>
</calcChain>
</file>

<file path=xl/sharedStrings.xml><?xml version="1.0" encoding="utf-8"?>
<sst xmlns="http://schemas.openxmlformats.org/spreadsheetml/2006/main" count="72" uniqueCount="35">
  <si>
    <t>Quanto invetir por mês?</t>
  </si>
  <si>
    <t>Por quantos anos?</t>
  </si>
  <si>
    <t>Taxa de rendimento mensal?</t>
  </si>
  <si>
    <t>Patrimonio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</si>
  <si>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</si>
  <si>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</si>
  <si>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</si>
  <si>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</si>
  <si>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</si>
  <si>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</si>
  <si>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</si>
  <si>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</si>
  <si>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</si>
  <si>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Salário</t>
  </si>
  <si>
    <t>Rendimento Carteira</t>
  </si>
  <si>
    <t>Sugestão de investimento</t>
  </si>
  <si>
    <t>CONFIGURAÇÕES</t>
  </si>
  <si>
    <t>Agressivo</t>
  </si>
  <si>
    <t>VALOR A 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</si>
  <si>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</si>
  <si>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</si>
  <si>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</si>
  <si>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</si>
  <si>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</si>
  <si>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</si>
  <si>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</si>
  <si>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</si>
  <si>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</si>
  <si>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</si>
  <si>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Conservador</t>
  </si>
  <si>
    <t>%</t>
  </si>
  <si>
    <t>Chave</t>
  </si>
  <si>
    <t>Moderado</t>
  </si>
  <si>
    <t>Moderado-TIJOLO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</si>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</sst>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474B"/>
        <bgColor indexed="64"/>
      </patternFill>
    </fill>
    <fill>
      <patternFill patternType="solid">
        <fgColor rgb="FF409A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/>
    <xf numFmtId="9" fontId="0" fillId="0" borderId="0" xfId="0" applyNumberFormat="1"/>
    <xf numFmtId="0" fontId="7" fillId="4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0" fontId="4" fillId="0" borderId="9" xfId="2" applyNumberFormat="1" applyFont="1" applyBorder="1" applyAlignment="1">
      <alignment horizontal="center"/>
    </xf>
    <xf numFmtId="8" fontId="0" fillId="3" borderId="12" xfId="0" applyNumberFormat="1" applyFill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7" fillId="4" borderId="5" xfId="0" applyFont="1" applyFill="1" applyBorder="1" applyAlignment="1">
      <alignment vertical="center"/>
    </xf>
    <xf numFmtId="0" fontId="8" fillId="6" borderId="8" xfId="0" applyFont="1" applyFill="1" applyBorder="1" applyAlignment="1">
      <alignment horizontal="left" indent="3"/>
    </xf>
    <xf numFmtId="8" fontId="4" fillId="6" borderId="9" xfId="0" applyNumberFormat="1" applyFont="1" applyFill="1" applyBorder="1" applyAlignment="1">
      <alignment horizontal="center"/>
    </xf>
    <xf numFmtId="0" fontId="8" fillId="6" borderId="10" xfId="0" applyFont="1" applyFill="1" applyBorder="1" applyAlignment="1">
      <alignment horizontal="left" indent="3"/>
    </xf>
    <xf numFmtId="8" fontId="4" fillId="6" borderId="12" xfId="0" applyNumberFormat="1" applyFont="1" applyFill="1" applyBorder="1" applyAlignment="1">
      <alignment horizontal="center"/>
    </xf>
    <xf numFmtId="0" fontId="8" fillId="6" borderId="6" xfId="0" applyFont="1" applyFill="1" applyBorder="1" applyAlignment="1">
      <alignment horizontal="left" indent="3"/>
    </xf>
    <xf numFmtId="8" fontId="0" fillId="6" borderId="3" xfId="0" applyNumberFormat="1" applyFill="1" applyBorder="1" applyAlignment="1">
      <alignment horizontal="center"/>
    </xf>
    <xf numFmtId="8" fontId="0" fillId="6" borderId="7" xfId="0" applyNumberFormat="1" applyFill="1" applyBorder="1" applyAlignment="1">
      <alignment horizontal="center"/>
    </xf>
    <xf numFmtId="8" fontId="0" fillId="6" borderId="4" xfId="0" applyNumberFormat="1" applyFill="1" applyBorder="1" applyAlignment="1">
      <alignment horizontal="center"/>
    </xf>
    <xf numFmtId="8" fontId="0" fillId="6" borderId="9" xfId="0" applyNumberFormat="1" applyFill="1" applyBorder="1" applyAlignment="1">
      <alignment horizontal="center"/>
    </xf>
    <xf numFmtId="8" fontId="0" fillId="6" borderId="11" xfId="0" applyNumberFormat="1" applyFill="1" applyBorder="1" applyAlignment="1">
      <alignment horizontal="center"/>
    </xf>
    <xf numFmtId="8" fontId="0" fillId="6" borderId="12" xfId="0" applyNumberFormat="1" applyFill="1" applyBorder="1" applyAlignment="1">
      <alignment horizontal="center"/>
    </xf>
    <xf numFmtId="0" fontId="2" fillId="2" borderId="0" xfId="3"/>
    <xf numFmtId="0" fontId="0" fillId="6" borderId="0" xfId="0" applyFill="1"/>
    <xf numFmtId="0" fontId="4" fillId="6" borderId="0" xfId="0" applyFont="1" applyFill="1"/>
    <xf numFmtId="164" fontId="4" fillId="6" borderId="0" xfId="1" applyNumberFormat="1" applyFont="1" applyFill="1" applyAlignment="1">
      <alignment horizontal="center"/>
    </xf>
    <xf numFmtId="164" fontId="4" fillId="6" borderId="0" xfId="0" applyNumberFormat="1" applyFont="1" applyFill="1"/>
    <xf numFmtId="0" fontId="4" fillId="6" borderId="0" xfId="0" applyFont="1" applyFill="1" applyAlignment="1">
      <alignment horizontal="center"/>
    </xf>
    <xf numFmtId="164" fontId="0" fillId="3" borderId="0" xfId="0" applyNumberFormat="1" applyFill="1"/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14" xfId="0" applyNumberFormat="1" applyBorder="1"/>
    <xf numFmtId="0" fontId="0" fillId="0" borderId="15" xfId="0" applyBorder="1"/>
    <xf numFmtId="0" fontId="0" fillId="0" borderId="15" xfId="0" applyBorder="1" applyAlignment="1">
      <alignment horizontal="center"/>
    </xf>
    <xf numFmtId="9" fontId="0" fillId="0" borderId="15" xfId="0" applyNumberFormat="1" applyBorder="1"/>
    <xf numFmtId="9" fontId="2" fillId="2" borderId="0" xfId="2" applyFont="1" applyFill="1"/>
    <xf numFmtId="0" fontId="9" fillId="5" borderId="0" xfId="3" applyFont="1" applyFill="1"/>
    <xf numFmtId="0" fontId="9" fillId="5" borderId="0" xfId="3" applyFont="1" applyFill="1" applyAlignment="1">
      <alignment horizontal="center"/>
    </xf>
    <xf numFmtId="0" fontId="5" fillId="7" borderId="0" xfId="0" applyFont="1" applyFill="1"/>
    <xf numFmtId="0" fontId="3" fillId="7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indent="3"/>
    </xf>
    <xf numFmtId="0" fontId="0" fillId="3" borderId="3" xfId="0" applyFill="1" applyBorder="1" applyAlignment="1">
      <alignment horizontal="left" indent="3"/>
    </xf>
    <xf numFmtId="0" fontId="0" fillId="3" borderId="8" xfId="0" applyFill="1" applyBorder="1" applyAlignment="1">
      <alignment horizontal="left" indent="3"/>
    </xf>
    <xf numFmtId="0" fontId="0" fillId="3" borderId="4" xfId="0" applyFill="1" applyBorder="1" applyAlignment="1">
      <alignment horizontal="left" indent="3"/>
    </xf>
    <xf numFmtId="0" fontId="0" fillId="3" borderId="10" xfId="0" applyFill="1" applyBorder="1" applyAlignment="1">
      <alignment horizontal="left" indent="3"/>
    </xf>
    <xf numFmtId="0" fontId="0" fillId="3" borderId="11" xfId="0" applyFill="1" applyBorder="1" applyAlignment="1">
      <alignment horizontal="left" indent="3"/>
    </xf>
    <xf numFmtId="0" fontId="7" fillId="4" borderId="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indent="3"/>
    </xf>
    <xf numFmtId="0" fontId="6" fillId="3" borderId="3" xfId="0" applyFont="1" applyFill="1" applyBorder="1" applyAlignment="1">
      <alignment horizontal="left" indent="3"/>
    </xf>
    <xf numFmtId="0" fontId="6" fillId="3" borderId="8" xfId="0" applyFont="1" applyFill="1" applyBorder="1" applyAlignment="1">
      <alignment horizontal="left" indent="3"/>
    </xf>
    <xf numFmtId="0" fontId="6" fillId="3" borderId="4" xfId="0" applyFont="1" applyFill="1" applyBorder="1" applyAlignment="1">
      <alignment horizontal="left" indent="3"/>
    </xf>
    <xf numFmtId="0" fontId="8" fillId="6" borderId="8" xfId="0" applyFont="1" applyFill="1" applyBorder="1" applyAlignment="1">
      <alignment horizontal="left" indent="3"/>
    </xf>
    <xf numFmtId="0" fontId="8" fillId="6" borderId="4" xfId="0" applyFont="1" applyFill="1" applyBorder="1" applyAlignment="1">
      <alignment horizontal="left" indent="3"/>
    </xf>
    <xf numFmtId="0" fontId="8" fillId="6" borderId="10" xfId="0" applyFont="1" applyFill="1" applyBorder="1" applyAlignment="1">
      <alignment horizontal="left" indent="3"/>
    </xf>
    <xf numFmtId="0" fontId="8" fillId="6" borderId="11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409A91"/>
      <color rgb="FF1D474B"/>
      <color rgb="FF0C385C"/>
      <color rgb="FF0A3C6A"/>
      <color rgb="FF0B4477"/>
      <color rgb="FF0E5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D-4B1B-B5B5-8124F040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9720</xdr:colOff>
      <xdr:row>1</xdr:row>
      <xdr:rowOff>9719</xdr:rowOff>
    </xdr:from>
    <xdr:to>
      <xdr:col>4</xdr:col>
      <xdr:colOff>29158</xdr:colOff>
      <xdr:row>9</xdr:row>
      <xdr:rowOff>123689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AC5F29D-36A4-C2CE-B27A-E25C9469D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021" y="204107"/>
          <a:ext cx="5938545" cy="1669072"/>
        </a:xfrm>
        <a:prstGeom prst="rect">
          <a:avLst/>
        </a:prstGeom>
      </xdr:spPr>
    </xdr:pic>
    <xdr:clientData/>
  </xdr:twoCellAnchor>
  <xdr:twoCellAnchor>
    <xdr:from>
      <xdr:col>1</xdr:col>
      <xdr:colOff>746448</xdr:colOff>
      <xdr:row>43</xdr:row>
      <xdr:rowOff>178643</xdr:rowOff>
    </xdr:from>
    <xdr:to>
      <xdr:col>3</xdr:col>
      <xdr:colOff>1041917</xdr:colOff>
      <xdr:row>58</xdr:row>
      <xdr:rowOff>6026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9BCDB52-A7FE-E40E-CA57-E1C00CC5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DD84-D656-49BB-AB5F-F71B8BFEDD20}">
  <dimension ref="A10:H54"/>
  <sheetViews>
    <sheetView showGridLines="0" showRowColHeaders="0" tabSelected="1" topLeftCell="A31" zoomScale="94" zoomScaleNormal="110" workbookViewId="0">
      <selection activeCell="C32" sqref="C32"/>
    </sheetView>
  </sheetViews>
  <sheetFormatPr defaultColWidth="0" defaultRowHeight="15" x14ac:dyDescent="0.25"/>
  <cols>
    <col min="1" max="1" width="4.5703125" customWidth="1"/>
    <col min="2" max="2" width="39" customWidth="1"/>
    <col min="3" max="3" width="25.140625" customWidth="1"/>
    <col min="4" max="4" width="24.5703125" customWidth="1"/>
    <col min="5" max="5" width="4.5703125" customWidth="1"/>
    <col min="6" max="6" width="2.140625" customWidth="1"/>
    <col min="7" max="7" width="3.140625" hidden="1" customWidth="1"/>
    <col min="8" max="8" width="1.7109375" hidden="1" customWidth="1"/>
    <col min="9" max="11" width="9.140625" hidden="1" customWidth="1"/>
    <col min="12" max="16384" width="9.140625" hidden="1"/>
  </cols>
  <sheetData>
    <row r="10" spans="1:4" ht="15.75" thickBot="1" x14ac:dyDescent="0.3"/>
    <row r="11" spans="1:4" ht="26.25" x14ac:dyDescent="0.25">
      <c r="B11" s="43" t="s">
        <v>16</v>
      </c>
      <c r="C11" s="44"/>
      <c r="D11" s="6"/>
    </row>
    <row r="12" spans="1:4" x14ac:dyDescent="0.25">
      <c r="B12" s="45" t="s">
        <v>13</v>
      </c>
      <c r="C12" s="46"/>
      <c r="D12" s="11">
        <v>2000</v>
      </c>
    </row>
    <row r="13" spans="1:4" x14ac:dyDescent="0.25">
      <c r="B13" s="47" t="s">
        <v>14</v>
      </c>
      <c r="C13" s="48"/>
      <c r="D13" s="12">
        <v>6.0000000000000001E-3</v>
      </c>
    </row>
    <row r="14" spans="1:4" ht="15.75" thickBot="1" x14ac:dyDescent="0.3">
      <c r="B14" s="49" t="s">
        <v>15</v>
      </c>
      <c r="C14" s="50"/>
      <c r="D14" s="10">
        <f>D12*30%</f>
        <v>600</v>
      </c>
    </row>
    <row r="15" spans="1:4" ht="15.75" thickBot="1" x14ac:dyDescent="0.3"/>
    <row r="16" spans="1:4" ht="39.75" customHeight="1" x14ac:dyDescent="0.25">
      <c r="A16" s="2"/>
      <c r="B16" s="51" t="s">
        <v>5</v>
      </c>
      <c r="C16" s="52"/>
      <c r="D16" s="5"/>
    </row>
    <row r="17" spans="1:4" ht="15.75" x14ac:dyDescent="0.25">
      <c r="B17" s="55" t="s">
        <v>0</v>
      </c>
      <c r="C17" s="56"/>
      <c r="D17" s="7">
        <v>200</v>
      </c>
    </row>
    <row r="18" spans="1:4" ht="15.75" x14ac:dyDescent="0.25">
      <c r="B18" s="57" t="s">
        <v>1</v>
      </c>
      <c r="C18" s="58"/>
      <c r="D18" s="8">
        <v>5</v>
      </c>
    </row>
    <row r="19" spans="1:4" ht="15.75" x14ac:dyDescent="0.25">
      <c r="B19" s="57" t="s">
        <v>2</v>
      </c>
      <c r="C19" s="58"/>
      <c r="D19" s="9">
        <v>1.0789999999999999E-2</v>
      </c>
    </row>
    <row r="20" spans="1:4" ht="15.75" x14ac:dyDescent="0.25">
      <c r="B20" s="59" t="s">
        <v>3</v>
      </c>
      <c r="C20" s="60"/>
      <c r="D20" s="15">
        <f>FV(texa_mensal,qtd_anos*12,aporte*-1)</f>
        <v>16755.382799697527</v>
      </c>
    </row>
    <row r="21" spans="1:4" ht="16.5" thickBot="1" x14ac:dyDescent="0.3">
      <c r="B21" s="61" t="s">
        <v>4</v>
      </c>
      <c r="C21" s="62"/>
      <c r="D21" s="17">
        <f>patrimonio*rendimento_carterira</f>
        <v>100.53229679818516</v>
      </c>
    </row>
    <row r="22" spans="1:4" ht="15.75" thickBot="1" x14ac:dyDescent="0.3"/>
    <row r="23" spans="1:4" ht="26.25" x14ac:dyDescent="0.25">
      <c r="B23" s="53" t="s">
        <v>11</v>
      </c>
      <c r="C23" s="54"/>
      <c r="D23" s="13" t="s">
        <v>12</v>
      </c>
    </row>
    <row r="24" spans="1:4" ht="15.75" x14ac:dyDescent="0.25">
      <c r="A24" s="3">
        <v>2</v>
      </c>
      <c r="B24" s="18" t="s">
        <v>6</v>
      </c>
      <c r="C24" s="19">
        <f>FV($D$19,$A24*12,$D$17*-1)</f>
        <v>5445.5254595290435</v>
      </c>
      <c r="D24" s="20">
        <f>C24*rendimento_carterira</f>
        <v>32.673152757174265</v>
      </c>
    </row>
    <row r="25" spans="1:4" ht="15.75" x14ac:dyDescent="0.25">
      <c r="A25" s="3">
        <v>5</v>
      </c>
      <c r="B25" s="14" t="s">
        <v>7</v>
      </c>
      <c r="C25" s="21">
        <f>FV($D$19,$A25*12,$D$17*-1)</f>
        <v>16755.382799697527</v>
      </c>
      <c r="D25" s="22">
        <f>C25*rendimento_carterira</f>
        <v>100.53229679818516</v>
      </c>
    </row>
    <row r="26" spans="1:4" ht="15.75" x14ac:dyDescent="0.25">
      <c r="A26" s="3">
        <v>10</v>
      </c>
      <c r="B26" s="14" t="s">
        <v>8</v>
      </c>
      <c r="C26" s="21">
        <f>FV($D$19,$A26*12,$D$17*-1)</f>
        <v>48656.842506034438</v>
      </c>
      <c r="D26" s="22">
        <f>C26*rendimento_carterira</f>
        <v>291.94105503620665</v>
      </c>
    </row>
    <row r="27" spans="1:4" ht="15.75" x14ac:dyDescent="0.25">
      <c r="A27" s="3">
        <v>20</v>
      </c>
      <c r="B27" s="14" t="s">
        <v>9</v>
      </c>
      <c r="C27" s="21">
        <f>FV($D$19,$A27*12,$D$17*-1)</f>
        <v>225039.68001941612</v>
      </c>
      <c r="D27" s="22">
        <f>C27*rendimento_carterira</f>
        <v>1350.2380801164968</v>
      </c>
    </row>
    <row r="28" spans="1:4" ht="16.5" thickBot="1" x14ac:dyDescent="0.3">
      <c r="A28" s="3">
        <v>30</v>
      </c>
      <c r="B28" s="16" t="s">
        <v>10</v>
      </c>
      <c r="C28" s="23">
        <f>FV($D$19,$A28*12,$D$17*-1)</f>
        <v>864433.93100094295</v>
      </c>
      <c r="D28" s="24">
        <f>C28*rendimento_carterira</f>
        <v>5186.6035860056581</v>
      </c>
    </row>
    <row r="32" spans="1:4" ht="15.75" x14ac:dyDescent="0.25">
      <c r="B32" s="39" t="s">
        <v>19</v>
      </c>
      <c r="C32" s="40" t="s">
        <v>32</v>
      </c>
      <c r="D32" s="39"/>
    </row>
    <row r="33" spans="2:4" x14ac:dyDescent="0.25">
      <c r="B33" s="27" t="s">
        <v>18</v>
      </c>
      <c r="C33" s="28">
        <f>aporte</f>
        <v>200</v>
      </c>
      <c r="D33" s="26"/>
    </row>
    <row r="35" spans="2:4" x14ac:dyDescent="0.25">
      <c r="B35" s="30" t="s">
        <v>20</v>
      </c>
      <c r="C35" s="30" t="s">
        <v>21</v>
      </c>
      <c r="D35" s="30" t="s">
        <v>22</v>
      </c>
    </row>
    <row r="36" spans="2:4" x14ac:dyDescent="0.25">
      <c r="B36" s="1" t="s">
        <v>23</v>
      </c>
      <c r="C36" s="4">
        <f>VLOOKUP($C$32&amp;"-"&amp;B36,Planilha2!$A:$D,4,)</f>
        <v>0.32</v>
      </c>
      <c r="D36" s="31">
        <f>C36*$C$33</f>
        <v>64</v>
      </c>
    </row>
    <row r="37" spans="2:4" x14ac:dyDescent="0.25">
      <c r="B37" s="1" t="s">
        <v>24</v>
      </c>
      <c r="C37" s="4">
        <f>VLOOKUP($C$32&amp;"-"&amp;B37,Planilha2!$A:$D,4,)</f>
        <v>0.35</v>
      </c>
      <c r="D37" s="31">
        <f t="shared" ref="D37:D41" si="0">C37*$C$33</f>
        <v>70</v>
      </c>
    </row>
    <row r="38" spans="2:4" x14ac:dyDescent="0.25">
      <c r="B38" s="1" t="s">
        <v>25</v>
      </c>
      <c r="C38" s="4">
        <f>VLOOKUP($C$32&amp;"-"&amp;B38,Planilha2!$A:$D,4,)</f>
        <v>0.08</v>
      </c>
      <c r="D38" s="31">
        <f t="shared" si="0"/>
        <v>16</v>
      </c>
    </row>
    <row r="39" spans="2:4" x14ac:dyDescent="0.25">
      <c r="B39" s="1" t="s">
        <v>26</v>
      </c>
      <c r="C39" s="4">
        <f>VLOOKUP($C$32&amp;"-"&amp;B39,Planilha2!$A:$D,4,)</f>
        <v>0.05</v>
      </c>
      <c r="D39" s="31">
        <f t="shared" si="0"/>
        <v>10</v>
      </c>
    </row>
    <row r="40" spans="2:4" x14ac:dyDescent="0.25">
      <c r="B40" s="1" t="s">
        <v>27</v>
      </c>
      <c r="C40" s="4">
        <f>VLOOKUP($C$32&amp;"-"&amp;B40,Planilha2!$A:$D,4,)</f>
        <v>0.1</v>
      </c>
      <c r="D40" s="31">
        <f t="shared" si="0"/>
        <v>20</v>
      </c>
    </row>
    <row r="41" spans="2:4" x14ac:dyDescent="0.25">
      <c r="B41" s="1" t="s">
        <v>28</v>
      </c>
      <c r="C41" s="4">
        <f>VLOOKUP($C$32&amp;"-"&amp;B41,Planilha2!$A:$D,4,)</f>
        <v>0.1</v>
      </c>
      <c r="D41" s="31">
        <f t="shared" si="0"/>
        <v>20</v>
      </c>
    </row>
    <row r="42" spans="2:4" x14ac:dyDescent="0.25">
      <c r="B42" s="26"/>
      <c r="C42" s="26"/>
      <c r="D42" s="29">
        <f>SUM(D36:D41)</f>
        <v>200</v>
      </c>
    </row>
    <row r="54" spans="4:4" x14ac:dyDescent="0.25">
      <c r="D54" t="s">
        <v>34</v>
      </c>
    </row>
  </sheetData>
  <mergeCells count="11">
    <mergeCell ref="B23:C23"/>
    <mergeCell ref="B17:C17"/>
    <mergeCell ref="B18:C18"/>
    <mergeCell ref="B19:C19"/>
    <mergeCell ref="B20:C20"/>
    <mergeCell ref="B21:C21"/>
    <mergeCell ref="B11:C11"/>
    <mergeCell ref="B12:C12"/>
    <mergeCell ref="B13:C13"/>
    <mergeCell ref="B14:C14"/>
    <mergeCell ref="B16:C16"/>
  </mergeCells>
  <dataValidations count="1">
    <dataValidation type="list" allowBlank="1" showInputMessage="1" showErrorMessage="1" sqref="C32" xr:uid="{44550FF5-24DE-4734-A6A1-B57AC86DEE2E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8A0E-AD21-4348-A200-C930C390D384}">
  <dimension ref="A3:H21"/>
  <sheetViews>
    <sheetView workbookViewId="0">
      <selection activeCell="D3" sqref="A3:D3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7" max="7" width="16.85546875" bestFit="1" customWidth="1"/>
  </cols>
  <sheetData>
    <row r="3" spans="1:8" x14ac:dyDescent="0.25">
      <c r="A3" s="41" t="s">
        <v>31</v>
      </c>
      <c r="B3" s="41" t="s">
        <v>19</v>
      </c>
      <c r="C3" s="42" t="s">
        <v>20</v>
      </c>
      <c r="D3" s="41" t="s">
        <v>30</v>
      </c>
      <c r="H3" t="s">
        <v>30</v>
      </c>
    </row>
    <row r="4" spans="1:8" x14ac:dyDescent="0.25">
      <c r="A4" t="str">
        <f>B4&amp;"-"&amp;C4</f>
        <v>Conservador-PAPEL</v>
      </c>
      <c r="B4" t="s">
        <v>29</v>
      </c>
      <c r="C4" s="1" t="s">
        <v>23</v>
      </c>
      <c r="D4" s="4">
        <v>0.3</v>
      </c>
      <c r="G4" s="25" t="s">
        <v>33</v>
      </c>
      <c r="H4" s="38">
        <f>VLOOKUP(G4,$A:$D,4,)</f>
        <v>0.35</v>
      </c>
    </row>
    <row r="5" spans="1:8" x14ac:dyDescent="0.25">
      <c r="A5" t="str">
        <f t="shared" ref="A5:A9" si="0">B5&amp;"-"&amp;C5</f>
        <v>Conservador-TIJOLO</v>
      </c>
      <c r="B5" t="s">
        <v>29</v>
      </c>
      <c r="C5" s="1" t="s">
        <v>24</v>
      </c>
      <c r="D5" s="4">
        <v>0.5</v>
      </c>
    </row>
    <row r="6" spans="1:8" x14ac:dyDescent="0.25">
      <c r="A6" t="str">
        <f t="shared" si="0"/>
        <v>Conservador-HÍBRIDOS</v>
      </c>
      <c r="B6" t="s">
        <v>29</v>
      </c>
      <c r="C6" s="1" t="s">
        <v>25</v>
      </c>
      <c r="D6" s="4">
        <v>0.1</v>
      </c>
    </row>
    <row r="7" spans="1:8" x14ac:dyDescent="0.25">
      <c r="A7" t="str">
        <f t="shared" si="0"/>
        <v>Conservador-FOFs</v>
      </c>
      <c r="B7" t="s">
        <v>29</v>
      </c>
      <c r="C7" s="1" t="s">
        <v>26</v>
      </c>
      <c r="D7" s="4">
        <v>0.1</v>
      </c>
    </row>
    <row r="8" spans="1:8" x14ac:dyDescent="0.25">
      <c r="A8" t="str">
        <f t="shared" si="0"/>
        <v>Conservador-DESENVOLVIMENTO</v>
      </c>
      <c r="B8" t="s">
        <v>29</v>
      </c>
      <c r="C8" s="1" t="s">
        <v>27</v>
      </c>
      <c r="D8" s="4">
        <v>0</v>
      </c>
    </row>
    <row r="9" spans="1:8" ht="15.75" thickBot="1" x14ac:dyDescent="0.3">
      <c r="A9" s="32" t="str">
        <f t="shared" si="0"/>
        <v>Conservador-HOTELARIA</v>
      </c>
      <c r="B9" s="32" t="s">
        <v>29</v>
      </c>
      <c r="C9" s="33" t="s">
        <v>28</v>
      </c>
      <c r="D9" s="34">
        <v>0</v>
      </c>
    </row>
    <row r="10" spans="1:8" x14ac:dyDescent="0.25">
      <c r="A10" t="str">
        <f>B10&amp;"-"&amp;C10</f>
        <v>Moderado-PAPEL</v>
      </c>
      <c r="B10" t="s">
        <v>32</v>
      </c>
      <c r="C10" s="1" t="s">
        <v>23</v>
      </c>
      <c r="D10" s="4">
        <v>0.32</v>
      </c>
    </row>
    <row r="11" spans="1:8" x14ac:dyDescent="0.25">
      <c r="A11" t="str">
        <f t="shared" ref="A11:A15" si="1">B11&amp;"-"&amp;C11</f>
        <v>Moderado-TIJOLO</v>
      </c>
      <c r="B11" t="s">
        <v>32</v>
      </c>
      <c r="C11" s="1" t="s">
        <v>24</v>
      </c>
      <c r="D11" s="4">
        <v>0.35</v>
      </c>
    </row>
    <row r="12" spans="1:8" x14ac:dyDescent="0.25">
      <c r="A12" t="str">
        <f t="shared" si="1"/>
        <v>Moderado-HÍBRIDOS</v>
      </c>
      <c r="B12" t="s">
        <v>32</v>
      </c>
      <c r="C12" s="1" t="s">
        <v>25</v>
      </c>
      <c r="D12" s="4">
        <v>0.08</v>
      </c>
    </row>
    <row r="13" spans="1:8" x14ac:dyDescent="0.25">
      <c r="A13" t="str">
        <f t="shared" si="1"/>
        <v>Moderado-FOFs</v>
      </c>
      <c r="B13" t="s">
        <v>32</v>
      </c>
      <c r="C13" s="1" t="s">
        <v>26</v>
      </c>
      <c r="D13" s="4">
        <v>0.05</v>
      </c>
    </row>
    <row r="14" spans="1:8" x14ac:dyDescent="0.25">
      <c r="A14" t="str">
        <f t="shared" si="1"/>
        <v>Moderado-DESENVOLVIMENTO</v>
      </c>
      <c r="B14" t="s">
        <v>32</v>
      </c>
      <c r="C14" s="1" t="s">
        <v>27</v>
      </c>
      <c r="D14" s="4">
        <v>0.1</v>
      </c>
    </row>
    <row r="15" spans="1:8" ht="15.75" thickBot="1" x14ac:dyDescent="0.3">
      <c r="A15" s="35" t="str">
        <f t="shared" si="1"/>
        <v>Moderado-HOTELARIA</v>
      </c>
      <c r="B15" s="35" t="s">
        <v>32</v>
      </c>
      <c r="C15" s="36" t="s">
        <v>28</v>
      </c>
      <c r="D15" s="37">
        <v>0.1</v>
      </c>
    </row>
    <row r="16" spans="1:8" ht="15.75" thickTop="1" x14ac:dyDescent="0.25">
      <c r="A16" t="str">
        <f>B16&amp;"-"&amp;C16</f>
        <v>Agressivo-PAPEL</v>
      </c>
      <c r="B16" t="s">
        <v>17</v>
      </c>
      <c r="C16" s="1" t="s">
        <v>23</v>
      </c>
      <c r="D16" s="4">
        <v>0.1</v>
      </c>
    </row>
    <row r="17" spans="1:4" x14ac:dyDescent="0.25">
      <c r="A17" t="str">
        <f t="shared" ref="A17:A21" si="2">B17&amp;"-"&amp;C17</f>
        <v>Agressivo-TIJOLO</v>
      </c>
      <c r="B17" t="s">
        <v>17</v>
      </c>
      <c r="C17" s="1" t="s">
        <v>24</v>
      </c>
      <c r="D17" s="4">
        <v>0.5</v>
      </c>
    </row>
    <row r="18" spans="1:4" x14ac:dyDescent="0.25">
      <c r="A18" t="str">
        <f t="shared" si="2"/>
        <v>Agressivo-HÍBRIDOS</v>
      </c>
      <c r="B18" t="s">
        <v>17</v>
      </c>
      <c r="C18" s="1" t="s">
        <v>25</v>
      </c>
      <c r="D18" s="4">
        <v>0.05</v>
      </c>
    </row>
    <row r="19" spans="1:4" x14ac:dyDescent="0.25">
      <c r="A19" t="str">
        <f t="shared" si="2"/>
        <v>Agressivo-FOFs</v>
      </c>
      <c r="B19" t="s">
        <v>17</v>
      </c>
      <c r="C19" s="1" t="s">
        <v>26</v>
      </c>
      <c r="D19" s="4">
        <v>0.05</v>
      </c>
    </row>
    <row r="20" spans="1:4" x14ac:dyDescent="0.25">
      <c r="A20" t="str">
        <f t="shared" si="2"/>
        <v>Agressivo-DESENVOLVIMENTO</v>
      </c>
      <c r="B20" t="s">
        <v>17</v>
      </c>
      <c r="C20" s="1" t="s">
        <v>27</v>
      </c>
      <c r="D20" s="4">
        <v>0.2</v>
      </c>
    </row>
    <row r="21" spans="1:4" x14ac:dyDescent="0.25">
      <c r="A21" t="str">
        <f t="shared" si="2"/>
        <v>Agressivo-HOTELARIA</v>
      </c>
      <c r="B21" t="s">
        <v>17</v>
      </c>
      <c r="C21" s="1" t="s">
        <v>28</v>
      </c>
      <c r="D21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rendimento_carterira</vt:lpstr>
      <vt:lpstr>salario</vt:lpstr>
      <vt:lpstr>sugestao_investimento</vt:lpstr>
      <vt:lpstr>texa_mensal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Fraga</dc:creator>
  <cp:lastModifiedBy>Talita Fraga</cp:lastModifiedBy>
  <dcterms:created xsi:type="dcterms:W3CDTF">2025-05-28T21:01:20Z</dcterms:created>
  <dcterms:modified xsi:type="dcterms:W3CDTF">2025-06-08T02:55:04Z</dcterms:modified>
</cp:coreProperties>
</file>