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fileSharing readOnlyRecommended="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chnionmail-my.sharepoint.com/personal/talimon_campus_technion_ac_il/Documents/SnS2RamificationCheck/SnS2RamificationCheck/"/>
    </mc:Choice>
  </mc:AlternateContent>
  <xr:revisionPtr revIDLastSave="2" documentId="8_{2FEA1176-41A9-4547-99EC-85FF5CF3563A}" xr6:coauthVersionLast="47" xr6:coauthVersionMax="47" xr10:uidLastSave="{2E8BE022-3B33-4DE8-914D-571A3A7528EF}"/>
  <bookViews>
    <workbookView xWindow="30" yWindow="30" windowWidth="28770" windowHeight="15450" xr2:uid="{00000000-000D-0000-FFFF-FFFF00000000}"/>
  </bookViews>
  <sheets>
    <sheet name="results_041724_2155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" i="1" l="1"/>
  <c r="AG16" i="1"/>
  <c r="AG30" i="1"/>
  <c r="AG32" i="1"/>
  <c r="AG36" i="1"/>
  <c r="AG37" i="1"/>
  <c r="AG38" i="1"/>
  <c r="AG39" i="1"/>
  <c r="AG42" i="1"/>
  <c r="AG43" i="1"/>
  <c r="AG44" i="1"/>
  <c r="AG45" i="1"/>
  <c r="AN60" i="1"/>
  <c r="AN61" i="1"/>
  <c r="AN66" i="1"/>
  <c r="AN69" i="1"/>
  <c r="AW69" i="1"/>
  <c r="AX69" i="1"/>
  <c r="AN72" i="1"/>
  <c r="AN73" i="1"/>
  <c r="AN78" i="1"/>
  <c r="AN81" i="1"/>
  <c r="AG84" i="1"/>
  <c r="AG85" i="1"/>
  <c r="AG86" i="1"/>
  <c r="AG87" i="1"/>
  <c r="AG90" i="1"/>
  <c r="AG91" i="1"/>
  <c r="AG92" i="1"/>
  <c r="AG93" i="1"/>
  <c r="AX106" i="1"/>
  <c r="AX107" i="1"/>
  <c r="AX108" i="1"/>
  <c r="AX109" i="1"/>
  <c r="AX110" i="1"/>
  <c r="AX111" i="1"/>
  <c r="AX114" i="1"/>
  <c r="AX115" i="1"/>
  <c r="AX116" i="1"/>
  <c r="AW117" i="1"/>
  <c r="AX117" i="1"/>
  <c r="AX123" i="1"/>
  <c r="AX125" i="1"/>
  <c r="AG134" i="1"/>
  <c r="AG136" i="1"/>
  <c r="AN138" i="1"/>
  <c r="AW138" i="1"/>
  <c r="AX138" i="1"/>
  <c r="AN139" i="1"/>
  <c r="AW139" i="1"/>
  <c r="AX139" i="1"/>
  <c r="AN140" i="1"/>
  <c r="AW140" i="1"/>
  <c r="AX140" i="1"/>
  <c r="AN141" i="1"/>
  <c r="AW141" i="1"/>
  <c r="AX141" i="1"/>
  <c r="AG143" i="1"/>
  <c r="AG145" i="1"/>
  <c r="AG146" i="1"/>
  <c r="AG148" i="1"/>
  <c r="AN150" i="1"/>
  <c r="AW150" i="1"/>
  <c r="AX150" i="1"/>
  <c r="AN151" i="1"/>
  <c r="AW151" i="1"/>
  <c r="AX151" i="1"/>
  <c r="AN152" i="1"/>
  <c r="AW152" i="1"/>
  <c r="AX152" i="1"/>
  <c r="AN153" i="1"/>
  <c r="AW153" i="1"/>
  <c r="AX153" i="1"/>
  <c r="AG155" i="1"/>
  <c r="AG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N199" i="1"/>
  <c r="AN201" i="1"/>
  <c r="AN219" i="1"/>
  <c r="AN221" i="1"/>
  <c r="AG258" i="1"/>
  <c r="AG259" i="1"/>
  <c r="AG260" i="1"/>
  <c r="AG261" i="1"/>
  <c r="AG266" i="1"/>
  <c r="AG267" i="1"/>
  <c r="AG268" i="1"/>
  <c r="AG269" i="1"/>
  <c r="AN270" i="1"/>
  <c r="AW270" i="1"/>
  <c r="AX270" i="1"/>
  <c r="AN271" i="1"/>
  <c r="AW271" i="1"/>
  <c r="AX271" i="1"/>
  <c r="AN272" i="1"/>
  <c r="AW272" i="1"/>
  <c r="AX272" i="1"/>
  <c r="AN273" i="1"/>
  <c r="AW273" i="1"/>
  <c r="AX273" i="1"/>
  <c r="AN274" i="1"/>
  <c r="AW274" i="1"/>
  <c r="AX274" i="1"/>
  <c r="AN275" i="1"/>
  <c r="AW275" i="1"/>
  <c r="AX275" i="1"/>
  <c r="AN276" i="1"/>
  <c r="AW276" i="1"/>
  <c r="AX276" i="1"/>
  <c r="AN277" i="1"/>
  <c r="AW277" i="1"/>
  <c r="AX277" i="1"/>
  <c r="AN278" i="1"/>
  <c r="AW278" i="1"/>
  <c r="AX278" i="1"/>
  <c r="AN279" i="1"/>
  <c r="AW279" i="1"/>
  <c r="AX279" i="1"/>
  <c r="AN280" i="1"/>
  <c r="AW280" i="1"/>
  <c r="AX280" i="1"/>
  <c r="AN281" i="1"/>
  <c r="AW281" i="1"/>
  <c r="AX281" i="1"/>
  <c r="AN282" i="1"/>
  <c r="AW282" i="1"/>
  <c r="AX282" i="1"/>
  <c r="AN283" i="1"/>
  <c r="AW283" i="1"/>
  <c r="AX283" i="1"/>
  <c r="AN284" i="1"/>
  <c r="AW284" i="1"/>
  <c r="AX284" i="1"/>
  <c r="AN285" i="1"/>
  <c r="AW285" i="1"/>
  <c r="AX285" i="1"/>
  <c r="AN286" i="1"/>
  <c r="AW286" i="1"/>
  <c r="AX286" i="1"/>
  <c r="AN287" i="1"/>
  <c r="AW287" i="1"/>
  <c r="AX287" i="1"/>
  <c r="AN288" i="1"/>
  <c r="AW288" i="1"/>
  <c r="AX288" i="1"/>
  <c r="AN289" i="1"/>
  <c r="AW289" i="1"/>
  <c r="AX289" i="1"/>
  <c r="AN290" i="1"/>
  <c r="AW290" i="1"/>
  <c r="AX290" i="1"/>
  <c r="AN291" i="1"/>
  <c r="AW291" i="1"/>
  <c r="AX291" i="1"/>
  <c r="AN292" i="1"/>
  <c r="AW292" i="1"/>
  <c r="AX292" i="1"/>
  <c r="AN293" i="1"/>
  <c r="AW293" i="1"/>
  <c r="AX293" i="1"/>
  <c r="AN294" i="1"/>
  <c r="AW294" i="1"/>
  <c r="AX294" i="1"/>
  <c r="AN295" i="1"/>
  <c r="AW295" i="1"/>
  <c r="AX295" i="1"/>
  <c r="AN296" i="1"/>
  <c r="AW296" i="1"/>
  <c r="AX296" i="1"/>
  <c r="AN297" i="1"/>
  <c r="AW297" i="1"/>
  <c r="AX297" i="1"/>
  <c r="AN298" i="1"/>
  <c r="AW298" i="1"/>
  <c r="AX298" i="1"/>
  <c r="AN299" i="1"/>
  <c r="AW299" i="1"/>
  <c r="AX299" i="1"/>
  <c r="AN300" i="1"/>
  <c r="AW300" i="1"/>
  <c r="AX300" i="1"/>
  <c r="AN301" i="1"/>
  <c r="AW301" i="1"/>
  <c r="AX301" i="1"/>
  <c r="AG302" i="1"/>
  <c r="AG303" i="1"/>
  <c r="AG304" i="1"/>
  <c r="AG305" i="1"/>
  <c r="AG310" i="1"/>
  <c r="AG311" i="1"/>
  <c r="AG312" i="1"/>
  <c r="AG313" i="1"/>
  <c r="AN318" i="1"/>
  <c r="AW318" i="1"/>
  <c r="AX318" i="1"/>
  <c r="AN319" i="1"/>
  <c r="AW319" i="1"/>
  <c r="AX319" i="1"/>
  <c r="AN320" i="1"/>
  <c r="AW320" i="1"/>
  <c r="AX320" i="1"/>
  <c r="AN321" i="1"/>
  <c r="AW321" i="1"/>
  <c r="AX321" i="1"/>
  <c r="AN322" i="1"/>
  <c r="AW322" i="1"/>
  <c r="AX322" i="1"/>
  <c r="AN323" i="1"/>
  <c r="AW323" i="1"/>
  <c r="AX323" i="1"/>
  <c r="AN324" i="1"/>
  <c r="AW324" i="1"/>
  <c r="AX324" i="1"/>
  <c r="AN325" i="1"/>
  <c r="AW325" i="1"/>
  <c r="AX325" i="1"/>
  <c r="AN326" i="1"/>
  <c r="AW326" i="1"/>
  <c r="AX326" i="1"/>
  <c r="AN327" i="1"/>
  <c r="AW327" i="1"/>
  <c r="AX327" i="1"/>
  <c r="AN328" i="1"/>
  <c r="AW328" i="1"/>
  <c r="AX328" i="1"/>
  <c r="AN329" i="1"/>
  <c r="AW329" i="1"/>
  <c r="AX329" i="1"/>
  <c r="AN330" i="1"/>
  <c r="AW330" i="1"/>
  <c r="AX330" i="1"/>
  <c r="AN331" i="1"/>
  <c r="AW331" i="1"/>
  <c r="AX331" i="1"/>
  <c r="AN332" i="1"/>
  <c r="AW332" i="1"/>
  <c r="AX332" i="1"/>
  <c r="AN333" i="1"/>
  <c r="AW333" i="1"/>
  <c r="AX333" i="1"/>
  <c r="AN334" i="1"/>
  <c r="AW334" i="1"/>
  <c r="AX334" i="1"/>
  <c r="AN335" i="1"/>
  <c r="AW335" i="1"/>
  <c r="AX335" i="1"/>
  <c r="AN336" i="1"/>
  <c r="AW336" i="1"/>
  <c r="AX336" i="1"/>
  <c r="AN337" i="1"/>
  <c r="AW337" i="1"/>
  <c r="AX337" i="1"/>
  <c r="AN338" i="1"/>
  <c r="AW338" i="1"/>
  <c r="AX338" i="1"/>
  <c r="AN339" i="1"/>
  <c r="AW339" i="1"/>
  <c r="AX339" i="1"/>
  <c r="AN340" i="1"/>
  <c r="AW340" i="1"/>
  <c r="AX340" i="1"/>
  <c r="AN341" i="1"/>
  <c r="AW341" i="1"/>
  <c r="AX341" i="1"/>
  <c r="AN342" i="1"/>
  <c r="AW342" i="1"/>
  <c r="AX342" i="1"/>
  <c r="AN343" i="1"/>
  <c r="AW343" i="1"/>
  <c r="AX343" i="1"/>
  <c r="AN344" i="1"/>
  <c r="AW344" i="1"/>
  <c r="AX344" i="1"/>
  <c r="AN345" i="1"/>
  <c r="AW345" i="1"/>
  <c r="AX345" i="1"/>
  <c r="AN346" i="1"/>
  <c r="AW346" i="1"/>
  <c r="AX346" i="1"/>
  <c r="AN347" i="1"/>
  <c r="AW347" i="1"/>
  <c r="AX347" i="1"/>
  <c r="AN348" i="1"/>
  <c r="AW348" i="1"/>
  <c r="AX348" i="1"/>
  <c r="AN349" i="1"/>
  <c r="AW349" i="1"/>
  <c r="AX349" i="1"/>
  <c r="AG354" i="1"/>
  <c r="AG355" i="1"/>
  <c r="AG356" i="1"/>
  <c r="AG357" i="1"/>
  <c r="AG362" i="1"/>
  <c r="AG363" i="1"/>
  <c r="AG364" i="1"/>
  <c r="AG365" i="1"/>
  <c r="AN366" i="1"/>
  <c r="AW366" i="1"/>
  <c r="AX366" i="1"/>
  <c r="AN367" i="1"/>
  <c r="AW367" i="1"/>
  <c r="AX367" i="1"/>
  <c r="AN368" i="1"/>
  <c r="AW368" i="1"/>
  <c r="AX368" i="1"/>
  <c r="AN369" i="1"/>
  <c r="AW369" i="1"/>
  <c r="AX369" i="1"/>
  <c r="AX372" i="1"/>
  <c r="AN373" i="1"/>
  <c r="AW373" i="1"/>
  <c r="AX373" i="1"/>
  <c r="AG375" i="1"/>
  <c r="AN376" i="1"/>
  <c r="AW376" i="1"/>
  <c r="AX376" i="1"/>
  <c r="AN377" i="1"/>
  <c r="AW377" i="1"/>
  <c r="AX377" i="1"/>
  <c r="AX378" i="1"/>
  <c r="AW379" i="1"/>
  <c r="AX379" i="1"/>
  <c r="AX380" i="1"/>
  <c r="AX381" i="1"/>
  <c r="AX382" i="1"/>
  <c r="AW383" i="1"/>
  <c r="AX383" i="1"/>
  <c r="AG386" i="1"/>
  <c r="AG387" i="1"/>
  <c r="AN388" i="1"/>
  <c r="AW388" i="1"/>
  <c r="AX388" i="1"/>
  <c r="AN389" i="1"/>
  <c r="AW389" i="1"/>
  <c r="AX389" i="1"/>
  <c r="AG390" i="1"/>
  <c r="AG391" i="1"/>
  <c r="AN392" i="1"/>
  <c r="AW392" i="1"/>
  <c r="AX392" i="1"/>
  <c r="AN393" i="1"/>
  <c r="AW393" i="1"/>
  <c r="AX393" i="1"/>
  <c r="AG396" i="1"/>
  <c r="AG397" i="1"/>
  <c r="AN398" i="1"/>
  <c r="AW398" i="1"/>
  <c r="AX398" i="1"/>
  <c r="AN399" i="1"/>
  <c r="AW399" i="1"/>
  <c r="AX399" i="1"/>
  <c r="AG400" i="1"/>
  <c r="AG401" i="1"/>
  <c r="AN402" i="1"/>
  <c r="AW402" i="1"/>
  <c r="AX402" i="1"/>
  <c r="AN403" i="1"/>
  <c r="AW403" i="1"/>
  <c r="AX403" i="1"/>
  <c r="AX408" i="1"/>
  <c r="AX409" i="1"/>
</calcChain>
</file>

<file path=xl/sharedStrings.xml><?xml version="1.0" encoding="utf-8"?>
<sst xmlns="http://schemas.openxmlformats.org/spreadsheetml/2006/main" count="8027" uniqueCount="712">
  <si>
    <t>Wreath Type</t>
  </si>
  <si>
    <t>Mon</t>
  </si>
  <si>
    <t>n substitution</t>
  </si>
  <si>
    <t>a substitution</t>
  </si>
  <si>
    <t>assumptions</t>
  </si>
  <si>
    <t>Sn-1xSn-1 contribution</t>
  </si>
  <si>
    <t>Kernel type</t>
  </si>
  <si>
    <t>(Sn # Sn) wr S2 type</t>
  </si>
  <si>
    <t>AnC4 type</t>
  </si>
  <si>
    <t>Sn#Sn type</t>
  </si>
  <si>
    <t>SnAn type</t>
  </si>
  <si>
    <t>AnAn type</t>
  </si>
  <si>
    <t>SnWrS2</t>
  </si>
  <si>
    <t>SnSquared</t>
  </si>
  <si>
    <t>AnC4</t>
  </si>
  <si>
    <t>FiberWrS2</t>
  </si>
  <si>
    <t>Fiber</t>
  </si>
  <si>
    <t>AnxSn</t>
  </si>
  <si>
    <t>SnxAn</t>
  </si>
  <si>
    <t>AnxAn</t>
  </si>
  <si>
    <t>AnWrS2</t>
  </si>
  <si>
    <t>AnWrS2Cong</t>
  </si>
  <si>
    <t>Kernel genus</t>
  </si>
  <si>
    <t>Sn # Sn genus</t>
  </si>
  <si>
    <t>SnAn genus</t>
  </si>
  <si>
    <t>AnAn genus</t>
  </si>
  <si>
    <t>pt stab genus</t>
  </si>
  <si>
    <t>S_n-1 x An genus</t>
  </si>
  <si>
    <t>SnAn-1 genus</t>
  </si>
  <si>
    <t>Sn # Sn-1 genus</t>
  </si>
  <si>
    <t>AnAn-1 genus</t>
  </si>
  <si>
    <t>an wr s2 match</t>
  </si>
  <si>
    <t>an wr s2 genus</t>
  </si>
  <si>
    <t>check</t>
  </si>
  <si>
    <t>accola check</t>
  </si>
  <si>
    <t>2 set genus kernel</t>
  </si>
  <si>
    <t>2 pt genus</t>
  </si>
  <si>
    <t>kernel s2 x an-2 genus</t>
  </si>
  <si>
    <t>Sn # Sn 2 set stab genus</t>
  </si>
  <si>
    <t>Sn x An rhs 2set genus</t>
  </si>
  <si>
    <t>Sn x An lhs 2set genus</t>
  </si>
  <si>
    <t>S_{n-2}xAn</t>
  </si>
  <si>
    <t>S_2xA_{n-2}xA_n</t>
  </si>
  <si>
    <t>AnxAn 2set genus</t>
  </si>
  <si>
    <t>S2#Sn-2#Sn</t>
  </si>
  <si>
    <t>a_{n-2}xS_n</t>
  </si>
  <si>
    <t>special1</t>
  </si>
  <si>
    <t>special2</t>
  </si>
  <si>
    <t>special3</t>
  </si>
  <si>
    <t>sn-2#sn</t>
  </si>
  <si>
    <t>I1.1</t>
  </si>
  <si>
    <t xml:space="preserve">n = 0 mod 4 </t>
  </si>
  <si>
    <t>a = 1 mod 4</t>
  </si>
  <si>
    <t>n = 0 mod 4  a = 1 mod 4</t>
  </si>
  <si>
    <t xml:space="preserve">I1.1 </t>
  </si>
  <si>
    <t>1 - 5/4*n + n^2/4</t>
  </si>
  <si>
    <t>1 - 3/2*n + n^2/2</t>
  </si>
  <si>
    <t>1 - 3*n + n^2</t>
  </si>
  <si>
    <t>6 - 5*n + n^2</t>
  </si>
  <si>
    <t>6 - 13/2*n + 3/2*n^2</t>
  </si>
  <si>
    <t>5 - 21/4*n + 5/4*n^2</t>
  </si>
  <si>
    <t>a = 3 mod 4</t>
  </si>
  <si>
    <t>n = 0 mod 4  a = 3 mod 4</t>
  </si>
  <si>
    <t xml:space="preserve">n = 1 mod 4 </t>
  </si>
  <si>
    <t>a = 0 mod 4</t>
  </si>
  <si>
    <t>n = 1 mod 4  a = 0 mod 4</t>
  </si>
  <si>
    <t>3/4 - a/4 - n + n^2/4</t>
  </si>
  <si>
    <t>1/2 - a/2 - 5/2*n + n^2</t>
  </si>
  <si>
    <t>11/2 - a/2 - 9/2*n + n^2</t>
  </si>
  <si>
    <t>5 - a - 11/2*n + 3/2*n^2</t>
  </si>
  <si>
    <t>19/4 - a/4 - 5*n + 5/4*n^2</t>
  </si>
  <si>
    <t>n = 1 mod 4  a = 1 mod 4</t>
  </si>
  <si>
    <t>3/4 + a/4 - 5/4*n + n^2/4</t>
  </si>
  <si>
    <t>1/2 + a/2 - 3*n + n^2</t>
  </si>
  <si>
    <t>11/2 + a/2 - 5*n + n^2</t>
  </si>
  <si>
    <t>5 + a - 13/2*n + 3/2*n^2</t>
  </si>
  <si>
    <t>19/4 + a/4 - 21/4*n + 5/4*n^2</t>
  </si>
  <si>
    <t>a = 2 mod 4</t>
  </si>
  <si>
    <t>n = 1 mod 4  a = 2 mod 4</t>
  </si>
  <si>
    <t>1/4 - a/4 - n + n^2/4</t>
  </si>
  <si>
    <t>5/4 - a/4 - n + n^2/4</t>
  </si>
  <si>
    <t>3/2 - a/2 - 5/2*n + n^2</t>
  </si>
  <si>
    <t>4 - a - 11/2*n + 3/2*n^2</t>
  </si>
  <si>
    <t>21/4 - a/4 - 5*n + 5/4*n^2</t>
  </si>
  <si>
    <t>n = 1 mod 4  a = 3 mod 4</t>
  </si>
  <si>
    <t>1/4 + a/4 - 5/4*n + n^2/4</t>
  </si>
  <si>
    <t>5/4 + a/4 - 5/4*n + n^2/4</t>
  </si>
  <si>
    <t>3/2 + a/2 - 3*n + n^2</t>
  </si>
  <si>
    <t>4 + a - 13/2*n + 3/2*n^2</t>
  </si>
  <si>
    <t>21/4 + a/4 - 21/4*n + 5/4*n^2</t>
  </si>
  <si>
    <t xml:space="preserve">n = 2 mod 4 </t>
  </si>
  <si>
    <t>n = 2 mod 4  a = 1 mod 4</t>
  </si>
  <si>
    <t>1/2 - 5/4*n + n^2/4</t>
  </si>
  <si>
    <t>3/2 - 5/4*n + n^2/4</t>
  </si>
  <si>
    <t>2 - 3*n + n^2</t>
  </si>
  <si>
    <t>5 - 13/2*n + 3/2*n^2</t>
  </si>
  <si>
    <t>11/2 - 21/4*n + 5/4*n^2</t>
  </si>
  <si>
    <t>n = 2 mod 4  a = 3 mod 4</t>
  </si>
  <si>
    <t xml:space="preserve">n = 3 mod 4 </t>
  </si>
  <si>
    <t>n = 3 mod 4  a = 0 mod 4</t>
  </si>
  <si>
    <t>n = 3 mod 4  a = 1 mod 4</t>
  </si>
  <si>
    <t>n = 3 mod 4  a = 2 mod 4</t>
  </si>
  <si>
    <t>n = 3 mod 4  a = 3 mod 4</t>
  </si>
  <si>
    <t>1/4 - n + n^2/4</t>
  </si>
  <si>
    <t>9/2 - 9/2*n + n^2</t>
  </si>
  <si>
    <t>3 - 11/2*n + 3/2*n^2</t>
  </si>
  <si>
    <t>17/4 - 5*n + 5/4*n^2</t>
  </si>
  <si>
    <t>I1A.1</t>
  </si>
  <si>
    <t xml:space="preserve">n = 0 mod 4  </t>
  </si>
  <si>
    <t>2*n</t>
  </si>
  <si>
    <t xml:space="preserve">n = 1 mod 4  </t>
  </si>
  <si>
    <t xml:space="preserve">n = 2 mod 4  </t>
  </si>
  <si>
    <t xml:space="preserve">n = 3 mod 4  </t>
  </si>
  <si>
    <t>I1A.2a</t>
  </si>
  <si>
    <t>2 - 3/2*n + n^2/2</t>
  </si>
  <si>
    <t>I1A.2b</t>
  </si>
  <si>
    <t>n</t>
  </si>
  <si>
    <t>2 - 7/2*n + 3/2*n^2</t>
  </si>
  <si>
    <t>1 - 7/2*n + 3/2*n^2</t>
  </si>
  <si>
    <t>7 - 11/2*n + 3/2*n^2</t>
  </si>
  <si>
    <t>8 - 17/2*n + 5/2*n^2</t>
  </si>
  <si>
    <t>4 - 7/2*n + 3/2*n^2</t>
  </si>
  <si>
    <t>3 - 7/2*n + 3/2*n^2</t>
  </si>
  <si>
    <t>6 - 17/2*n + 5/2*n^2</t>
  </si>
  <si>
    <t>5 - 7/2*n + 3/2*n^2</t>
  </si>
  <si>
    <t>I1A.2c</t>
  </si>
  <si>
    <t>1 + n</t>
  </si>
  <si>
    <t>1 - 2*n + n^2</t>
  </si>
  <si>
    <t>1 - 4*n + 2*n^2</t>
  </si>
  <si>
    <t>11 - 8*n + 2*n^2</t>
  </si>
  <si>
    <t>11 - 10*n + 3*n^2</t>
  </si>
  <si>
    <t>9 - 15/2*n + 5/2*n^2</t>
  </si>
  <si>
    <t>2 - 2*n + n^2</t>
  </si>
  <si>
    <t>3 - 4*n + 2*n^2</t>
  </si>
  <si>
    <t>9 - 10*n + 3*n^2</t>
  </si>
  <si>
    <t>10 - 15/2*n + 5/2*n^2</t>
  </si>
  <si>
    <t>I1A.3</t>
  </si>
  <si>
    <t>I1A.4</t>
  </si>
  <si>
    <t>I1A.5a</t>
  </si>
  <si>
    <t>1/2 - a/2 - n + n^2/2</t>
  </si>
  <si>
    <t>1/2 + a/2 - 3/2*n + n^2/2</t>
  </si>
  <si>
    <t>I1A.5b</t>
  </si>
  <si>
    <t>5 - 11/2*n + 3/2*n^2</t>
  </si>
  <si>
    <t>5 - 17/2*n + 5/2*n^2</t>
  </si>
  <si>
    <t>4 - a - 9/2*n + 3/2*n^2</t>
  </si>
  <si>
    <t>3 - 2*a - 13/2*n + 5/2*n^2</t>
  </si>
  <si>
    <t>1/2 - a/2 - 3*n + 3/2*n^2</t>
  </si>
  <si>
    <t>4 + a - 11/2*n + 3/2*n^2</t>
  </si>
  <si>
    <t>3 + 2*a - 17/2*n + 5/2*n^2</t>
  </si>
  <si>
    <t>1/2 + a/2 - 7/2*n + 3/2*n^2</t>
  </si>
  <si>
    <t>1 - 2*a - 13/2*n + 5/2*n^2</t>
  </si>
  <si>
    <t>3/2 - a/2 - 3*n + 3/2*n^2</t>
  </si>
  <si>
    <t>a - 7/2*n + 3/2*n^2</t>
  </si>
  <si>
    <t>1 + 2*a - 17/2*n + 5/2*n^2</t>
  </si>
  <si>
    <t>3/2 + a/2 - 7/2*n + 3/2*n^2</t>
  </si>
  <si>
    <t>2 - 9/2*n + 3/2*n^2</t>
  </si>
  <si>
    <t>I1A.5c</t>
  </si>
  <si>
    <t>9 - 8*n + 2*n^2</t>
  </si>
  <si>
    <t>8 - 10*n + 3*n^2</t>
  </si>
  <si>
    <t>6 - 15/2*n + 5/2*n^2</t>
  </si>
  <si>
    <t>8 - a - 7*n + 2*n^2</t>
  </si>
  <si>
    <t>6 - 2*a - 8*n + 3*n^2</t>
  </si>
  <si>
    <t>11/2 - a/2 - 7*n + 5/2*n^2</t>
  </si>
  <si>
    <t>8 + a - 8*n + 2*n^2</t>
  </si>
  <si>
    <t>6 + 2*a - 10*n + 3*n^2</t>
  </si>
  <si>
    <t>11/2 + a/2 - 15/2*n + 5/2*n^2</t>
  </si>
  <si>
    <t>4 - 2*a - 8*n + 3*n^2</t>
  </si>
  <si>
    <t>13/2 - a/2 - 7*n + 5/2*n^2</t>
  </si>
  <si>
    <t>a - 4*n + 2*n^2</t>
  </si>
  <si>
    <t>4 + 2*a - 10*n + 3*n^2</t>
  </si>
  <si>
    <t>13/2 + a/2 - 15/2*n + 5/2*n^2</t>
  </si>
  <si>
    <t>6 - 7*n + 2*n^2</t>
  </si>
  <si>
    <t>2 - 8*n + 3*n^2</t>
  </si>
  <si>
    <t>9/2 - 7*n + 5/2*n^2</t>
  </si>
  <si>
    <t>I1A.6</t>
  </si>
  <si>
    <t>I1A.7a</t>
  </si>
  <si>
    <t>n/2</t>
  </si>
  <si>
    <t>1 - 5/4*n + n^2/2</t>
  </si>
  <si>
    <t>1 - 5/2*n + n^2</t>
  </si>
  <si>
    <t>n^2/4</t>
  </si>
  <si>
    <t>6 - 25/4*n + 3/2*n^2</t>
  </si>
  <si>
    <t>5 - 5*n + 5/4*n^2</t>
  </si>
  <si>
    <t>1/2 - a/4 - n + n^2/2</t>
  </si>
  <si>
    <t>5 - a - 4*n + n^2</t>
  </si>
  <si>
    <t>9/2 - 5/4*a - 5*n + 3/2*n^2</t>
  </si>
  <si>
    <t>15/4 - a - 4*n + 5/4*n^2</t>
  </si>
  <si>
    <t>1/2 + a/4 - 5/4*n + n^2/2</t>
  </si>
  <si>
    <t>a/2 - 5/2*n + n^2</t>
  </si>
  <si>
    <t>5 + a - 5*n + n^2</t>
  </si>
  <si>
    <t>9/2 + 5/4*a - 25/4*n + 3/2*n^2</t>
  </si>
  <si>
    <t>15/4 + a - 5*n + 5/4*n^2</t>
  </si>
  <si>
    <t>1 - a/4 - n + n^2/2</t>
  </si>
  <si>
    <t>1 - a/2 - 2*n + n^2</t>
  </si>
  <si>
    <t>6 - a - 4*n + n^2</t>
  </si>
  <si>
    <t>5 - 5/4*a - 5*n + 3/2*n^2</t>
  </si>
  <si>
    <t>19/4 - a - 4*n + 5/4*n^2</t>
  </si>
  <si>
    <t>1 + a/4 - 5/4*n + n^2/2</t>
  </si>
  <si>
    <t>1 + a/2 - 5/2*n + n^2</t>
  </si>
  <si>
    <t>6 + a - 5*n + n^2</t>
  </si>
  <si>
    <t>a/4 - 5/4*n + n^2/2</t>
  </si>
  <si>
    <t>5 + 5/4*a - 25/4*n + 3/2*n^2</t>
  </si>
  <si>
    <t>19/4 + a - 5*n + 5/4*n^2</t>
  </si>
  <si>
    <t>3/2 - 5/4*n + n^2/2</t>
  </si>
  <si>
    <t>2 - 5/2*n + n^2</t>
  </si>
  <si>
    <t>7 - 5*n + n^2</t>
  </si>
  <si>
    <t>1/2 - 5/4*n + n^2/2</t>
  </si>
  <si>
    <t>13/2 - 25/4*n + 3/2*n^2</t>
  </si>
  <si>
    <t>6 - 5*n + 5/4*n^2</t>
  </si>
  <si>
    <t>3 - 4*n + n^2</t>
  </si>
  <si>
    <t>2 - 5*n + 3/2*n^2</t>
  </si>
  <si>
    <t>7/4 - 4*n + 5/4*n^2</t>
  </si>
  <si>
    <t>I1A.7b</t>
  </si>
  <si>
    <t>1 - n + n^2/4</t>
  </si>
  <si>
    <t>2 - 2*n + n^2/2</t>
  </si>
  <si>
    <t>1 - 2*n + n^2/2</t>
  </si>
  <si>
    <t>2 - 5/2*n + n^2/2</t>
  </si>
  <si>
    <t>n/4</t>
  </si>
  <si>
    <t>3 - 19/4*n + n^2</t>
  </si>
  <si>
    <t>3/4 - n + n^2/4</t>
  </si>
  <si>
    <t>3/2 - 2*n + n^2/2</t>
  </si>
  <si>
    <t>1 - a/2 - 3/2*n + n^2/2</t>
  </si>
  <si>
    <t>1 - a - 3/2*n + n^2/2</t>
  </si>
  <si>
    <t>3/2 - 5/4*a - 7/2*n + n^2</t>
  </si>
  <si>
    <t>1 + a/2 - 2*n + n^2/2</t>
  </si>
  <si>
    <t>a/2 - 2*n + n^2/2</t>
  </si>
  <si>
    <t>1 + a - 5/2*n + n^2/2</t>
  </si>
  <si>
    <t>3/2 + 5/4*a - 19/4*n + n^2</t>
  </si>
  <si>
    <t>2 - a - 3/2*n + n^2/2</t>
  </si>
  <si>
    <t>1/2 - 2*n + n^2/2</t>
  </si>
  <si>
    <t>2 - 5/4*a - 7/2*n + n^2</t>
  </si>
  <si>
    <t>2 + a - 5/2*n + n^2/2</t>
  </si>
  <si>
    <t>2 + 5/4*a - 19/4*n + n^2</t>
  </si>
  <si>
    <t>3 - 5/2*n + n^2/2</t>
  </si>
  <si>
    <t>7/2 - 19/4*n + n^2</t>
  </si>
  <si>
    <t>I2.1a</t>
  </si>
  <si>
    <t xml:space="preserve">n = 1 mod 8 </t>
  </si>
  <si>
    <t xml:space="preserve">n = 1 mod 8  </t>
  </si>
  <si>
    <t xml:space="preserve">I2.1 </t>
  </si>
  <si>
    <t>7/4 - n + n^2/4</t>
  </si>
  <si>
    <t>3/2 - n + n^2/2</t>
  </si>
  <si>
    <t>5/2 - 5/2*n + n^2</t>
  </si>
  <si>
    <t>17/2 - 9/2*n + n^2</t>
  </si>
  <si>
    <t>17/2 - 5*n + 3/2*n^2</t>
  </si>
  <si>
    <t>21/4 - 7/2*n + 5/4*n^2</t>
  </si>
  <si>
    <t xml:space="preserve">n = 3 mod 8 </t>
  </si>
  <si>
    <t xml:space="preserve">n = 3 mod 8  </t>
  </si>
  <si>
    <t>1/2 + n/2</t>
  </si>
  <si>
    <t>3/2 - 5/2*n + n^2</t>
  </si>
  <si>
    <t>11/2 - 9/2*n + n^2</t>
  </si>
  <si>
    <t>3/4 + n^2/4</t>
  </si>
  <si>
    <t>7/2 - 5*n + 3/2*n^2</t>
  </si>
  <si>
    <t>9/4 - 7/2*n + 5/4*n^2</t>
  </si>
  <si>
    <t xml:space="preserve">n = 5 mod 8 </t>
  </si>
  <si>
    <t xml:space="preserve">n = 5 mod 8  </t>
  </si>
  <si>
    <t xml:space="preserve">n = 7 mod 8 </t>
  </si>
  <si>
    <t xml:space="preserve">n = 7 mod 8  </t>
  </si>
  <si>
    <t>I2.1b</t>
  </si>
  <si>
    <t>7/2 - 2*n + n^2/2</t>
  </si>
  <si>
    <t>9/2 - 2*n + n^2/2</t>
  </si>
  <si>
    <t>11/2 - 7/2*n + n^2</t>
  </si>
  <si>
    <t>1/4 + n/2 + n^2/4</t>
  </si>
  <si>
    <t>5/2 - 2*n + n^2/2</t>
  </si>
  <si>
    <t>1/2 - 7/2*n + n^2</t>
  </si>
  <si>
    <t>I2.2a</t>
  </si>
  <si>
    <t xml:space="preserve">n = 0 mod 8 </t>
  </si>
  <si>
    <t xml:space="preserve">n = 0 mod 8  </t>
  </si>
  <si>
    <t xml:space="preserve">I2.2 </t>
  </si>
  <si>
    <t>2 - 5/4*n + n^2/4</t>
  </si>
  <si>
    <t>1 - 3/4*n + n^2/4</t>
  </si>
  <si>
    <t xml:space="preserve">n = 2 mod 8 </t>
  </si>
  <si>
    <t xml:space="preserve">n = 2 mod 8  </t>
  </si>
  <si>
    <t xml:space="preserve">n = 4 mod 8 </t>
  </si>
  <si>
    <t xml:space="preserve">n = 4 mod 8  </t>
  </si>
  <si>
    <t xml:space="preserve">n = 6 mod 8 </t>
  </si>
  <si>
    <t xml:space="preserve">n = 6 mod 8  </t>
  </si>
  <si>
    <t>I2.2b</t>
  </si>
  <si>
    <t>1 + n/2</t>
  </si>
  <si>
    <t>6 - 4*n + n^2</t>
  </si>
  <si>
    <t>1 - n/4 + n^2/4</t>
  </si>
  <si>
    <t>9 - 6*n + 3/2*n^2</t>
  </si>
  <si>
    <t>2 - 13/4*n + 5/4*n^2</t>
  </si>
  <si>
    <t>4 - 4*n + n^2</t>
  </si>
  <si>
    <t>5/2 - 15/4*n + 5/4*n^2</t>
  </si>
  <si>
    <t>I2.3</t>
  </si>
  <si>
    <t xml:space="preserve">I2.3 </t>
  </si>
  <si>
    <t>I2.4</t>
  </si>
  <si>
    <t xml:space="preserve">I2.4 </t>
  </si>
  <si>
    <t>I2.5</t>
  </si>
  <si>
    <t xml:space="preserve">I2.5 </t>
  </si>
  <si>
    <t>I2.6</t>
  </si>
  <si>
    <t xml:space="preserve">I2.6 </t>
  </si>
  <si>
    <t>I2.7</t>
  </si>
  <si>
    <t xml:space="preserve">I2.7 </t>
  </si>
  <si>
    <t>2 + n/2</t>
  </si>
  <si>
    <t>I2.8</t>
  </si>
  <si>
    <t xml:space="preserve">I2.8 </t>
  </si>
  <si>
    <t>I2.9a</t>
  </si>
  <si>
    <t>a = 1 mod 8</t>
  </si>
  <si>
    <t>n = 0 mod 8  a = 1 mod 8</t>
  </si>
  <si>
    <t xml:space="preserve">I2.9 </t>
  </si>
  <si>
    <t>2 - 7/2*n + n^2</t>
  </si>
  <si>
    <t>a = 3 mod 8</t>
  </si>
  <si>
    <t>n = 0 mod 8  a = 3 mod 8</t>
  </si>
  <si>
    <t>a = 5 mod 8</t>
  </si>
  <si>
    <t>n = 0 mod 8  a = 5 mod 8</t>
  </si>
  <si>
    <t>a = 7 mod 8</t>
  </si>
  <si>
    <t>n = 0 mod 8  a = 7 mod 8</t>
  </si>
  <si>
    <t>n = 2 mod 8  a = 1 mod 8</t>
  </si>
  <si>
    <t>1 - 7/2*n + n^2</t>
  </si>
  <si>
    <t>n = 2 mod 8  a = 3 mod 8</t>
  </si>
  <si>
    <t>n = 2 mod 8  a = 5 mod 8</t>
  </si>
  <si>
    <t>n = 2 mod 8  a = 7 mod 8</t>
  </si>
  <si>
    <t>n = 4 mod 8  a = 1 mod 8</t>
  </si>
  <si>
    <t>n = 4 mod 8  a = 3 mod 8</t>
  </si>
  <si>
    <t>n = 4 mod 8  a = 5 mod 8</t>
  </si>
  <si>
    <t>n = 4 mod 8  a = 7 mod 8</t>
  </si>
  <si>
    <t>n = 6 mod 8  a = 1 mod 8</t>
  </si>
  <si>
    <t>n = 6 mod 8  a = 3 mod 8</t>
  </si>
  <si>
    <t>n = 6 mod 8  a = 5 mod 8</t>
  </si>
  <si>
    <t>n = 6 mod 8  a = 7 mod 8</t>
  </si>
  <si>
    <t>I2.9b</t>
  </si>
  <si>
    <t>2 + n</t>
  </si>
  <si>
    <t>1 - n + n^2/2</t>
  </si>
  <si>
    <t>5 - 9/2*n + n^2</t>
  </si>
  <si>
    <t>5 - 5*n + 3/2*n^2</t>
  </si>
  <si>
    <t>3 - 7/2*n + 5/4*n^2</t>
  </si>
  <si>
    <t>6 - 9/2*n + n^2</t>
  </si>
  <si>
    <t>4 - 5*n + 3/2*n^2</t>
  </si>
  <si>
    <t>I2.10a</t>
  </si>
  <si>
    <t>n = 1 mod 8  a = 1 mod 8</t>
  </si>
  <si>
    <t xml:space="preserve">I2.10 </t>
  </si>
  <si>
    <t>1/4 + a/4 - 3/4*n + n^2/4</t>
  </si>
  <si>
    <t>9/2 + a/2 - 4*n + n^2</t>
  </si>
  <si>
    <t>1/2 - n + n^2/2</t>
  </si>
  <si>
    <t>7/2 + a - 5*n + 3/2*n^2</t>
  </si>
  <si>
    <t>13/4 + a/4 - 15/4*n + 5/4*n^2</t>
  </si>
  <si>
    <t>n = 1 mod 8  a = 3 mod 8</t>
  </si>
  <si>
    <t>5/2 + a - 5*n + 3/2*n^2</t>
  </si>
  <si>
    <t>15/4 + a/4 - 15/4*n + 5/4*n^2</t>
  </si>
  <si>
    <t>n = 1 mod 8  a = 5 mod 8</t>
  </si>
  <si>
    <t>n = 1 mod 8  a = 7 mod 8</t>
  </si>
  <si>
    <t>a = 0 mod 8</t>
  </si>
  <si>
    <t>n = 1 mod 8  a = 0 mod 8</t>
  </si>
  <si>
    <t>1/4 - a/4 - n/2 + n^2/4</t>
  </si>
  <si>
    <t>9/2 - a/2 - 7/2*n + n^2</t>
  </si>
  <si>
    <t>7/2 - a - 4*n + 3/2*n^2</t>
  </si>
  <si>
    <t>13/4 - a/4 - 7/2*n + 5/4*n^2</t>
  </si>
  <si>
    <t>a = 2 mod 8</t>
  </si>
  <si>
    <t>n = 1 mod 8  a = 2 mod 8</t>
  </si>
  <si>
    <t>5/2 - a - 4*n + 3/2*n^2</t>
  </si>
  <si>
    <t>15/4 - a/4 - 7/2*n + 5/4*n^2</t>
  </si>
  <si>
    <t>a = 4 mod 8</t>
  </si>
  <si>
    <t>n = 1 mod 8  a = 4 mod 8</t>
  </si>
  <si>
    <t>a = 6 mod 8</t>
  </si>
  <si>
    <t>n = 1 mod 8  a = 6 mod 8</t>
  </si>
  <si>
    <t>n = 3 mod 8  a = 1 mod 8</t>
  </si>
  <si>
    <t>3/4 + a/4 - 3/4*n + n^2/4</t>
  </si>
  <si>
    <t>1/2 + a/2 - 2*n + n^2</t>
  </si>
  <si>
    <t>7/2 + a - 6*n + 3/2*n^2</t>
  </si>
  <si>
    <t>13/4 + a/4 - 13/4*n + 5/4*n^2</t>
  </si>
  <si>
    <t>n = 3 mod 8  a = 3 mod 8</t>
  </si>
  <si>
    <t>7/2 - 7/2*n + n^2</t>
  </si>
  <si>
    <t>5/2 - 5*n + 3/2*n^2</t>
  </si>
  <si>
    <t>9/4 - 3*n + 5/4*n^2</t>
  </si>
  <si>
    <t>n = 3 mod 8  a = 5 mod 8</t>
  </si>
  <si>
    <t>n = 3 mod 8  a = 7 mod 8</t>
  </si>
  <si>
    <t>n = 3 mod 8  a = 0 mod 8</t>
  </si>
  <si>
    <t>9/2 - a - 5*n + 3/2*n^2</t>
  </si>
  <si>
    <t>11/4 - a/4 - 3*n + 5/4*n^2</t>
  </si>
  <si>
    <t>n = 3 mod 8  a = 2 mod 8</t>
  </si>
  <si>
    <t>3/4 - a/4 - n/2 + n^2/4</t>
  </si>
  <si>
    <t>1/2 - a/2 - 3/2*n + n^2</t>
  </si>
  <si>
    <t>7/2 - a - 5*n + 3/2*n^2</t>
  </si>
  <si>
    <t>13/4 - a/4 - 3*n + 5/4*n^2</t>
  </si>
  <si>
    <t>n = 3 mod 8  a = 4 mod 8</t>
  </si>
  <si>
    <t>a = 8 mod 8</t>
  </si>
  <si>
    <t>n = 3 mod 8  a = 8 mod 8</t>
  </si>
  <si>
    <t>n = 5 mod 8  a = 1 mod 8</t>
  </si>
  <si>
    <t>n = 5 mod 8  a = 3 mod 8</t>
  </si>
  <si>
    <t>n = 5 mod 8  a = 5 mod 8</t>
  </si>
  <si>
    <t>n = 5 mod 8  a = 7 mod 8</t>
  </si>
  <si>
    <t>n = 5 mod 8  a = 0 mod 8</t>
  </si>
  <si>
    <t>n = 5 mod 8  a = 2 mod 8</t>
  </si>
  <si>
    <t>n = 5 mod 8  a = 4 mod 8</t>
  </si>
  <si>
    <t>n = 5 mod 8  a = 6 mod 8</t>
  </si>
  <si>
    <t>n = 7 mod 8  a = 0 mod 8</t>
  </si>
  <si>
    <t>n = 7 mod 8  a = 2 mod 8</t>
  </si>
  <si>
    <t>n = 7 mod 8  a = 4 mod 8</t>
  </si>
  <si>
    <t>n = 7 mod 8  a = 6 mod 8</t>
  </si>
  <si>
    <t>n = 7 mod 8  a = 1 mod 8</t>
  </si>
  <si>
    <t>n = 7 mod 8  a = 3 mod 8</t>
  </si>
  <si>
    <t>n = 7 mod 8  a = 5 mod 8</t>
  </si>
  <si>
    <t>n = 7 mod 8  a = 7 mod 8</t>
  </si>
  <si>
    <t>I2.10b</t>
  </si>
  <si>
    <t>I2.11</t>
  </si>
  <si>
    <t xml:space="preserve">I2.11 </t>
  </si>
  <si>
    <t>I2.12</t>
  </si>
  <si>
    <t xml:space="preserve">I2.12 </t>
  </si>
  <si>
    <t>a/2 + n/2</t>
  </si>
  <si>
    <t>I2.13</t>
  </si>
  <si>
    <t xml:space="preserve">I2.13 </t>
  </si>
  <si>
    <t>I2.14</t>
  </si>
  <si>
    <t xml:space="preserve">I2.14 </t>
  </si>
  <si>
    <t>I2.15</t>
  </si>
  <si>
    <t xml:space="preserve">I2.15 </t>
  </si>
  <si>
    <t>F2.1</t>
  </si>
  <si>
    <t xml:space="preserve">n = 0 mod 6 </t>
  </si>
  <si>
    <t xml:space="preserve">n = 0 mod 6  </t>
  </si>
  <si>
    <t>4/3*n</t>
  </si>
  <si>
    <t xml:space="preserve">n = 3 mod 6 </t>
  </si>
  <si>
    <t xml:space="preserve">n = 3 mod 6  </t>
  </si>
  <si>
    <t>F2.2</t>
  </si>
  <si>
    <t xml:space="preserve">n = 2 mod 6 </t>
  </si>
  <si>
    <t xml:space="preserve">n = 2 mod 6  </t>
  </si>
  <si>
    <t>1/3 - 7/6*n + n^2/2</t>
  </si>
  <si>
    <t xml:space="preserve">n = 5 mod 6 </t>
  </si>
  <si>
    <t xml:space="preserve">n = 5 mod 6  </t>
  </si>
  <si>
    <t>F2.3</t>
  </si>
  <si>
    <t xml:space="preserve">n = 1 mod 6 </t>
  </si>
  <si>
    <t xml:space="preserve">n = 1 mod 6  </t>
  </si>
  <si>
    <t>2/3 + 4/3*n</t>
  </si>
  <si>
    <t xml:space="preserve">n = 4 mod 6 </t>
  </si>
  <si>
    <t xml:space="preserve">n = 4 mod 6  </t>
  </si>
  <si>
    <t>F3.1</t>
  </si>
  <si>
    <t xml:space="preserve">F3.1 </t>
  </si>
  <si>
    <t>F1A.4a</t>
  </si>
  <si>
    <t xml:space="preserve">F1.4 </t>
  </si>
  <si>
    <t>F3.2</t>
  </si>
  <si>
    <t xml:space="preserve">F3.2 </t>
  </si>
  <si>
    <t xml:space="preserve">F1.5 </t>
  </si>
  <si>
    <t>F3.3</t>
  </si>
  <si>
    <t xml:space="preserve">F3.3 </t>
  </si>
  <si>
    <t>F1A.3a</t>
  </si>
  <si>
    <t xml:space="preserve">F1.3 </t>
  </si>
  <si>
    <t>F1A.1a</t>
  </si>
  <si>
    <t xml:space="preserve">F1.1 </t>
  </si>
  <si>
    <t>2 - n + n^2/4</t>
  </si>
  <si>
    <t>1 - n/2 + n^2/4</t>
  </si>
  <si>
    <t>2 - n + n^2/2</t>
  </si>
  <si>
    <t>1 - n/2 + n^2/2</t>
  </si>
  <si>
    <t>5 - 3*n + n^2</t>
  </si>
  <si>
    <t>F1A.1b</t>
  </si>
  <si>
    <t>1 + 2*n</t>
  </si>
  <si>
    <t>1 - 3/2*n + n^2</t>
  </si>
  <si>
    <t>1 - n + n^2</t>
  </si>
  <si>
    <t>5 - 7/2*n + n^2</t>
  </si>
  <si>
    <t>8 - 9/2*n + 3/2*n^2</t>
  </si>
  <si>
    <t>4 - 7/2*n + n^2</t>
  </si>
  <si>
    <t>F1A.2a</t>
  </si>
  <si>
    <t xml:space="preserve">F1.2 </t>
  </si>
  <si>
    <t>5/4 - n/2 + n^2/4</t>
  </si>
  <si>
    <t>5/2 - n + n^2/2</t>
  </si>
  <si>
    <t>7/2 - n + n^2/2</t>
  </si>
  <si>
    <t>4 - 2*n + n^2</t>
  </si>
  <si>
    <t>1/4 - n/2 + n^2/4</t>
  </si>
  <si>
    <t>F1A.2b</t>
  </si>
  <si>
    <t>3/2 - 3/2*n + n^2</t>
  </si>
  <si>
    <t>15/2 - 7/2*n + n^2</t>
  </si>
  <si>
    <t>7 - 7/2*n + 3/2*n^2</t>
  </si>
  <si>
    <t>15/4 - 2*n + 5/4*n^2</t>
  </si>
  <si>
    <t>3/2 + n/2</t>
  </si>
  <si>
    <t>1/2 - 3/2*n + n^2</t>
  </si>
  <si>
    <t>9/2 - 7/2*n + n^2</t>
  </si>
  <si>
    <t>3 - 9/2*n + 3/2*n^2</t>
  </si>
  <si>
    <t>1/4 - 3/2*n + 5/4*n^2</t>
  </si>
  <si>
    <t>F1A.3b</t>
  </si>
  <si>
    <t>F4.5</t>
  </si>
  <si>
    <t>F1A.4b</t>
  </si>
  <si>
    <t>F1A.5</t>
  </si>
  <si>
    <t>F1A.6a</t>
  </si>
  <si>
    <t xml:space="preserve">F1.6 </t>
  </si>
  <si>
    <t>F1A.6b</t>
  </si>
  <si>
    <t>F4.4</t>
  </si>
  <si>
    <t>F1A.7a</t>
  </si>
  <si>
    <t xml:space="preserve">F1.7 </t>
  </si>
  <si>
    <t>F1A.7b</t>
  </si>
  <si>
    <t>F1A.8</t>
  </si>
  <si>
    <t xml:space="preserve">F1.8 </t>
  </si>
  <si>
    <t>F1A.9</t>
  </si>
  <si>
    <t xml:space="preserve">F1.9 </t>
  </si>
  <si>
    <t>F4.1</t>
  </si>
  <si>
    <t xml:space="preserve">n = 0 mod 2 </t>
  </si>
  <si>
    <t xml:space="preserve">n = 0 mod 2  </t>
  </si>
  <si>
    <t>2 - 4*n + 2*n^2</t>
  </si>
  <si>
    <t xml:space="preserve">n = 1 mod 2 </t>
  </si>
  <si>
    <t xml:space="preserve">n = 1 mod 2  </t>
  </si>
  <si>
    <t>F4.2</t>
  </si>
  <si>
    <t>1 + 3*n</t>
  </si>
  <si>
    <t>1 - 3/2*n + 3/2*n^2</t>
  </si>
  <si>
    <t>5 - 11/2*n + 5/2*n^2</t>
  </si>
  <si>
    <t>1 - n/2 + 3/2*n^2</t>
  </si>
  <si>
    <t>F4.3</t>
  </si>
  <si>
    <t>4*n</t>
  </si>
  <si>
    <t>3 + n</t>
  </si>
  <si>
    <t>1 + 4*n</t>
  </si>
  <si>
    <t>1 - 2*n + 2*n^2</t>
  </si>
  <si>
    <t>9 - 6*n + 2*n^2</t>
  </si>
  <si>
    <t>8 - 7*n + 3*n^2</t>
  </si>
  <si>
    <t>6 - 9/2*n + 5/2*n^2</t>
  </si>
  <si>
    <t>=-4 + 2*@n</t>
  </si>
  <si>
    <t>Column1</t>
  </si>
  <si>
    <t>=-@n +@ n^2</t>
  </si>
  <si>
    <t>=-1 -@ n/4 +@ n^2/4</t>
  </si>
  <si>
    <t>=-5/4 -@ a/4 +@ n^2/4</t>
  </si>
  <si>
    <t>=-5/4 +@ a/4 -@ n/4 +@ n^2/4</t>
  </si>
  <si>
    <t>=-3/4 -@ a/4 +@ n^2/4</t>
  </si>
  <si>
    <t>=-3/4 +@ a/4 -@ n/4 +@ n^2/4</t>
  </si>
  <si>
    <t>=-1/2 -@ n/4 +@ n^2/4</t>
  </si>
  <si>
    <t>=-7/4 +@ n^2/4</t>
  </si>
  <si>
    <t>=-1 -@ n/2 +@ n^2/2</t>
  </si>
  <si>
    <t>=-@n/2 +@ n^2/2</t>
  </si>
  <si>
    <t>=-3 +@ n/2 +@ n^2/2</t>
  </si>
  <si>
    <t>=-2 +@ n/2 +@ n^2/2</t>
  </si>
  <si>
    <t>=-5/2 -@ a/2 +@ n^2/2</t>
  </si>
  <si>
    <t>=-5/2 +@ a/2 -@ n/2 +@ n^2/2</t>
  </si>
  <si>
    <t>=-3/2 -@ a/2 +@ n^2/2</t>
  </si>
  <si>
    <t>=-3/2 +@ a/2 -@ n/2 +@ n^2/2</t>
  </si>
  <si>
    <t>=-7/2 +@ n^2/2</t>
  </si>
  <si>
    <t>=-9/2 -@ a/2 +@ n +@ n^2/2</t>
  </si>
  <si>
    <t>=-9/2 +@ a/2 +@ n/2 +@ n^2/2</t>
  </si>
  <si>
    <t>=-7/2 -@ a/2 +@ n +@ n^2/2</t>
  </si>
  <si>
    <t>=-7/2 +@ a/2 +@ n/2 +@ n^2/2</t>
  </si>
  <si>
    <t>=-11/2 +@ n +@ n^2/2</t>
  </si>
  <si>
    <t>=-1 +@ n^2/4</t>
  </si>
  <si>
    <t>=-5/4 +@ n^2/4</t>
  </si>
  <si>
    <t>=-1/4 +@ n^2/4</t>
  </si>
  <si>
    <t>=-1 +@ n/4 +@ n^2/4</t>
  </si>
  <si>
    <t>=-1 +@ n/4</t>
  </si>
  <si>
    <t>=-1/2 +@ n/4</t>
  </si>
  <si>
    <t>=-2 +@ n/4</t>
  </si>
  <si>
    <t>=-5/4 +@ a/4 +@ n/4 +@ n^2/4</t>
  </si>
  <si>
    <t>=-9/4 +@ n/2 +@ n^2/4</t>
  </si>
  <si>
    <t>=-7/4 -@ a/4 +@ n/2 +@ n^2/4</t>
  </si>
  <si>
    <t>=-5/4 -@ a/4 +@ n/2 +@ n^2/4</t>
  </si>
  <si>
    <t>=-3/2 +@ a/4 +@ n/4</t>
  </si>
  <si>
    <t>=-1 +@ a/4 +@ n/4</t>
  </si>
  <si>
    <t>=-3/2 -@ a/4 +@ n/2</t>
  </si>
  <si>
    <t>=-1 -@ a/4 +@ n/2</t>
  </si>
  <si>
    <t>=-2 +@ a/4 +@ n/4</t>
  </si>
  <si>
    <t>=-3 +@ n/2</t>
  </si>
  <si>
    <t>=-5/2 -@ a/4 +@ n/2</t>
  </si>
  <si>
    <t>=-2 -@ a/4 +@ n/2</t>
  </si>
  <si>
    <t>=-2 +@ n/2</t>
  </si>
  <si>
    <t>=-2 +@ n/6 +@ n^2/6</t>
  </si>
  <si>
    <t>=-1 +@ n/6 +@ n^2/6</t>
  </si>
  <si>
    <t>=-3/4 +@ n/4</t>
  </si>
  <si>
    <t>=-1 +@ n/2 +@ n^2/4</t>
  </si>
  <si>
    <t>=-3/4 +@ n/2 +@ n^2/4</t>
  </si>
  <si>
    <t>=-3/2 +@ n/2</t>
  </si>
  <si>
    <t>=-1/2 +@ n/2</t>
  </si>
  <si>
    <t>=-1 +@ n/2</t>
  </si>
  <si>
    <t>=-1 +@ n/2 +@ n^2/2</t>
  </si>
  <si>
    <t>=-3 + 3/2*@n +@ n^2/2</t>
  </si>
  <si>
    <t>=-5/2 +@ n^2/2</t>
  </si>
  <si>
    <t>=-3 +@ n +@ n^2</t>
  </si>
  <si>
    <t>=-2 -@ n +@ n^2</t>
  </si>
  <si>
    <t>=-3 -@ a +@ n^2</t>
  </si>
  <si>
    <t>=-3 +@ a -@ n +@ n^2</t>
  </si>
  <si>
    <t>=-5 +@ n^2</t>
  </si>
  <si>
    <t>=-5 +@ n +@ n^2</t>
  </si>
  <si>
    <t>=-6 -@ a + 2*@n +@ n^2</t>
  </si>
  <si>
    <t>=-6 +@ a +@ n +@ n^2</t>
  </si>
  <si>
    <t>=-8 + 2*@n +@ n^2</t>
  </si>
  <si>
    <t>=-1 +@ n^2/2</t>
  </si>
  <si>
    <t>=-3/2 +@ n^2/2</t>
  </si>
  <si>
    <t>=-4 +@ n/2 +@ n^2/2</t>
  </si>
  <si>
    <t>=-1 - 3/2*@n +@ n^2/2</t>
  </si>
  <si>
    <t>=-3 +@ n</t>
  </si>
  <si>
    <t>=-4 +@ n</t>
  </si>
  <si>
    <t>=-3/2*@n +@ n^2/2</t>
  </si>
  <si>
    <t>=-5/2 +@ a/2 +@ n/2 +@ n^2/2</t>
  </si>
  <si>
    <t>=-5/2 -@ a/2 +@ n +@ n^2/2</t>
  </si>
  <si>
    <t>=-7/2 +@ n +@ n^2/2</t>
  </si>
  <si>
    <t>=-9/2 +@ a/2 +@ n</t>
  </si>
  <si>
    <t>=-9/2 -@ a/2 + 3/2*@n</t>
  </si>
  <si>
    <t>=-11/2 + 3/2*@n</t>
  </si>
  <si>
    <t>=-7/2 +@ a/2 +@ n</t>
  </si>
  <si>
    <t>=-9/2 + 3/2*@n</t>
  </si>
  <si>
    <t>=-7/2 -@ a/2 + 3/2*@n</t>
  </si>
  <si>
    <t>=-4 +@ n/3 +@ n^2/3</t>
  </si>
  <si>
    <t>=-2 +@ n/3 +@ n^2/3</t>
  </si>
  <si>
    <t>=-2 +@ n</t>
  </si>
  <si>
    <t>=-4 + 3/2*@n +@ n^2/2</t>
  </si>
  <si>
    <t>=-2 -@ n/2 +@ n^2/2</t>
  </si>
  <si>
    <t>=-5 + 3/2*@n +@ n^2/2</t>
  </si>
  <si>
    <t>=-2 + 3/2*@n +@ n^2/2</t>
  </si>
  <si>
    <t>=-7 + 2*@n</t>
  </si>
  <si>
    <t>=-3 + 2*@n</t>
  </si>
  <si>
    <t>=-5 + 2*@n</t>
  </si>
  <si>
    <t>=-6 + 2*@n</t>
  </si>
  <si>
    <t>=-2 +@ n +@ n^2</t>
  </si>
  <si>
    <t>=-5 + 3*@n +@ n^2</t>
  </si>
  <si>
    <t>=-1/2 - 5/2*@n +@ n^2</t>
  </si>
  <si>
    <t>=-7/2*@n + 3/2*@n^2</t>
  </si>
  <si>
    <t>=-1 -@ a - 5/2*@n + 3/2*@n^2</t>
  </si>
  <si>
    <t>=-1 +@ a - 7/2*@n + 3/2*@n^2</t>
  </si>
  <si>
    <t>=-3 - 5/2*@n + 3/2*@n^2</t>
  </si>
  <si>
    <t>=-1 - 4*@n + 2*@n^2</t>
  </si>
  <si>
    <t>=-2 -@ a - 3*@n + 2*@n^2</t>
  </si>
  <si>
    <t>=-2 +@ a - 4*@n + 2*@n^2</t>
  </si>
  <si>
    <t>=-4 - 3*@n + 2*@n^2</t>
  </si>
  <si>
    <t>=-@a/2 - 2*@n +@ n^2</t>
  </si>
  <si>
    <t>=-1 -@ a/2 - 2*@n +@ n^2</t>
  </si>
  <si>
    <t>=-1 +@ a/2 - 5/2*@n +@ n^2</t>
  </si>
  <si>
    <t>=-5/2*@n +@ n^2</t>
  </si>
  <si>
    <t>=-1 - 2*@n +@ n^2</t>
  </si>
  <si>
    <t>=-@a/2 - 3/2*@n +@ n^2/2</t>
  </si>
  <si>
    <t>=-1/2 +@ a/2 - 2*@n +@ n^2</t>
  </si>
  <si>
    <t>=-1/2 -@ a/2 - 3/2*@n +@ n^2</t>
  </si>
  <si>
    <t>=-3/2 - 3/2*@n +@ n^2</t>
  </si>
  <si>
    <t>=-2 +@ a/2 +@ n/2</t>
  </si>
  <si>
    <t>=-2 -@ a/2 +@ n</t>
  </si>
  <si>
    <t>=-4 +@ a/2 +@ n/2</t>
  </si>
  <si>
    <t>=-5 +@ n</t>
  </si>
  <si>
    <t>=-4 -@ a/2 +@ n</t>
  </si>
  <si>
    <t>=-3 +@ a/2 +@ n/2</t>
  </si>
  <si>
    <t>=-3 -@ a/2 +@ n</t>
  </si>
  <si>
    <t>=-4 -@ n/2 +@ n^2/2</t>
  </si>
  <si>
    <t>=-1 -@ n +@ n^2/2</t>
  </si>
  <si>
    <t>=-2 - 3/2*@n +@ n^2</t>
  </si>
  <si>
    <t>=-1 +@ n</t>
  </si>
  <si>
    <t>=-3/2*@n + 3/2*@n^2</t>
  </si>
  <si>
    <t>=-1 - 2*@n + 2*@n^2</t>
  </si>
  <si>
    <t>=-1/2 -@ a/2 -@ n +@ n^2/2</t>
  </si>
  <si>
    <t>=-1/2 +@ a/2 - 3/2*@n +@ n^2/2</t>
  </si>
  <si>
    <t>=-3/2 -@ n +@ n^2/2</t>
  </si>
  <si>
    <t>=-2 -@ a - 5/2*@n + 3/2*@n^2</t>
  </si>
  <si>
    <t>=-2 +@ a - 7/2*@n + 3/2*@n^2</t>
  </si>
  <si>
    <t>=-@a - 5/2*@n + 3/2*@n^2</t>
  </si>
  <si>
    <t>=-4 - 5/2*@n + 3/2*@n^2</t>
  </si>
  <si>
    <t>=-@a - 3*@n + 2*@n^2</t>
  </si>
  <si>
    <t>=-13/2 -@ a/2 + 3/2*@n</t>
  </si>
  <si>
    <t>=-13/2 +@ a/2 +@ n</t>
  </si>
  <si>
    <t>=-11/2 -@ a/2 + 3/2*@n</t>
  </si>
  <si>
    <t>=-11/2 +@ a/2 +@ n</t>
  </si>
  <si>
    <t>=-15/2 + 3/2*@n</t>
  </si>
  <si>
    <t>=-1/4 -@ n/2 +@ n^2/4</t>
  </si>
  <si>
    <t>=-3 -@ n/2 +@ n^2/2</t>
  </si>
  <si>
    <t>0</t>
  </si>
  <si>
    <t>=-4 +@ n/2</t>
  </si>
  <si>
    <t>=-6 +@ a/2 +@ n/2</t>
  </si>
  <si>
    <t>=-6 -@ a/2 +@ n</t>
  </si>
  <si>
    <t>=-@a/2 +@ n</t>
  </si>
  <si>
    <t>=-1 - 7/6*@n +@ n^2/2</t>
  </si>
  <si>
    <t>=-@n +@ n^2/2</t>
  </si>
  <si>
    <t>=-1 -@ n +@ n^2</t>
  </si>
  <si>
    <t>=-3 -@ n +@ n^2</t>
  </si>
  <si>
    <t>=-4 -@ a +@ n^2</t>
  </si>
  <si>
    <t>=-4 +@ a -@ n +@ n^2</t>
  </si>
  <si>
    <t>=-6 +@ n^2</t>
  </si>
  <si>
    <t>=-7 +@ n +@ n^2</t>
  </si>
  <si>
    <t>=-8 -@ a + 2*@n +@ n^2</t>
  </si>
  <si>
    <t>=-8 +@ a +@ n +@ n^2</t>
  </si>
  <si>
    <t>=-10 + 2*@n +@ n^2</t>
  </si>
  <si>
    <t>=-2 +@ n^2/2</t>
  </si>
  <si>
    <t>=-3 +@ n^2/2</t>
  </si>
  <si>
    <t>=-6 +@ n</t>
  </si>
  <si>
    <t>=-9/2 +@ n +@ n^2/2</t>
  </si>
  <si>
    <t>=-5/2 +@ a/2 +@ n</t>
  </si>
  <si>
    <t>=-5/2 -@ a/2 + 3/2*@n</t>
  </si>
  <si>
    <t>=-5 +@ n/3 +@ n^2/3</t>
  </si>
  <si>
    <t>=-3 +@ n/3 +@ n^2/3</t>
  </si>
  <si>
    <t>=-6 + 3/2*@n +@ n^2/2</t>
  </si>
  <si>
    <t>=-7 + 3*@n +@ n^2</t>
  </si>
  <si>
    <t>=-2*@n +@ n^2</t>
  </si>
  <si>
    <t>=-@a/4 -@ n +@ n^2/2</t>
  </si>
  <si>
    <t>=-1/2 -@ a/4 +@ n/2</t>
  </si>
  <si>
    <t>=-1/2 +@ a/4 +@ n/4</t>
  </si>
  <si>
    <t>1</t>
  </si>
  <si>
    <t>=-2 + 2*@n</t>
  </si>
  <si>
    <t>=-@n/4 +@ n^2/4</t>
  </si>
  <si>
    <t>=-1/4 -@ a/4 +@ n^2/4</t>
  </si>
  <si>
    <t>=-1/4 +@ a/4 -@ n/4 +@ n^2/4</t>
  </si>
  <si>
    <t>=-3/4 +@ n^2/4</t>
  </si>
  <si>
    <t>=-1/4 -@ n +@ n^2/4</t>
  </si>
  <si>
    <t>=-3/2 +@ n/4 +@ n^2/4</t>
  </si>
  <si>
    <t>=-3/2 +@ n/4</t>
  </si>
  <si>
    <t>=-@n +@ n^2/4</t>
  </si>
  <si>
    <t>=-3/4 +@ a/4 +@ n/4 +@ n^2/4</t>
  </si>
  <si>
    <t>=-3/4 -@ a/4 +@ n/2 +@ n^2/4</t>
  </si>
  <si>
    <t>=-7/4 +@ n/4</t>
  </si>
  <si>
    <t>=-@n/2 +@ n^2/4</t>
  </si>
  <si>
    <t>=-3/4 -@ n/2 +@ n^2/4</t>
  </si>
  <si>
    <t>=-7/4 +@ n/2 +@ n^2/4</t>
  </si>
  <si>
    <t>=-5/2 +@ n/2</t>
  </si>
  <si>
    <t>=-2 + 2/3*@n</t>
  </si>
  <si>
    <t>=-4/3 + 2/3*@n</t>
  </si>
  <si>
    <t>=-8/3 + 2/3*@n</t>
  </si>
  <si>
    <t>=-1 +@ n/3</t>
  </si>
  <si>
    <t>=-2/3 +@ n/3</t>
  </si>
  <si>
    <t>=-4/3 +@ n/3</t>
  </si>
  <si>
    <t>=-3 + 3*@n</t>
  </si>
  <si>
    <t>=-3 + 4*@n</t>
  </si>
  <si>
    <t>=-7 + 3*@n</t>
  </si>
  <si>
    <t>=-5 + 3*@n</t>
  </si>
  <si>
    <t>=-7 + 4*@n</t>
  </si>
  <si>
    <t>=-5 + 4*@n</t>
  </si>
  <si>
    <t>=-1 + 2*@n</t>
  </si>
  <si>
    <t>3</t>
  </si>
  <si>
    <t>2</t>
  </si>
  <si>
    <t>=-5/3 +@ n/3</t>
  </si>
  <si>
    <t>=-2/3 + 4/3*@n</t>
  </si>
  <si>
    <t>=-4 + 4*@n</t>
  </si>
  <si>
    <t>=-2 + 4*@n</t>
  </si>
  <si>
    <t>=-3/2 -@ a/2 -@ n +@ n^2/2</t>
  </si>
  <si>
    <t>=-3/2 +@ a/2 - 3/2*@n +@ n^2/2</t>
  </si>
  <si>
    <t>=-1/2 - 3/4*@n +@ n^2/4</t>
  </si>
  <si>
    <t>=-1/4 +@ a/4 - 3/4*@n +@ n^2/4</t>
  </si>
  <si>
    <t>=-1/4 -@ a/4 -@ n/2 +@ n^2/4</t>
  </si>
  <si>
    <t>=-2 -@ n/6 +@ n^2/6</t>
  </si>
  <si>
    <t>=-4/3 -@ n/6 +@ n^2/6</t>
  </si>
  <si>
    <t>=-1 -@ n/2 +@ n^2/4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</si>
</sst>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Y417" totalsRowShown="0">
  <autoFilter ref="A1:AY417" xr:uid="{00000000-0009-0000-0100-000001000000}"/>
  <tableColumns count="51">
    <tableColumn id="1" xr3:uid="{00000000-0010-0000-0000-000001000000}" name="Wreath Type"/>
    <tableColumn id="2" xr3:uid="{00000000-0010-0000-0000-000002000000}" name="Mon"/>
    <tableColumn id="3" xr3:uid="{00000000-0010-0000-0000-000003000000}" name="n substitution"/>
    <tableColumn id="4" xr3:uid="{00000000-0010-0000-0000-000004000000}" name="a substitution"/>
    <tableColumn id="5" xr3:uid="{00000000-0010-0000-0000-000005000000}" name="assumptions"/>
    <tableColumn id="6" xr3:uid="{00000000-0010-0000-0000-000006000000}" name="Sn-1xSn-1 contribution" dataDxfId="1"/>
    <tableColumn id="7" xr3:uid="{00000000-0010-0000-0000-000007000000}" name="Kernel type"/>
    <tableColumn id="8" xr3:uid="{00000000-0010-0000-0000-000008000000}" name="(Sn # Sn) wr S2 type"/>
    <tableColumn id="9" xr3:uid="{00000000-0010-0000-0000-000009000000}" name="AnC4 type"/>
    <tableColumn id="10" xr3:uid="{00000000-0010-0000-0000-00000A000000}" name="Sn#Sn type"/>
    <tableColumn id="11" xr3:uid="{00000000-0010-0000-0000-00000B000000}" name="SnAn type"/>
    <tableColumn id="12" xr3:uid="{00000000-0010-0000-0000-00000C000000}" name="AnAn type"/>
    <tableColumn id="13" xr3:uid="{00000000-0010-0000-0000-00000D000000}" name="SnWrS2"/>
    <tableColumn id="14" xr3:uid="{00000000-0010-0000-0000-00000E000000}" name="SnSquared"/>
    <tableColumn id="15" xr3:uid="{00000000-0010-0000-0000-00000F000000}" name="AnC4"/>
    <tableColumn id="16" xr3:uid="{00000000-0010-0000-0000-000010000000}" name="FiberWrS2"/>
    <tableColumn id="17" xr3:uid="{00000000-0010-0000-0000-000011000000}" name="Fiber"/>
    <tableColumn id="18" xr3:uid="{00000000-0010-0000-0000-000012000000}" name="AnxSn"/>
    <tableColumn id="19" xr3:uid="{00000000-0010-0000-0000-000013000000}" name="SnxAn"/>
    <tableColumn id="20" xr3:uid="{00000000-0010-0000-0000-000014000000}" name="AnxAn"/>
    <tableColumn id="21" xr3:uid="{00000000-0010-0000-0000-000015000000}" name="AnWrS2"/>
    <tableColumn id="22" xr3:uid="{00000000-0010-0000-0000-000016000000}" name="AnWrS2Cong"/>
    <tableColumn id="23" xr3:uid="{00000000-0010-0000-0000-000017000000}" name="Kernel genus"/>
    <tableColumn id="24" xr3:uid="{00000000-0010-0000-0000-000018000000}" name="Sn # Sn genus"/>
    <tableColumn id="25" xr3:uid="{00000000-0010-0000-0000-000019000000}" name="SnAn genus"/>
    <tableColumn id="26" xr3:uid="{00000000-0010-0000-0000-00001A000000}" name="AnAn genus"/>
    <tableColumn id="27" xr3:uid="{00000000-0010-0000-0000-00001B000000}" name="pt stab genus"/>
    <tableColumn id="28" xr3:uid="{00000000-0010-0000-0000-00001C000000}" name="S_n-1 x An genus"/>
    <tableColumn id="29" xr3:uid="{00000000-0010-0000-0000-00001D000000}" name="SnAn-1 genus"/>
    <tableColumn id="30" xr3:uid="{00000000-0010-0000-0000-00001E000000}" name="Sn # Sn-1 genus"/>
    <tableColumn id="31" xr3:uid="{00000000-0010-0000-0000-00001F000000}" name="AnAn-1 genus"/>
    <tableColumn id="32" xr3:uid="{00000000-0010-0000-0000-000020000000}" name="an wr s2 match"/>
    <tableColumn id="33" xr3:uid="{00000000-0010-0000-0000-000021000000}" name="an wr s2 genus"/>
    <tableColumn id="34" xr3:uid="{00000000-0010-0000-0000-000022000000}" name="check"/>
    <tableColumn id="35" xr3:uid="{00000000-0010-0000-0000-000023000000}" name="accola check"/>
    <tableColumn id="36" xr3:uid="{00000000-0010-0000-0000-000024000000}" name="2 set genus kernel"/>
    <tableColumn id="37" xr3:uid="{00000000-0010-0000-0000-000025000000}" name="2 pt genus"/>
    <tableColumn id="38" xr3:uid="{00000000-0010-0000-0000-000026000000}" name="kernel s2 x an-2 genus"/>
    <tableColumn id="39" xr3:uid="{00000000-0010-0000-0000-000027000000}" name="Sn # Sn 2 set stab genus"/>
    <tableColumn id="40" xr3:uid="{00000000-0010-0000-0000-000028000000}" name="Sn x An rhs 2set genus"/>
    <tableColumn id="41" xr3:uid="{00000000-0010-0000-0000-000029000000}" name="Sn x An lhs 2set genus"/>
    <tableColumn id="42" xr3:uid="{00000000-0010-0000-0000-00002A000000}" name="S_{n-2}xAn" dataDxfId="0"/>
    <tableColumn id="43" xr3:uid="{00000000-0010-0000-0000-00002B000000}" name="S_2xA_{n-2}xA_n"/>
    <tableColumn id="44" xr3:uid="{00000000-0010-0000-0000-00002C000000}" name="AnxAn 2set genus"/>
    <tableColumn id="45" xr3:uid="{00000000-0010-0000-0000-00002D000000}" name="S2#Sn-2#Sn"/>
    <tableColumn id="46" xr3:uid="{00000000-0010-0000-0000-00002E000000}" name="a_{n-2}xS_n"/>
    <tableColumn id="47" xr3:uid="{00000000-0010-0000-0000-00002F000000}" name="special1"/>
    <tableColumn id="48" xr3:uid="{00000000-0010-0000-0000-000030000000}" name="special2"/>
    <tableColumn id="49" xr3:uid="{00000000-0010-0000-0000-000031000000}" name="special3"/>
    <tableColumn id="50" xr3:uid="{00000000-0010-0000-0000-000032000000}" name="sn-2#sn"/>
    <tableColumn id="51" xr3:uid="{BEA42358-0F83-4616-B0F6-DEA30838008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17"/>
  <sheetViews>
    <sheetView tabSelected="1" topLeftCell="AA1" workbookViewId="0">
      <selection activeCell="AG19" sqref="AG19"/>
    </sheetView>
  </sheetViews>
  <sheetFormatPr defaultRowHeight="15" x14ac:dyDescent="0.25"/>
  <cols>
    <col min="1" max="1" width="13.85546875" customWidth="1"/>
    <col min="3" max="4" width="15.28515625" customWidth="1"/>
    <col min="5" max="5" width="14.7109375" customWidth="1"/>
    <col min="6" max="6" width="23" style="1" customWidth="1"/>
    <col min="7" max="7" width="12.7109375" customWidth="1"/>
    <col min="8" max="8" width="19.7109375" customWidth="1"/>
    <col min="9" max="9" width="11.5703125" customWidth="1"/>
    <col min="10" max="10" width="12.42578125" customWidth="1"/>
    <col min="11" max="11" width="11.5703125" customWidth="1"/>
    <col min="12" max="12" width="11.7109375" customWidth="1"/>
    <col min="13" max="13" width="9.7109375" customWidth="1"/>
    <col min="14" max="14" width="12.5703125" customWidth="1"/>
    <col min="16" max="16" width="12" customWidth="1"/>
    <col min="21" max="21" width="9.85546875" customWidth="1"/>
    <col min="22" max="22" width="14.28515625" customWidth="1"/>
    <col min="23" max="23" width="14.42578125" customWidth="1"/>
    <col min="24" max="24" width="15" customWidth="1"/>
    <col min="25" max="25" width="13.28515625" customWidth="1"/>
    <col min="26" max="26" width="13.42578125" customWidth="1"/>
    <col min="27" max="27" width="14.85546875" customWidth="1"/>
    <col min="28" max="28" width="17.5703125" customWidth="1"/>
    <col min="29" max="29" width="15" customWidth="1"/>
    <col min="30" max="30" width="16.7109375" customWidth="1"/>
    <col min="31" max="31" width="15.140625" customWidth="1"/>
    <col min="32" max="32" width="16.42578125" customWidth="1"/>
    <col min="33" max="33" width="16.140625" customWidth="1"/>
    <col min="35" max="35" width="14.7109375" customWidth="1"/>
    <col min="36" max="36" width="18.7109375" customWidth="1"/>
    <col min="37" max="37" width="12" customWidth="1"/>
    <col min="38" max="38" width="22.42578125" customWidth="1"/>
    <col min="39" max="39" width="23.7109375" customWidth="1"/>
    <col min="40" max="40" width="22.28515625" customWidth="1"/>
    <col min="41" max="41" width="22.140625" customWidth="1"/>
    <col min="42" max="42" width="12.140625" style="1" customWidth="1"/>
    <col min="43" max="43" width="16.85546875" customWidth="1"/>
    <col min="44" max="44" width="18.28515625" customWidth="1"/>
    <col min="45" max="45" width="13.140625" customWidth="1"/>
    <col min="46" max="46" width="13" customWidth="1"/>
    <col min="47" max="49" width="10.5703125" customWidth="1"/>
    <col min="50" max="50" width="10.140625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t="s">
        <v>31</v>
      </c>
      <c r="AG1" t="s">
        <v>32</v>
      </c>
      <c r="AH1" t="s">
        <v>33</v>
      </c>
      <c r="AI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t="s">
        <v>47</v>
      </c>
      <c r="AW1" t="s">
        <v>48</v>
      </c>
      <c r="AX1" t="s">
        <v>49</v>
      </c>
      <c r="AY1" t="s">
        <v>500</v>
      </c>
    </row>
    <row r="2" spans="1:51" x14ac:dyDescent="0.25">
      <c r="A2" t="s">
        <v>50</v>
      </c>
      <c r="B2" t="s">
        <v>12</v>
      </c>
      <c r="C2" t="s">
        <v>51</v>
      </c>
      <c r="D2" t="s">
        <v>52</v>
      </c>
      <c r="E2" t="s">
        <v>53</v>
      </c>
      <c r="F2" s="1" t="s">
        <v>699</v>
      </c>
      <c r="G2" t="s">
        <v>54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1" t="s">
        <v>550</v>
      </c>
      <c r="AC2" s="1" t="s">
        <v>542</v>
      </c>
      <c r="AD2" s="1" t="s">
        <v>581</v>
      </c>
      <c r="AE2" s="1" t="s">
        <v>588</v>
      </c>
      <c r="AH2" t="b">
        <v>1</v>
      </c>
      <c r="AI2" t="b">
        <v>1</v>
      </c>
      <c r="AJ2" s="1" t="s">
        <v>638</v>
      </c>
      <c r="AK2" s="1" t="s">
        <v>638</v>
      </c>
      <c r="AL2" s="1" t="s">
        <v>55</v>
      </c>
      <c r="AM2" s="1" t="s">
        <v>56</v>
      </c>
      <c r="AN2" t="s">
        <v>55</v>
      </c>
      <c r="AO2" s="1" t="s">
        <v>502</v>
      </c>
      <c r="AP2" s="1" t="s">
        <v>509</v>
      </c>
      <c r="AQ2" s="1" t="s">
        <v>57</v>
      </c>
      <c r="AR2" s="1" t="s">
        <v>57</v>
      </c>
      <c r="AS2" s="1" t="s">
        <v>58</v>
      </c>
      <c r="AT2" s="1" t="s">
        <v>583</v>
      </c>
      <c r="AU2" s="1" t="s">
        <v>56</v>
      </c>
      <c r="AV2" s="1" t="s">
        <v>670</v>
      </c>
      <c r="AW2" t="s">
        <v>59</v>
      </c>
      <c r="AX2" t="s">
        <v>60</v>
      </c>
    </row>
    <row r="3" spans="1:51" x14ac:dyDescent="0.25">
      <c r="A3" t="s">
        <v>50</v>
      </c>
      <c r="B3" t="s">
        <v>12</v>
      </c>
      <c r="C3" t="s">
        <v>51</v>
      </c>
      <c r="D3" t="s">
        <v>61</v>
      </c>
      <c r="E3" t="s">
        <v>62</v>
      </c>
      <c r="F3" s="1" t="s">
        <v>699</v>
      </c>
      <c r="G3" t="s">
        <v>54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 t="s">
        <v>550</v>
      </c>
      <c r="AC3" s="1" t="s">
        <v>542</v>
      </c>
      <c r="AD3" s="1" t="s">
        <v>581</v>
      </c>
      <c r="AE3" s="1" t="s">
        <v>588</v>
      </c>
      <c r="AH3" t="b">
        <v>1</v>
      </c>
      <c r="AI3" t="b">
        <v>1</v>
      </c>
      <c r="AJ3" s="1" t="s">
        <v>638</v>
      </c>
      <c r="AK3" s="1" t="s">
        <v>638</v>
      </c>
      <c r="AL3" s="1" t="s">
        <v>55</v>
      </c>
      <c r="AM3" s="1" t="s">
        <v>56</v>
      </c>
      <c r="AN3" t="s">
        <v>55</v>
      </c>
      <c r="AO3" s="1" t="s">
        <v>502</v>
      </c>
      <c r="AP3" s="1" t="s">
        <v>509</v>
      </c>
      <c r="AQ3" s="1" t="s">
        <v>57</v>
      </c>
      <c r="AR3" s="1" t="s">
        <v>57</v>
      </c>
      <c r="AS3" s="1" t="s">
        <v>58</v>
      </c>
      <c r="AT3" s="1" t="s">
        <v>583</v>
      </c>
      <c r="AU3" s="1" t="s">
        <v>56</v>
      </c>
      <c r="AV3" s="1" t="s">
        <v>670</v>
      </c>
      <c r="AW3" t="s">
        <v>59</v>
      </c>
      <c r="AX3" t="s">
        <v>60</v>
      </c>
    </row>
    <row r="4" spans="1:51" x14ac:dyDescent="0.25">
      <c r="A4" t="s">
        <v>50</v>
      </c>
      <c r="B4" t="s">
        <v>12</v>
      </c>
      <c r="C4" t="s">
        <v>63</v>
      </c>
      <c r="D4" t="s">
        <v>64</v>
      </c>
      <c r="E4" t="s">
        <v>65</v>
      </c>
      <c r="F4" s="1" t="s">
        <v>699</v>
      </c>
      <c r="G4" t="s">
        <v>54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 t="s">
        <v>549</v>
      </c>
      <c r="AC4" s="1" t="s">
        <v>548</v>
      </c>
      <c r="AD4" s="1" t="s">
        <v>581</v>
      </c>
      <c r="AE4" s="1" t="s">
        <v>499</v>
      </c>
      <c r="AH4" t="b">
        <v>1</v>
      </c>
      <c r="AI4" t="b">
        <v>1</v>
      </c>
      <c r="AJ4" s="1" t="s">
        <v>638</v>
      </c>
      <c r="AK4" s="1" t="s">
        <v>638</v>
      </c>
      <c r="AL4" s="1" t="s">
        <v>66</v>
      </c>
      <c r="AM4" s="1" t="s">
        <v>56</v>
      </c>
      <c r="AN4" t="s">
        <v>66</v>
      </c>
      <c r="AO4" s="1" t="s">
        <v>503</v>
      </c>
      <c r="AP4" s="1" t="s">
        <v>515</v>
      </c>
      <c r="AQ4" s="1" t="s">
        <v>67</v>
      </c>
      <c r="AR4" s="1" t="s">
        <v>67</v>
      </c>
      <c r="AS4" s="1" t="s">
        <v>68</v>
      </c>
      <c r="AT4" s="1" t="s">
        <v>513</v>
      </c>
      <c r="AU4" s="1" t="s">
        <v>56</v>
      </c>
      <c r="AV4" s="1" t="s">
        <v>671</v>
      </c>
      <c r="AW4" t="s">
        <v>69</v>
      </c>
      <c r="AX4" t="s">
        <v>70</v>
      </c>
    </row>
    <row r="5" spans="1:51" x14ac:dyDescent="0.25">
      <c r="A5" t="s">
        <v>50</v>
      </c>
      <c r="B5" t="s">
        <v>12</v>
      </c>
      <c r="C5" t="s">
        <v>63</v>
      </c>
      <c r="D5" t="s">
        <v>52</v>
      </c>
      <c r="E5" t="s">
        <v>71</v>
      </c>
      <c r="F5" s="1" t="s">
        <v>699</v>
      </c>
      <c r="G5" t="s">
        <v>54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1" t="s">
        <v>549</v>
      </c>
      <c r="AC5" s="1" t="s">
        <v>548</v>
      </c>
      <c r="AD5" s="1" t="s">
        <v>581</v>
      </c>
      <c r="AE5" s="1" t="s">
        <v>499</v>
      </c>
      <c r="AH5" t="b">
        <v>1</v>
      </c>
      <c r="AI5" t="b">
        <v>1</v>
      </c>
      <c r="AJ5" s="1" t="s">
        <v>638</v>
      </c>
      <c r="AK5" s="1" t="s">
        <v>638</v>
      </c>
      <c r="AL5" s="1" t="s">
        <v>72</v>
      </c>
      <c r="AM5" s="1" t="s">
        <v>56</v>
      </c>
      <c r="AN5" t="s">
        <v>72</v>
      </c>
      <c r="AO5" s="1" t="s">
        <v>504</v>
      </c>
      <c r="AP5" s="1" t="s">
        <v>516</v>
      </c>
      <c r="AQ5" s="1" t="s">
        <v>73</v>
      </c>
      <c r="AR5" s="1" t="s">
        <v>73</v>
      </c>
      <c r="AS5" s="1" t="s">
        <v>74</v>
      </c>
      <c r="AT5" s="1" t="s">
        <v>514</v>
      </c>
      <c r="AU5" s="1" t="s">
        <v>56</v>
      </c>
      <c r="AV5" s="1" t="s">
        <v>672</v>
      </c>
      <c r="AW5" t="s">
        <v>75</v>
      </c>
      <c r="AX5" t="s">
        <v>76</v>
      </c>
    </row>
    <row r="6" spans="1:51" x14ac:dyDescent="0.25">
      <c r="A6" t="s">
        <v>50</v>
      </c>
      <c r="B6" t="s">
        <v>12</v>
      </c>
      <c r="C6" t="s">
        <v>63</v>
      </c>
      <c r="D6" t="s">
        <v>77</v>
      </c>
      <c r="E6" t="s">
        <v>78</v>
      </c>
      <c r="F6" s="1" t="s">
        <v>699</v>
      </c>
      <c r="G6" t="s">
        <v>54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" t="s">
        <v>549</v>
      </c>
      <c r="AC6" s="1" t="s">
        <v>548</v>
      </c>
      <c r="AD6" s="1" t="s">
        <v>581</v>
      </c>
      <c r="AE6" s="1" t="s">
        <v>499</v>
      </c>
      <c r="AH6" t="b">
        <v>1</v>
      </c>
      <c r="AI6" t="b">
        <v>1</v>
      </c>
      <c r="AJ6" s="1" t="s">
        <v>638</v>
      </c>
      <c r="AK6" s="1" t="s">
        <v>638</v>
      </c>
      <c r="AL6" s="1" t="s">
        <v>79</v>
      </c>
      <c r="AM6" s="1" t="s">
        <v>56</v>
      </c>
      <c r="AN6" t="s">
        <v>80</v>
      </c>
      <c r="AO6" s="1" t="s">
        <v>505</v>
      </c>
      <c r="AP6" s="1" t="s">
        <v>515</v>
      </c>
      <c r="AQ6" s="1" t="s">
        <v>67</v>
      </c>
      <c r="AR6" s="1" t="s">
        <v>81</v>
      </c>
      <c r="AS6" s="1" t="s">
        <v>68</v>
      </c>
      <c r="AT6" s="1" t="s">
        <v>513</v>
      </c>
      <c r="AU6" s="1" t="s">
        <v>56</v>
      </c>
      <c r="AV6" s="1" t="s">
        <v>505</v>
      </c>
      <c r="AW6" t="s">
        <v>82</v>
      </c>
      <c r="AX6" t="s">
        <v>83</v>
      </c>
    </row>
    <row r="7" spans="1:51" x14ac:dyDescent="0.25">
      <c r="A7" t="s">
        <v>50</v>
      </c>
      <c r="B7" t="s">
        <v>12</v>
      </c>
      <c r="C7" t="s">
        <v>63</v>
      </c>
      <c r="D7" t="s">
        <v>61</v>
      </c>
      <c r="E7" t="s">
        <v>84</v>
      </c>
      <c r="F7" s="1" t="s">
        <v>699</v>
      </c>
      <c r="G7" t="s">
        <v>54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1" t="s">
        <v>549</v>
      </c>
      <c r="AC7" s="1" t="s">
        <v>548</v>
      </c>
      <c r="AD7" s="1" t="s">
        <v>581</v>
      </c>
      <c r="AE7" s="1" t="s">
        <v>499</v>
      </c>
      <c r="AH7" t="b">
        <v>1</v>
      </c>
      <c r="AI7" t="b">
        <v>1</v>
      </c>
      <c r="AJ7" s="1" t="s">
        <v>638</v>
      </c>
      <c r="AK7" s="1" t="s">
        <v>638</v>
      </c>
      <c r="AL7" s="1" t="s">
        <v>85</v>
      </c>
      <c r="AM7" s="1" t="s">
        <v>56</v>
      </c>
      <c r="AN7" t="s">
        <v>86</v>
      </c>
      <c r="AO7" s="1" t="s">
        <v>506</v>
      </c>
      <c r="AP7" s="1" t="s">
        <v>516</v>
      </c>
      <c r="AQ7" s="1" t="s">
        <v>73</v>
      </c>
      <c r="AR7" s="1" t="s">
        <v>87</v>
      </c>
      <c r="AS7" s="1" t="s">
        <v>74</v>
      </c>
      <c r="AT7" s="1" t="s">
        <v>514</v>
      </c>
      <c r="AU7" s="1" t="s">
        <v>56</v>
      </c>
      <c r="AV7" s="1" t="s">
        <v>506</v>
      </c>
      <c r="AW7" t="s">
        <v>88</v>
      </c>
      <c r="AX7" t="s">
        <v>89</v>
      </c>
    </row>
    <row r="8" spans="1:51" x14ac:dyDescent="0.25">
      <c r="A8" t="s">
        <v>50</v>
      </c>
      <c r="B8" t="s">
        <v>12</v>
      </c>
      <c r="C8" t="s">
        <v>90</v>
      </c>
      <c r="D8" t="s">
        <v>52</v>
      </c>
      <c r="E8" t="s">
        <v>91</v>
      </c>
      <c r="F8" s="1" t="s">
        <v>699</v>
      </c>
      <c r="G8" t="s">
        <v>54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1" t="s">
        <v>550</v>
      </c>
      <c r="AC8" s="1" t="s">
        <v>542</v>
      </c>
      <c r="AD8" s="1" t="s">
        <v>581</v>
      </c>
      <c r="AE8" s="1" t="s">
        <v>588</v>
      </c>
      <c r="AH8" t="b">
        <v>1</v>
      </c>
      <c r="AI8" t="b">
        <v>1</v>
      </c>
      <c r="AJ8" s="1" t="s">
        <v>638</v>
      </c>
      <c r="AK8" s="1" t="s">
        <v>638</v>
      </c>
      <c r="AL8" s="1" t="s">
        <v>92</v>
      </c>
      <c r="AM8" s="1" t="s">
        <v>56</v>
      </c>
      <c r="AN8" t="s">
        <v>93</v>
      </c>
      <c r="AO8" s="1" t="s">
        <v>507</v>
      </c>
      <c r="AP8" s="1" t="s">
        <v>509</v>
      </c>
      <c r="AQ8" s="1" t="s">
        <v>57</v>
      </c>
      <c r="AR8" s="1" t="s">
        <v>94</v>
      </c>
      <c r="AS8" s="1" t="s">
        <v>58</v>
      </c>
      <c r="AT8" s="1" t="s">
        <v>583</v>
      </c>
      <c r="AU8" s="1" t="s">
        <v>56</v>
      </c>
      <c r="AV8" s="1" t="s">
        <v>507</v>
      </c>
      <c r="AW8" t="s">
        <v>95</v>
      </c>
      <c r="AX8" t="s">
        <v>96</v>
      </c>
    </row>
    <row r="9" spans="1:51" x14ac:dyDescent="0.25">
      <c r="A9" t="s">
        <v>50</v>
      </c>
      <c r="B9" t="s">
        <v>12</v>
      </c>
      <c r="C9" t="s">
        <v>90</v>
      </c>
      <c r="D9" t="s">
        <v>61</v>
      </c>
      <c r="E9" t="s">
        <v>97</v>
      </c>
      <c r="F9" s="1" t="s">
        <v>699</v>
      </c>
      <c r="G9" t="s">
        <v>54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" t="s">
        <v>550</v>
      </c>
      <c r="AC9" s="1" t="s">
        <v>542</v>
      </c>
      <c r="AD9" s="1" t="s">
        <v>581</v>
      </c>
      <c r="AE9" s="1" t="s">
        <v>588</v>
      </c>
      <c r="AH9" t="b">
        <v>1</v>
      </c>
      <c r="AI9" t="b">
        <v>1</v>
      </c>
      <c r="AJ9" s="1" t="s">
        <v>638</v>
      </c>
      <c r="AK9" s="1" t="s">
        <v>638</v>
      </c>
      <c r="AL9" s="1" t="s">
        <v>92</v>
      </c>
      <c r="AM9" s="1" t="s">
        <v>56</v>
      </c>
      <c r="AN9" t="s">
        <v>93</v>
      </c>
      <c r="AO9" s="1" t="s">
        <v>507</v>
      </c>
      <c r="AP9" s="1" t="s">
        <v>509</v>
      </c>
      <c r="AQ9" s="1" t="s">
        <v>57</v>
      </c>
      <c r="AR9" s="1" t="s">
        <v>94</v>
      </c>
      <c r="AS9" s="1" t="s">
        <v>58</v>
      </c>
      <c r="AT9" s="1" t="s">
        <v>583</v>
      </c>
      <c r="AU9" s="1" t="s">
        <v>56</v>
      </c>
      <c r="AV9" s="1" t="s">
        <v>507</v>
      </c>
      <c r="AW9" t="s">
        <v>95</v>
      </c>
      <c r="AX9" t="s">
        <v>96</v>
      </c>
    </row>
    <row r="10" spans="1:51" x14ac:dyDescent="0.25">
      <c r="A10" t="s">
        <v>50</v>
      </c>
      <c r="B10" t="s">
        <v>12</v>
      </c>
      <c r="C10" t="s">
        <v>98</v>
      </c>
      <c r="D10" t="s">
        <v>64</v>
      </c>
      <c r="E10" t="s">
        <v>99</v>
      </c>
      <c r="F10" s="1" t="s">
        <v>699</v>
      </c>
      <c r="G10" t="s">
        <v>54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1" t="s">
        <v>549</v>
      </c>
      <c r="AC10" s="1" t="s">
        <v>548</v>
      </c>
      <c r="AD10" s="1" t="s">
        <v>581</v>
      </c>
      <c r="AE10" s="1" t="s">
        <v>499</v>
      </c>
      <c r="AH10" t="b">
        <v>1</v>
      </c>
      <c r="AI10" t="b">
        <v>1</v>
      </c>
      <c r="AJ10" s="1" t="s">
        <v>638</v>
      </c>
      <c r="AK10" s="1" t="s">
        <v>638</v>
      </c>
      <c r="AL10" s="1" t="s">
        <v>66</v>
      </c>
      <c r="AM10" s="1" t="s">
        <v>56</v>
      </c>
      <c r="AN10" t="s">
        <v>66</v>
      </c>
      <c r="AO10" s="1" t="s">
        <v>503</v>
      </c>
      <c r="AP10" s="1" t="s">
        <v>515</v>
      </c>
      <c r="AQ10" s="1" t="s">
        <v>67</v>
      </c>
      <c r="AR10" s="1" t="s">
        <v>67</v>
      </c>
      <c r="AS10" s="1" t="s">
        <v>68</v>
      </c>
      <c r="AT10" s="1" t="s">
        <v>513</v>
      </c>
      <c r="AU10" s="1" t="s">
        <v>56</v>
      </c>
      <c r="AV10" s="1" t="s">
        <v>671</v>
      </c>
      <c r="AW10" t="s">
        <v>69</v>
      </c>
      <c r="AX10" t="s">
        <v>70</v>
      </c>
    </row>
    <row r="11" spans="1:51" x14ac:dyDescent="0.25">
      <c r="A11" t="s">
        <v>50</v>
      </c>
      <c r="B11" t="s">
        <v>12</v>
      </c>
      <c r="C11" t="s">
        <v>98</v>
      </c>
      <c r="D11" t="s">
        <v>52</v>
      </c>
      <c r="E11" t="s">
        <v>100</v>
      </c>
      <c r="F11" s="1" t="s">
        <v>699</v>
      </c>
      <c r="G11" t="s">
        <v>54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" t="s">
        <v>549</v>
      </c>
      <c r="AC11" s="1" t="s">
        <v>548</v>
      </c>
      <c r="AD11" s="1" t="s">
        <v>581</v>
      </c>
      <c r="AE11" s="1" t="s">
        <v>499</v>
      </c>
      <c r="AH11" t="b">
        <v>1</v>
      </c>
      <c r="AI11" t="b">
        <v>1</v>
      </c>
      <c r="AJ11" s="1" t="s">
        <v>638</v>
      </c>
      <c r="AK11" s="1" t="s">
        <v>638</v>
      </c>
      <c r="AL11" s="1" t="s">
        <v>85</v>
      </c>
      <c r="AM11" s="1" t="s">
        <v>56</v>
      </c>
      <c r="AN11" t="s">
        <v>86</v>
      </c>
      <c r="AO11" s="1" t="s">
        <v>506</v>
      </c>
      <c r="AP11" s="1" t="s">
        <v>516</v>
      </c>
      <c r="AQ11" s="1" t="s">
        <v>73</v>
      </c>
      <c r="AR11" s="1" t="s">
        <v>87</v>
      </c>
      <c r="AS11" s="1" t="s">
        <v>74</v>
      </c>
      <c r="AT11" s="1" t="s">
        <v>514</v>
      </c>
      <c r="AU11" s="1" t="s">
        <v>56</v>
      </c>
      <c r="AV11" s="1" t="s">
        <v>506</v>
      </c>
      <c r="AW11" t="s">
        <v>88</v>
      </c>
      <c r="AX11" t="s">
        <v>89</v>
      </c>
    </row>
    <row r="12" spans="1:51" x14ac:dyDescent="0.25">
      <c r="A12" t="s">
        <v>50</v>
      </c>
      <c r="B12" t="s">
        <v>12</v>
      </c>
      <c r="C12" t="s">
        <v>98</v>
      </c>
      <c r="D12" t="s">
        <v>77</v>
      </c>
      <c r="E12" t="s">
        <v>101</v>
      </c>
      <c r="F12" s="1" t="s">
        <v>699</v>
      </c>
      <c r="G12" t="s">
        <v>54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1" t="s">
        <v>549</v>
      </c>
      <c r="AC12" s="1" t="s">
        <v>548</v>
      </c>
      <c r="AD12" s="1" t="s">
        <v>581</v>
      </c>
      <c r="AE12" s="1" t="s">
        <v>499</v>
      </c>
      <c r="AH12" t="b">
        <v>1</v>
      </c>
      <c r="AI12" t="b">
        <v>1</v>
      </c>
      <c r="AJ12" s="1" t="s">
        <v>638</v>
      </c>
      <c r="AK12" s="1" t="s">
        <v>638</v>
      </c>
      <c r="AL12" s="1" t="s">
        <v>79</v>
      </c>
      <c r="AM12" s="1" t="s">
        <v>56</v>
      </c>
      <c r="AN12" t="s">
        <v>80</v>
      </c>
      <c r="AO12" s="1" t="s">
        <v>505</v>
      </c>
      <c r="AP12" s="1" t="s">
        <v>515</v>
      </c>
      <c r="AQ12" s="1" t="s">
        <v>67</v>
      </c>
      <c r="AR12" s="1" t="s">
        <v>81</v>
      </c>
      <c r="AS12" s="1" t="s">
        <v>68</v>
      </c>
      <c r="AT12" s="1" t="s">
        <v>513</v>
      </c>
      <c r="AU12" s="1" t="s">
        <v>56</v>
      </c>
      <c r="AV12" s="1" t="s">
        <v>505</v>
      </c>
      <c r="AW12" t="s">
        <v>82</v>
      </c>
      <c r="AX12" t="s">
        <v>83</v>
      </c>
    </row>
    <row r="13" spans="1:51" x14ac:dyDescent="0.25">
      <c r="A13" t="s">
        <v>50</v>
      </c>
      <c r="B13" t="s">
        <v>12</v>
      </c>
      <c r="C13" t="s">
        <v>98</v>
      </c>
      <c r="D13" t="s">
        <v>61</v>
      </c>
      <c r="E13" t="s">
        <v>102</v>
      </c>
      <c r="F13" s="1" t="s">
        <v>699</v>
      </c>
      <c r="G13" t="s">
        <v>54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 t="s">
        <v>549</v>
      </c>
      <c r="AC13" s="1" t="s">
        <v>548</v>
      </c>
      <c r="AD13" s="1" t="s">
        <v>581</v>
      </c>
      <c r="AE13" s="1" t="s">
        <v>499</v>
      </c>
      <c r="AH13" t="b">
        <v>1</v>
      </c>
      <c r="AI13" t="b">
        <v>1</v>
      </c>
      <c r="AJ13" s="1" t="s">
        <v>638</v>
      </c>
      <c r="AK13" s="1" t="s">
        <v>638</v>
      </c>
      <c r="AL13" s="1" t="s">
        <v>103</v>
      </c>
      <c r="AM13" s="1" t="s">
        <v>56</v>
      </c>
      <c r="AN13" t="s">
        <v>103</v>
      </c>
      <c r="AO13" s="1" t="s">
        <v>508</v>
      </c>
      <c r="AP13" s="1" t="s">
        <v>553</v>
      </c>
      <c r="AQ13" s="1" t="s">
        <v>592</v>
      </c>
      <c r="AR13" s="1" t="s">
        <v>592</v>
      </c>
      <c r="AS13" s="1" t="s">
        <v>104</v>
      </c>
      <c r="AT13" s="1" t="s">
        <v>517</v>
      </c>
      <c r="AU13" s="1" t="s">
        <v>56</v>
      </c>
      <c r="AV13" s="1" t="s">
        <v>673</v>
      </c>
      <c r="AW13" t="s">
        <v>105</v>
      </c>
      <c r="AX13" t="s">
        <v>106</v>
      </c>
    </row>
    <row r="14" spans="1:51" x14ac:dyDescent="0.25">
      <c r="A14" t="s">
        <v>107</v>
      </c>
      <c r="B14" t="s">
        <v>15</v>
      </c>
      <c r="C14" t="s">
        <v>51</v>
      </c>
      <c r="E14" t="s">
        <v>108</v>
      </c>
      <c r="F14" s="1" t="s">
        <v>109</v>
      </c>
      <c r="W14">
        <v>0</v>
      </c>
      <c r="Z14">
        <v>0</v>
      </c>
      <c r="AA14">
        <v>1</v>
      </c>
      <c r="AE14" s="1" t="s">
        <v>668</v>
      </c>
      <c r="AG14">
        <f>-1/2</f>
        <v>-0.5</v>
      </c>
      <c r="AH14" t="b">
        <v>1</v>
      </c>
      <c r="AJ14" s="1" t="s">
        <v>550</v>
      </c>
      <c r="AK14" s="1" t="s">
        <v>581</v>
      </c>
      <c r="AL14" s="1" t="s">
        <v>581</v>
      </c>
      <c r="AM14" s="1" t="s">
        <v>550</v>
      </c>
      <c r="AR14" s="1" t="s">
        <v>567</v>
      </c>
    </row>
    <row r="15" spans="1:51" x14ac:dyDescent="0.25">
      <c r="A15" t="s">
        <v>107</v>
      </c>
      <c r="B15" t="s">
        <v>20</v>
      </c>
      <c r="C15" t="s">
        <v>63</v>
      </c>
      <c r="E15" t="s">
        <v>110</v>
      </c>
      <c r="F15" s="1" t="s">
        <v>109</v>
      </c>
      <c r="W15">
        <v>0</v>
      </c>
      <c r="AA15">
        <v>1</v>
      </c>
      <c r="AH15" t="b">
        <v>1</v>
      </c>
      <c r="AJ15" s="1" t="s">
        <v>549</v>
      </c>
      <c r="AK15" s="1" t="s">
        <v>581</v>
      </c>
    </row>
    <row r="16" spans="1:51" x14ac:dyDescent="0.25">
      <c r="A16" t="s">
        <v>107</v>
      </c>
      <c r="B16" t="s">
        <v>15</v>
      </c>
      <c r="C16" t="s">
        <v>90</v>
      </c>
      <c r="E16" t="s">
        <v>111</v>
      </c>
      <c r="F16" s="1" t="s">
        <v>109</v>
      </c>
      <c r="W16">
        <v>0</v>
      </c>
      <c r="Z16">
        <v>0</v>
      </c>
      <c r="AA16">
        <v>1</v>
      </c>
      <c r="AE16" s="1" t="s">
        <v>668</v>
      </c>
      <c r="AG16">
        <f>-1/2</f>
        <v>-0.5</v>
      </c>
      <c r="AH16" t="b">
        <v>1</v>
      </c>
      <c r="AJ16" s="1" t="s">
        <v>550</v>
      </c>
      <c r="AK16" s="1" t="s">
        <v>581</v>
      </c>
      <c r="AL16" s="1" t="s">
        <v>567</v>
      </c>
      <c r="AM16" s="1" t="s">
        <v>550</v>
      </c>
      <c r="AR16" s="1" t="s">
        <v>581</v>
      </c>
    </row>
    <row r="17" spans="1:51" x14ac:dyDescent="0.25">
      <c r="A17" t="s">
        <v>107</v>
      </c>
      <c r="B17" t="s">
        <v>20</v>
      </c>
      <c r="C17" t="s">
        <v>98</v>
      </c>
      <c r="E17" t="s">
        <v>112</v>
      </c>
      <c r="F17" s="1" t="s">
        <v>109</v>
      </c>
      <c r="W17">
        <v>0</v>
      </c>
      <c r="AA17">
        <v>1</v>
      </c>
      <c r="AH17" t="b">
        <v>1</v>
      </c>
      <c r="AJ17" s="1" t="s">
        <v>549</v>
      </c>
      <c r="AK17" s="1" t="s">
        <v>581</v>
      </c>
      <c r="AY17" s="2"/>
    </row>
    <row r="18" spans="1:51" x14ac:dyDescent="0.25">
      <c r="A18" t="s">
        <v>113</v>
      </c>
      <c r="B18" t="s">
        <v>14</v>
      </c>
      <c r="C18" t="s">
        <v>51</v>
      </c>
      <c r="E18" t="s">
        <v>108</v>
      </c>
      <c r="F18" s="1" t="s">
        <v>499</v>
      </c>
      <c r="W18">
        <v>0</v>
      </c>
      <c r="Z18">
        <v>1</v>
      </c>
      <c r="AA18">
        <v>1</v>
      </c>
      <c r="AE18" s="1" t="s">
        <v>620</v>
      </c>
      <c r="AH18" t="b">
        <v>1</v>
      </c>
      <c r="AJ18" s="1" t="s">
        <v>550</v>
      </c>
      <c r="AK18" s="1" t="s">
        <v>620</v>
      </c>
      <c r="AL18" s="1" t="s">
        <v>56</v>
      </c>
      <c r="AM18" s="1" t="s">
        <v>550</v>
      </c>
      <c r="AR18" s="1" t="s">
        <v>56</v>
      </c>
    </row>
    <row r="19" spans="1:51" x14ac:dyDescent="0.25">
      <c r="A19" t="s">
        <v>113</v>
      </c>
      <c r="B19" t="s">
        <v>14</v>
      </c>
      <c r="C19" t="s">
        <v>63</v>
      </c>
      <c r="E19" t="s">
        <v>110</v>
      </c>
      <c r="F19" s="1" t="s">
        <v>499</v>
      </c>
      <c r="W19">
        <v>0</v>
      </c>
      <c r="Z19">
        <v>0</v>
      </c>
      <c r="AA19">
        <v>1</v>
      </c>
      <c r="AE19" s="1" t="s">
        <v>620</v>
      </c>
      <c r="AH19" t="b">
        <v>1</v>
      </c>
      <c r="AJ19" s="1" t="s">
        <v>549</v>
      </c>
      <c r="AK19" s="1" t="s">
        <v>620</v>
      </c>
      <c r="AL19" s="1" t="s">
        <v>56</v>
      </c>
      <c r="AM19" s="1" t="s">
        <v>549</v>
      </c>
      <c r="AR19" s="1" t="s">
        <v>114</v>
      </c>
    </row>
    <row r="20" spans="1:51" x14ac:dyDescent="0.25">
      <c r="A20" t="s">
        <v>113</v>
      </c>
      <c r="B20" t="s">
        <v>14</v>
      </c>
      <c r="C20" t="s">
        <v>90</v>
      </c>
      <c r="E20" t="s">
        <v>111</v>
      </c>
      <c r="F20" s="1" t="s">
        <v>499</v>
      </c>
      <c r="W20">
        <v>0</v>
      </c>
      <c r="Z20">
        <v>1</v>
      </c>
      <c r="AA20">
        <v>1</v>
      </c>
      <c r="AE20" s="1" t="s">
        <v>620</v>
      </c>
      <c r="AH20" t="b">
        <v>1</v>
      </c>
      <c r="AJ20" s="1" t="s">
        <v>550</v>
      </c>
      <c r="AK20" s="1" t="s">
        <v>620</v>
      </c>
      <c r="AL20" s="1" t="s">
        <v>569</v>
      </c>
      <c r="AM20" s="1" t="s">
        <v>550</v>
      </c>
      <c r="AR20" s="1" t="s">
        <v>114</v>
      </c>
    </row>
    <row r="21" spans="1:51" x14ac:dyDescent="0.25">
      <c r="A21" t="s">
        <v>113</v>
      </c>
      <c r="B21" t="s">
        <v>14</v>
      </c>
      <c r="C21" t="s">
        <v>98</v>
      </c>
      <c r="E21" t="s">
        <v>112</v>
      </c>
      <c r="F21" s="1" t="s">
        <v>499</v>
      </c>
      <c r="W21">
        <v>0</v>
      </c>
      <c r="Z21">
        <v>0</v>
      </c>
      <c r="AA21">
        <v>1</v>
      </c>
      <c r="AE21" s="1" t="s">
        <v>620</v>
      </c>
      <c r="AH21" t="b">
        <v>1</v>
      </c>
      <c r="AJ21" s="1" t="s">
        <v>549</v>
      </c>
      <c r="AK21" s="1" t="s">
        <v>620</v>
      </c>
      <c r="AL21" s="1" t="s">
        <v>56</v>
      </c>
      <c r="AM21" s="1" t="s">
        <v>549</v>
      </c>
      <c r="AR21" s="1" t="s">
        <v>114</v>
      </c>
    </row>
    <row r="22" spans="1:51" x14ac:dyDescent="0.25">
      <c r="A22" t="s">
        <v>115</v>
      </c>
      <c r="B22" t="s">
        <v>12</v>
      </c>
      <c r="C22" t="s">
        <v>51</v>
      </c>
      <c r="E22" t="s">
        <v>108</v>
      </c>
      <c r="F22" s="1" t="s">
        <v>669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2</v>
      </c>
      <c r="U22">
        <v>1</v>
      </c>
      <c r="V22">
        <v>1</v>
      </c>
      <c r="W22">
        <v>0</v>
      </c>
      <c r="X22">
        <v>0</v>
      </c>
      <c r="Y22">
        <v>1</v>
      </c>
      <c r="Z22">
        <v>2</v>
      </c>
      <c r="AA22">
        <v>1</v>
      </c>
      <c r="AB22" s="1" t="s">
        <v>116</v>
      </c>
      <c r="AC22" s="1" t="s">
        <v>620</v>
      </c>
      <c r="AD22" s="1" t="s">
        <v>116</v>
      </c>
      <c r="AE22" s="1" t="s">
        <v>691</v>
      </c>
      <c r="AH22" t="b">
        <v>1</v>
      </c>
      <c r="AI22" t="b">
        <v>1</v>
      </c>
      <c r="AJ22" s="1" t="s">
        <v>550</v>
      </c>
      <c r="AK22" s="1" t="s">
        <v>620</v>
      </c>
      <c r="AL22" s="1" t="s">
        <v>56</v>
      </c>
      <c r="AM22" s="1" t="s">
        <v>509</v>
      </c>
      <c r="AN22" t="s">
        <v>56</v>
      </c>
      <c r="AO22" s="1" t="s">
        <v>509</v>
      </c>
      <c r="AP22" s="1" t="s">
        <v>501</v>
      </c>
      <c r="AQ22" s="1" t="s">
        <v>117</v>
      </c>
      <c r="AR22" s="1" t="s">
        <v>118</v>
      </c>
      <c r="AS22" s="1" t="s">
        <v>119</v>
      </c>
      <c r="AT22" s="1" t="s">
        <v>645</v>
      </c>
      <c r="AU22" s="1" t="s">
        <v>510</v>
      </c>
      <c r="AV22" s="1" t="s">
        <v>510</v>
      </c>
      <c r="AW22" t="s">
        <v>120</v>
      </c>
      <c r="AX22" t="s">
        <v>121</v>
      </c>
    </row>
    <row r="23" spans="1:51" x14ac:dyDescent="0.25">
      <c r="A23" t="s">
        <v>115</v>
      </c>
      <c r="B23" t="s">
        <v>12</v>
      </c>
      <c r="C23" t="s">
        <v>63</v>
      </c>
      <c r="E23" t="s">
        <v>110</v>
      </c>
      <c r="F23" s="1" t="s">
        <v>669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 s="1" t="s">
        <v>116</v>
      </c>
      <c r="AC23" s="1" t="s">
        <v>620</v>
      </c>
      <c r="AD23" s="1" t="s">
        <v>116</v>
      </c>
      <c r="AE23" s="1" t="s">
        <v>691</v>
      </c>
      <c r="AH23" t="b">
        <v>1</v>
      </c>
      <c r="AI23" t="b">
        <v>1</v>
      </c>
      <c r="AJ23" s="1" t="s">
        <v>549</v>
      </c>
      <c r="AK23" s="1" t="s">
        <v>620</v>
      </c>
      <c r="AL23" s="1" t="s">
        <v>56</v>
      </c>
      <c r="AM23" s="1" t="s">
        <v>510</v>
      </c>
      <c r="AN23" t="s">
        <v>114</v>
      </c>
      <c r="AO23" s="1" t="s">
        <v>510</v>
      </c>
      <c r="AP23" s="1" t="s">
        <v>501</v>
      </c>
      <c r="AQ23" s="1" t="s">
        <v>117</v>
      </c>
      <c r="AR23" s="1" t="s">
        <v>122</v>
      </c>
      <c r="AS23" s="1" t="s">
        <v>119</v>
      </c>
      <c r="AT23" s="1" t="s">
        <v>645</v>
      </c>
      <c r="AU23" s="1" t="s">
        <v>510</v>
      </c>
      <c r="AV23" s="1" t="s">
        <v>510</v>
      </c>
      <c r="AW23" t="s">
        <v>120</v>
      </c>
      <c r="AX23" t="s">
        <v>121</v>
      </c>
    </row>
    <row r="24" spans="1:51" x14ac:dyDescent="0.25">
      <c r="A24" t="s">
        <v>115</v>
      </c>
      <c r="B24" t="s">
        <v>12</v>
      </c>
      <c r="C24" t="s">
        <v>90</v>
      </c>
      <c r="E24" t="s">
        <v>111</v>
      </c>
      <c r="F24" s="1" t="s">
        <v>669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2</v>
      </c>
      <c r="U24">
        <v>1</v>
      </c>
      <c r="V24">
        <v>1</v>
      </c>
      <c r="W24">
        <v>0</v>
      </c>
      <c r="X24">
        <v>0</v>
      </c>
      <c r="Y24">
        <v>1</v>
      </c>
      <c r="Z24">
        <v>2</v>
      </c>
      <c r="AA24">
        <v>1</v>
      </c>
      <c r="AB24" s="1" t="s">
        <v>116</v>
      </c>
      <c r="AC24" s="1" t="s">
        <v>620</v>
      </c>
      <c r="AD24" s="1" t="s">
        <v>116</v>
      </c>
      <c r="AE24" s="1" t="s">
        <v>691</v>
      </c>
      <c r="AH24" t="b">
        <v>1</v>
      </c>
      <c r="AI24" t="b">
        <v>1</v>
      </c>
      <c r="AJ24" s="1" t="s">
        <v>550</v>
      </c>
      <c r="AK24" s="1" t="s">
        <v>620</v>
      </c>
      <c r="AL24" s="1" t="s">
        <v>569</v>
      </c>
      <c r="AM24" s="1" t="s">
        <v>509</v>
      </c>
      <c r="AN24" t="s">
        <v>114</v>
      </c>
      <c r="AO24" s="1" t="s">
        <v>510</v>
      </c>
      <c r="AP24" s="1" t="s">
        <v>501</v>
      </c>
      <c r="AQ24" s="1" t="s">
        <v>117</v>
      </c>
      <c r="AR24" s="1" t="s">
        <v>122</v>
      </c>
      <c r="AS24" s="1" t="s">
        <v>119</v>
      </c>
      <c r="AT24" s="1" t="s">
        <v>645</v>
      </c>
      <c r="AU24" s="1" t="s">
        <v>510</v>
      </c>
      <c r="AV24" s="1" t="s">
        <v>509</v>
      </c>
      <c r="AW24" t="s">
        <v>123</v>
      </c>
      <c r="AX24" t="s">
        <v>124</v>
      </c>
    </row>
    <row r="25" spans="1:51" x14ac:dyDescent="0.25">
      <c r="A25" t="s">
        <v>115</v>
      </c>
      <c r="B25" t="s">
        <v>12</v>
      </c>
      <c r="C25" t="s">
        <v>98</v>
      </c>
      <c r="E25" t="s">
        <v>112</v>
      </c>
      <c r="F25" s="1" t="s">
        <v>669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 s="1" t="s">
        <v>116</v>
      </c>
      <c r="AC25" s="1" t="s">
        <v>620</v>
      </c>
      <c r="AD25" s="1" t="s">
        <v>116</v>
      </c>
      <c r="AE25" s="1" t="s">
        <v>691</v>
      </c>
      <c r="AH25" t="b">
        <v>1</v>
      </c>
      <c r="AI25" t="b">
        <v>1</v>
      </c>
      <c r="AJ25" s="1" t="s">
        <v>549</v>
      </c>
      <c r="AK25" s="1" t="s">
        <v>620</v>
      </c>
      <c r="AL25" s="1" t="s">
        <v>56</v>
      </c>
      <c r="AM25" s="1" t="s">
        <v>510</v>
      </c>
      <c r="AN25" t="s">
        <v>114</v>
      </c>
      <c r="AO25" s="1" t="s">
        <v>510</v>
      </c>
      <c r="AP25" s="1" t="s">
        <v>501</v>
      </c>
      <c r="AQ25" s="1" t="s">
        <v>117</v>
      </c>
      <c r="AR25" s="1" t="s">
        <v>122</v>
      </c>
      <c r="AS25" s="1" t="s">
        <v>119</v>
      </c>
      <c r="AT25" s="1" t="s">
        <v>645</v>
      </c>
      <c r="AU25" s="1" t="s">
        <v>510</v>
      </c>
      <c r="AV25" s="1" t="s">
        <v>510</v>
      </c>
      <c r="AW25" t="s">
        <v>120</v>
      </c>
      <c r="AX25" t="s">
        <v>121</v>
      </c>
    </row>
    <row r="26" spans="1:51" x14ac:dyDescent="0.25">
      <c r="A26" t="s">
        <v>125</v>
      </c>
      <c r="B26" t="s">
        <v>12</v>
      </c>
      <c r="C26" t="s">
        <v>51</v>
      </c>
      <c r="E26" t="s">
        <v>108</v>
      </c>
      <c r="F26" s="1" t="s">
        <v>109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  <c r="T26">
        <v>3</v>
      </c>
      <c r="U26">
        <v>1</v>
      </c>
      <c r="V26">
        <v>1</v>
      </c>
      <c r="W26">
        <v>0</v>
      </c>
      <c r="X26">
        <v>1</v>
      </c>
      <c r="Y26">
        <v>1</v>
      </c>
      <c r="Z26">
        <v>3</v>
      </c>
      <c r="AA26">
        <v>1</v>
      </c>
      <c r="AB26" s="1" t="s">
        <v>126</v>
      </c>
      <c r="AC26" s="1" t="s">
        <v>620</v>
      </c>
      <c r="AD26" s="1" t="s">
        <v>697</v>
      </c>
      <c r="AE26" s="1" t="s">
        <v>692</v>
      </c>
      <c r="AH26" t="b">
        <v>1</v>
      </c>
      <c r="AI26" t="b">
        <v>1</v>
      </c>
      <c r="AJ26" s="1" t="s">
        <v>550</v>
      </c>
      <c r="AK26" s="1" t="s">
        <v>620</v>
      </c>
      <c r="AL26" s="1" t="s">
        <v>56</v>
      </c>
      <c r="AM26" s="1" t="s">
        <v>127</v>
      </c>
      <c r="AN26" t="s">
        <v>56</v>
      </c>
      <c r="AO26" s="1" t="s">
        <v>511</v>
      </c>
      <c r="AP26" s="1" t="s">
        <v>554</v>
      </c>
      <c r="AQ26" s="1" t="s">
        <v>128</v>
      </c>
      <c r="AR26" s="1" t="s">
        <v>128</v>
      </c>
      <c r="AS26" s="1" t="s">
        <v>129</v>
      </c>
      <c r="AT26" s="1" t="s">
        <v>559</v>
      </c>
      <c r="AU26" s="1" t="s">
        <v>127</v>
      </c>
      <c r="AV26" s="1" t="s">
        <v>551</v>
      </c>
      <c r="AW26" t="s">
        <v>130</v>
      </c>
      <c r="AX26" t="s">
        <v>131</v>
      </c>
    </row>
    <row r="27" spans="1:51" x14ac:dyDescent="0.25">
      <c r="A27" t="s">
        <v>125</v>
      </c>
      <c r="B27" t="s">
        <v>12</v>
      </c>
      <c r="C27" t="s">
        <v>63</v>
      </c>
      <c r="E27" t="s">
        <v>110</v>
      </c>
      <c r="F27" s="1" t="s">
        <v>109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 s="1" t="s">
        <v>126</v>
      </c>
      <c r="AC27" s="1" t="s">
        <v>620</v>
      </c>
      <c r="AD27" s="1" t="s">
        <v>697</v>
      </c>
      <c r="AE27" s="1" t="s">
        <v>692</v>
      </c>
      <c r="AH27" t="b">
        <v>1</v>
      </c>
      <c r="AI27" t="b">
        <v>1</v>
      </c>
      <c r="AJ27" s="1" t="s">
        <v>549</v>
      </c>
      <c r="AK27" s="1" t="s">
        <v>620</v>
      </c>
      <c r="AL27" s="1" t="s">
        <v>56</v>
      </c>
      <c r="AM27" s="1" t="s">
        <v>132</v>
      </c>
      <c r="AN27" t="s">
        <v>114</v>
      </c>
      <c r="AO27" s="1" t="s">
        <v>512</v>
      </c>
      <c r="AP27" s="1" t="s">
        <v>554</v>
      </c>
      <c r="AQ27" s="1" t="s">
        <v>128</v>
      </c>
      <c r="AR27" s="1" t="s">
        <v>133</v>
      </c>
      <c r="AS27" s="1" t="s">
        <v>129</v>
      </c>
      <c r="AT27" s="1" t="s">
        <v>559</v>
      </c>
      <c r="AU27" s="1" t="s">
        <v>127</v>
      </c>
      <c r="AV27" s="1" t="s">
        <v>551</v>
      </c>
      <c r="AW27" t="s">
        <v>130</v>
      </c>
      <c r="AX27" t="s">
        <v>131</v>
      </c>
    </row>
    <row r="28" spans="1:51" x14ac:dyDescent="0.25">
      <c r="A28" t="s">
        <v>125</v>
      </c>
      <c r="B28" t="s">
        <v>12</v>
      </c>
      <c r="C28" t="s">
        <v>90</v>
      </c>
      <c r="E28" t="s">
        <v>111</v>
      </c>
      <c r="F28" s="1" t="s">
        <v>109</v>
      </c>
      <c r="M28">
        <v>0</v>
      </c>
      <c r="N28">
        <v>0</v>
      </c>
      <c r="O28">
        <v>1</v>
      </c>
      <c r="P28">
        <v>0</v>
      </c>
      <c r="Q28">
        <v>1</v>
      </c>
      <c r="R28">
        <v>1</v>
      </c>
      <c r="S28">
        <v>1</v>
      </c>
      <c r="T28">
        <v>3</v>
      </c>
      <c r="U28">
        <v>1</v>
      </c>
      <c r="V28">
        <v>1</v>
      </c>
      <c r="W28">
        <v>0</v>
      </c>
      <c r="X28">
        <v>1</v>
      </c>
      <c r="Y28">
        <v>1</v>
      </c>
      <c r="Z28">
        <v>3</v>
      </c>
      <c r="AA28">
        <v>1</v>
      </c>
      <c r="AB28" s="1" t="s">
        <v>126</v>
      </c>
      <c r="AC28" s="1" t="s">
        <v>620</v>
      </c>
      <c r="AD28" s="1" t="s">
        <v>697</v>
      </c>
      <c r="AE28" s="1" t="s">
        <v>692</v>
      </c>
      <c r="AH28" t="b">
        <v>1</v>
      </c>
      <c r="AI28" t="b">
        <v>1</v>
      </c>
      <c r="AJ28" s="1" t="s">
        <v>550</v>
      </c>
      <c r="AK28" s="1" t="s">
        <v>620</v>
      </c>
      <c r="AL28" s="1" t="s">
        <v>569</v>
      </c>
      <c r="AM28" s="1" t="s">
        <v>127</v>
      </c>
      <c r="AN28" t="s">
        <v>114</v>
      </c>
      <c r="AO28" s="1" t="s">
        <v>512</v>
      </c>
      <c r="AP28" s="1" t="s">
        <v>554</v>
      </c>
      <c r="AQ28" s="1" t="s">
        <v>128</v>
      </c>
      <c r="AR28" s="1" t="s">
        <v>133</v>
      </c>
      <c r="AS28" s="1" t="s">
        <v>129</v>
      </c>
      <c r="AT28" s="1" t="s">
        <v>559</v>
      </c>
      <c r="AU28" s="1" t="s">
        <v>127</v>
      </c>
      <c r="AV28" s="1" t="s">
        <v>512</v>
      </c>
      <c r="AW28" t="s">
        <v>134</v>
      </c>
      <c r="AX28" t="s">
        <v>135</v>
      </c>
    </row>
    <row r="29" spans="1:51" x14ac:dyDescent="0.25">
      <c r="A29" t="s">
        <v>125</v>
      </c>
      <c r="B29" t="s">
        <v>12</v>
      </c>
      <c r="C29" t="s">
        <v>98</v>
      </c>
      <c r="E29" t="s">
        <v>112</v>
      </c>
      <c r="F29" s="1" t="s">
        <v>109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1</v>
      </c>
      <c r="Y29">
        <v>0</v>
      </c>
      <c r="Z29">
        <v>1</v>
      </c>
      <c r="AA29">
        <v>1</v>
      </c>
      <c r="AB29" s="1" t="s">
        <v>126</v>
      </c>
      <c r="AC29" s="1" t="s">
        <v>620</v>
      </c>
      <c r="AD29" s="1" t="s">
        <v>697</v>
      </c>
      <c r="AE29" s="1" t="s">
        <v>692</v>
      </c>
      <c r="AH29" t="b">
        <v>1</v>
      </c>
      <c r="AI29" t="b">
        <v>1</v>
      </c>
      <c r="AJ29" s="1" t="s">
        <v>549</v>
      </c>
      <c r="AK29" s="1" t="s">
        <v>620</v>
      </c>
      <c r="AL29" s="1" t="s">
        <v>56</v>
      </c>
      <c r="AM29" s="1" t="s">
        <v>132</v>
      </c>
      <c r="AN29" t="s">
        <v>114</v>
      </c>
      <c r="AO29" s="1" t="s">
        <v>512</v>
      </c>
      <c r="AP29" s="1" t="s">
        <v>554</v>
      </c>
      <c r="AQ29" s="1" t="s">
        <v>128</v>
      </c>
      <c r="AR29" s="1" t="s">
        <v>133</v>
      </c>
      <c r="AS29" s="1" t="s">
        <v>129</v>
      </c>
      <c r="AT29" s="1" t="s">
        <v>559</v>
      </c>
      <c r="AU29" s="1" t="s">
        <v>127</v>
      </c>
      <c r="AV29" s="1" t="s">
        <v>551</v>
      </c>
      <c r="AW29" t="s">
        <v>130</v>
      </c>
      <c r="AX29" t="s">
        <v>131</v>
      </c>
    </row>
    <row r="30" spans="1:51" x14ac:dyDescent="0.25">
      <c r="A30" t="s">
        <v>136</v>
      </c>
      <c r="B30" t="s">
        <v>15</v>
      </c>
      <c r="C30" t="s">
        <v>51</v>
      </c>
      <c r="E30" t="s">
        <v>108</v>
      </c>
      <c r="F30" s="1" t="s">
        <v>109</v>
      </c>
      <c r="W30">
        <v>0</v>
      </c>
      <c r="Z30">
        <v>0</v>
      </c>
      <c r="AA30">
        <v>1</v>
      </c>
      <c r="AE30" s="1" t="s">
        <v>668</v>
      </c>
      <c r="AG30">
        <f>-1/2</f>
        <v>-0.5</v>
      </c>
      <c r="AH30" t="b">
        <v>1</v>
      </c>
      <c r="AJ30" s="1" t="s">
        <v>542</v>
      </c>
      <c r="AK30" s="1" t="s">
        <v>567</v>
      </c>
      <c r="AL30" s="1" t="s">
        <v>567</v>
      </c>
      <c r="AM30" s="1" t="s">
        <v>542</v>
      </c>
      <c r="AR30" s="1" t="s">
        <v>613</v>
      </c>
    </row>
    <row r="31" spans="1:51" x14ac:dyDescent="0.25">
      <c r="A31" t="s">
        <v>136</v>
      </c>
      <c r="B31" t="s">
        <v>20</v>
      </c>
      <c r="C31" t="s">
        <v>63</v>
      </c>
      <c r="E31" t="s">
        <v>110</v>
      </c>
      <c r="F31" s="1" t="s">
        <v>109</v>
      </c>
      <c r="W31">
        <v>0</v>
      </c>
      <c r="AA31">
        <v>1</v>
      </c>
      <c r="AH31" t="b">
        <v>1</v>
      </c>
      <c r="AJ31" s="1" t="s">
        <v>548</v>
      </c>
      <c r="AK31" s="1" t="s">
        <v>567</v>
      </c>
    </row>
    <row r="32" spans="1:51" x14ac:dyDescent="0.25">
      <c r="A32" t="s">
        <v>136</v>
      </c>
      <c r="B32" t="s">
        <v>15</v>
      </c>
      <c r="C32" t="s">
        <v>90</v>
      </c>
      <c r="E32" t="s">
        <v>111</v>
      </c>
      <c r="F32" s="1" t="s">
        <v>109</v>
      </c>
      <c r="W32">
        <v>0</v>
      </c>
      <c r="Z32">
        <v>0</v>
      </c>
      <c r="AA32">
        <v>1</v>
      </c>
      <c r="AE32" s="1" t="s">
        <v>668</v>
      </c>
      <c r="AG32">
        <f>-1/2</f>
        <v>-0.5</v>
      </c>
      <c r="AH32" t="b">
        <v>1</v>
      </c>
      <c r="AJ32" s="1" t="s">
        <v>542</v>
      </c>
      <c r="AK32" s="1" t="s">
        <v>567</v>
      </c>
      <c r="AL32" s="1" t="s">
        <v>568</v>
      </c>
      <c r="AM32" s="1" t="s">
        <v>542</v>
      </c>
      <c r="AR32" s="1" t="s">
        <v>568</v>
      </c>
    </row>
    <row r="33" spans="1:44" x14ac:dyDescent="0.25">
      <c r="A33" t="s">
        <v>136</v>
      </c>
      <c r="B33" t="s">
        <v>20</v>
      </c>
      <c r="C33" t="s">
        <v>98</v>
      </c>
      <c r="E33" t="s">
        <v>112</v>
      </c>
      <c r="F33" s="1" t="s">
        <v>109</v>
      </c>
      <c r="W33">
        <v>0</v>
      </c>
      <c r="AA33">
        <v>1</v>
      </c>
      <c r="AH33" t="b">
        <v>1</v>
      </c>
      <c r="AJ33" s="1" t="s">
        <v>548</v>
      </c>
      <c r="AK33" s="1" t="s">
        <v>567</v>
      </c>
    </row>
    <row r="34" spans="1:44" x14ac:dyDescent="0.25">
      <c r="A34" t="s">
        <v>137</v>
      </c>
      <c r="B34" t="s">
        <v>20</v>
      </c>
      <c r="C34" t="s">
        <v>51</v>
      </c>
      <c r="D34" t="s">
        <v>52</v>
      </c>
      <c r="E34" t="s">
        <v>53</v>
      </c>
      <c r="F34" s="1" t="s">
        <v>109</v>
      </c>
      <c r="W34">
        <v>0</v>
      </c>
      <c r="AA34">
        <v>0</v>
      </c>
      <c r="AH34" t="b">
        <v>1</v>
      </c>
      <c r="AJ34" s="1" t="s">
        <v>550</v>
      </c>
      <c r="AK34" s="1" t="s">
        <v>567</v>
      </c>
    </row>
    <row r="35" spans="1:44" x14ac:dyDescent="0.25">
      <c r="A35" t="s">
        <v>137</v>
      </c>
      <c r="B35" t="s">
        <v>20</v>
      </c>
      <c r="C35" t="s">
        <v>51</v>
      </c>
      <c r="D35" t="s">
        <v>61</v>
      </c>
      <c r="E35" t="s">
        <v>62</v>
      </c>
      <c r="F35" s="1" t="s">
        <v>109</v>
      </c>
      <c r="W35">
        <v>0</v>
      </c>
      <c r="AA35">
        <v>0</v>
      </c>
      <c r="AH35" t="b">
        <v>1</v>
      </c>
      <c r="AJ35" s="1" t="s">
        <v>550</v>
      </c>
      <c r="AK35" s="1" t="s">
        <v>567</v>
      </c>
    </row>
    <row r="36" spans="1:44" x14ac:dyDescent="0.25">
      <c r="A36" t="s">
        <v>137</v>
      </c>
      <c r="B36" t="s">
        <v>15</v>
      </c>
      <c r="C36" t="s">
        <v>63</v>
      </c>
      <c r="D36" t="s">
        <v>64</v>
      </c>
      <c r="E36" t="s">
        <v>65</v>
      </c>
      <c r="F36" s="1" t="s">
        <v>109</v>
      </c>
      <c r="W36">
        <v>0</v>
      </c>
      <c r="Z36">
        <v>0</v>
      </c>
      <c r="AA36">
        <v>0</v>
      </c>
      <c r="AE36" s="1" t="s">
        <v>638</v>
      </c>
      <c r="AG36">
        <f>-1/2</f>
        <v>-0.5</v>
      </c>
      <c r="AH36" t="b">
        <v>1</v>
      </c>
      <c r="AJ36" s="1" t="s">
        <v>548</v>
      </c>
      <c r="AK36" s="1" t="s">
        <v>567</v>
      </c>
      <c r="AL36" s="1" t="s">
        <v>578</v>
      </c>
      <c r="AM36" s="1" t="s">
        <v>548</v>
      </c>
      <c r="AR36" s="1" t="s">
        <v>574</v>
      </c>
    </row>
    <row r="37" spans="1:44" x14ac:dyDescent="0.25">
      <c r="A37" t="s">
        <v>137</v>
      </c>
      <c r="B37" t="s">
        <v>15</v>
      </c>
      <c r="C37" t="s">
        <v>63</v>
      </c>
      <c r="D37" t="s">
        <v>52</v>
      </c>
      <c r="E37" t="s">
        <v>71</v>
      </c>
      <c r="F37" s="1" t="s">
        <v>109</v>
      </c>
      <c r="W37">
        <v>0</v>
      </c>
      <c r="Z37">
        <v>0</v>
      </c>
      <c r="AA37">
        <v>0</v>
      </c>
      <c r="AE37" s="1" t="s">
        <v>638</v>
      </c>
      <c r="AG37">
        <f>-1/2</f>
        <v>-0.5</v>
      </c>
      <c r="AH37" t="b">
        <v>1</v>
      </c>
      <c r="AJ37" s="1" t="s">
        <v>548</v>
      </c>
      <c r="AK37" s="1" t="s">
        <v>567</v>
      </c>
      <c r="AL37" s="1" t="s">
        <v>576</v>
      </c>
      <c r="AM37" s="1" t="s">
        <v>548</v>
      </c>
      <c r="AR37" s="1" t="s">
        <v>573</v>
      </c>
    </row>
    <row r="38" spans="1:44" x14ac:dyDescent="0.25">
      <c r="A38" t="s">
        <v>137</v>
      </c>
      <c r="B38" t="s">
        <v>15</v>
      </c>
      <c r="C38" t="s">
        <v>63</v>
      </c>
      <c r="D38" t="s">
        <v>77</v>
      </c>
      <c r="E38" t="s">
        <v>78</v>
      </c>
      <c r="F38" s="1" t="s">
        <v>109</v>
      </c>
      <c r="W38">
        <v>0</v>
      </c>
      <c r="Z38">
        <v>0</v>
      </c>
      <c r="AA38">
        <v>0</v>
      </c>
      <c r="AE38" s="1" t="s">
        <v>638</v>
      </c>
      <c r="AG38">
        <f>-1/2</f>
        <v>-0.5</v>
      </c>
      <c r="AH38" t="b">
        <v>1</v>
      </c>
      <c r="AJ38" s="1" t="s">
        <v>548</v>
      </c>
      <c r="AK38" s="1" t="s">
        <v>567</v>
      </c>
      <c r="AL38" s="1" t="s">
        <v>574</v>
      </c>
      <c r="AM38" s="1" t="s">
        <v>548</v>
      </c>
      <c r="AR38" s="1" t="s">
        <v>578</v>
      </c>
    </row>
    <row r="39" spans="1:44" x14ac:dyDescent="0.25">
      <c r="A39" t="s">
        <v>137</v>
      </c>
      <c r="B39" t="s">
        <v>15</v>
      </c>
      <c r="C39" t="s">
        <v>63</v>
      </c>
      <c r="D39" t="s">
        <v>61</v>
      </c>
      <c r="E39" t="s">
        <v>84</v>
      </c>
      <c r="F39" s="1" t="s">
        <v>109</v>
      </c>
      <c r="W39">
        <v>0</v>
      </c>
      <c r="Z39">
        <v>0</v>
      </c>
      <c r="AA39">
        <v>0</v>
      </c>
      <c r="AE39" s="1" t="s">
        <v>638</v>
      </c>
      <c r="AG39">
        <f>-1/2</f>
        <v>-0.5</v>
      </c>
      <c r="AH39" t="b">
        <v>1</v>
      </c>
      <c r="AJ39" s="1" t="s">
        <v>548</v>
      </c>
      <c r="AK39" s="1" t="s">
        <v>567</v>
      </c>
      <c r="AL39" s="1" t="s">
        <v>573</v>
      </c>
      <c r="AM39" s="1" t="s">
        <v>548</v>
      </c>
      <c r="AR39" s="1" t="s">
        <v>576</v>
      </c>
    </row>
    <row r="40" spans="1:44" x14ac:dyDescent="0.25">
      <c r="A40" t="s">
        <v>137</v>
      </c>
      <c r="B40" t="s">
        <v>20</v>
      </c>
      <c r="C40" t="s">
        <v>90</v>
      </c>
      <c r="D40" t="s">
        <v>52</v>
      </c>
      <c r="E40" t="s">
        <v>91</v>
      </c>
      <c r="F40" s="1" t="s">
        <v>109</v>
      </c>
      <c r="W40">
        <v>0</v>
      </c>
      <c r="AA40">
        <v>0</v>
      </c>
      <c r="AH40" t="b">
        <v>1</v>
      </c>
      <c r="AJ40" s="1" t="s">
        <v>550</v>
      </c>
      <c r="AK40" s="1" t="s">
        <v>567</v>
      </c>
    </row>
    <row r="41" spans="1:44" x14ac:dyDescent="0.25">
      <c r="A41" t="s">
        <v>137</v>
      </c>
      <c r="B41" t="s">
        <v>20</v>
      </c>
      <c r="C41" t="s">
        <v>90</v>
      </c>
      <c r="D41" t="s">
        <v>61</v>
      </c>
      <c r="E41" t="s">
        <v>97</v>
      </c>
      <c r="F41" s="1" t="s">
        <v>109</v>
      </c>
      <c r="W41">
        <v>0</v>
      </c>
      <c r="AA41">
        <v>0</v>
      </c>
      <c r="AH41" t="b">
        <v>1</v>
      </c>
      <c r="AJ41" s="1" t="s">
        <v>550</v>
      </c>
      <c r="AK41" s="1" t="s">
        <v>567</v>
      </c>
    </row>
    <row r="42" spans="1:44" x14ac:dyDescent="0.25">
      <c r="A42" t="s">
        <v>137</v>
      </c>
      <c r="B42" t="s">
        <v>15</v>
      </c>
      <c r="C42" t="s">
        <v>98</v>
      </c>
      <c r="D42" t="s">
        <v>64</v>
      </c>
      <c r="E42" t="s">
        <v>99</v>
      </c>
      <c r="F42" s="1" t="s">
        <v>109</v>
      </c>
      <c r="W42">
        <v>0</v>
      </c>
      <c r="Z42">
        <v>0</v>
      </c>
      <c r="AA42">
        <v>0</v>
      </c>
      <c r="AE42" s="1" t="s">
        <v>638</v>
      </c>
      <c r="AG42">
        <f>-1/2</f>
        <v>-0.5</v>
      </c>
      <c r="AH42" t="b">
        <v>1</v>
      </c>
      <c r="AJ42" s="1" t="s">
        <v>548</v>
      </c>
      <c r="AK42" s="1" t="s">
        <v>567</v>
      </c>
      <c r="AL42" s="1" t="s">
        <v>578</v>
      </c>
      <c r="AM42" s="1" t="s">
        <v>548</v>
      </c>
      <c r="AR42" s="1" t="s">
        <v>574</v>
      </c>
    </row>
    <row r="43" spans="1:44" x14ac:dyDescent="0.25">
      <c r="A43" t="s">
        <v>137</v>
      </c>
      <c r="B43" t="s">
        <v>15</v>
      </c>
      <c r="C43" t="s">
        <v>98</v>
      </c>
      <c r="D43" t="s">
        <v>52</v>
      </c>
      <c r="E43" t="s">
        <v>100</v>
      </c>
      <c r="F43" s="1" t="s">
        <v>109</v>
      </c>
      <c r="W43">
        <v>0</v>
      </c>
      <c r="Z43">
        <v>0</v>
      </c>
      <c r="AA43">
        <v>0</v>
      </c>
      <c r="AE43" s="1" t="s">
        <v>638</v>
      </c>
      <c r="AG43">
        <f>-1/2</f>
        <v>-0.5</v>
      </c>
      <c r="AH43" t="b">
        <v>1</v>
      </c>
      <c r="AJ43" s="1" t="s">
        <v>548</v>
      </c>
      <c r="AK43" s="1" t="s">
        <v>567</v>
      </c>
      <c r="AL43" s="1" t="s">
        <v>573</v>
      </c>
      <c r="AM43" s="1" t="s">
        <v>548</v>
      </c>
      <c r="AR43" s="1" t="s">
        <v>576</v>
      </c>
    </row>
    <row r="44" spans="1:44" x14ac:dyDescent="0.25">
      <c r="A44" t="s">
        <v>137</v>
      </c>
      <c r="B44" t="s">
        <v>15</v>
      </c>
      <c r="C44" t="s">
        <v>98</v>
      </c>
      <c r="D44" t="s">
        <v>77</v>
      </c>
      <c r="E44" t="s">
        <v>101</v>
      </c>
      <c r="F44" s="1" t="s">
        <v>109</v>
      </c>
      <c r="W44">
        <v>0</v>
      </c>
      <c r="Z44">
        <v>0</v>
      </c>
      <c r="AA44">
        <v>0</v>
      </c>
      <c r="AE44" s="1" t="s">
        <v>638</v>
      </c>
      <c r="AG44">
        <f>-1/2</f>
        <v>-0.5</v>
      </c>
      <c r="AH44" t="b">
        <v>1</v>
      </c>
      <c r="AJ44" s="1" t="s">
        <v>548</v>
      </c>
      <c r="AK44" s="1" t="s">
        <v>567</v>
      </c>
      <c r="AL44" s="1" t="s">
        <v>574</v>
      </c>
      <c r="AM44" s="1" t="s">
        <v>548</v>
      </c>
      <c r="AR44" s="1" t="s">
        <v>578</v>
      </c>
    </row>
    <row r="45" spans="1:44" x14ac:dyDescent="0.25">
      <c r="A45" t="s">
        <v>137</v>
      </c>
      <c r="B45" t="s">
        <v>15</v>
      </c>
      <c r="C45" t="s">
        <v>98</v>
      </c>
      <c r="D45" t="s">
        <v>61</v>
      </c>
      <c r="E45" t="s">
        <v>102</v>
      </c>
      <c r="F45" s="1" t="s">
        <v>109</v>
      </c>
      <c r="W45">
        <v>0</v>
      </c>
      <c r="Z45">
        <v>0</v>
      </c>
      <c r="AA45">
        <v>0</v>
      </c>
      <c r="AE45" s="1" t="s">
        <v>638</v>
      </c>
      <c r="AG45">
        <f>-1/2</f>
        <v>-0.5</v>
      </c>
      <c r="AH45" t="b">
        <v>1</v>
      </c>
      <c r="AJ45" s="1" t="s">
        <v>548</v>
      </c>
      <c r="AK45" s="1" t="s">
        <v>567</v>
      </c>
      <c r="AL45" s="1" t="s">
        <v>577</v>
      </c>
      <c r="AM45" s="1" t="s">
        <v>548</v>
      </c>
      <c r="AR45" s="1" t="s">
        <v>575</v>
      </c>
    </row>
    <row r="46" spans="1:44" x14ac:dyDescent="0.25">
      <c r="A46" t="s">
        <v>138</v>
      </c>
      <c r="B46" t="s">
        <v>14</v>
      </c>
      <c r="C46" t="s">
        <v>51</v>
      </c>
      <c r="D46" t="s">
        <v>52</v>
      </c>
      <c r="E46" t="s">
        <v>53</v>
      </c>
      <c r="F46" s="1" t="s">
        <v>499</v>
      </c>
      <c r="W46">
        <v>0</v>
      </c>
      <c r="Z46">
        <v>0</v>
      </c>
      <c r="AA46">
        <v>0</v>
      </c>
      <c r="AE46" s="1" t="s">
        <v>567</v>
      </c>
      <c r="AH46" t="b">
        <v>1</v>
      </c>
      <c r="AJ46" s="1" t="s">
        <v>550</v>
      </c>
      <c r="AK46" s="1" t="s">
        <v>581</v>
      </c>
      <c r="AL46" s="1" t="s">
        <v>569</v>
      </c>
      <c r="AM46" s="1" t="s">
        <v>550</v>
      </c>
      <c r="AR46" s="1" t="s">
        <v>56</v>
      </c>
    </row>
    <row r="47" spans="1:44" x14ac:dyDescent="0.25">
      <c r="A47" t="s">
        <v>138</v>
      </c>
      <c r="B47" t="s">
        <v>14</v>
      </c>
      <c r="C47" t="s">
        <v>51</v>
      </c>
      <c r="D47" t="s">
        <v>61</v>
      </c>
      <c r="E47" t="s">
        <v>62</v>
      </c>
      <c r="F47" s="1" t="s">
        <v>499</v>
      </c>
      <c r="W47">
        <v>0</v>
      </c>
      <c r="Z47">
        <v>0</v>
      </c>
      <c r="AA47">
        <v>0</v>
      </c>
      <c r="AE47" s="1" t="s">
        <v>567</v>
      </c>
      <c r="AH47" t="b">
        <v>1</v>
      </c>
      <c r="AJ47" s="1" t="s">
        <v>550</v>
      </c>
      <c r="AK47" s="1" t="s">
        <v>581</v>
      </c>
      <c r="AL47" s="1" t="s">
        <v>569</v>
      </c>
      <c r="AM47" s="1" t="s">
        <v>550</v>
      </c>
      <c r="AR47" s="1" t="s">
        <v>56</v>
      </c>
    </row>
    <row r="48" spans="1:44" x14ac:dyDescent="0.25">
      <c r="A48" t="s">
        <v>138</v>
      </c>
      <c r="B48" t="s">
        <v>14</v>
      </c>
      <c r="C48" t="s">
        <v>63</v>
      </c>
      <c r="D48" t="s">
        <v>64</v>
      </c>
      <c r="E48" t="s">
        <v>65</v>
      </c>
      <c r="F48" s="1" t="s">
        <v>499</v>
      </c>
      <c r="W48">
        <v>0</v>
      </c>
      <c r="Z48">
        <v>1</v>
      </c>
      <c r="AA48">
        <v>0</v>
      </c>
      <c r="AE48" s="1" t="s">
        <v>581</v>
      </c>
      <c r="AH48" t="b">
        <v>1</v>
      </c>
      <c r="AJ48" s="1" t="s">
        <v>548</v>
      </c>
      <c r="AK48" s="1" t="s">
        <v>581</v>
      </c>
      <c r="AL48" s="1" t="s">
        <v>623</v>
      </c>
      <c r="AM48" s="1" t="s">
        <v>548</v>
      </c>
      <c r="AR48" s="1" t="s">
        <v>623</v>
      </c>
    </row>
    <row r="49" spans="1:50" x14ac:dyDescent="0.25">
      <c r="A49" t="s">
        <v>138</v>
      </c>
      <c r="B49" t="s">
        <v>14</v>
      </c>
      <c r="C49" t="s">
        <v>63</v>
      </c>
      <c r="D49" t="s">
        <v>52</v>
      </c>
      <c r="E49" t="s">
        <v>71</v>
      </c>
      <c r="F49" s="1" t="s">
        <v>499</v>
      </c>
      <c r="W49">
        <v>0</v>
      </c>
      <c r="Z49">
        <v>1</v>
      </c>
      <c r="AA49">
        <v>0</v>
      </c>
      <c r="AE49" s="1" t="s">
        <v>581</v>
      </c>
      <c r="AH49" t="b">
        <v>1</v>
      </c>
      <c r="AJ49" s="1" t="s">
        <v>548</v>
      </c>
      <c r="AK49" s="1" t="s">
        <v>581</v>
      </c>
      <c r="AL49" s="1" t="s">
        <v>624</v>
      </c>
      <c r="AM49" s="1" t="s">
        <v>548</v>
      </c>
      <c r="AR49" s="1" t="s">
        <v>624</v>
      </c>
    </row>
    <row r="50" spans="1:50" x14ac:dyDescent="0.25">
      <c r="A50" t="s">
        <v>138</v>
      </c>
      <c r="B50" t="s">
        <v>14</v>
      </c>
      <c r="C50" t="s">
        <v>63</v>
      </c>
      <c r="D50" t="s">
        <v>77</v>
      </c>
      <c r="E50" t="s">
        <v>78</v>
      </c>
      <c r="F50" s="1" t="s">
        <v>499</v>
      </c>
      <c r="W50">
        <v>0</v>
      </c>
      <c r="Z50">
        <v>1</v>
      </c>
      <c r="AA50">
        <v>0</v>
      </c>
      <c r="AE50" s="1" t="s">
        <v>581</v>
      </c>
      <c r="AH50" t="b">
        <v>1</v>
      </c>
      <c r="AJ50" s="1" t="s">
        <v>548</v>
      </c>
      <c r="AK50" s="1" t="s">
        <v>581</v>
      </c>
      <c r="AL50" s="1" t="s">
        <v>704</v>
      </c>
      <c r="AM50" s="1" t="s">
        <v>548</v>
      </c>
      <c r="AR50" s="1" t="s">
        <v>139</v>
      </c>
    </row>
    <row r="51" spans="1:50" x14ac:dyDescent="0.25">
      <c r="A51" t="s">
        <v>138</v>
      </c>
      <c r="B51" t="s">
        <v>14</v>
      </c>
      <c r="C51" t="s">
        <v>63</v>
      </c>
      <c r="D51" t="s">
        <v>61</v>
      </c>
      <c r="E51" t="s">
        <v>84</v>
      </c>
      <c r="F51" s="1" t="s">
        <v>499</v>
      </c>
      <c r="W51">
        <v>0</v>
      </c>
      <c r="Z51">
        <v>1</v>
      </c>
      <c r="AA51">
        <v>0</v>
      </c>
      <c r="AE51" s="1" t="s">
        <v>581</v>
      </c>
      <c r="AH51" t="b">
        <v>1</v>
      </c>
      <c r="AJ51" s="1" t="s">
        <v>548</v>
      </c>
      <c r="AK51" s="1" t="s">
        <v>581</v>
      </c>
      <c r="AL51" s="1" t="s">
        <v>705</v>
      </c>
      <c r="AM51" s="1" t="s">
        <v>548</v>
      </c>
      <c r="AR51" s="1" t="s">
        <v>140</v>
      </c>
    </row>
    <row r="52" spans="1:50" x14ac:dyDescent="0.25">
      <c r="A52" t="s">
        <v>138</v>
      </c>
      <c r="B52" t="s">
        <v>14</v>
      </c>
      <c r="C52" t="s">
        <v>90</v>
      </c>
      <c r="D52" t="s">
        <v>52</v>
      </c>
      <c r="E52" t="s">
        <v>91</v>
      </c>
      <c r="F52" s="1" t="s">
        <v>499</v>
      </c>
      <c r="W52">
        <v>0</v>
      </c>
      <c r="Z52">
        <v>0</v>
      </c>
      <c r="AA52">
        <v>0</v>
      </c>
      <c r="AE52" s="1" t="s">
        <v>567</v>
      </c>
      <c r="AH52" t="b">
        <v>1</v>
      </c>
      <c r="AJ52" s="1" t="s">
        <v>550</v>
      </c>
      <c r="AK52" s="1" t="s">
        <v>581</v>
      </c>
      <c r="AL52" s="1" t="s">
        <v>569</v>
      </c>
      <c r="AM52" s="1" t="s">
        <v>550</v>
      </c>
      <c r="AR52" s="1" t="s">
        <v>56</v>
      </c>
    </row>
    <row r="53" spans="1:50" x14ac:dyDescent="0.25">
      <c r="A53" t="s">
        <v>138</v>
      </c>
      <c r="B53" t="s">
        <v>14</v>
      </c>
      <c r="C53" t="s">
        <v>90</v>
      </c>
      <c r="D53" t="s">
        <v>61</v>
      </c>
      <c r="E53" t="s">
        <v>97</v>
      </c>
      <c r="F53" s="1" t="s">
        <v>499</v>
      </c>
      <c r="W53">
        <v>0</v>
      </c>
      <c r="Z53">
        <v>0</v>
      </c>
      <c r="AA53">
        <v>0</v>
      </c>
      <c r="AE53" s="1" t="s">
        <v>567</v>
      </c>
      <c r="AH53" t="b">
        <v>1</v>
      </c>
      <c r="AJ53" s="1" t="s">
        <v>550</v>
      </c>
      <c r="AK53" s="1" t="s">
        <v>581</v>
      </c>
      <c r="AL53" s="1" t="s">
        <v>569</v>
      </c>
      <c r="AM53" s="1" t="s">
        <v>550</v>
      </c>
      <c r="AR53" s="1" t="s">
        <v>56</v>
      </c>
    </row>
    <row r="54" spans="1:50" x14ac:dyDescent="0.25">
      <c r="A54" t="s">
        <v>138</v>
      </c>
      <c r="B54" t="s">
        <v>14</v>
      </c>
      <c r="C54" t="s">
        <v>98</v>
      </c>
      <c r="D54" t="s">
        <v>64</v>
      </c>
      <c r="E54" t="s">
        <v>99</v>
      </c>
      <c r="F54" s="1" t="s">
        <v>499</v>
      </c>
      <c r="W54">
        <v>0</v>
      </c>
      <c r="Z54">
        <v>1</v>
      </c>
      <c r="AA54">
        <v>0</v>
      </c>
      <c r="AE54" s="1" t="s">
        <v>581</v>
      </c>
      <c r="AH54" t="b">
        <v>1</v>
      </c>
      <c r="AJ54" s="1" t="s">
        <v>548</v>
      </c>
      <c r="AK54" s="1" t="s">
        <v>581</v>
      </c>
      <c r="AL54" s="1" t="s">
        <v>623</v>
      </c>
      <c r="AM54" s="1" t="s">
        <v>548</v>
      </c>
      <c r="AR54" s="1" t="s">
        <v>623</v>
      </c>
    </row>
    <row r="55" spans="1:50" x14ac:dyDescent="0.25">
      <c r="A55" t="s">
        <v>138</v>
      </c>
      <c r="B55" t="s">
        <v>14</v>
      </c>
      <c r="C55" t="s">
        <v>98</v>
      </c>
      <c r="D55" t="s">
        <v>52</v>
      </c>
      <c r="E55" t="s">
        <v>100</v>
      </c>
      <c r="F55" s="1" t="s">
        <v>499</v>
      </c>
      <c r="W55">
        <v>0</v>
      </c>
      <c r="Z55">
        <v>1</v>
      </c>
      <c r="AA55">
        <v>0</v>
      </c>
      <c r="AE55" s="1" t="s">
        <v>581</v>
      </c>
      <c r="AH55" t="b">
        <v>1</v>
      </c>
      <c r="AJ55" s="1" t="s">
        <v>548</v>
      </c>
      <c r="AK55" s="1" t="s">
        <v>581</v>
      </c>
      <c r="AL55" s="1" t="s">
        <v>705</v>
      </c>
      <c r="AM55" s="1" t="s">
        <v>548</v>
      </c>
      <c r="AR55" s="1" t="s">
        <v>140</v>
      </c>
    </row>
    <row r="56" spans="1:50" x14ac:dyDescent="0.25">
      <c r="A56" t="s">
        <v>138</v>
      </c>
      <c r="B56" t="s">
        <v>14</v>
      </c>
      <c r="C56" t="s">
        <v>98</v>
      </c>
      <c r="D56" t="s">
        <v>77</v>
      </c>
      <c r="E56" t="s">
        <v>101</v>
      </c>
      <c r="F56" s="1" t="s">
        <v>499</v>
      </c>
      <c r="W56">
        <v>0</v>
      </c>
      <c r="Z56">
        <v>1</v>
      </c>
      <c r="AA56">
        <v>0</v>
      </c>
      <c r="AE56" s="1" t="s">
        <v>581</v>
      </c>
      <c r="AH56" t="b">
        <v>1</v>
      </c>
      <c r="AJ56" s="1" t="s">
        <v>548</v>
      </c>
      <c r="AK56" s="1" t="s">
        <v>581</v>
      </c>
      <c r="AL56" s="1" t="s">
        <v>704</v>
      </c>
      <c r="AM56" s="1" t="s">
        <v>548</v>
      </c>
      <c r="AR56" s="1" t="s">
        <v>139</v>
      </c>
    </row>
    <row r="57" spans="1:50" x14ac:dyDescent="0.25">
      <c r="A57" t="s">
        <v>138</v>
      </c>
      <c r="B57" t="s">
        <v>14</v>
      </c>
      <c r="C57" t="s">
        <v>98</v>
      </c>
      <c r="D57" t="s">
        <v>61</v>
      </c>
      <c r="E57" t="s">
        <v>102</v>
      </c>
      <c r="F57" s="1" t="s">
        <v>499</v>
      </c>
      <c r="W57">
        <v>0</v>
      </c>
      <c r="Z57">
        <v>1</v>
      </c>
      <c r="AA57">
        <v>0</v>
      </c>
      <c r="AE57" s="1" t="s">
        <v>581</v>
      </c>
      <c r="AH57" t="b">
        <v>1</v>
      </c>
      <c r="AJ57" s="1" t="s">
        <v>548</v>
      </c>
      <c r="AK57" s="1" t="s">
        <v>581</v>
      </c>
      <c r="AL57" s="1" t="s">
        <v>625</v>
      </c>
      <c r="AM57" s="1" t="s">
        <v>548</v>
      </c>
      <c r="AR57" s="1" t="s">
        <v>625</v>
      </c>
    </row>
    <row r="58" spans="1:50" x14ac:dyDescent="0.25">
      <c r="A58" t="s">
        <v>141</v>
      </c>
      <c r="B58" t="s">
        <v>12</v>
      </c>
      <c r="C58" t="s">
        <v>51</v>
      </c>
      <c r="D58" t="s">
        <v>52</v>
      </c>
      <c r="E58" t="s">
        <v>53</v>
      </c>
      <c r="F58" s="1" t="s">
        <v>669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1" t="s">
        <v>581</v>
      </c>
      <c r="AC58" s="1" t="s">
        <v>567</v>
      </c>
      <c r="AD58" s="1" t="s">
        <v>581</v>
      </c>
      <c r="AE58" s="1" t="s">
        <v>693</v>
      </c>
      <c r="AH58" t="b">
        <v>1</v>
      </c>
      <c r="AI58" t="b">
        <v>1</v>
      </c>
      <c r="AJ58" s="1" t="s">
        <v>550</v>
      </c>
      <c r="AK58" s="1" t="s">
        <v>581</v>
      </c>
      <c r="AL58" s="1" t="s">
        <v>569</v>
      </c>
      <c r="AM58" s="1" t="s">
        <v>509</v>
      </c>
      <c r="AN58" t="s">
        <v>56</v>
      </c>
      <c r="AO58" s="1" t="s">
        <v>509</v>
      </c>
      <c r="AP58" s="1" t="s">
        <v>555</v>
      </c>
      <c r="AQ58" s="1" t="s">
        <v>593</v>
      </c>
      <c r="AR58" s="1" t="s">
        <v>118</v>
      </c>
      <c r="AS58" s="1" t="s">
        <v>142</v>
      </c>
      <c r="AT58" s="1" t="s">
        <v>646</v>
      </c>
      <c r="AU58" s="1" t="s">
        <v>509</v>
      </c>
      <c r="AV58" s="1" t="s">
        <v>509</v>
      </c>
      <c r="AW58" t="s">
        <v>143</v>
      </c>
      <c r="AX58" t="s">
        <v>118</v>
      </c>
    </row>
    <row r="59" spans="1:50" x14ac:dyDescent="0.25">
      <c r="A59" t="s">
        <v>141</v>
      </c>
      <c r="B59" t="s">
        <v>12</v>
      </c>
      <c r="C59" t="s">
        <v>51</v>
      </c>
      <c r="D59" t="s">
        <v>61</v>
      </c>
      <c r="E59" t="s">
        <v>62</v>
      </c>
      <c r="F59" s="1" t="s">
        <v>669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1" t="s">
        <v>581</v>
      </c>
      <c r="AC59" s="1" t="s">
        <v>567</v>
      </c>
      <c r="AD59" s="1" t="s">
        <v>581</v>
      </c>
      <c r="AE59" s="1" t="s">
        <v>693</v>
      </c>
      <c r="AH59" t="b">
        <v>1</v>
      </c>
      <c r="AI59" t="b">
        <v>1</v>
      </c>
      <c r="AJ59" s="1" t="s">
        <v>550</v>
      </c>
      <c r="AK59" s="1" t="s">
        <v>581</v>
      </c>
      <c r="AL59" s="1" t="s">
        <v>569</v>
      </c>
      <c r="AM59" s="1" t="s">
        <v>509</v>
      </c>
      <c r="AN59" t="s">
        <v>56</v>
      </c>
      <c r="AO59" s="1" t="s">
        <v>509</v>
      </c>
      <c r="AP59" s="1" t="s">
        <v>555</v>
      </c>
      <c r="AQ59" s="1" t="s">
        <v>593</v>
      </c>
      <c r="AR59" s="1" t="s">
        <v>118</v>
      </c>
      <c r="AS59" s="1" t="s">
        <v>142</v>
      </c>
      <c r="AT59" s="1" t="s">
        <v>646</v>
      </c>
      <c r="AU59" s="1" t="s">
        <v>509</v>
      </c>
      <c r="AV59" s="1" t="s">
        <v>509</v>
      </c>
      <c r="AW59" t="s">
        <v>143</v>
      </c>
      <c r="AX59" t="s">
        <v>118</v>
      </c>
    </row>
    <row r="60" spans="1:50" x14ac:dyDescent="0.25">
      <c r="A60" t="s">
        <v>141</v>
      </c>
      <c r="B60" t="s">
        <v>12</v>
      </c>
      <c r="C60" t="s">
        <v>63</v>
      </c>
      <c r="D60" t="s">
        <v>64</v>
      </c>
      <c r="E60" t="s">
        <v>65</v>
      </c>
      <c r="F60" s="1" t="s">
        <v>669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2</v>
      </c>
      <c r="U60">
        <v>1</v>
      </c>
      <c r="V60">
        <v>1</v>
      </c>
      <c r="W60">
        <v>0</v>
      </c>
      <c r="X60">
        <v>0</v>
      </c>
      <c r="Y60">
        <v>1</v>
      </c>
      <c r="Z60">
        <v>2</v>
      </c>
      <c r="AA60">
        <v>0</v>
      </c>
      <c r="AB60" s="1" t="s">
        <v>620</v>
      </c>
      <c r="AC60" s="1" t="s">
        <v>581</v>
      </c>
      <c r="AD60" s="1" t="s">
        <v>581</v>
      </c>
      <c r="AE60" s="1" t="s">
        <v>694</v>
      </c>
      <c r="AH60" t="b">
        <v>1</v>
      </c>
      <c r="AI60" t="b">
        <v>1</v>
      </c>
      <c r="AJ60" s="1" t="s">
        <v>548</v>
      </c>
      <c r="AK60" s="1" t="s">
        <v>581</v>
      </c>
      <c r="AL60" s="1" t="s">
        <v>623</v>
      </c>
      <c r="AM60" s="1" t="s">
        <v>583</v>
      </c>
      <c r="AN60" t="e">
        <f>-1/2 - a/2 - n + n^2/2</f>
        <v>#NAME?</v>
      </c>
      <c r="AO60" s="1" t="s">
        <v>513</v>
      </c>
      <c r="AP60" s="1" t="s">
        <v>556</v>
      </c>
      <c r="AQ60" s="1" t="s">
        <v>594</v>
      </c>
      <c r="AR60" s="1" t="s">
        <v>626</v>
      </c>
      <c r="AS60" s="1" t="s">
        <v>144</v>
      </c>
      <c r="AT60" s="1" t="s">
        <v>647</v>
      </c>
      <c r="AU60" s="1" t="s">
        <v>509</v>
      </c>
      <c r="AV60" s="1" t="s">
        <v>515</v>
      </c>
      <c r="AW60" t="s">
        <v>145</v>
      </c>
      <c r="AX60" t="s">
        <v>146</v>
      </c>
    </row>
    <row r="61" spans="1:50" x14ac:dyDescent="0.25">
      <c r="A61" t="s">
        <v>141</v>
      </c>
      <c r="B61" t="s">
        <v>12</v>
      </c>
      <c r="C61" t="s">
        <v>63</v>
      </c>
      <c r="D61" t="s">
        <v>52</v>
      </c>
      <c r="E61" t="s">
        <v>71</v>
      </c>
      <c r="F61" s="1" t="s">
        <v>669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2</v>
      </c>
      <c r="U61">
        <v>1</v>
      </c>
      <c r="V61">
        <v>1</v>
      </c>
      <c r="W61">
        <v>0</v>
      </c>
      <c r="X61">
        <v>0</v>
      </c>
      <c r="Y61">
        <v>1</v>
      </c>
      <c r="Z61">
        <v>2</v>
      </c>
      <c r="AA61">
        <v>0</v>
      </c>
      <c r="AB61" s="1" t="s">
        <v>620</v>
      </c>
      <c r="AC61" s="1" t="s">
        <v>581</v>
      </c>
      <c r="AD61" s="1" t="s">
        <v>581</v>
      </c>
      <c r="AE61" s="1" t="s">
        <v>694</v>
      </c>
      <c r="AH61" t="b">
        <v>1</v>
      </c>
      <c r="AI61" t="b">
        <v>1</v>
      </c>
      <c r="AJ61" s="1" t="s">
        <v>548</v>
      </c>
      <c r="AK61" s="1" t="s">
        <v>581</v>
      </c>
      <c r="AL61" s="1" t="s">
        <v>624</v>
      </c>
      <c r="AM61" s="1" t="s">
        <v>583</v>
      </c>
      <c r="AN61" t="e">
        <f>-1/2 + a/2 - 3/2*n + n^2/2</f>
        <v>#NAME?</v>
      </c>
      <c r="AO61" s="1" t="s">
        <v>514</v>
      </c>
      <c r="AP61" s="1" t="s">
        <v>557</v>
      </c>
      <c r="AQ61" s="1" t="s">
        <v>595</v>
      </c>
      <c r="AR61" s="1" t="s">
        <v>627</v>
      </c>
      <c r="AS61" s="1" t="s">
        <v>147</v>
      </c>
      <c r="AT61" s="1" t="s">
        <v>648</v>
      </c>
      <c r="AU61" s="1" t="s">
        <v>509</v>
      </c>
      <c r="AV61" s="1" t="s">
        <v>516</v>
      </c>
      <c r="AW61" t="s">
        <v>148</v>
      </c>
      <c r="AX61" t="s">
        <v>149</v>
      </c>
    </row>
    <row r="62" spans="1:50" x14ac:dyDescent="0.25">
      <c r="A62" t="s">
        <v>141</v>
      </c>
      <c r="B62" t="s">
        <v>12</v>
      </c>
      <c r="C62" t="s">
        <v>63</v>
      </c>
      <c r="D62" t="s">
        <v>77</v>
      </c>
      <c r="E62" t="s">
        <v>78</v>
      </c>
      <c r="F62" s="1" t="s">
        <v>669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2</v>
      </c>
      <c r="U62">
        <v>1</v>
      </c>
      <c r="V62">
        <v>1</v>
      </c>
      <c r="W62">
        <v>0</v>
      </c>
      <c r="X62">
        <v>0</v>
      </c>
      <c r="Y62">
        <v>1</v>
      </c>
      <c r="Z62">
        <v>2</v>
      </c>
      <c r="AA62">
        <v>0</v>
      </c>
      <c r="AB62" s="1" t="s">
        <v>620</v>
      </c>
      <c r="AC62" s="1" t="s">
        <v>581</v>
      </c>
      <c r="AD62" s="1" t="s">
        <v>581</v>
      </c>
      <c r="AE62" s="1" t="s">
        <v>694</v>
      </c>
      <c r="AH62" t="b">
        <v>1</v>
      </c>
      <c r="AI62" t="b">
        <v>1</v>
      </c>
      <c r="AJ62" s="1" t="s">
        <v>548</v>
      </c>
      <c r="AK62" s="1" t="s">
        <v>581</v>
      </c>
      <c r="AL62" s="1" t="s">
        <v>704</v>
      </c>
      <c r="AM62" s="1" t="s">
        <v>583</v>
      </c>
      <c r="AN62" t="s">
        <v>139</v>
      </c>
      <c r="AO62" s="1" t="s">
        <v>515</v>
      </c>
      <c r="AP62" s="1" t="s">
        <v>556</v>
      </c>
      <c r="AQ62" s="1" t="s">
        <v>594</v>
      </c>
      <c r="AR62" s="1" t="s">
        <v>628</v>
      </c>
      <c r="AS62" s="1" t="s">
        <v>144</v>
      </c>
      <c r="AT62" s="1" t="s">
        <v>647</v>
      </c>
      <c r="AU62" s="1" t="s">
        <v>509</v>
      </c>
      <c r="AV62" s="1" t="s">
        <v>513</v>
      </c>
      <c r="AW62" t="s">
        <v>150</v>
      </c>
      <c r="AX62" t="s">
        <v>151</v>
      </c>
    </row>
    <row r="63" spans="1:50" x14ac:dyDescent="0.25">
      <c r="A63" t="s">
        <v>141</v>
      </c>
      <c r="B63" t="s">
        <v>12</v>
      </c>
      <c r="C63" t="s">
        <v>63</v>
      </c>
      <c r="D63" t="s">
        <v>61</v>
      </c>
      <c r="E63" t="s">
        <v>84</v>
      </c>
      <c r="F63" s="1" t="s">
        <v>669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2</v>
      </c>
      <c r="U63">
        <v>1</v>
      </c>
      <c r="V63">
        <v>1</v>
      </c>
      <c r="W63">
        <v>0</v>
      </c>
      <c r="X63">
        <v>0</v>
      </c>
      <c r="Y63">
        <v>1</v>
      </c>
      <c r="Z63">
        <v>2</v>
      </c>
      <c r="AA63">
        <v>0</v>
      </c>
      <c r="AB63" s="1" t="s">
        <v>620</v>
      </c>
      <c r="AC63" s="1" t="s">
        <v>581</v>
      </c>
      <c r="AD63" s="1" t="s">
        <v>581</v>
      </c>
      <c r="AE63" s="1" t="s">
        <v>694</v>
      </c>
      <c r="AH63" t="b">
        <v>1</v>
      </c>
      <c r="AI63" t="b">
        <v>1</v>
      </c>
      <c r="AJ63" s="1" t="s">
        <v>548</v>
      </c>
      <c r="AK63" s="1" t="s">
        <v>581</v>
      </c>
      <c r="AL63" s="1" t="s">
        <v>705</v>
      </c>
      <c r="AM63" s="1" t="s">
        <v>583</v>
      </c>
      <c r="AN63" t="s">
        <v>140</v>
      </c>
      <c r="AO63" s="1" t="s">
        <v>516</v>
      </c>
      <c r="AP63" s="1" t="s">
        <v>557</v>
      </c>
      <c r="AQ63" s="1" t="s">
        <v>595</v>
      </c>
      <c r="AR63" s="1" t="s">
        <v>152</v>
      </c>
      <c r="AS63" s="1" t="s">
        <v>147</v>
      </c>
      <c r="AT63" s="1" t="s">
        <v>648</v>
      </c>
      <c r="AU63" s="1" t="s">
        <v>509</v>
      </c>
      <c r="AV63" s="1" t="s">
        <v>514</v>
      </c>
      <c r="AW63" t="s">
        <v>153</v>
      </c>
      <c r="AX63" t="s">
        <v>154</v>
      </c>
    </row>
    <row r="64" spans="1:50" x14ac:dyDescent="0.25">
      <c r="A64" t="s">
        <v>141</v>
      </c>
      <c r="B64" t="s">
        <v>12</v>
      </c>
      <c r="C64" t="s">
        <v>90</v>
      </c>
      <c r="D64" t="s">
        <v>52</v>
      </c>
      <c r="E64" t="s">
        <v>91</v>
      </c>
      <c r="F64" s="1" t="s">
        <v>669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s="1" t="s">
        <v>581</v>
      </c>
      <c r="AC64" s="1" t="s">
        <v>567</v>
      </c>
      <c r="AD64" s="1" t="s">
        <v>581</v>
      </c>
      <c r="AE64" s="1" t="s">
        <v>693</v>
      </c>
      <c r="AH64" t="b">
        <v>1</v>
      </c>
      <c r="AI64" t="b">
        <v>1</v>
      </c>
      <c r="AJ64" s="1" t="s">
        <v>550</v>
      </c>
      <c r="AK64" s="1" t="s">
        <v>581</v>
      </c>
      <c r="AL64" s="1" t="s">
        <v>569</v>
      </c>
      <c r="AM64" s="1" t="s">
        <v>509</v>
      </c>
      <c r="AN64" t="s">
        <v>56</v>
      </c>
      <c r="AO64" s="1" t="s">
        <v>509</v>
      </c>
      <c r="AP64" s="1" t="s">
        <v>555</v>
      </c>
      <c r="AQ64" s="1" t="s">
        <v>593</v>
      </c>
      <c r="AR64" s="1" t="s">
        <v>118</v>
      </c>
      <c r="AS64" s="1" t="s">
        <v>142</v>
      </c>
      <c r="AT64" s="1" t="s">
        <v>646</v>
      </c>
      <c r="AU64" s="1" t="s">
        <v>509</v>
      </c>
      <c r="AV64" s="1" t="s">
        <v>509</v>
      </c>
      <c r="AW64" t="s">
        <v>143</v>
      </c>
      <c r="AX64" t="s">
        <v>118</v>
      </c>
    </row>
    <row r="65" spans="1:50" x14ac:dyDescent="0.25">
      <c r="A65" t="s">
        <v>141</v>
      </c>
      <c r="B65" t="s">
        <v>12</v>
      </c>
      <c r="C65" t="s">
        <v>90</v>
      </c>
      <c r="D65" t="s">
        <v>61</v>
      </c>
      <c r="E65" t="s">
        <v>97</v>
      </c>
      <c r="F65" s="1" t="s">
        <v>669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" t="s">
        <v>581</v>
      </c>
      <c r="AC65" s="1" t="s">
        <v>567</v>
      </c>
      <c r="AD65" s="1" t="s">
        <v>581</v>
      </c>
      <c r="AE65" s="1" t="s">
        <v>693</v>
      </c>
      <c r="AH65" t="b">
        <v>1</v>
      </c>
      <c r="AI65" t="b">
        <v>1</v>
      </c>
      <c r="AJ65" s="1" t="s">
        <v>550</v>
      </c>
      <c r="AK65" s="1" t="s">
        <v>581</v>
      </c>
      <c r="AL65" s="1" t="s">
        <v>569</v>
      </c>
      <c r="AM65" s="1" t="s">
        <v>509</v>
      </c>
      <c r="AN65" t="s">
        <v>56</v>
      </c>
      <c r="AO65" s="1" t="s">
        <v>509</v>
      </c>
      <c r="AP65" s="1" t="s">
        <v>555</v>
      </c>
      <c r="AQ65" s="1" t="s">
        <v>593</v>
      </c>
      <c r="AR65" s="1" t="s">
        <v>118</v>
      </c>
      <c r="AS65" s="1" t="s">
        <v>142</v>
      </c>
      <c r="AT65" s="1" t="s">
        <v>646</v>
      </c>
      <c r="AU65" s="1" t="s">
        <v>509</v>
      </c>
      <c r="AV65" s="1" t="s">
        <v>509</v>
      </c>
      <c r="AW65" t="s">
        <v>143</v>
      </c>
      <c r="AX65" t="s">
        <v>118</v>
      </c>
    </row>
    <row r="66" spans="1:50" x14ac:dyDescent="0.25">
      <c r="A66" t="s">
        <v>141</v>
      </c>
      <c r="B66" t="s">
        <v>12</v>
      </c>
      <c r="C66" t="s">
        <v>98</v>
      </c>
      <c r="D66" t="s">
        <v>64</v>
      </c>
      <c r="E66" t="s">
        <v>99</v>
      </c>
      <c r="F66" s="1" t="s">
        <v>669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2</v>
      </c>
      <c r="U66">
        <v>1</v>
      </c>
      <c r="V66">
        <v>1</v>
      </c>
      <c r="W66">
        <v>0</v>
      </c>
      <c r="X66">
        <v>0</v>
      </c>
      <c r="Y66">
        <v>1</v>
      </c>
      <c r="Z66">
        <v>2</v>
      </c>
      <c r="AA66">
        <v>0</v>
      </c>
      <c r="AB66" s="1" t="s">
        <v>620</v>
      </c>
      <c r="AC66" s="1" t="s">
        <v>581</v>
      </c>
      <c r="AD66" s="1" t="s">
        <v>581</v>
      </c>
      <c r="AE66" s="1" t="s">
        <v>694</v>
      </c>
      <c r="AH66" t="b">
        <v>1</v>
      </c>
      <c r="AI66" t="b">
        <v>1</v>
      </c>
      <c r="AJ66" s="1" t="s">
        <v>548</v>
      </c>
      <c r="AK66" s="1" t="s">
        <v>581</v>
      </c>
      <c r="AL66" s="1" t="s">
        <v>623</v>
      </c>
      <c r="AM66" s="1" t="s">
        <v>583</v>
      </c>
      <c r="AN66" t="e">
        <f>-1/2 - a/2 - n + n^2/2</f>
        <v>#NAME?</v>
      </c>
      <c r="AO66" s="1" t="s">
        <v>513</v>
      </c>
      <c r="AP66" s="1" t="s">
        <v>556</v>
      </c>
      <c r="AQ66" s="1" t="s">
        <v>594</v>
      </c>
      <c r="AR66" s="1" t="s">
        <v>626</v>
      </c>
      <c r="AS66" s="1" t="s">
        <v>144</v>
      </c>
      <c r="AT66" s="1" t="s">
        <v>647</v>
      </c>
      <c r="AU66" s="1" t="s">
        <v>509</v>
      </c>
      <c r="AV66" s="1" t="s">
        <v>515</v>
      </c>
      <c r="AW66" t="s">
        <v>145</v>
      </c>
      <c r="AX66" t="s">
        <v>146</v>
      </c>
    </row>
    <row r="67" spans="1:50" x14ac:dyDescent="0.25">
      <c r="A67" t="s">
        <v>141</v>
      </c>
      <c r="B67" t="s">
        <v>12</v>
      </c>
      <c r="C67" t="s">
        <v>98</v>
      </c>
      <c r="D67" t="s">
        <v>52</v>
      </c>
      <c r="E67" t="s">
        <v>100</v>
      </c>
      <c r="F67" s="1" t="s">
        <v>669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2</v>
      </c>
      <c r="U67">
        <v>1</v>
      </c>
      <c r="V67">
        <v>1</v>
      </c>
      <c r="W67">
        <v>0</v>
      </c>
      <c r="X67">
        <v>0</v>
      </c>
      <c r="Y67">
        <v>1</v>
      </c>
      <c r="Z67">
        <v>2</v>
      </c>
      <c r="AA67">
        <v>0</v>
      </c>
      <c r="AB67" s="1" t="s">
        <v>620</v>
      </c>
      <c r="AC67" s="1" t="s">
        <v>581</v>
      </c>
      <c r="AD67" s="1" t="s">
        <v>581</v>
      </c>
      <c r="AE67" s="1" t="s">
        <v>694</v>
      </c>
      <c r="AH67" t="b">
        <v>1</v>
      </c>
      <c r="AI67" t="b">
        <v>1</v>
      </c>
      <c r="AJ67" s="1" t="s">
        <v>548</v>
      </c>
      <c r="AK67" s="1" t="s">
        <v>581</v>
      </c>
      <c r="AL67" s="1" t="s">
        <v>705</v>
      </c>
      <c r="AM67" s="1" t="s">
        <v>583</v>
      </c>
      <c r="AN67" t="s">
        <v>140</v>
      </c>
      <c r="AO67" s="1" t="s">
        <v>516</v>
      </c>
      <c r="AP67" s="1" t="s">
        <v>557</v>
      </c>
      <c r="AQ67" s="1" t="s">
        <v>595</v>
      </c>
      <c r="AR67" s="1" t="s">
        <v>152</v>
      </c>
      <c r="AS67" s="1" t="s">
        <v>147</v>
      </c>
      <c r="AT67" s="1" t="s">
        <v>648</v>
      </c>
      <c r="AU67" s="1" t="s">
        <v>509</v>
      </c>
      <c r="AV67" s="1" t="s">
        <v>514</v>
      </c>
      <c r="AW67" t="s">
        <v>153</v>
      </c>
      <c r="AX67" t="s">
        <v>154</v>
      </c>
    </row>
    <row r="68" spans="1:50" x14ac:dyDescent="0.25">
      <c r="A68" t="s">
        <v>141</v>
      </c>
      <c r="B68" t="s">
        <v>12</v>
      </c>
      <c r="C68" t="s">
        <v>98</v>
      </c>
      <c r="D68" t="s">
        <v>77</v>
      </c>
      <c r="E68" t="s">
        <v>101</v>
      </c>
      <c r="F68" s="1" t="s">
        <v>669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>
        <v>2</v>
      </c>
      <c r="U68">
        <v>1</v>
      </c>
      <c r="V68">
        <v>1</v>
      </c>
      <c r="W68">
        <v>0</v>
      </c>
      <c r="X68">
        <v>0</v>
      </c>
      <c r="Y68">
        <v>1</v>
      </c>
      <c r="Z68">
        <v>2</v>
      </c>
      <c r="AA68">
        <v>0</v>
      </c>
      <c r="AB68" s="1" t="s">
        <v>620</v>
      </c>
      <c r="AC68" s="1" t="s">
        <v>581</v>
      </c>
      <c r="AD68" s="1" t="s">
        <v>581</v>
      </c>
      <c r="AE68" s="1" t="s">
        <v>694</v>
      </c>
      <c r="AH68" t="b">
        <v>1</v>
      </c>
      <c r="AI68" t="b">
        <v>1</v>
      </c>
      <c r="AJ68" s="1" t="s">
        <v>548</v>
      </c>
      <c r="AK68" s="1" t="s">
        <v>581</v>
      </c>
      <c r="AL68" s="1" t="s">
        <v>704</v>
      </c>
      <c r="AM68" s="1" t="s">
        <v>583</v>
      </c>
      <c r="AN68" t="s">
        <v>139</v>
      </c>
      <c r="AO68" s="1" t="s">
        <v>515</v>
      </c>
      <c r="AP68" s="1" t="s">
        <v>556</v>
      </c>
      <c r="AQ68" s="1" t="s">
        <v>594</v>
      </c>
      <c r="AR68" s="1" t="s">
        <v>628</v>
      </c>
      <c r="AS68" s="1" t="s">
        <v>144</v>
      </c>
      <c r="AT68" s="1" t="s">
        <v>647</v>
      </c>
      <c r="AU68" s="1" t="s">
        <v>509</v>
      </c>
      <c r="AV68" s="1" t="s">
        <v>513</v>
      </c>
      <c r="AW68" t="s">
        <v>150</v>
      </c>
      <c r="AX68" t="s">
        <v>151</v>
      </c>
    </row>
    <row r="69" spans="1:50" x14ac:dyDescent="0.25">
      <c r="A69" t="s">
        <v>141</v>
      </c>
      <c r="B69" t="s">
        <v>12</v>
      </c>
      <c r="C69" t="s">
        <v>98</v>
      </c>
      <c r="D69" t="s">
        <v>61</v>
      </c>
      <c r="E69" t="s">
        <v>102</v>
      </c>
      <c r="F69" s="1" t="s">
        <v>669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2</v>
      </c>
      <c r="U69">
        <v>1</v>
      </c>
      <c r="V69">
        <v>1</v>
      </c>
      <c r="W69">
        <v>0</v>
      </c>
      <c r="X69">
        <v>0</v>
      </c>
      <c r="Y69">
        <v>1</v>
      </c>
      <c r="Z69">
        <v>2</v>
      </c>
      <c r="AA69">
        <v>0</v>
      </c>
      <c r="AB69" s="1" t="s">
        <v>620</v>
      </c>
      <c r="AC69" s="1" t="s">
        <v>581</v>
      </c>
      <c r="AD69" s="1" t="s">
        <v>581</v>
      </c>
      <c r="AE69" s="1" t="s">
        <v>694</v>
      </c>
      <c r="AH69" t="b">
        <v>1</v>
      </c>
      <c r="AI69" t="b">
        <v>1</v>
      </c>
      <c r="AJ69" s="1" t="s">
        <v>548</v>
      </c>
      <c r="AK69" s="1" t="s">
        <v>581</v>
      </c>
      <c r="AL69" s="1" t="s">
        <v>625</v>
      </c>
      <c r="AM69" s="1" t="s">
        <v>583</v>
      </c>
      <c r="AN69" t="e">
        <f>-3/2 - n + n^2/2</f>
        <v>#NAME?</v>
      </c>
      <c r="AO69" s="1" t="s">
        <v>517</v>
      </c>
      <c r="AP69" s="1" t="s">
        <v>558</v>
      </c>
      <c r="AQ69" s="1" t="s">
        <v>596</v>
      </c>
      <c r="AR69" s="1" t="s">
        <v>629</v>
      </c>
      <c r="AS69" s="1" t="s">
        <v>155</v>
      </c>
      <c r="AT69" s="1" t="s">
        <v>649</v>
      </c>
      <c r="AU69" s="1" t="s">
        <v>509</v>
      </c>
      <c r="AV69" s="1" t="s">
        <v>553</v>
      </c>
      <c r="AW69" t="e">
        <f>-1 - 13/2*n + 5/2*n^2</f>
        <v>#NAME?</v>
      </c>
      <c r="AX69" t="e">
        <f>-1/2 - 3*n + 3/2*n^2</f>
        <v>#NAME?</v>
      </c>
    </row>
    <row r="70" spans="1:50" x14ac:dyDescent="0.25">
      <c r="A70" t="s">
        <v>156</v>
      </c>
      <c r="B70" t="s">
        <v>12</v>
      </c>
      <c r="C70" t="s">
        <v>51</v>
      </c>
      <c r="D70" t="s">
        <v>52</v>
      </c>
      <c r="E70" t="s">
        <v>53</v>
      </c>
      <c r="F70" s="1" t="s">
        <v>109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 s="1" t="s">
        <v>620</v>
      </c>
      <c r="AC70" s="1" t="s">
        <v>567</v>
      </c>
      <c r="AD70" s="1" t="s">
        <v>587</v>
      </c>
      <c r="AE70" s="1" t="s">
        <v>695</v>
      </c>
      <c r="AH70" t="b">
        <v>1</v>
      </c>
      <c r="AI70" t="b">
        <v>1</v>
      </c>
      <c r="AJ70" s="1" t="s">
        <v>550</v>
      </c>
      <c r="AK70" s="1" t="s">
        <v>581</v>
      </c>
      <c r="AL70" s="1" t="s">
        <v>569</v>
      </c>
      <c r="AM70" s="1" t="s">
        <v>127</v>
      </c>
      <c r="AN70" t="s">
        <v>56</v>
      </c>
      <c r="AO70" s="1" t="s">
        <v>511</v>
      </c>
      <c r="AP70" s="1" t="s">
        <v>559</v>
      </c>
      <c r="AQ70" s="1" t="s">
        <v>597</v>
      </c>
      <c r="AR70" s="1" t="s">
        <v>128</v>
      </c>
      <c r="AS70" s="1" t="s">
        <v>157</v>
      </c>
      <c r="AT70" s="1" t="s">
        <v>650</v>
      </c>
      <c r="AU70" s="1" t="s">
        <v>664</v>
      </c>
      <c r="AV70" s="1" t="s">
        <v>512</v>
      </c>
      <c r="AW70" t="s">
        <v>158</v>
      </c>
      <c r="AX70" t="s">
        <v>159</v>
      </c>
    </row>
    <row r="71" spans="1:50" x14ac:dyDescent="0.25">
      <c r="A71" t="s">
        <v>156</v>
      </c>
      <c r="B71" t="s">
        <v>12</v>
      </c>
      <c r="C71" t="s">
        <v>51</v>
      </c>
      <c r="D71" t="s">
        <v>61</v>
      </c>
      <c r="E71" t="s">
        <v>62</v>
      </c>
      <c r="F71" s="1" t="s">
        <v>109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 s="1" t="s">
        <v>620</v>
      </c>
      <c r="AC71" s="1" t="s">
        <v>567</v>
      </c>
      <c r="AD71" s="1" t="s">
        <v>587</v>
      </c>
      <c r="AE71" s="1" t="s">
        <v>695</v>
      </c>
      <c r="AH71" t="b">
        <v>1</v>
      </c>
      <c r="AI71" t="b">
        <v>1</v>
      </c>
      <c r="AJ71" s="1" t="s">
        <v>550</v>
      </c>
      <c r="AK71" s="1" t="s">
        <v>581</v>
      </c>
      <c r="AL71" s="1" t="s">
        <v>569</v>
      </c>
      <c r="AM71" s="1" t="s">
        <v>127</v>
      </c>
      <c r="AN71" t="s">
        <v>56</v>
      </c>
      <c r="AO71" s="1" t="s">
        <v>511</v>
      </c>
      <c r="AP71" s="1" t="s">
        <v>559</v>
      </c>
      <c r="AQ71" s="1" t="s">
        <v>597</v>
      </c>
      <c r="AR71" s="1" t="s">
        <v>128</v>
      </c>
      <c r="AS71" s="1" t="s">
        <v>157</v>
      </c>
      <c r="AT71" s="1" t="s">
        <v>650</v>
      </c>
      <c r="AU71" s="1" t="s">
        <v>664</v>
      </c>
      <c r="AV71" s="1" t="s">
        <v>512</v>
      </c>
      <c r="AW71" t="s">
        <v>158</v>
      </c>
      <c r="AX71" t="s">
        <v>159</v>
      </c>
    </row>
    <row r="72" spans="1:50" x14ac:dyDescent="0.25">
      <c r="A72" t="s">
        <v>156</v>
      </c>
      <c r="B72" t="s">
        <v>12</v>
      </c>
      <c r="C72" t="s">
        <v>63</v>
      </c>
      <c r="D72" t="s">
        <v>64</v>
      </c>
      <c r="E72" t="s">
        <v>65</v>
      </c>
      <c r="F72" s="1" t="s">
        <v>109</v>
      </c>
      <c r="M72">
        <v>0</v>
      </c>
      <c r="N72">
        <v>0</v>
      </c>
      <c r="O72">
        <v>1</v>
      </c>
      <c r="P72">
        <v>0</v>
      </c>
      <c r="Q72">
        <v>1</v>
      </c>
      <c r="R72">
        <v>1</v>
      </c>
      <c r="S72">
        <v>1</v>
      </c>
      <c r="T72">
        <v>3</v>
      </c>
      <c r="U72">
        <v>1</v>
      </c>
      <c r="V72">
        <v>1</v>
      </c>
      <c r="W72">
        <v>0</v>
      </c>
      <c r="X72">
        <v>1</v>
      </c>
      <c r="Y72">
        <v>1</v>
      </c>
      <c r="Z72">
        <v>3</v>
      </c>
      <c r="AA72">
        <v>0</v>
      </c>
      <c r="AB72" s="1" t="s">
        <v>116</v>
      </c>
      <c r="AC72" s="1" t="s">
        <v>581</v>
      </c>
      <c r="AD72" s="1" t="s">
        <v>587</v>
      </c>
      <c r="AE72" s="1" t="s">
        <v>696</v>
      </c>
      <c r="AH72" t="b">
        <v>1</v>
      </c>
      <c r="AI72" t="b">
        <v>1</v>
      </c>
      <c r="AJ72" s="1" t="s">
        <v>548</v>
      </c>
      <c r="AK72" s="1" t="s">
        <v>581</v>
      </c>
      <c r="AL72" s="1" t="s">
        <v>623</v>
      </c>
      <c r="AM72" s="1" t="s">
        <v>664</v>
      </c>
      <c r="AN72" t="e">
        <f>-1/2 - a/2 - n + n^2/2</f>
        <v>#NAME?</v>
      </c>
      <c r="AO72" s="1" t="s">
        <v>518</v>
      </c>
      <c r="AP72" s="1" t="s">
        <v>560</v>
      </c>
      <c r="AQ72" s="1" t="s">
        <v>598</v>
      </c>
      <c r="AR72" s="1" t="s">
        <v>598</v>
      </c>
      <c r="AS72" s="1" t="s">
        <v>160</v>
      </c>
      <c r="AT72" s="1" t="s">
        <v>651</v>
      </c>
      <c r="AU72" s="1" t="s">
        <v>664</v>
      </c>
      <c r="AV72" s="1" t="s">
        <v>571</v>
      </c>
      <c r="AW72" t="s">
        <v>161</v>
      </c>
      <c r="AX72" t="s">
        <v>162</v>
      </c>
    </row>
    <row r="73" spans="1:50" x14ac:dyDescent="0.25">
      <c r="A73" t="s">
        <v>156</v>
      </c>
      <c r="B73" t="s">
        <v>12</v>
      </c>
      <c r="C73" t="s">
        <v>63</v>
      </c>
      <c r="D73" t="s">
        <v>52</v>
      </c>
      <c r="E73" t="s">
        <v>71</v>
      </c>
      <c r="F73" s="1" t="s">
        <v>109</v>
      </c>
      <c r="M73">
        <v>0</v>
      </c>
      <c r="N73">
        <v>0</v>
      </c>
      <c r="O73">
        <v>1</v>
      </c>
      <c r="P73">
        <v>0</v>
      </c>
      <c r="Q73">
        <v>1</v>
      </c>
      <c r="R73">
        <v>1</v>
      </c>
      <c r="S73">
        <v>1</v>
      </c>
      <c r="T73">
        <v>3</v>
      </c>
      <c r="U73">
        <v>1</v>
      </c>
      <c r="V73">
        <v>1</v>
      </c>
      <c r="W73">
        <v>0</v>
      </c>
      <c r="X73">
        <v>1</v>
      </c>
      <c r="Y73">
        <v>1</v>
      </c>
      <c r="Z73">
        <v>3</v>
      </c>
      <c r="AA73">
        <v>0</v>
      </c>
      <c r="AB73" s="1" t="s">
        <v>116</v>
      </c>
      <c r="AC73" s="1" t="s">
        <v>581</v>
      </c>
      <c r="AD73" s="1" t="s">
        <v>587</v>
      </c>
      <c r="AE73" s="1" t="s">
        <v>696</v>
      </c>
      <c r="AH73" t="b">
        <v>1</v>
      </c>
      <c r="AI73" t="b">
        <v>1</v>
      </c>
      <c r="AJ73" s="1" t="s">
        <v>548</v>
      </c>
      <c r="AK73" s="1" t="s">
        <v>581</v>
      </c>
      <c r="AL73" s="1" t="s">
        <v>624</v>
      </c>
      <c r="AM73" s="1" t="s">
        <v>664</v>
      </c>
      <c r="AN73" t="e">
        <f>-1/2 + a/2 - 3/2*n + n^2/2</f>
        <v>#NAME?</v>
      </c>
      <c r="AO73" s="1" t="s">
        <v>519</v>
      </c>
      <c r="AP73" s="1" t="s">
        <v>561</v>
      </c>
      <c r="AQ73" s="1" t="s">
        <v>599</v>
      </c>
      <c r="AR73" s="1" t="s">
        <v>599</v>
      </c>
      <c r="AS73" s="1" t="s">
        <v>163</v>
      </c>
      <c r="AT73" s="1" t="s">
        <v>652</v>
      </c>
      <c r="AU73" s="1" t="s">
        <v>664</v>
      </c>
      <c r="AV73" s="1" t="s">
        <v>570</v>
      </c>
      <c r="AW73" t="s">
        <v>164</v>
      </c>
      <c r="AX73" t="s">
        <v>165</v>
      </c>
    </row>
    <row r="74" spans="1:50" x14ac:dyDescent="0.25">
      <c r="A74" t="s">
        <v>156</v>
      </c>
      <c r="B74" t="s">
        <v>12</v>
      </c>
      <c r="C74" t="s">
        <v>63</v>
      </c>
      <c r="D74" t="s">
        <v>77</v>
      </c>
      <c r="E74" t="s">
        <v>78</v>
      </c>
      <c r="F74" s="1" t="s">
        <v>109</v>
      </c>
      <c r="M74">
        <v>0</v>
      </c>
      <c r="N74">
        <v>0</v>
      </c>
      <c r="O74">
        <v>1</v>
      </c>
      <c r="P74">
        <v>0</v>
      </c>
      <c r="Q74">
        <v>1</v>
      </c>
      <c r="R74">
        <v>1</v>
      </c>
      <c r="S74">
        <v>1</v>
      </c>
      <c r="T74">
        <v>3</v>
      </c>
      <c r="U74">
        <v>1</v>
      </c>
      <c r="V74">
        <v>1</v>
      </c>
      <c r="W74">
        <v>0</v>
      </c>
      <c r="X74">
        <v>1</v>
      </c>
      <c r="Y74">
        <v>1</v>
      </c>
      <c r="Z74">
        <v>3</v>
      </c>
      <c r="AA74">
        <v>0</v>
      </c>
      <c r="AB74" s="1" t="s">
        <v>116</v>
      </c>
      <c r="AC74" s="1" t="s">
        <v>581</v>
      </c>
      <c r="AD74" s="1" t="s">
        <v>587</v>
      </c>
      <c r="AE74" s="1" t="s">
        <v>696</v>
      </c>
      <c r="AH74" t="b">
        <v>1</v>
      </c>
      <c r="AI74" t="b">
        <v>1</v>
      </c>
      <c r="AJ74" s="1" t="s">
        <v>548</v>
      </c>
      <c r="AK74" s="1" t="s">
        <v>581</v>
      </c>
      <c r="AL74" s="1" t="s">
        <v>704</v>
      </c>
      <c r="AM74" s="1" t="s">
        <v>664</v>
      </c>
      <c r="AN74" t="s">
        <v>139</v>
      </c>
      <c r="AO74" s="1" t="s">
        <v>520</v>
      </c>
      <c r="AP74" s="1" t="s">
        <v>560</v>
      </c>
      <c r="AQ74" s="1" t="s">
        <v>598</v>
      </c>
      <c r="AR74" s="1" t="s">
        <v>630</v>
      </c>
      <c r="AS74" s="1" t="s">
        <v>160</v>
      </c>
      <c r="AT74" s="1" t="s">
        <v>651</v>
      </c>
      <c r="AU74" s="1" t="s">
        <v>664</v>
      </c>
      <c r="AV74" s="1" t="s">
        <v>520</v>
      </c>
      <c r="AW74" t="s">
        <v>166</v>
      </c>
      <c r="AX74" t="s">
        <v>167</v>
      </c>
    </row>
    <row r="75" spans="1:50" x14ac:dyDescent="0.25">
      <c r="A75" t="s">
        <v>156</v>
      </c>
      <c r="B75" t="s">
        <v>12</v>
      </c>
      <c r="C75" t="s">
        <v>63</v>
      </c>
      <c r="D75" t="s">
        <v>61</v>
      </c>
      <c r="E75" t="s">
        <v>84</v>
      </c>
      <c r="F75" s="1" t="s">
        <v>109</v>
      </c>
      <c r="M75">
        <v>0</v>
      </c>
      <c r="N75">
        <v>0</v>
      </c>
      <c r="O75">
        <v>1</v>
      </c>
      <c r="P75">
        <v>0</v>
      </c>
      <c r="Q75">
        <v>1</v>
      </c>
      <c r="R75">
        <v>1</v>
      </c>
      <c r="S75">
        <v>1</v>
      </c>
      <c r="T75">
        <v>3</v>
      </c>
      <c r="U75">
        <v>1</v>
      </c>
      <c r="V75">
        <v>1</v>
      </c>
      <c r="W75">
        <v>0</v>
      </c>
      <c r="X75">
        <v>1</v>
      </c>
      <c r="Y75">
        <v>1</v>
      </c>
      <c r="Z75">
        <v>3</v>
      </c>
      <c r="AA75">
        <v>0</v>
      </c>
      <c r="AB75" s="1" t="s">
        <v>116</v>
      </c>
      <c r="AC75" s="1" t="s">
        <v>581</v>
      </c>
      <c r="AD75" s="1" t="s">
        <v>587</v>
      </c>
      <c r="AE75" s="1" t="s">
        <v>696</v>
      </c>
      <c r="AH75" t="b">
        <v>1</v>
      </c>
      <c r="AI75" t="b">
        <v>1</v>
      </c>
      <c r="AJ75" s="1" t="s">
        <v>548</v>
      </c>
      <c r="AK75" s="1" t="s">
        <v>581</v>
      </c>
      <c r="AL75" s="1" t="s">
        <v>705</v>
      </c>
      <c r="AM75" s="1" t="s">
        <v>664</v>
      </c>
      <c r="AN75" t="s">
        <v>140</v>
      </c>
      <c r="AO75" s="1" t="s">
        <v>521</v>
      </c>
      <c r="AP75" s="1" t="s">
        <v>561</v>
      </c>
      <c r="AQ75" s="1" t="s">
        <v>599</v>
      </c>
      <c r="AR75" s="1" t="s">
        <v>168</v>
      </c>
      <c r="AS75" s="1" t="s">
        <v>163</v>
      </c>
      <c r="AT75" s="1" t="s">
        <v>652</v>
      </c>
      <c r="AU75" s="1" t="s">
        <v>664</v>
      </c>
      <c r="AV75" s="1" t="s">
        <v>521</v>
      </c>
      <c r="AW75" t="s">
        <v>169</v>
      </c>
      <c r="AX75" t="s">
        <v>170</v>
      </c>
    </row>
    <row r="76" spans="1:50" x14ac:dyDescent="0.25">
      <c r="A76" t="s">
        <v>156</v>
      </c>
      <c r="B76" t="s">
        <v>12</v>
      </c>
      <c r="C76" t="s">
        <v>90</v>
      </c>
      <c r="D76" t="s">
        <v>52</v>
      </c>
      <c r="E76" t="s">
        <v>91</v>
      </c>
      <c r="F76" s="1" t="s">
        <v>109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 s="1" t="s">
        <v>620</v>
      </c>
      <c r="AC76" s="1" t="s">
        <v>567</v>
      </c>
      <c r="AD76" s="1" t="s">
        <v>587</v>
      </c>
      <c r="AE76" s="1" t="s">
        <v>695</v>
      </c>
      <c r="AH76" t="b">
        <v>1</v>
      </c>
      <c r="AI76" t="b">
        <v>1</v>
      </c>
      <c r="AJ76" s="1" t="s">
        <v>550</v>
      </c>
      <c r="AK76" s="1" t="s">
        <v>581</v>
      </c>
      <c r="AL76" s="1" t="s">
        <v>569</v>
      </c>
      <c r="AM76" s="1" t="s">
        <v>127</v>
      </c>
      <c r="AN76" t="s">
        <v>56</v>
      </c>
      <c r="AO76" s="1" t="s">
        <v>511</v>
      </c>
      <c r="AP76" s="1" t="s">
        <v>559</v>
      </c>
      <c r="AQ76" s="1" t="s">
        <v>597</v>
      </c>
      <c r="AR76" s="1" t="s">
        <v>128</v>
      </c>
      <c r="AS76" s="1" t="s">
        <v>157</v>
      </c>
      <c r="AT76" s="1" t="s">
        <v>650</v>
      </c>
      <c r="AU76" s="1" t="s">
        <v>664</v>
      </c>
      <c r="AV76" s="1" t="s">
        <v>512</v>
      </c>
      <c r="AW76" t="s">
        <v>158</v>
      </c>
      <c r="AX76" t="s">
        <v>159</v>
      </c>
    </row>
    <row r="77" spans="1:50" x14ac:dyDescent="0.25">
      <c r="A77" t="s">
        <v>156</v>
      </c>
      <c r="B77" t="s">
        <v>12</v>
      </c>
      <c r="C77" t="s">
        <v>90</v>
      </c>
      <c r="D77" t="s">
        <v>61</v>
      </c>
      <c r="E77" t="s">
        <v>97</v>
      </c>
      <c r="F77" s="1" t="s">
        <v>109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 s="1" t="s">
        <v>620</v>
      </c>
      <c r="AC77" s="1" t="s">
        <v>567</v>
      </c>
      <c r="AD77" s="1" t="s">
        <v>587</v>
      </c>
      <c r="AE77" s="1" t="s">
        <v>695</v>
      </c>
      <c r="AH77" t="b">
        <v>1</v>
      </c>
      <c r="AI77" t="b">
        <v>1</v>
      </c>
      <c r="AJ77" s="1" t="s">
        <v>550</v>
      </c>
      <c r="AK77" s="1" t="s">
        <v>581</v>
      </c>
      <c r="AL77" s="1" t="s">
        <v>569</v>
      </c>
      <c r="AM77" s="1" t="s">
        <v>127</v>
      </c>
      <c r="AN77" t="s">
        <v>56</v>
      </c>
      <c r="AO77" s="1" t="s">
        <v>511</v>
      </c>
      <c r="AP77" s="1" t="s">
        <v>559</v>
      </c>
      <c r="AQ77" s="1" t="s">
        <v>597</v>
      </c>
      <c r="AR77" s="1" t="s">
        <v>128</v>
      </c>
      <c r="AS77" s="1" t="s">
        <v>157</v>
      </c>
      <c r="AT77" s="1" t="s">
        <v>650</v>
      </c>
      <c r="AU77" s="1" t="s">
        <v>664</v>
      </c>
      <c r="AV77" s="1" t="s">
        <v>512</v>
      </c>
      <c r="AW77" t="s">
        <v>158</v>
      </c>
      <c r="AX77" t="s">
        <v>159</v>
      </c>
    </row>
    <row r="78" spans="1:50" x14ac:dyDescent="0.25">
      <c r="A78" t="s">
        <v>156</v>
      </c>
      <c r="B78" t="s">
        <v>12</v>
      </c>
      <c r="C78" t="s">
        <v>98</v>
      </c>
      <c r="D78" t="s">
        <v>64</v>
      </c>
      <c r="E78" t="s">
        <v>99</v>
      </c>
      <c r="F78" s="1" t="s">
        <v>109</v>
      </c>
      <c r="M78">
        <v>0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3</v>
      </c>
      <c r="U78">
        <v>1</v>
      </c>
      <c r="V78">
        <v>1</v>
      </c>
      <c r="W78">
        <v>0</v>
      </c>
      <c r="X78">
        <v>1</v>
      </c>
      <c r="Y78">
        <v>1</v>
      </c>
      <c r="Z78">
        <v>3</v>
      </c>
      <c r="AA78">
        <v>0</v>
      </c>
      <c r="AB78" s="1" t="s">
        <v>116</v>
      </c>
      <c r="AC78" s="1" t="s">
        <v>581</v>
      </c>
      <c r="AD78" s="1" t="s">
        <v>587</v>
      </c>
      <c r="AE78" s="1" t="s">
        <v>696</v>
      </c>
      <c r="AH78" t="b">
        <v>1</v>
      </c>
      <c r="AI78" t="b">
        <v>1</v>
      </c>
      <c r="AJ78" s="1" t="s">
        <v>548</v>
      </c>
      <c r="AK78" s="1" t="s">
        <v>581</v>
      </c>
      <c r="AL78" s="1" t="s">
        <v>623</v>
      </c>
      <c r="AM78" s="1" t="s">
        <v>664</v>
      </c>
      <c r="AN78" t="e">
        <f>-1/2 - a/2 - n + n^2/2</f>
        <v>#NAME?</v>
      </c>
      <c r="AO78" s="1" t="s">
        <v>518</v>
      </c>
      <c r="AP78" s="1" t="s">
        <v>560</v>
      </c>
      <c r="AQ78" s="1" t="s">
        <v>598</v>
      </c>
      <c r="AR78" s="1" t="s">
        <v>598</v>
      </c>
      <c r="AS78" s="1" t="s">
        <v>160</v>
      </c>
      <c r="AT78" s="1" t="s">
        <v>651</v>
      </c>
      <c r="AU78" s="1" t="s">
        <v>664</v>
      </c>
      <c r="AV78" s="1" t="s">
        <v>571</v>
      </c>
      <c r="AW78" t="s">
        <v>161</v>
      </c>
      <c r="AX78" t="s">
        <v>162</v>
      </c>
    </row>
    <row r="79" spans="1:50" x14ac:dyDescent="0.25">
      <c r="A79" t="s">
        <v>156</v>
      </c>
      <c r="B79" t="s">
        <v>12</v>
      </c>
      <c r="C79" t="s">
        <v>98</v>
      </c>
      <c r="D79" t="s">
        <v>52</v>
      </c>
      <c r="E79" t="s">
        <v>100</v>
      </c>
      <c r="F79" s="1" t="s">
        <v>109</v>
      </c>
      <c r="M79">
        <v>0</v>
      </c>
      <c r="N79">
        <v>0</v>
      </c>
      <c r="O79">
        <v>1</v>
      </c>
      <c r="P79">
        <v>0</v>
      </c>
      <c r="Q79">
        <v>1</v>
      </c>
      <c r="R79">
        <v>1</v>
      </c>
      <c r="S79">
        <v>1</v>
      </c>
      <c r="T79">
        <v>3</v>
      </c>
      <c r="U79">
        <v>1</v>
      </c>
      <c r="V79">
        <v>1</v>
      </c>
      <c r="W79">
        <v>0</v>
      </c>
      <c r="X79">
        <v>1</v>
      </c>
      <c r="Y79">
        <v>1</v>
      </c>
      <c r="Z79">
        <v>3</v>
      </c>
      <c r="AA79">
        <v>0</v>
      </c>
      <c r="AB79" s="1" t="s">
        <v>116</v>
      </c>
      <c r="AC79" s="1" t="s">
        <v>581</v>
      </c>
      <c r="AD79" s="1" t="s">
        <v>587</v>
      </c>
      <c r="AE79" s="1" t="s">
        <v>696</v>
      </c>
      <c r="AH79" t="b">
        <v>1</v>
      </c>
      <c r="AI79" t="b">
        <v>1</v>
      </c>
      <c r="AJ79" s="1" t="s">
        <v>548</v>
      </c>
      <c r="AK79" s="1" t="s">
        <v>581</v>
      </c>
      <c r="AL79" s="1" t="s">
        <v>705</v>
      </c>
      <c r="AM79" s="1" t="s">
        <v>664</v>
      </c>
      <c r="AN79" t="s">
        <v>140</v>
      </c>
      <c r="AO79" s="1" t="s">
        <v>521</v>
      </c>
      <c r="AP79" s="1" t="s">
        <v>561</v>
      </c>
      <c r="AQ79" s="1" t="s">
        <v>599</v>
      </c>
      <c r="AR79" s="1" t="s">
        <v>168</v>
      </c>
      <c r="AS79" s="1" t="s">
        <v>163</v>
      </c>
      <c r="AT79" s="1" t="s">
        <v>652</v>
      </c>
      <c r="AU79" s="1" t="s">
        <v>664</v>
      </c>
      <c r="AV79" s="1" t="s">
        <v>521</v>
      </c>
      <c r="AW79" t="s">
        <v>169</v>
      </c>
      <c r="AX79" t="s">
        <v>170</v>
      </c>
    </row>
    <row r="80" spans="1:50" x14ac:dyDescent="0.25">
      <c r="A80" t="s">
        <v>156</v>
      </c>
      <c r="B80" t="s">
        <v>12</v>
      </c>
      <c r="C80" t="s">
        <v>98</v>
      </c>
      <c r="D80" t="s">
        <v>77</v>
      </c>
      <c r="E80" t="s">
        <v>101</v>
      </c>
      <c r="F80" s="1" t="s">
        <v>109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v>1</v>
      </c>
      <c r="T80">
        <v>3</v>
      </c>
      <c r="U80">
        <v>1</v>
      </c>
      <c r="V80">
        <v>1</v>
      </c>
      <c r="W80">
        <v>0</v>
      </c>
      <c r="X80">
        <v>1</v>
      </c>
      <c r="Y80">
        <v>1</v>
      </c>
      <c r="Z80">
        <v>3</v>
      </c>
      <c r="AA80">
        <v>0</v>
      </c>
      <c r="AB80" s="1" t="s">
        <v>116</v>
      </c>
      <c r="AC80" s="1" t="s">
        <v>581</v>
      </c>
      <c r="AD80" s="1" t="s">
        <v>587</v>
      </c>
      <c r="AE80" s="1" t="s">
        <v>696</v>
      </c>
      <c r="AH80" t="b">
        <v>1</v>
      </c>
      <c r="AI80" t="b">
        <v>1</v>
      </c>
      <c r="AJ80" s="1" t="s">
        <v>548</v>
      </c>
      <c r="AK80" s="1" t="s">
        <v>581</v>
      </c>
      <c r="AL80" s="1" t="s">
        <v>704</v>
      </c>
      <c r="AM80" s="1" t="s">
        <v>664</v>
      </c>
      <c r="AN80" t="s">
        <v>139</v>
      </c>
      <c r="AO80" s="1" t="s">
        <v>520</v>
      </c>
      <c r="AP80" s="1" t="s">
        <v>560</v>
      </c>
      <c r="AQ80" s="1" t="s">
        <v>598</v>
      </c>
      <c r="AR80" s="1" t="s">
        <v>630</v>
      </c>
      <c r="AS80" s="1" t="s">
        <v>160</v>
      </c>
      <c r="AT80" s="1" t="s">
        <v>651</v>
      </c>
      <c r="AU80" s="1" t="s">
        <v>664</v>
      </c>
      <c r="AV80" s="1" t="s">
        <v>520</v>
      </c>
      <c r="AW80" t="s">
        <v>166</v>
      </c>
      <c r="AX80" t="s">
        <v>167</v>
      </c>
    </row>
    <row r="81" spans="1:50" x14ac:dyDescent="0.25">
      <c r="A81" t="s">
        <v>156</v>
      </c>
      <c r="B81" t="s">
        <v>12</v>
      </c>
      <c r="C81" t="s">
        <v>98</v>
      </c>
      <c r="D81" t="s">
        <v>61</v>
      </c>
      <c r="E81" t="s">
        <v>102</v>
      </c>
      <c r="F81" s="1" t="s">
        <v>109</v>
      </c>
      <c r="M81">
        <v>0</v>
      </c>
      <c r="N81">
        <v>0</v>
      </c>
      <c r="O81">
        <v>1</v>
      </c>
      <c r="P81">
        <v>0</v>
      </c>
      <c r="Q81">
        <v>1</v>
      </c>
      <c r="R81">
        <v>1</v>
      </c>
      <c r="S81">
        <v>1</v>
      </c>
      <c r="T81">
        <v>3</v>
      </c>
      <c r="U81">
        <v>1</v>
      </c>
      <c r="V81">
        <v>1</v>
      </c>
      <c r="W81">
        <v>0</v>
      </c>
      <c r="X81">
        <v>1</v>
      </c>
      <c r="Y81">
        <v>1</v>
      </c>
      <c r="Z81">
        <v>3</v>
      </c>
      <c r="AA81">
        <v>0</v>
      </c>
      <c r="AB81" s="1" t="s">
        <v>116</v>
      </c>
      <c r="AC81" s="1" t="s">
        <v>581</v>
      </c>
      <c r="AD81" s="1" t="s">
        <v>587</v>
      </c>
      <c r="AE81" s="1" t="s">
        <v>696</v>
      </c>
      <c r="AH81" t="b">
        <v>1</v>
      </c>
      <c r="AI81" t="b">
        <v>1</v>
      </c>
      <c r="AJ81" s="1" t="s">
        <v>548</v>
      </c>
      <c r="AK81" s="1" t="s">
        <v>581</v>
      </c>
      <c r="AL81" s="1" t="s">
        <v>625</v>
      </c>
      <c r="AM81" s="1" t="s">
        <v>664</v>
      </c>
      <c r="AN81" t="e">
        <f>-3/2 - n + n^2/2</f>
        <v>#NAME?</v>
      </c>
      <c r="AO81" s="1" t="s">
        <v>522</v>
      </c>
      <c r="AP81" s="1" t="s">
        <v>562</v>
      </c>
      <c r="AQ81" s="1" t="s">
        <v>600</v>
      </c>
      <c r="AR81" s="1" t="s">
        <v>600</v>
      </c>
      <c r="AS81" s="1" t="s">
        <v>171</v>
      </c>
      <c r="AT81" s="1" t="s">
        <v>653</v>
      </c>
      <c r="AU81" s="1" t="s">
        <v>664</v>
      </c>
      <c r="AV81" s="1" t="s">
        <v>572</v>
      </c>
      <c r="AW81" t="s">
        <v>172</v>
      </c>
      <c r="AX81" t="s">
        <v>173</v>
      </c>
    </row>
    <row r="82" spans="1:50" x14ac:dyDescent="0.25">
      <c r="A82" t="s">
        <v>174</v>
      </c>
      <c r="B82" t="s">
        <v>20</v>
      </c>
      <c r="C82" t="s">
        <v>51</v>
      </c>
      <c r="D82" t="s">
        <v>52</v>
      </c>
      <c r="E82" t="s">
        <v>53</v>
      </c>
      <c r="F82" s="1" t="s">
        <v>109</v>
      </c>
      <c r="W82">
        <v>0</v>
      </c>
      <c r="AA82">
        <v>0</v>
      </c>
      <c r="AH82" t="b">
        <v>1</v>
      </c>
      <c r="AJ82" s="1" t="s">
        <v>542</v>
      </c>
      <c r="AK82" s="1" t="s">
        <v>568</v>
      </c>
    </row>
    <row r="83" spans="1:50" x14ac:dyDescent="0.25">
      <c r="A83" t="s">
        <v>174</v>
      </c>
      <c r="B83" t="s">
        <v>20</v>
      </c>
      <c r="C83" t="s">
        <v>51</v>
      </c>
      <c r="D83" t="s">
        <v>61</v>
      </c>
      <c r="E83" t="s">
        <v>62</v>
      </c>
      <c r="F83" s="1" t="s">
        <v>109</v>
      </c>
      <c r="W83">
        <v>0</v>
      </c>
      <c r="AA83">
        <v>0</v>
      </c>
      <c r="AH83" t="b">
        <v>1</v>
      </c>
      <c r="AJ83" s="1" t="s">
        <v>542</v>
      </c>
      <c r="AK83" s="1" t="s">
        <v>568</v>
      </c>
    </row>
    <row r="84" spans="1:50" x14ac:dyDescent="0.25">
      <c r="A84" t="s">
        <v>174</v>
      </c>
      <c r="B84" t="s">
        <v>15</v>
      </c>
      <c r="C84" t="s">
        <v>63</v>
      </c>
      <c r="D84" t="s">
        <v>64</v>
      </c>
      <c r="E84" t="s">
        <v>65</v>
      </c>
      <c r="F84" s="1" t="s">
        <v>109</v>
      </c>
      <c r="W84">
        <v>0</v>
      </c>
      <c r="Z84">
        <v>0</v>
      </c>
      <c r="AA84">
        <v>0</v>
      </c>
      <c r="AE84" s="1" t="s">
        <v>638</v>
      </c>
      <c r="AG84">
        <f>-1/2</f>
        <v>-0.5</v>
      </c>
      <c r="AH84" t="b">
        <v>1</v>
      </c>
      <c r="AJ84" s="1" t="s">
        <v>684</v>
      </c>
      <c r="AK84" s="1" t="s">
        <v>568</v>
      </c>
      <c r="AL84" s="1" t="s">
        <v>574</v>
      </c>
      <c r="AM84" s="1" t="s">
        <v>684</v>
      </c>
      <c r="AR84" s="1" t="s">
        <v>631</v>
      </c>
    </row>
    <row r="85" spans="1:50" x14ac:dyDescent="0.25">
      <c r="A85" t="s">
        <v>174</v>
      </c>
      <c r="B85" t="s">
        <v>15</v>
      </c>
      <c r="C85" t="s">
        <v>63</v>
      </c>
      <c r="D85" t="s">
        <v>52</v>
      </c>
      <c r="E85" t="s">
        <v>71</v>
      </c>
      <c r="F85" s="1" t="s">
        <v>109</v>
      </c>
      <c r="W85">
        <v>0</v>
      </c>
      <c r="Z85">
        <v>0</v>
      </c>
      <c r="AA85">
        <v>0</v>
      </c>
      <c r="AE85" s="1" t="s">
        <v>638</v>
      </c>
      <c r="AG85">
        <f>-1/2</f>
        <v>-0.5</v>
      </c>
      <c r="AH85" t="b">
        <v>1</v>
      </c>
      <c r="AJ85" s="1" t="s">
        <v>684</v>
      </c>
      <c r="AK85" s="1" t="s">
        <v>568</v>
      </c>
      <c r="AL85" s="1" t="s">
        <v>573</v>
      </c>
      <c r="AM85" s="1" t="s">
        <v>684</v>
      </c>
      <c r="AR85" s="1" t="s">
        <v>632</v>
      </c>
    </row>
    <row r="86" spans="1:50" x14ac:dyDescent="0.25">
      <c r="A86" t="s">
        <v>174</v>
      </c>
      <c r="B86" t="s">
        <v>15</v>
      </c>
      <c r="C86" t="s">
        <v>63</v>
      </c>
      <c r="D86" t="s">
        <v>77</v>
      </c>
      <c r="E86" t="s">
        <v>78</v>
      </c>
      <c r="F86" s="1" t="s">
        <v>109</v>
      </c>
      <c r="W86">
        <v>0</v>
      </c>
      <c r="Z86">
        <v>0</v>
      </c>
      <c r="AA86">
        <v>0</v>
      </c>
      <c r="AE86" s="1" t="s">
        <v>638</v>
      </c>
      <c r="AG86">
        <f>-1/2</f>
        <v>-0.5</v>
      </c>
      <c r="AH86" t="b">
        <v>1</v>
      </c>
      <c r="AJ86" s="1" t="s">
        <v>684</v>
      </c>
      <c r="AK86" s="1" t="s">
        <v>568</v>
      </c>
      <c r="AL86" s="1" t="s">
        <v>633</v>
      </c>
      <c r="AM86" s="1" t="s">
        <v>684</v>
      </c>
      <c r="AR86" s="1" t="s">
        <v>633</v>
      </c>
    </row>
    <row r="87" spans="1:50" x14ac:dyDescent="0.25">
      <c r="A87" t="s">
        <v>174</v>
      </c>
      <c r="B87" t="s">
        <v>15</v>
      </c>
      <c r="C87" t="s">
        <v>63</v>
      </c>
      <c r="D87" t="s">
        <v>61</v>
      </c>
      <c r="E87" t="s">
        <v>84</v>
      </c>
      <c r="F87" s="1" t="s">
        <v>109</v>
      </c>
      <c r="W87">
        <v>0</v>
      </c>
      <c r="Z87">
        <v>0</v>
      </c>
      <c r="AA87">
        <v>0</v>
      </c>
      <c r="AE87" s="1" t="s">
        <v>638</v>
      </c>
      <c r="AG87">
        <f>-1/2</f>
        <v>-0.5</v>
      </c>
      <c r="AH87" t="b">
        <v>1</v>
      </c>
      <c r="AJ87" s="1" t="s">
        <v>684</v>
      </c>
      <c r="AK87" s="1" t="s">
        <v>568</v>
      </c>
      <c r="AL87" s="1" t="s">
        <v>634</v>
      </c>
      <c r="AM87" s="1" t="s">
        <v>684</v>
      </c>
      <c r="AR87" s="1" t="s">
        <v>634</v>
      </c>
    </row>
    <row r="88" spans="1:50" x14ac:dyDescent="0.25">
      <c r="A88" t="s">
        <v>174</v>
      </c>
      <c r="B88" t="s">
        <v>20</v>
      </c>
      <c r="C88" t="s">
        <v>90</v>
      </c>
      <c r="D88" t="s">
        <v>52</v>
      </c>
      <c r="E88" t="s">
        <v>91</v>
      </c>
      <c r="F88" s="1" t="s">
        <v>109</v>
      </c>
      <c r="W88">
        <v>0</v>
      </c>
      <c r="AA88">
        <v>0</v>
      </c>
      <c r="AH88" t="b">
        <v>1</v>
      </c>
      <c r="AJ88" s="1" t="s">
        <v>542</v>
      </c>
      <c r="AK88" s="1" t="s">
        <v>568</v>
      </c>
    </row>
    <row r="89" spans="1:50" x14ac:dyDescent="0.25">
      <c r="A89" t="s">
        <v>174</v>
      </c>
      <c r="B89" t="s">
        <v>20</v>
      </c>
      <c r="C89" t="s">
        <v>90</v>
      </c>
      <c r="D89" t="s">
        <v>61</v>
      </c>
      <c r="E89" t="s">
        <v>97</v>
      </c>
      <c r="F89" s="1" t="s">
        <v>109</v>
      </c>
      <c r="W89">
        <v>0</v>
      </c>
      <c r="AA89">
        <v>0</v>
      </c>
      <c r="AH89" t="b">
        <v>1</v>
      </c>
      <c r="AJ89" s="1" t="s">
        <v>542</v>
      </c>
      <c r="AK89" s="1" t="s">
        <v>568</v>
      </c>
    </row>
    <row r="90" spans="1:50" x14ac:dyDescent="0.25">
      <c r="A90" t="s">
        <v>174</v>
      </c>
      <c r="B90" t="s">
        <v>15</v>
      </c>
      <c r="C90" t="s">
        <v>98</v>
      </c>
      <c r="D90" t="s">
        <v>64</v>
      </c>
      <c r="E90" t="s">
        <v>99</v>
      </c>
      <c r="F90" s="1" t="s">
        <v>109</v>
      </c>
      <c r="W90">
        <v>0</v>
      </c>
      <c r="Z90">
        <v>0</v>
      </c>
      <c r="AA90">
        <v>0</v>
      </c>
      <c r="AE90" s="1" t="s">
        <v>638</v>
      </c>
      <c r="AG90">
        <f>-1/2</f>
        <v>-0.5</v>
      </c>
      <c r="AH90" t="b">
        <v>1</v>
      </c>
      <c r="AJ90" s="1" t="s">
        <v>684</v>
      </c>
      <c r="AK90" s="1" t="s">
        <v>568</v>
      </c>
      <c r="AL90" s="1" t="s">
        <v>574</v>
      </c>
      <c r="AM90" s="1" t="s">
        <v>684</v>
      </c>
      <c r="AR90" s="1" t="s">
        <v>631</v>
      </c>
    </row>
    <row r="91" spans="1:50" x14ac:dyDescent="0.25">
      <c r="A91" t="s">
        <v>174</v>
      </c>
      <c r="B91" t="s">
        <v>15</v>
      </c>
      <c r="C91" t="s">
        <v>98</v>
      </c>
      <c r="D91" t="s">
        <v>52</v>
      </c>
      <c r="E91" t="s">
        <v>100</v>
      </c>
      <c r="F91" s="1" t="s">
        <v>109</v>
      </c>
      <c r="W91">
        <v>0</v>
      </c>
      <c r="Z91">
        <v>0</v>
      </c>
      <c r="AA91">
        <v>0</v>
      </c>
      <c r="AE91" s="1" t="s">
        <v>638</v>
      </c>
      <c r="AG91">
        <f>-1/2</f>
        <v>-0.5</v>
      </c>
      <c r="AH91" t="b">
        <v>1</v>
      </c>
      <c r="AJ91" s="1" t="s">
        <v>684</v>
      </c>
      <c r="AK91" s="1" t="s">
        <v>568</v>
      </c>
      <c r="AL91" s="1" t="s">
        <v>634</v>
      </c>
      <c r="AM91" s="1" t="s">
        <v>684</v>
      </c>
      <c r="AR91" s="1" t="s">
        <v>634</v>
      </c>
    </row>
    <row r="92" spans="1:50" x14ac:dyDescent="0.25">
      <c r="A92" t="s">
        <v>174</v>
      </c>
      <c r="B92" t="s">
        <v>15</v>
      </c>
      <c r="C92" t="s">
        <v>98</v>
      </c>
      <c r="D92" t="s">
        <v>77</v>
      </c>
      <c r="E92" t="s">
        <v>101</v>
      </c>
      <c r="F92" s="1" t="s">
        <v>109</v>
      </c>
      <c r="W92">
        <v>0</v>
      </c>
      <c r="Z92">
        <v>0</v>
      </c>
      <c r="AA92">
        <v>0</v>
      </c>
      <c r="AE92" s="1" t="s">
        <v>638</v>
      </c>
      <c r="AG92">
        <f>-1/2</f>
        <v>-0.5</v>
      </c>
      <c r="AH92" t="b">
        <v>1</v>
      </c>
      <c r="AJ92" s="1" t="s">
        <v>684</v>
      </c>
      <c r="AK92" s="1" t="s">
        <v>568</v>
      </c>
      <c r="AL92" s="1" t="s">
        <v>633</v>
      </c>
      <c r="AM92" s="1" t="s">
        <v>684</v>
      </c>
      <c r="AR92" s="1" t="s">
        <v>633</v>
      </c>
    </row>
    <row r="93" spans="1:50" x14ac:dyDescent="0.25">
      <c r="A93" t="s">
        <v>174</v>
      </c>
      <c r="B93" t="s">
        <v>15</v>
      </c>
      <c r="C93" t="s">
        <v>98</v>
      </c>
      <c r="D93" t="s">
        <v>61</v>
      </c>
      <c r="E93" t="s">
        <v>102</v>
      </c>
      <c r="F93" s="1" t="s">
        <v>109</v>
      </c>
      <c r="W93">
        <v>0</v>
      </c>
      <c r="Z93">
        <v>0</v>
      </c>
      <c r="AA93">
        <v>0</v>
      </c>
      <c r="AE93" s="1" t="s">
        <v>638</v>
      </c>
      <c r="AG93">
        <f>-1/2</f>
        <v>-0.5</v>
      </c>
      <c r="AH93" t="b">
        <v>1</v>
      </c>
      <c r="AJ93" s="1" t="s">
        <v>684</v>
      </c>
      <c r="AK93" s="1" t="s">
        <v>568</v>
      </c>
      <c r="AL93" s="1" t="s">
        <v>575</v>
      </c>
      <c r="AM93" s="1" t="s">
        <v>684</v>
      </c>
      <c r="AR93" s="1" t="s">
        <v>635</v>
      </c>
    </row>
    <row r="94" spans="1:50" x14ac:dyDescent="0.25">
      <c r="A94" t="s">
        <v>175</v>
      </c>
      <c r="B94" t="s">
        <v>12</v>
      </c>
      <c r="C94" t="s">
        <v>51</v>
      </c>
      <c r="D94" t="s">
        <v>52</v>
      </c>
      <c r="E94" t="s">
        <v>53</v>
      </c>
      <c r="F94" s="1" t="s">
        <v>109</v>
      </c>
      <c r="G94" t="s">
        <v>54</v>
      </c>
      <c r="M94">
        <v>0</v>
      </c>
      <c r="N94">
        <v>0</v>
      </c>
      <c r="O94">
        <v>1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 s="1" t="s">
        <v>176</v>
      </c>
      <c r="AC94" s="1" t="s">
        <v>542</v>
      </c>
      <c r="AD94" s="1" t="s">
        <v>620</v>
      </c>
      <c r="AE94" s="1" t="s">
        <v>587</v>
      </c>
      <c r="AH94" t="b">
        <v>1</v>
      </c>
      <c r="AI94" t="b">
        <v>1</v>
      </c>
      <c r="AJ94" s="1" t="s">
        <v>638</v>
      </c>
      <c r="AK94" s="1" t="s">
        <v>638</v>
      </c>
      <c r="AL94" s="1" t="s">
        <v>55</v>
      </c>
      <c r="AM94" s="1" t="s">
        <v>177</v>
      </c>
      <c r="AN94" t="s">
        <v>55</v>
      </c>
      <c r="AO94" s="1" t="s">
        <v>523</v>
      </c>
      <c r="AP94" s="1" t="s">
        <v>563</v>
      </c>
      <c r="AQ94" s="1" t="s">
        <v>178</v>
      </c>
      <c r="AR94" s="1" t="s">
        <v>178</v>
      </c>
      <c r="AS94" s="1" t="s">
        <v>58</v>
      </c>
      <c r="AT94" s="1" t="s">
        <v>654</v>
      </c>
      <c r="AU94" s="1" t="s">
        <v>177</v>
      </c>
      <c r="AV94" s="1" t="s">
        <v>179</v>
      </c>
      <c r="AW94" t="s">
        <v>180</v>
      </c>
      <c r="AX94" t="s">
        <v>181</v>
      </c>
    </row>
    <row r="95" spans="1:50" x14ac:dyDescent="0.25">
      <c r="A95" t="s">
        <v>175</v>
      </c>
      <c r="B95" t="s">
        <v>12</v>
      </c>
      <c r="C95" t="s">
        <v>51</v>
      </c>
      <c r="D95" t="s">
        <v>61</v>
      </c>
      <c r="E95" t="s">
        <v>62</v>
      </c>
      <c r="F95" s="1" t="s">
        <v>109</v>
      </c>
      <c r="G95" t="s">
        <v>54</v>
      </c>
      <c r="M95">
        <v>0</v>
      </c>
      <c r="N95">
        <v>0</v>
      </c>
      <c r="O95">
        <v>1</v>
      </c>
      <c r="P95">
        <v>0</v>
      </c>
      <c r="Q95">
        <v>1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1</v>
      </c>
      <c r="Y95">
        <v>0</v>
      </c>
      <c r="Z95">
        <v>1</v>
      </c>
      <c r="AA95">
        <v>0</v>
      </c>
      <c r="AB95" s="1" t="s">
        <v>176</v>
      </c>
      <c r="AC95" s="1" t="s">
        <v>542</v>
      </c>
      <c r="AD95" s="1" t="s">
        <v>620</v>
      </c>
      <c r="AE95" s="1" t="s">
        <v>587</v>
      </c>
      <c r="AH95" t="b">
        <v>1</v>
      </c>
      <c r="AI95" t="b">
        <v>1</v>
      </c>
      <c r="AJ95" s="1" t="s">
        <v>638</v>
      </c>
      <c r="AK95" s="1" t="s">
        <v>638</v>
      </c>
      <c r="AL95" s="1" t="s">
        <v>55</v>
      </c>
      <c r="AM95" s="1" t="s">
        <v>177</v>
      </c>
      <c r="AN95" t="s">
        <v>55</v>
      </c>
      <c r="AO95" s="1" t="s">
        <v>523</v>
      </c>
      <c r="AP95" s="1" t="s">
        <v>563</v>
      </c>
      <c r="AQ95" s="1" t="s">
        <v>178</v>
      </c>
      <c r="AR95" s="1" t="s">
        <v>178</v>
      </c>
      <c r="AS95" s="1" t="s">
        <v>58</v>
      </c>
      <c r="AT95" s="1" t="s">
        <v>654</v>
      </c>
      <c r="AU95" s="1" t="s">
        <v>177</v>
      </c>
      <c r="AV95" s="1" t="s">
        <v>179</v>
      </c>
      <c r="AW95" t="s">
        <v>180</v>
      </c>
      <c r="AX95" t="s">
        <v>181</v>
      </c>
    </row>
    <row r="96" spans="1:50" x14ac:dyDescent="0.25">
      <c r="A96" t="s">
        <v>175</v>
      </c>
      <c r="B96" t="s">
        <v>12</v>
      </c>
      <c r="C96" t="s">
        <v>63</v>
      </c>
      <c r="D96" t="s">
        <v>64</v>
      </c>
      <c r="E96" t="s">
        <v>65</v>
      </c>
      <c r="F96" s="1" t="s">
        <v>109</v>
      </c>
      <c r="G96" t="s">
        <v>54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 s="1" t="s">
        <v>549</v>
      </c>
      <c r="AC96" s="1" t="s">
        <v>548</v>
      </c>
      <c r="AD96" s="1" t="s">
        <v>620</v>
      </c>
      <c r="AE96" s="1" t="s">
        <v>587</v>
      </c>
      <c r="AH96" t="b">
        <v>1</v>
      </c>
      <c r="AI96" t="b">
        <v>1</v>
      </c>
      <c r="AJ96" s="1" t="s">
        <v>638</v>
      </c>
      <c r="AK96" s="1" t="s">
        <v>638</v>
      </c>
      <c r="AL96" s="1" t="s">
        <v>66</v>
      </c>
      <c r="AM96" s="1" t="s">
        <v>182</v>
      </c>
      <c r="AN96" t="s">
        <v>66</v>
      </c>
      <c r="AO96" s="1" t="s">
        <v>524</v>
      </c>
      <c r="AP96" s="1" t="s">
        <v>564</v>
      </c>
      <c r="AQ96" s="1" t="s">
        <v>601</v>
      </c>
      <c r="AR96" s="1" t="s">
        <v>601</v>
      </c>
      <c r="AS96" s="1" t="s">
        <v>183</v>
      </c>
      <c r="AT96" s="1" t="s">
        <v>553</v>
      </c>
      <c r="AU96" s="1" t="s">
        <v>182</v>
      </c>
      <c r="AV96" s="1" t="s">
        <v>525</v>
      </c>
      <c r="AW96" t="s">
        <v>184</v>
      </c>
      <c r="AX96" t="s">
        <v>185</v>
      </c>
    </row>
    <row r="97" spans="1:50" x14ac:dyDescent="0.25">
      <c r="A97" t="s">
        <v>175</v>
      </c>
      <c r="B97" t="s">
        <v>12</v>
      </c>
      <c r="C97" t="s">
        <v>63</v>
      </c>
      <c r="D97" t="s">
        <v>52</v>
      </c>
      <c r="E97" t="s">
        <v>71</v>
      </c>
      <c r="F97" s="1" t="s">
        <v>109</v>
      </c>
      <c r="G97" t="s">
        <v>54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 s="1" t="s">
        <v>549</v>
      </c>
      <c r="AC97" s="1" t="s">
        <v>548</v>
      </c>
      <c r="AD97" s="1" t="s">
        <v>620</v>
      </c>
      <c r="AE97" s="1" t="s">
        <v>587</v>
      </c>
      <c r="AH97" t="b">
        <v>1</v>
      </c>
      <c r="AI97" t="b">
        <v>1</v>
      </c>
      <c r="AJ97" s="1" t="s">
        <v>638</v>
      </c>
      <c r="AK97" s="1" t="s">
        <v>638</v>
      </c>
      <c r="AL97" s="1" t="s">
        <v>72</v>
      </c>
      <c r="AM97" s="1" t="s">
        <v>186</v>
      </c>
      <c r="AN97" t="s">
        <v>72</v>
      </c>
      <c r="AO97" s="1" t="s">
        <v>524</v>
      </c>
      <c r="AP97" s="1" t="s">
        <v>564</v>
      </c>
      <c r="AQ97" s="1" t="s">
        <v>187</v>
      </c>
      <c r="AR97" s="1" t="s">
        <v>187</v>
      </c>
      <c r="AS97" s="1" t="s">
        <v>188</v>
      </c>
      <c r="AT97" s="1" t="s">
        <v>553</v>
      </c>
      <c r="AU97" s="1" t="s">
        <v>186</v>
      </c>
      <c r="AV97" s="1" t="s">
        <v>525</v>
      </c>
      <c r="AW97" t="s">
        <v>189</v>
      </c>
      <c r="AX97" t="s">
        <v>190</v>
      </c>
    </row>
    <row r="98" spans="1:50" x14ac:dyDescent="0.25">
      <c r="A98" t="s">
        <v>175</v>
      </c>
      <c r="B98" t="s">
        <v>12</v>
      </c>
      <c r="C98" t="s">
        <v>63</v>
      </c>
      <c r="D98" t="s">
        <v>77</v>
      </c>
      <c r="E98" t="s">
        <v>78</v>
      </c>
      <c r="F98" s="1" t="s">
        <v>109</v>
      </c>
      <c r="G98" t="s">
        <v>54</v>
      </c>
      <c r="M98">
        <v>0</v>
      </c>
      <c r="N98">
        <v>0</v>
      </c>
      <c r="O98">
        <v>1</v>
      </c>
      <c r="P98">
        <v>0</v>
      </c>
      <c r="Q98">
        <v>1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1</v>
      </c>
      <c r="Y98">
        <v>0</v>
      </c>
      <c r="Z98">
        <v>1</v>
      </c>
      <c r="AA98">
        <v>0</v>
      </c>
      <c r="AB98" s="1" t="s">
        <v>549</v>
      </c>
      <c r="AC98" s="1" t="s">
        <v>548</v>
      </c>
      <c r="AD98" s="1" t="s">
        <v>620</v>
      </c>
      <c r="AE98" s="1" t="s">
        <v>587</v>
      </c>
      <c r="AH98" t="b">
        <v>1</v>
      </c>
      <c r="AI98" t="b">
        <v>1</v>
      </c>
      <c r="AJ98" s="1" t="s">
        <v>638</v>
      </c>
      <c r="AK98" s="1" t="s">
        <v>638</v>
      </c>
      <c r="AL98" s="1" t="s">
        <v>79</v>
      </c>
      <c r="AM98" s="1" t="s">
        <v>191</v>
      </c>
      <c r="AN98" t="s">
        <v>80</v>
      </c>
      <c r="AO98" s="1" t="s">
        <v>524</v>
      </c>
      <c r="AP98" s="1" t="s">
        <v>564</v>
      </c>
      <c r="AQ98" s="1" t="s">
        <v>602</v>
      </c>
      <c r="AR98" s="1" t="s">
        <v>192</v>
      </c>
      <c r="AS98" s="1" t="s">
        <v>193</v>
      </c>
      <c r="AT98" s="1" t="s">
        <v>517</v>
      </c>
      <c r="AU98" s="1" t="s">
        <v>665</v>
      </c>
      <c r="AV98" s="1" t="s">
        <v>525</v>
      </c>
      <c r="AW98" t="s">
        <v>194</v>
      </c>
      <c r="AX98" t="s">
        <v>195</v>
      </c>
    </row>
    <row r="99" spans="1:50" x14ac:dyDescent="0.25">
      <c r="A99" t="s">
        <v>175</v>
      </c>
      <c r="B99" t="s">
        <v>12</v>
      </c>
      <c r="C99" t="s">
        <v>63</v>
      </c>
      <c r="D99" t="s">
        <v>61</v>
      </c>
      <c r="E99" t="s">
        <v>84</v>
      </c>
      <c r="F99" s="1" t="s">
        <v>109</v>
      </c>
      <c r="G99" t="s">
        <v>54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>
        <v>0</v>
      </c>
      <c r="AB99" s="1" t="s">
        <v>549</v>
      </c>
      <c r="AC99" s="1" t="s">
        <v>548</v>
      </c>
      <c r="AD99" s="1" t="s">
        <v>620</v>
      </c>
      <c r="AE99" s="1" t="s">
        <v>587</v>
      </c>
      <c r="AH99" t="b">
        <v>1</v>
      </c>
      <c r="AI99" t="b">
        <v>1</v>
      </c>
      <c r="AJ99" s="1" t="s">
        <v>638</v>
      </c>
      <c r="AK99" s="1" t="s">
        <v>638</v>
      </c>
      <c r="AL99" s="1" t="s">
        <v>85</v>
      </c>
      <c r="AM99" s="1" t="s">
        <v>196</v>
      </c>
      <c r="AN99" t="s">
        <v>86</v>
      </c>
      <c r="AO99" s="1" t="s">
        <v>524</v>
      </c>
      <c r="AP99" s="1" t="s">
        <v>564</v>
      </c>
      <c r="AQ99" s="1" t="s">
        <v>603</v>
      </c>
      <c r="AR99" s="1" t="s">
        <v>197</v>
      </c>
      <c r="AS99" s="1" t="s">
        <v>198</v>
      </c>
      <c r="AT99" s="1" t="s">
        <v>517</v>
      </c>
      <c r="AU99" s="1" t="s">
        <v>199</v>
      </c>
      <c r="AV99" s="1" t="s">
        <v>525</v>
      </c>
      <c r="AW99" t="s">
        <v>200</v>
      </c>
      <c r="AX99" t="s">
        <v>201</v>
      </c>
    </row>
    <row r="100" spans="1:50" x14ac:dyDescent="0.25">
      <c r="A100" t="s">
        <v>175</v>
      </c>
      <c r="B100" t="s">
        <v>12</v>
      </c>
      <c r="C100" t="s">
        <v>90</v>
      </c>
      <c r="D100" t="s">
        <v>52</v>
      </c>
      <c r="E100" t="s">
        <v>91</v>
      </c>
      <c r="F100" s="1" t="s">
        <v>109</v>
      </c>
      <c r="G100" t="s">
        <v>54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 s="1" t="s">
        <v>176</v>
      </c>
      <c r="AC100" s="1" t="s">
        <v>542</v>
      </c>
      <c r="AD100" s="1" t="s">
        <v>620</v>
      </c>
      <c r="AE100" s="1" t="s">
        <v>587</v>
      </c>
      <c r="AH100" t="b">
        <v>1</v>
      </c>
      <c r="AI100" t="b">
        <v>1</v>
      </c>
      <c r="AJ100" s="1" t="s">
        <v>638</v>
      </c>
      <c r="AK100" s="1" t="s">
        <v>638</v>
      </c>
      <c r="AL100" s="1" t="s">
        <v>92</v>
      </c>
      <c r="AM100" s="1" t="s">
        <v>202</v>
      </c>
      <c r="AN100" t="s">
        <v>93</v>
      </c>
      <c r="AO100" s="1" t="s">
        <v>523</v>
      </c>
      <c r="AP100" s="1" t="s">
        <v>563</v>
      </c>
      <c r="AQ100" s="1" t="s">
        <v>604</v>
      </c>
      <c r="AR100" s="1" t="s">
        <v>203</v>
      </c>
      <c r="AS100" s="1" t="s">
        <v>204</v>
      </c>
      <c r="AT100" s="1" t="s">
        <v>655</v>
      </c>
      <c r="AU100" s="1" t="s">
        <v>205</v>
      </c>
      <c r="AV100" s="1" t="s">
        <v>179</v>
      </c>
      <c r="AW100" t="s">
        <v>206</v>
      </c>
      <c r="AX100" t="s">
        <v>207</v>
      </c>
    </row>
    <row r="101" spans="1:50" x14ac:dyDescent="0.25">
      <c r="A101" t="s">
        <v>175</v>
      </c>
      <c r="B101" t="s">
        <v>12</v>
      </c>
      <c r="C101" t="s">
        <v>90</v>
      </c>
      <c r="D101" t="s">
        <v>61</v>
      </c>
      <c r="E101" t="s">
        <v>97</v>
      </c>
      <c r="F101" s="1" t="s">
        <v>109</v>
      </c>
      <c r="G101" t="s">
        <v>54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 s="1" t="s">
        <v>176</v>
      </c>
      <c r="AC101" s="1" t="s">
        <v>542</v>
      </c>
      <c r="AD101" s="1" t="s">
        <v>620</v>
      </c>
      <c r="AE101" s="1" t="s">
        <v>587</v>
      </c>
      <c r="AH101" t="b">
        <v>1</v>
      </c>
      <c r="AI101" t="b">
        <v>1</v>
      </c>
      <c r="AJ101" s="1" t="s">
        <v>638</v>
      </c>
      <c r="AK101" s="1" t="s">
        <v>638</v>
      </c>
      <c r="AL101" s="1" t="s">
        <v>92</v>
      </c>
      <c r="AM101" s="1" t="s">
        <v>202</v>
      </c>
      <c r="AN101" t="s">
        <v>93</v>
      </c>
      <c r="AO101" s="1" t="s">
        <v>523</v>
      </c>
      <c r="AP101" s="1" t="s">
        <v>563</v>
      </c>
      <c r="AQ101" s="1" t="s">
        <v>604</v>
      </c>
      <c r="AR101" s="1" t="s">
        <v>203</v>
      </c>
      <c r="AS101" s="1" t="s">
        <v>204</v>
      </c>
      <c r="AT101" s="1" t="s">
        <v>655</v>
      </c>
      <c r="AU101" s="1" t="s">
        <v>205</v>
      </c>
      <c r="AV101" s="1" t="s">
        <v>179</v>
      </c>
      <c r="AW101" t="s">
        <v>206</v>
      </c>
      <c r="AX101" t="s">
        <v>207</v>
      </c>
    </row>
    <row r="102" spans="1:50" x14ac:dyDescent="0.25">
      <c r="A102" t="s">
        <v>175</v>
      </c>
      <c r="B102" t="s">
        <v>12</v>
      </c>
      <c r="C102" t="s">
        <v>98</v>
      </c>
      <c r="D102" t="s">
        <v>64</v>
      </c>
      <c r="E102" t="s">
        <v>99</v>
      </c>
      <c r="F102" s="1" t="s">
        <v>109</v>
      </c>
      <c r="G102" t="s">
        <v>54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 s="1" t="s">
        <v>549</v>
      </c>
      <c r="AC102" s="1" t="s">
        <v>548</v>
      </c>
      <c r="AD102" s="1" t="s">
        <v>620</v>
      </c>
      <c r="AE102" s="1" t="s">
        <v>587</v>
      </c>
      <c r="AH102" t="b">
        <v>1</v>
      </c>
      <c r="AI102" t="b">
        <v>1</v>
      </c>
      <c r="AJ102" s="1" t="s">
        <v>638</v>
      </c>
      <c r="AK102" s="1" t="s">
        <v>638</v>
      </c>
      <c r="AL102" s="1" t="s">
        <v>66</v>
      </c>
      <c r="AM102" s="1" t="s">
        <v>182</v>
      </c>
      <c r="AN102" t="s">
        <v>66</v>
      </c>
      <c r="AO102" s="1" t="s">
        <v>524</v>
      </c>
      <c r="AP102" s="1" t="s">
        <v>564</v>
      </c>
      <c r="AQ102" s="1" t="s">
        <v>601</v>
      </c>
      <c r="AR102" s="1" t="s">
        <v>601</v>
      </c>
      <c r="AS102" s="1" t="s">
        <v>183</v>
      </c>
      <c r="AT102" s="1" t="s">
        <v>553</v>
      </c>
      <c r="AU102" s="1" t="s">
        <v>182</v>
      </c>
      <c r="AV102" s="1" t="s">
        <v>525</v>
      </c>
      <c r="AW102" t="s">
        <v>184</v>
      </c>
      <c r="AX102" t="s">
        <v>185</v>
      </c>
    </row>
    <row r="103" spans="1:50" x14ac:dyDescent="0.25">
      <c r="A103" t="s">
        <v>175</v>
      </c>
      <c r="B103" t="s">
        <v>12</v>
      </c>
      <c r="C103" t="s">
        <v>98</v>
      </c>
      <c r="D103" t="s">
        <v>52</v>
      </c>
      <c r="E103" t="s">
        <v>100</v>
      </c>
      <c r="F103" s="1" t="s">
        <v>109</v>
      </c>
      <c r="G103" t="s">
        <v>54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0</v>
      </c>
      <c r="AB103" s="1" t="s">
        <v>549</v>
      </c>
      <c r="AC103" s="1" t="s">
        <v>548</v>
      </c>
      <c r="AD103" s="1" t="s">
        <v>620</v>
      </c>
      <c r="AE103" s="1" t="s">
        <v>587</v>
      </c>
      <c r="AH103" t="b">
        <v>1</v>
      </c>
      <c r="AI103" t="b">
        <v>1</v>
      </c>
      <c r="AJ103" s="1" t="s">
        <v>638</v>
      </c>
      <c r="AK103" s="1" t="s">
        <v>638</v>
      </c>
      <c r="AL103" s="1" t="s">
        <v>85</v>
      </c>
      <c r="AM103" s="1" t="s">
        <v>196</v>
      </c>
      <c r="AN103" t="s">
        <v>86</v>
      </c>
      <c r="AO103" s="1" t="s">
        <v>524</v>
      </c>
      <c r="AP103" s="1" t="s">
        <v>564</v>
      </c>
      <c r="AQ103" s="1" t="s">
        <v>603</v>
      </c>
      <c r="AR103" s="1" t="s">
        <v>197</v>
      </c>
      <c r="AS103" s="1" t="s">
        <v>198</v>
      </c>
      <c r="AT103" s="1" t="s">
        <v>517</v>
      </c>
      <c r="AU103" s="1" t="s">
        <v>199</v>
      </c>
      <c r="AV103" s="1" t="s">
        <v>525</v>
      </c>
      <c r="AW103" t="s">
        <v>200</v>
      </c>
      <c r="AX103" t="s">
        <v>201</v>
      </c>
    </row>
    <row r="104" spans="1:50" x14ac:dyDescent="0.25">
      <c r="A104" t="s">
        <v>175</v>
      </c>
      <c r="B104" t="s">
        <v>12</v>
      </c>
      <c r="C104" t="s">
        <v>98</v>
      </c>
      <c r="D104" t="s">
        <v>77</v>
      </c>
      <c r="E104" t="s">
        <v>101</v>
      </c>
      <c r="F104" s="1" t="s">
        <v>109</v>
      </c>
      <c r="G104" t="s">
        <v>54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 s="1" t="s">
        <v>549</v>
      </c>
      <c r="AC104" s="1" t="s">
        <v>548</v>
      </c>
      <c r="AD104" s="1" t="s">
        <v>620</v>
      </c>
      <c r="AE104" s="1" t="s">
        <v>587</v>
      </c>
      <c r="AH104" t="b">
        <v>1</v>
      </c>
      <c r="AI104" t="b">
        <v>1</v>
      </c>
      <c r="AJ104" s="1" t="s">
        <v>638</v>
      </c>
      <c r="AK104" s="1" t="s">
        <v>638</v>
      </c>
      <c r="AL104" s="1" t="s">
        <v>79</v>
      </c>
      <c r="AM104" s="1" t="s">
        <v>191</v>
      </c>
      <c r="AN104" t="s">
        <v>80</v>
      </c>
      <c r="AO104" s="1" t="s">
        <v>524</v>
      </c>
      <c r="AP104" s="1" t="s">
        <v>564</v>
      </c>
      <c r="AQ104" s="1" t="s">
        <v>602</v>
      </c>
      <c r="AR104" s="1" t="s">
        <v>192</v>
      </c>
      <c r="AS104" s="1" t="s">
        <v>193</v>
      </c>
      <c r="AT104" s="1" t="s">
        <v>517</v>
      </c>
      <c r="AU104" s="1" t="s">
        <v>665</v>
      </c>
      <c r="AV104" s="1" t="s">
        <v>525</v>
      </c>
      <c r="AW104" t="s">
        <v>194</v>
      </c>
      <c r="AX104" t="s">
        <v>195</v>
      </c>
    </row>
    <row r="105" spans="1:50" x14ac:dyDescent="0.25">
      <c r="A105" t="s">
        <v>175</v>
      </c>
      <c r="B105" t="s">
        <v>12</v>
      </c>
      <c r="C105" t="s">
        <v>98</v>
      </c>
      <c r="D105" t="s">
        <v>61</v>
      </c>
      <c r="E105" t="s">
        <v>102</v>
      </c>
      <c r="F105" s="1" t="s">
        <v>109</v>
      </c>
      <c r="G105" t="s">
        <v>54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 s="1" t="s">
        <v>549</v>
      </c>
      <c r="AC105" s="1" t="s">
        <v>548</v>
      </c>
      <c r="AD105" s="1" t="s">
        <v>620</v>
      </c>
      <c r="AE105" s="1" t="s">
        <v>587</v>
      </c>
      <c r="AH105" t="b">
        <v>1</v>
      </c>
      <c r="AI105" t="b">
        <v>1</v>
      </c>
      <c r="AJ105" s="1" t="s">
        <v>638</v>
      </c>
      <c r="AK105" s="1" t="s">
        <v>638</v>
      </c>
      <c r="AL105" s="1" t="s">
        <v>103</v>
      </c>
      <c r="AM105" s="1" t="s">
        <v>644</v>
      </c>
      <c r="AN105" t="s">
        <v>103</v>
      </c>
      <c r="AO105" s="1" t="s">
        <v>524</v>
      </c>
      <c r="AP105" s="1" t="s">
        <v>564</v>
      </c>
      <c r="AQ105" s="1" t="s">
        <v>605</v>
      </c>
      <c r="AR105" s="1" t="s">
        <v>605</v>
      </c>
      <c r="AS105" s="1" t="s">
        <v>208</v>
      </c>
      <c r="AT105" s="1" t="s">
        <v>553</v>
      </c>
      <c r="AU105" s="1" t="s">
        <v>644</v>
      </c>
      <c r="AV105" s="1" t="s">
        <v>525</v>
      </c>
      <c r="AW105" t="s">
        <v>209</v>
      </c>
      <c r="AX105" t="s">
        <v>210</v>
      </c>
    </row>
    <row r="106" spans="1:50" x14ac:dyDescent="0.25">
      <c r="A106" t="s">
        <v>211</v>
      </c>
      <c r="B106" t="s">
        <v>12</v>
      </c>
      <c r="C106" t="s">
        <v>51</v>
      </c>
      <c r="D106" t="s">
        <v>52</v>
      </c>
      <c r="E106" t="s">
        <v>53</v>
      </c>
      <c r="F106" s="1" t="s">
        <v>669</v>
      </c>
      <c r="G106" t="s">
        <v>54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1" t="s">
        <v>550</v>
      </c>
      <c r="AC106" s="1" t="s">
        <v>542</v>
      </c>
      <c r="AD106" s="1" t="s">
        <v>638</v>
      </c>
      <c r="AE106" s="1" t="s">
        <v>567</v>
      </c>
      <c r="AH106" t="b">
        <v>1</v>
      </c>
      <c r="AI106" t="b">
        <v>1</v>
      </c>
      <c r="AJ106" s="1" t="s">
        <v>638</v>
      </c>
      <c r="AK106" s="1" t="s">
        <v>638</v>
      </c>
      <c r="AL106" s="1" t="s">
        <v>55</v>
      </c>
      <c r="AM106" s="1" t="s">
        <v>527</v>
      </c>
      <c r="AN106" t="s">
        <v>55</v>
      </c>
      <c r="AO106" s="1" t="s">
        <v>212</v>
      </c>
      <c r="AP106" s="1" t="s">
        <v>213</v>
      </c>
      <c r="AQ106" s="1" t="s">
        <v>213</v>
      </c>
      <c r="AR106" s="1" t="s">
        <v>214</v>
      </c>
      <c r="AS106" s="1" t="s">
        <v>215</v>
      </c>
      <c r="AT106" s="1" t="s">
        <v>213</v>
      </c>
      <c r="AU106" s="1" t="s">
        <v>216</v>
      </c>
      <c r="AV106" s="1" t="s">
        <v>212</v>
      </c>
      <c r="AW106" t="s">
        <v>217</v>
      </c>
      <c r="AX106" t="e">
        <f>-n + n^2/4</f>
        <v>#NAME?</v>
      </c>
    </row>
    <row r="107" spans="1:50" x14ac:dyDescent="0.25">
      <c r="A107" t="s">
        <v>211</v>
      </c>
      <c r="B107" t="s">
        <v>12</v>
      </c>
      <c r="C107" t="s">
        <v>51</v>
      </c>
      <c r="D107" t="s">
        <v>61</v>
      </c>
      <c r="E107" t="s">
        <v>62</v>
      </c>
      <c r="F107" s="1" t="s">
        <v>669</v>
      </c>
      <c r="G107" t="s">
        <v>54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1" t="s">
        <v>550</v>
      </c>
      <c r="AC107" s="1" t="s">
        <v>542</v>
      </c>
      <c r="AD107" s="1" t="s">
        <v>638</v>
      </c>
      <c r="AE107" s="1" t="s">
        <v>567</v>
      </c>
      <c r="AH107" t="b">
        <v>1</v>
      </c>
      <c r="AI107" t="b">
        <v>1</v>
      </c>
      <c r="AJ107" s="1" t="s">
        <v>638</v>
      </c>
      <c r="AK107" s="1" t="s">
        <v>638</v>
      </c>
      <c r="AL107" s="1" t="s">
        <v>55</v>
      </c>
      <c r="AM107" s="1" t="s">
        <v>527</v>
      </c>
      <c r="AN107" t="s">
        <v>55</v>
      </c>
      <c r="AO107" s="1" t="s">
        <v>212</v>
      </c>
      <c r="AP107" s="1" t="s">
        <v>213</v>
      </c>
      <c r="AQ107" s="1" t="s">
        <v>213</v>
      </c>
      <c r="AR107" s="1" t="s">
        <v>214</v>
      </c>
      <c r="AS107" s="1" t="s">
        <v>215</v>
      </c>
      <c r="AT107" s="1" t="s">
        <v>213</v>
      </c>
      <c r="AU107" s="1" t="s">
        <v>216</v>
      </c>
      <c r="AV107" s="1" t="s">
        <v>212</v>
      </c>
      <c r="AW107" t="s">
        <v>217</v>
      </c>
      <c r="AX107" t="e">
        <f>-n + n^2/4</f>
        <v>#NAME?</v>
      </c>
    </row>
    <row r="108" spans="1:50" x14ac:dyDescent="0.25">
      <c r="A108" t="s">
        <v>211</v>
      </c>
      <c r="B108" t="s">
        <v>12</v>
      </c>
      <c r="C108" t="s">
        <v>63</v>
      </c>
      <c r="D108" t="s">
        <v>64</v>
      </c>
      <c r="E108" t="s">
        <v>65</v>
      </c>
      <c r="F108" s="1" t="s">
        <v>669</v>
      </c>
      <c r="G108" t="s">
        <v>54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1" t="s">
        <v>548</v>
      </c>
      <c r="AC108" s="1" t="s">
        <v>548</v>
      </c>
      <c r="AD108" s="1" t="s">
        <v>638</v>
      </c>
      <c r="AE108" s="1" t="s">
        <v>567</v>
      </c>
      <c r="AH108" t="b">
        <v>1</v>
      </c>
      <c r="AI108" t="b">
        <v>1</v>
      </c>
      <c r="AJ108" s="1" t="s">
        <v>638</v>
      </c>
      <c r="AK108" s="1" t="s">
        <v>638</v>
      </c>
      <c r="AL108" s="1" t="s">
        <v>66</v>
      </c>
      <c r="AM108" s="1" t="s">
        <v>536</v>
      </c>
      <c r="AN108" t="s">
        <v>66</v>
      </c>
      <c r="AO108" s="1" t="s">
        <v>218</v>
      </c>
      <c r="AP108" s="1" t="s">
        <v>219</v>
      </c>
      <c r="AQ108" s="1" t="s">
        <v>220</v>
      </c>
      <c r="AR108" s="1" t="s">
        <v>606</v>
      </c>
      <c r="AS108" s="1" t="s">
        <v>221</v>
      </c>
      <c r="AT108" s="1" t="s">
        <v>219</v>
      </c>
      <c r="AU108" s="1" t="s">
        <v>666</v>
      </c>
      <c r="AV108" s="1" t="s">
        <v>218</v>
      </c>
      <c r="AW108" t="s">
        <v>222</v>
      </c>
      <c r="AX108" t="e">
        <f>-5/4 - a + n^2/4</f>
        <v>#NAME?</v>
      </c>
    </row>
    <row r="109" spans="1:50" x14ac:dyDescent="0.25">
      <c r="A109" t="s">
        <v>211</v>
      </c>
      <c r="B109" t="s">
        <v>12</v>
      </c>
      <c r="C109" t="s">
        <v>63</v>
      </c>
      <c r="D109" t="s">
        <v>52</v>
      </c>
      <c r="E109" t="s">
        <v>71</v>
      </c>
      <c r="F109" s="1" t="s">
        <v>669</v>
      </c>
      <c r="G109" t="s">
        <v>54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1" t="s">
        <v>548</v>
      </c>
      <c r="AC109" s="1" t="s">
        <v>548</v>
      </c>
      <c r="AD109" s="1" t="s">
        <v>638</v>
      </c>
      <c r="AE109" s="1" t="s">
        <v>567</v>
      </c>
      <c r="AH109" t="b">
        <v>1</v>
      </c>
      <c r="AI109" t="b">
        <v>1</v>
      </c>
      <c r="AJ109" s="1" t="s">
        <v>638</v>
      </c>
      <c r="AK109" s="1" t="s">
        <v>638</v>
      </c>
      <c r="AL109" s="1" t="s">
        <v>72</v>
      </c>
      <c r="AM109" s="1" t="s">
        <v>534</v>
      </c>
      <c r="AN109" t="s">
        <v>72</v>
      </c>
      <c r="AO109" s="1" t="s">
        <v>218</v>
      </c>
      <c r="AP109" s="1" t="s">
        <v>219</v>
      </c>
      <c r="AQ109" s="1" t="s">
        <v>223</v>
      </c>
      <c r="AR109" s="1" t="s">
        <v>224</v>
      </c>
      <c r="AS109" s="1" t="s">
        <v>225</v>
      </c>
      <c r="AT109" s="1" t="s">
        <v>219</v>
      </c>
      <c r="AU109" s="1" t="s">
        <v>667</v>
      </c>
      <c r="AV109" s="1" t="s">
        <v>218</v>
      </c>
      <c r="AW109" t="s">
        <v>226</v>
      </c>
      <c r="AX109" t="e">
        <f>-5/4 + a - n + n^2/4</f>
        <v>#NAME?</v>
      </c>
    </row>
    <row r="110" spans="1:50" x14ac:dyDescent="0.25">
      <c r="A110" t="s">
        <v>211</v>
      </c>
      <c r="B110" t="s">
        <v>12</v>
      </c>
      <c r="C110" t="s">
        <v>63</v>
      </c>
      <c r="D110" t="s">
        <v>77</v>
      </c>
      <c r="E110" t="s">
        <v>78</v>
      </c>
      <c r="F110" s="1" t="s">
        <v>669</v>
      </c>
      <c r="G110" t="s">
        <v>54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1" t="s">
        <v>548</v>
      </c>
      <c r="AC110" s="1" t="s">
        <v>548</v>
      </c>
      <c r="AD110" s="1" t="s">
        <v>638</v>
      </c>
      <c r="AE110" s="1" t="s">
        <v>567</v>
      </c>
      <c r="AH110" t="b">
        <v>1</v>
      </c>
      <c r="AI110" t="b">
        <v>1</v>
      </c>
      <c r="AJ110" s="1" t="s">
        <v>638</v>
      </c>
      <c r="AK110" s="1" t="s">
        <v>638</v>
      </c>
      <c r="AL110" s="1" t="s">
        <v>79</v>
      </c>
      <c r="AM110" s="1" t="s">
        <v>537</v>
      </c>
      <c r="AN110" t="s">
        <v>80</v>
      </c>
      <c r="AO110" s="1" t="s">
        <v>218</v>
      </c>
      <c r="AP110" s="1" t="s">
        <v>219</v>
      </c>
      <c r="AQ110" s="1" t="s">
        <v>606</v>
      </c>
      <c r="AR110" s="1" t="s">
        <v>220</v>
      </c>
      <c r="AS110" s="1" t="s">
        <v>227</v>
      </c>
      <c r="AT110" s="1" t="s">
        <v>228</v>
      </c>
      <c r="AU110" s="1" t="s">
        <v>537</v>
      </c>
      <c r="AV110" s="1" t="s">
        <v>218</v>
      </c>
      <c r="AW110" t="s">
        <v>229</v>
      </c>
      <c r="AX110" t="e">
        <f>-1/4 - a + n^2/4</f>
        <v>#NAME?</v>
      </c>
    </row>
    <row r="111" spans="1:50" x14ac:dyDescent="0.25">
      <c r="A111" t="s">
        <v>211</v>
      </c>
      <c r="B111" t="s">
        <v>12</v>
      </c>
      <c r="C111" t="s">
        <v>63</v>
      </c>
      <c r="D111" t="s">
        <v>61</v>
      </c>
      <c r="E111" t="s">
        <v>84</v>
      </c>
      <c r="F111" s="1" t="s">
        <v>669</v>
      </c>
      <c r="G111" t="s">
        <v>54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1" t="s">
        <v>548</v>
      </c>
      <c r="AC111" s="1" t="s">
        <v>548</v>
      </c>
      <c r="AD111" s="1" t="s">
        <v>638</v>
      </c>
      <c r="AE111" s="1" t="s">
        <v>567</v>
      </c>
      <c r="AH111" t="b">
        <v>1</v>
      </c>
      <c r="AI111" t="b">
        <v>1</v>
      </c>
      <c r="AJ111" s="1" t="s">
        <v>638</v>
      </c>
      <c r="AK111" s="1" t="s">
        <v>638</v>
      </c>
      <c r="AL111" s="1" t="s">
        <v>85</v>
      </c>
      <c r="AM111" s="1" t="s">
        <v>535</v>
      </c>
      <c r="AN111" t="s">
        <v>86</v>
      </c>
      <c r="AO111" s="1" t="s">
        <v>218</v>
      </c>
      <c r="AP111" s="1" t="s">
        <v>219</v>
      </c>
      <c r="AQ111" s="1" t="s">
        <v>224</v>
      </c>
      <c r="AR111" s="1" t="s">
        <v>223</v>
      </c>
      <c r="AS111" s="1" t="s">
        <v>230</v>
      </c>
      <c r="AT111" s="1" t="s">
        <v>228</v>
      </c>
      <c r="AU111" s="1" t="s">
        <v>535</v>
      </c>
      <c r="AV111" s="1" t="s">
        <v>218</v>
      </c>
      <c r="AW111" t="s">
        <v>231</v>
      </c>
      <c r="AX111" t="e">
        <f>-1/4 + a - n + n^2/4</f>
        <v>#NAME?</v>
      </c>
    </row>
    <row r="112" spans="1:50" x14ac:dyDescent="0.25">
      <c r="A112" t="s">
        <v>211</v>
      </c>
      <c r="B112" t="s">
        <v>12</v>
      </c>
      <c r="C112" t="s">
        <v>90</v>
      </c>
      <c r="D112" t="s">
        <v>52</v>
      </c>
      <c r="E112" t="s">
        <v>91</v>
      </c>
      <c r="F112" s="1" t="s">
        <v>669</v>
      </c>
      <c r="G112" t="s">
        <v>54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s="1" t="s">
        <v>550</v>
      </c>
      <c r="AC112" s="1" t="s">
        <v>542</v>
      </c>
      <c r="AD112" s="1" t="s">
        <v>638</v>
      </c>
      <c r="AE112" s="1" t="s">
        <v>567</v>
      </c>
      <c r="AH112" t="b">
        <v>1</v>
      </c>
      <c r="AI112" t="b">
        <v>1</v>
      </c>
      <c r="AJ112" s="1" t="s">
        <v>638</v>
      </c>
      <c r="AK112" s="1" t="s">
        <v>638</v>
      </c>
      <c r="AL112" s="1" t="s">
        <v>92</v>
      </c>
      <c r="AM112" s="1" t="s">
        <v>528</v>
      </c>
      <c r="AN112" t="s">
        <v>93</v>
      </c>
      <c r="AO112" s="1" t="s">
        <v>212</v>
      </c>
      <c r="AP112" s="1" t="s">
        <v>213</v>
      </c>
      <c r="AQ112" s="1" t="s">
        <v>214</v>
      </c>
      <c r="AR112" s="1" t="s">
        <v>213</v>
      </c>
      <c r="AS112" s="1" t="s">
        <v>232</v>
      </c>
      <c r="AT112" s="1" t="s">
        <v>214</v>
      </c>
      <c r="AU112" s="1" t="s">
        <v>528</v>
      </c>
      <c r="AV112" s="1" t="s">
        <v>212</v>
      </c>
      <c r="AW112" t="s">
        <v>233</v>
      </c>
      <c r="AX112" t="s">
        <v>212</v>
      </c>
    </row>
    <row r="113" spans="1:50" x14ac:dyDescent="0.25">
      <c r="A113" t="s">
        <v>211</v>
      </c>
      <c r="B113" t="s">
        <v>12</v>
      </c>
      <c r="C113" t="s">
        <v>90</v>
      </c>
      <c r="D113" t="s">
        <v>61</v>
      </c>
      <c r="E113" t="s">
        <v>97</v>
      </c>
      <c r="F113" s="1" t="s">
        <v>669</v>
      </c>
      <c r="G113" t="s">
        <v>54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1" t="s">
        <v>550</v>
      </c>
      <c r="AC113" s="1" t="s">
        <v>542</v>
      </c>
      <c r="AD113" s="1" t="s">
        <v>638</v>
      </c>
      <c r="AE113" s="1" t="s">
        <v>567</v>
      </c>
      <c r="AH113" t="b">
        <v>1</v>
      </c>
      <c r="AI113" t="b">
        <v>1</v>
      </c>
      <c r="AJ113" s="1" t="s">
        <v>638</v>
      </c>
      <c r="AK113" s="1" t="s">
        <v>638</v>
      </c>
      <c r="AL113" s="1" t="s">
        <v>92</v>
      </c>
      <c r="AM113" s="1" t="s">
        <v>528</v>
      </c>
      <c r="AN113" t="s">
        <v>93</v>
      </c>
      <c r="AO113" s="1" t="s">
        <v>212</v>
      </c>
      <c r="AP113" s="1" t="s">
        <v>213</v>
      </c>
      <c r="AQ113" s="1" t="s">
        <v>214</v>
      </c>
      <c r="AR113" s="1" t="s">
        <v>213</v>
      </c>
      <c r="AS113" s="1" t="s">
        <v>232</v>
      </c>
      <c r="AT113" s="1" t="s">
        <v>214</v>
      </c>
      <c r="AU113" s="1" t="s">
        <v>528</v>
      </c>
      <c r="AV113" s="1" t="s">
        <v>212</v>
      </c>
      <c r="AW113" t="s">
        <v>233</v>
      </c>
      <c r="AX113" t="s">
        <v>212</v>
      </c>
    </row>
    <row r="114" spans="1:50" x14ac:dyDescent="0.25">
      <c r="A114" t="s">
        <v>211</v>
      </c>
      <c r="B114" t="s">
        <v>12</v>
      </c>
      <c r="C114" t="s">
        <v>98</v>
      </c>
      <c r="D114" t="s">
        <v>64</v>
      </c>
      <c r="E114" t="s">
        <v>99</v>
      </c>
      <c r="F114" s="1" t="s">
        <v>669</v>
      </c>
      <c r="G114" t="s">
        <v>54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1" t="s">
        <v>548</v>
      </c>
      <c r="AC114" s="1" t="s">
        <v>548</v>
      </c>
      <c r="AD114" s="1" t="s">
        <v>638</v>
      </c>
      <c r="AE114" s="1" t="s">
        <v>567</v>
      </c>
      <c r="AH114" t="b">
        <v>1</v>
      </c>
      <c r="AI114" t="b">
        <v>1</v>
      </c>
      <c r="AJ114" s="1" t="s">
        <v>638</v>
      </c>
      <c r="AK114" s="1" t="s">
        <v>638</v>
      </c>
      <c r="AL114" s="1" t="s">
        <v>66</v>
      </c>
      <c r="AM114" s="1" t="s">
        <v>536</v>
      </c>
      <c r="AN114" t="s">
        <v>66</v>
      </c>
      <c r="AO114" s="1" t="s">
        <v>218</v>
      </c>
      <c r="AP114" s="1" t="s">
        <v>219</v>
      </c>
      <c r="AQ114" s="1" t="s">
        <v>220</v>
      </c>
      <c r="AR114" s="1" t="s">
        <v>606</v>
      </c>
      <c r="AS114" s="1" t="s">
        <v>221</v>
      </c>
      <c r="AT114" s="1" t="s">
        <v>219</v>
      </c>
      <c r="AU114" s="1" t="s">
        <v>666</v>
      </c>
      <c r="AV114" s="1" t="s">
        <v>218</v>
      </c>
      <c r="AW114" t="s">
        <v>222</v>
      </c>
      <c r="AX114" t="e">
        <f>-5/4 - a + n^2/4</f>
        <v>#NAME?</v>
      </c>
    </row>
    <row r="115" spans="1:50" x14ac:dyDescent="0.25">
      <c r="A115" t="s">
        <v>211</v>
      </c>
      <c r="B115" t="s">
        <v>12</v>
      </c>
      <c r="C115" t="s">
        <v>98</v>
      </c>
      <c r="D115" t="s">
        <v>52</v>
      </c>
      <c r="E115" t="s">
        <v>100</v>
      </c>
      <c r="F115" s="1" t="s">
        <v>669</v>
      </c>
      <c r="G115" t="s">
        <v>54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1" t="s">
        <v>548</v>
      </c>
      <c r="AC115" s="1" t="s">
        <v>548</v>
      </c>
      <c r="AD115" s="1" t="s">
        <v>638</v>
      </c>
      <c r="AE115" s="1" t="s">
        <v>567</v>
      </c>
      <c r="AH115" t="b">
        <v>1</v>
      </c>
      <c r="AI115" t="b">
        <v>1</v>
      </c>
      <c r="AJ115" s="1" t="s">
        <v>638</v>
      </c>
      <c r="AK115" s="1" t="s">
        <v>638</v>
      </c>
      <c r="AL115" s="1" t="s">
        <v>85</v>
      </c>
      <c r="AM115" s="1" t="s">
        <v>535</v>
      </c>
      <c r="AN115" t="s">
        <v>86</v>
      </c>
      <c r="AO115" s="1" t="s">
        <v>218</v>
      </c>
      <c r="AP115" s="1" t="s">
        <v>219</v>
      </c>
      <c r="AQ115" s="1" t="s">
        <v>224</v>
      </c>
      <c r="AR115" s="1" t="s">
        <v>223</v>
      </c>
      <c r="AS115" s="1" t="s">
        <v>230</v>
      </c>
      <c r="AT115" s="1" t="s">
        <v>228</v>
      </c>
      <c r="AU115" s="1" t="s">
        <v>535</v>
      </c>
      <c r="AV115" s="1" t="s">
        <v>218</v>
      </c>
      <c r="AW115" t="s">
        <v>231</v>
      </c>
      <c r="AX115" t="e">
        <f>-1/4 + a - n + n^2/4</f>
        <v>#NAME?</v>
      </c>
    </row>
    <row r="116" spans="1:50" x14ac:dyDescent="0.25">
      <c r="A116" t="s">
        <v>211</v>
      </c>
      <c r="B116" t="s">
        <v>12</v>
      </c>
      <c r="C116" t="s">
        <v>98</v>
      </c>
      <c r="D116" t="s">
        <v>77</v>
      </c>
      <c r="E116" t="s">
        <v>101</v>
      </c>
      <c r="F116" s="1" t="s">
        <v>669</v>
      </c>
      <c r="G116" t="s">
        <v>54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1" t="s">
        <v>548</v>
      </c>
      <c r="AC116" s="1" t="s">
        <v>548</v>
      </c>
      <c r="AD116" s="1" t="s">
        <v>638</v>
      </c>
      <c r="AE116" s="1" t="s">
        <v>567</v>
      </c>
      <c r="AH116" t="b">
        <v>1</v>
      </c>
      <c r="AI116" t="b">
        <v>1</v>
      </c>
      <c r="AJ116" s="1" t="s">
        <v>638</v>
      </c>
      <c r="AK116" s="1" t="s">
        <v>638</v>
      </c>
      <c r="AL116" s="1" t="s">
        <v>79</v>
      </c>
      <c r="AM116" s="1" t="s">
        <v>537</v>
      </c>
      <c r="AN116" t="s">
        <v>80</v>
      </c>
      <c r="AO116" s="1" t="s">
        <v>218</v>
      </c>
      <c r="AP116" s="1" t="s">
        <v>219</v>
      </c>
      <c r="AQ116" s="1" t="s">
        <v>606</v>
      </c>
      <c r="AR116" s="1" t="s">
        <v>220</v>
      </c>
      <c r="AS116" s="1" t="s">
        <v>227</v>
      </c>
      <c r="AT116" s="1" t="s">
        <v>228</v>
      </c>
      <c r="AU116" s="1" t="s">
        <v>537</v>
      </c>
      <c r="AV116" s="1" t="s">
        <v>218</v>
      </c>
      <c r="AW116" t="s">
        <v>229</v>
      </c>
      <c r="AX116" t="e">
        <f>-1/4 - a + n^2/4</f>
        <v>#NAME?</v>
      </c>
    </row>
    <row r="117" spans="1:50" x14ac:dyDescent="0.25">
      <c r="A117" t="s">
        <v>211</v>
      </c>
      <c r="B117" t="s">
        <v>12</v>
      </c>
      <c r="C117" t="s">
        <v>98</v>
      </c>
      <c r="D117" t="s">
        <v>61</v>
      </c>
      <c r="E117" t="s">
        <v>102</v>
      </c>
      <c r="F117" s="1" t="s">
        <v>669</v>
      </c>
      <c r="G117" t="s">
        <v>54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1" t="s">
        <v>548</v>
      </c>
      <c r="AC117" s="1" t="s">
        <v>548</v>
      </c>
      <c r="AD117" s="1" t="s">
        <v>638</v>
      </c>
      <c r="AE117" s="1" t="s">
        <v>567</v>
      </c>
      <c r="AH117" t="b">
        <v>1</v>
      </c>
      <c r="AI117" t="b">
        <v>1</v>
      </c>
      <c r="AJ117" s="1" t="s">
        <v>638</v>
      </c>
      <c r="AK117" s="1" t="s">
        <v>638</v>
      </c>
      <c r="AL117" s="1" t="s">
        <v>103</v>
      </c>
      <c r="AM117" s="1" t="s">
        <v>542</v>
      </c>
      <c r="AN117" t="s">
        <v>103</v>
      </c>
      <c r="AO117" s="1" t="s">
        <v>218</v>
      </c>
      <c r="AP117" s="1" t="s">
        <v>219</v>
      </c>
      <c r="AQ117" s="1" t="s">
        <v>569</v>
      </c>
      <c r="AR117" s="1" t="s">
        <v>566</v>
      </c>
      <c r="AS117" s="1" t="s">
        <v>566</v>
      </c>
      <c r="AT117" s="1" t="s">
        <v>219</v>
      </c>
      <c r="AU117" s="1" t="s">
        <v>550</v>
      </c>
      <c r="AV117" s="1" t="s">
        <v>218</v>
      </c>
      <c r="AW117" t="e">
        <f>-1 - 7/2*n + n^2</f>
        <v>#NAME?</v>
      </c>
      <c r="AX117" t="e">
        <f>-13/4 + n^2/4</f>
        <v>#NAME?</v>
      </c>
    </row>
    <row r="118" spans="1:50" x14ac:dyDescent="0.25">
      <c r="A118" t="s">
        <v>234</v>
      </c>
      <c r="B118" t="s">
        <v>12</v>
      </c>
      <c r="C118" t="s">
        <v>235</v>
      </c>
      <c r="E118" t="s">
        <v>236</v>
      </c>
      <c r="F118" s="1" t="s">
        <v>126</v>
      </c>
      <c r="G118" t="s">
        <v>237</v>
      </c>
      <c r="M118">
        <v>0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 s="1" t="s">
        <v>549</v>
      </c>
      <c r="AC118" s="1" t="s">
        <v>549</v>
      </c>
      <c r="AD118" s="1" t="s">
        <v>116</v>
      </c>
      <c r="AE118" s="1" t="s">
        <v>697</v>
      </c>
      <c r="AH118" t="b">
        <v>1</v>
      </c>
      <c r="AI118" t="b">
        <v>1</v>
      </c>
      <c r="AJ118" s="1" t="s">
        <v>638</v>
      </c>
      <c r="AK118" s="1" t="s">
        <v>548</v>
      </c>
      <c r="AL118" s="1" t="s">
        <v>238</v>
      </c>
      <c r="AM118" s="1" t="s">
        <v>239</v>
      </c>
      <c r="AN118" t="s">
        <v>238</v>
      </c>
      <c r="AO118" s="1" t="s">
        <v>524</v>
      </c>
      <c r="AP118" s="1" t="s">
        <v>565</v>
      </c>
      <c r="AQ118" s="1" t="s">
        <v>240</v>
      </c>
      <c r="AR118" s="1" t="s">
        <v>132</v>
      </c>
      <c r="AS118" s="1" t="s">
        <v>241</v>
      </c>
      <c r="AT118" s="1" t="s">
        <v>565</v>
      </c>
      <c r="AU118" s="1" t="s">
        <v>114</v>
      </c>
      <c r="AV118" s="1" t="s">
        <v>524</v>
      </c>
      <c r="AW118" t="s">
        <v>242</v>
      </c>
      <c r="AX118" t="s">
        <v>243</v>
      </c>
    </row>
    <row r="119" spans="1:50" x14ac:dyDescent="0.25">
      <c r="A119" t="s">
        <v>234</v>
      </c>
      <c r="B119" t="s">
        <v>12</v>
      </c>
      <c r="C119" t="s">
        <v>244</v>
      </c>
      <c r="E119" t="s">
        <v>245</v>
      </c>
      <c r="F119" s="1" t="s">
        <v>126</v>
      </c>
      <c r="G119" t="s">
        <v>237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v>0</v>
      </c>
      <c r="AB119" s="1" t="s">
        <v>246</v>
      </c>
      <c r="AC119" s="1" t="s">
        <v>548</v>
      </c>
      <c r="AD119" s="1" t="s">
        <v>116</v>
      </c>
      <c r="AE119" s="1" t="s">
        <v>697</v>
      </c>
      <c r="AH119" t="b">
        <v>1</v>
      </c>
      <c r="AI119" t="b">
        <v>1</v>
      </c>
      <c r="AJ119" s="1" t="s">
        <v>638</v>
      </c>
      <c r="AK119" s="1" t="s">
        <v>548</v>
      </c>
      <c r="AL119" s="1" t="s">
        <v>674</v>
      </c>
      <c r="AM119" s="1" t="s">
        <v>239</v>
      </c>
      <c r="AN119" t="s">
        <v>218</v>
      </c>
      <c r="AO119" s="1" t="s">
        <v>525</v>
      </c>
      <c r="AP119" s="1" t="s">
        <v>551</v>
      </c>
      <c r="AQ119" s="1" t="s">
        <v>247</v>
      </c>
      <c r="AR119" s="1" t="s">
        <v>132</v>
      </c>
      <c r="AS119" s="1" t="s">
        <v>248</v>
      </c>
      <c r="AT119" s="1" t="s">
        <v>511</v>
      </c>
      <c r="AU119" s="1" t="s">
        <v>114</v>
      </c>
      <c r="AV119" s="1" t="s">
        <v>249</v>
      </c>
      <c r="AW119" t="s">
        <v>250</v>
      </c>
      <c r="AX119" t="s">
        <v>251</v>
      </c>
    </row>
    <row r="120" spans="1:50" x14ac:dyDescent="0.25">
      <c r="A120" t="s">
        <v>234</v>
      </c>
      <c r="B120" t="s">
        <v>12</v>
      </c>
      <c r="C120" t="s">
        <v>252</v>
      </c>
      <c r="E120" t="s">
        <v>253</v>
      </c>
      <c r="F120" s="1" t="s">
        <v>126</v>
      </c>
      <c r="G120" t="s">
        <v>237</v>
      </c>
      <c r="M120">
        <v>0</v>
      </c>
      <c r="N120">
        <v>0</v>
      </c>
      <c r="O120">
        <v>1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 s="1" t="s">
        <v>549</v>
      </c>
      <c r="AC120" s="1" t="s">
        <v>549</v>
      </c>
      <c r="AD120" s="1" t="s">
        <v>116</v>
      </c>
      <c r="AE120" s="1" t="s">
        <v>697</v>
      </c>
      <c r="AH120" t="b">
        <v>1</v>
      </c>
      <c r="AI120" t="b">
        <v>1</v>
      </c>
      <c r="AJ120" s="1" t="s">
        <v>638</v>
      </c>
      <c r="AK120" s="1" t="s">
        <v>548</v>
      </c>
      <c r="AL120" s="1" t="s">
        <v>238</v>
      </c>
      <c r="AM120" s="1" t="s">
        <v>239</v>
      </c>
      <c r="AN120" t="s">
        <v>238</v>
      </c>
      <c r="AO120" s="1" t="s">
        <v>524</v>
      </c>
      <c r="AP120" s="1" t="s">
        <v>565</v>
      </c>
      <c r="AQ120" s="1" t="s">
        <v>240</v>
      </c>
      <c r="AR120" s="1" t="s">
        <v>132</v>
      </c>
      <c r="AS120" s="1" t="s">
        <v>241</v>
      </c>
      <c r="AT120" s="1" t="s">
        <v>565</v>
      </c>
      <c r="AU120" s="1" t="s">
        <v>114</v>
      </c>
      <c r="AV120" s="1" t="s">
        <v>524</v>
      </c>
      <c r="AW120" t="s">
        <v>242</v>
      </c>
      <c r="AX120" t="s">
        <v>243</v>
      </c>
    </row>
    <row r="121" spans="1:50" x14ac:dyDescent="0.25">
      <c r="A121" t="s">
        <v>234</v>
      </c>
      <c r="B121" t="s">
        <v>12</v>
      </c>
      <c r="C121" t="s">
        <v>254</v>
      </c>
      <c r="E121" t="s">
        <v>255</v>
      </c>
      <c r="F121" s="1" t="s">
        <v>126</v>
      </c>
      <c r="G121" t="s">
        <v>237</v>
      </c>
      <c r="M121">
        <v>0</v>
      </c>
      <c r="N121">
        <v>0</v>
      </c>
      <c r="O121">
        <v>1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0</v>
      </c>
      <c r="AB121" s="1" t="s">
        <v>246</v>
      </c>
      <c r="AC121" s="1" t="s">
        <v>548</v>
      </c>
      <c r="AD121" s="1" t="s">
        <v>116</v>
      </c>
      <c r="AE121" s="1" t="s">
        <v>697</v>
      </c>
      <c r="AH121" t="b">
        <v>1</v>
      </c>
      <c r="AI121" t="b">
        <v>1</v>
      </c>
      <c r="AJ121" s="1" t="s">
        <v>638</v>
      </c>
      <c r="AK121" s="1" t="s">
        <v>548</v>
      </c>
      <c r="AL121" s="1" t="s">
        <v>674</v>
      </c>
      <c r="AM121" s="1" t="s">
        <v>239</v>
      </c>
      <c r="AN121" t="s">
        <v>218</v>
      </c>
      <c r="AO121" s="1" t="s">
        <v>525</v>
      </c>
      <c r="AP121" s="1" t="s">
        <v>551</v>
      </c>
      <c r="AQ121" s="1" t="s">
        <v>247</v>
      </c>
      <c r="AR121" s="1" t="s">
        <v>132</v>
      </c>
      <c r="AS121" s="1" t="s">
        <v>248</v>
      </c>
      <c r="AT121" s="1" t="s">
        <v>511</v>
      </c>
      <c r="AU121" s="1" t="s">
        <v>114</v>
      </c>
      <c r="AV121" s="1" t="s">
        <v>249</v>
      </c>
      <c r="AW121" t="s">
        <v>250</v>
      </c>
      <c r="AX121" t="s">
        <v>251</v>
      </c>
    </row>
    <row r="122" spans="1:50" x14ac:dyDescent="0.25">
      <c r="A122" t="s">
        <v>256</v>
      </c>
      <c r="B122" t="s">
        <v>12</v>
      </c>
      <c r="C122" t="s">
        <v>235</v>
      </c>
      <c r="E122" t="s">
        <v>236</v>
      </c>
      <c r="F122" s="1" t="s">
        <v>620</v>
      </c>
      <c r="G122" t="s">
        <v>237</v>
      </c>
      <c r="I122" t="s">
        <v>113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" t="s">
        <v>548</v>
      </c>
      <c r="AC122" s="1" t="s">
        <v>549</v>
      </c>
      <c r="AD122" s="1" t="s">
        <v>668</v>
      </c>
      <c r="AE122" s="1" t="s">
        <v>620</v>
      </c>
      <c r="AH122" t="b">
        <v>1</v>
      </c>
      <c r="AI122" t="b">
        <v>1</v>
      </c>
      <c r="AJ122" s="1" t="s">
        <v>638</v>
      </c>
      <c r="AK122" s="1" t="s">
        <v>548</v>
      </c>
      <c r="AL122" s="1" t="s">
        <v>238</v>
      </c>
      <c r="AM122" s="1" t="s">
        <v>549</v>
      </c>
      <c r="AN122" t="s">
        <v>238</v>
      </c>
      <c r="AO122" s="1" t="s">
        <v>218</v>
      </c>
      <c r="AP122" s="1" t="s">
        <v>566</v>
      </c>
      <c r="AQ122" s="1" t="s">
        <v>257</v>
      </c>
      <c r="AR122" s="1" t="s">
        <v>114</v>
      </c>
      <c r="AS122" s="1" t="s">
        <v>258</v>
      </c>
      <c r="AT122" s="1" t="s">
        <v>569</v>
      </c>
      <c r="AU122" s="1" t="s">
        <v>668</v>
      </c>
      <c r="AV122" s="1" t="s">
        <v>674</v>
      </c>
      <c r="AW122" t="s">
        <v>259</v>
      </c>
      <c r="AX122" t="s">
        <v>260</v>
      </c>
    </row>
    <row r="123" spans="1:50" x14ac:dyDescent="0.25">
      <c r="A123" t="s">
        <v>256</v>
      </c>
      <c r="B123" t="s">
        <v>12</v>
      </c>
      <c r="C123" t="s">
        <v>244</v>
      </c>
      <c r="E123" t="s">
        <v>245</v>
      </c>
      <c r="F123" s="1" t="s">
        <v>620</v>
      </c>
      <c r="G123" t="s">
        <v>237</v>
      </c>
      <c r="I123" t="s">
        <v>113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1" t="s">
        <v>549</v>
      </c>
      <c r="AC123" s="1" t="s">
        <v>548</v>
      </c>
      <c r="AD123" s="1" t="s">
        <v>668</v>
      </c>
      <c r="AE123" s="1" t="s">
        <v>620</v>
      </c>
      <c r="AH123" t="b">
        <v>1</v>
      </c>
      <c r="AI123" t="b">
        <v>1</v>
      </c>
      <c r="AJ123" s="1" t="s">
        <v>638</v>
      </c>
      <c r="AK123" s="1" t="s">
        <v>548</v>
      </c>
      <c r="AL123" s="1" t="s">
        <v>674</v>
      </c>
      <c r="AM123" s="1" t="s">
        <v>549</v>
      </c>
      <c r="AN123" t="s">
        <v>218</v>
      </c>
      <c r="AO123" s="1" t="s">
        <v>238</v>
      </c>
      <c r="AP123" s="1" t="s">
        <v>114</v>
      </c>
      <c r="AQ123" s="1" t="s">
        <v>261</v>
      </c>
      <c r="AR123" s="1" t="s">
        <v>114</v>
      </c>
      <c r="AS123" s="1" t="s">
        <v>219</v>
      </c>
      <c r="AT123" s="1" t="s">
        <v>56</v>
      </c>
      <c r="AU123" s="1" t="s">
        <v>668</v>
      </c>
      <c r="AV123" s="1" t="s">
        <v>238</v>
      </c>
      <c r="AW123" t="s">
        <v>262</v>
      </c>
      <c r="AX123" t="e">
        <f>-11/4 + n/2 + n^2/4</f>
        <v>#NAME?</v>
      </c>
    </row>
    <row r="124" spans="1:50" x14ac:dyDescent="0.25">
      <c r="A124" t="s">
        <v>256</v>
      </c>
      <c r="B124" t="s">
        <v>12</v>
      </c>
      <c r="C124" t="s">
        <v>252</v>
      </c>
      <c r="E124" t="s">
        <v>253</v>
      </c>
      <c r="F124" s="1" t="s">
        <v>620</v>
      </c>
      <c r="G124" t="s">
        <v>237</v>
      </c>
      <c r="I124" t="s">
        <v>113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" t="s">
        <v>548</v>
      </c>
      <c r="AC124" s="1" t="s">
        <v>549</v>
      </c>
      <c r="AD124" s="1" t="s">
        <v>668</v>
      </c>
      <c r="AE124" s="1" t="s">
        <v>620</v>
      </c>
      <c r="AH124" t="b">
        <v>1</v>
      </c>
      <c r="AI124" t="b">
        <v>1</v>
      </c>
      <c r="AJ124" s="1" t="s">
        <v>638</v>
      </c>
      <c r="AK124" s="1" t="s">
        <v>548</v>
      </c>
      <c r="AL124" s="1" t="s">
        <v>238</v>
      </c>
      <c r="AM124" s="1" t="s">
        <v>549</v>
      </c>
      <c r="AN124" t="s">
        <v>238</v>
      </c>
      <c r="AO124" s="1" t="s">
        <v>218</v>
      </c>
      <c r="AP124" s="1" t="s">
        <v>566</v>
      </c>
      <c r="AQ124" s="1" t="s">
        <v>257</v>
      </c>
      <c r="AR124" s="1" t="s">
        <v>114</v>
      </c>
      <c r="AS124" s="1" t="s">
        <v>258</v>
      </c>
      <c r="AT124" s="1" t="s">
        <v>569</v>
      </c>
      <c r="AU124" s="1" t="s">
        <v>668</v>
      </c>
      <c r="AV124" s="1" t="s">
        <v>674</v>
      </c>
      <c r="AW124" t="s">
        <v>259</v>
      </c>
      <c r="AX124" t="s">
        <v>260</v>
      </c>
    </row>
    <row r="125" spans="1:50" x14ac:dyDescent="0.25">
      <c r="A125" t="s">
        <v>256</v>
      </c>
      <c r="B125" t="s">
        <v>12</v>
      </c>
      <c r="C125" t="s">
        <v>254</v>
      </c>
      <c r="E125" t="s">
        <v>255</v>
      </c>
      <c r="F125" s="1" t="s">
        <v>620</v>
      </c>
      <c r="G125" t="s">
        <v>237</v>
      </c>
      <c r="I125" t="s">
        <v>113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" t="s">
        <v>549</v>
      </c>
      <c r="AC125" s="1" t="s">
        <v>548</v>
      </c>
      <c r="AD125" s="1" t="s">
        <v>668</v>
      </c>
      <c r="AE125" s="1" t="s">
        <v>620</v>
      </c>
      <c r="AH125" t="b">
        <v>1</v>
      </c>
      <c r="AI125" t="b">
        <v>1</v>
      </c>
      <c r="AJ125" s="1" t="s">
        <v>638</v>
      </c>
      <c r="AK125" s="1" t="s">
        <v>548</v>
      </c>
      <c r="AL125" s="1" t="s">
        <v>674</v>
      </c>
      <c r="AM125" s="1" t="s">
        <v>549</v>
      </c>
      <c r="AN125" t="s">
        <v>218</v>
      </c>
      <c r="AO125" s="1" t="s">
        <v>238</v>
      </c>
      <c r="AP125" s="1" t="s">
        <v>114</v>
      </c>
      <c r="AQ125" s="1" t="s">
        <v>261</v>
      </c>
      <c r="AR125" s="1" t="s">
        <v>114</v>
      </c>
      <c r="AS125" s="1" t="s">
        <v>219</v>
      </c>
      <c r="AT125" s="1" t="s">
        <v>56</v>
      </c>
      <c r="AU125" s="1" t="s">
        <v>668</v>
      </c>
      <c r="AV125" s="1" t="s">
        <v>238</v>
      </c>
      <c r="AW125" t="s">
        <v>262</v>
      </c>
      <c r="AX125" t="e">
        <f>-11/4 + n/2 + n^2/4</f>
        <v>#NAME?</v>
      </c>
    </row>
    <row r="126" spans="1:50" x14ac:dyDescent="0.25">
      <c r="A126" t="s">
        <v>263</v>
      </c>
      <c r="B126" t="s">
        <v>14</v>
      </c>
      <c r="C126" t="s">
        <v>264</v>
      </c>
      <c r="E126" t="s">
        <v>265</v>
      </c>
      <c r="F126" s="1" t="s">
        <v>581</v>
      </c>
      <c r="G126" t="s">
        <v>266</v>
      </c>
      <c r="W126">
        <v>0</v>
      </c>
      <c r="Z126">
        <v>1</v>
      </c>
      <c r="AA126">
        <v>0</v>
      </c>
      <c r="AE126" s="1" t="s">
        <v>176</v>
      </c>
      <c r="AH126" t="b">
        <v>1</v>
      </c>
      <c r="AJ126" s="1" t="s">
        <v>638</v>
      </c>
      <c r="AK126" s="1" t="s">
        <v>550</v>
      </c>
      <c r="AL126" s="1" t="s">
        <v>267</v>
      </c>
      <c r="AM126" s="1" t="s">
        <v>638</v>
      </c>
      <c r="AR126" s="1" t="s">
        <v>268</v>
      </c>
    </row>
    <row r="127" spans="1:50" x14ac:dyDescent="0.25">
      <c r="A127" t="s">
        <v>263</v>
      </c>
      <c r="B127" t="s">
        <v>14</v>
      </c>
      <c r="C127" t="s">
        <v>269</v>
      </c>
      <c r="E127" t="s">
        <v>270</v>
      </c>
      <c r="F127" s="1" t="s">
        <v>581</v>
      </c>
      <c r="G127" t="s">
        <v>266</v>
      </c>
      <c r="W127">
        <v>0</v>
      </c>
      <c r="Z127">
        <v>0</v>
      </c>
      <c r="AA127">
        <v>0</v>
      </c>
      <c r="AE127" s="1" t="s">
        <v>542</v>
      </c>
      <c r="AH127" t="b">
        <v>1</v>
      </c>
      <c r="AJ127" s="1" t="s">
        <v>638</v>
      </c>
      <c r="AK127" s="1" t="s">
        <v>550</v>
      </c>
      <c r="AL127" s="1" t="s">
        <v>706</v>
      </c>
      <c r="AM127" s="1" t="s">
        <v>638</v>
      </c>
      <c r="AR127" s="1" t="s">
        <v>93</v>
      </c>
    </row>
    <row r="128" spans="1:50" x14ac:dyDescent="0.25">
      <c r="A128" t="s">
        <v>263</v>
      </c>
      <c r="B128" t="s">
        <v>14</v>
      </c>
      <c r="C128" t="s">
        <v>271</v>
      </c>
      <c r="E128" t="s">
        <v>272</v>
      </c>
      <c r="F128" s="1" t="s">
        <v>581</v>
      </c>
      <c r="G128" t="s">
        <v>266</v>
      </c>
      <c r="W128">
        <v>0</v>
      </c>
      <c r="Z128">
        <v>1</v>
      </c>
      <c r="AA128">
        <v>0</v>
      </c>
      <c r="AE128" s="1" t="s">
        <v>176</v>
      </c>
      <c r="AH128" t="b">
        <v>1</v>
      </c>
      <c r="AJ128" s="1" t="s">
        <v>638</v>
      </c>
      <c r="AK128" s="1" t="s">
        <v>550</v>
      </c>
      <c r="AL128" s="1" t="s">
        <v>267</v>
      </c>
      <c r="AM128" s="1" t="s">
        <v>638</v>
      </c>
      <c r="AR128" s="1" t="s">
        <v>268</v>
      </c>
    </row>
    <row r="129" spans="1:50" x14ac:dyDescent="0.25">
      <c r="A129" t="s">
        <v>263</v>
      </c>
      <c r="B129" t="s">
        <v>14</v>
      </c>
      <c r="C129" t="s">
        <v>273</v>
      </c>
      <c r="E129" t="s">
        <v>274</v>
      </c>
      <c r="F129" s="1" t="s">
        <v>581</v>
      </c>
      <c r="G129" t="s">
        <v>266</v>
      </c>
      <c r="W129">
        <v>0</v>
      </c>
      <c r="Z129">
        <v>0</v>
      </c>
      <c r="AA129">
        <v>0</v>
      </c>
      <c r="AE129" s="1" t="s">
        <v>542</v>
      </c>
      <c r="AH129" t="b">
        <v>1</v>
      </c>
      <c r="AJ129" s="1" t="s">
        <v>638</v>
      </c>
      <c r="AK129" s="1" t="s">
        <v>550</v>
      </c>
      <c r="AL129" s="1" t="s">
        <v>706</v>
      </c>
      <c r="AM129" s="1" t="s">
        <v>638</v>
      </c>
      <c r="AR129" s="1" t="s">
        <v>93</v>
      </c>
    </row>
    <row r="130" spans="1:50" x14ac:dyDescent="0.25">
      <c r="A130" t="s">
        <v>275</v>
      </c>
      <c r="B130" t="s">
        <v>12</v>
      </c>
      <c r="C130" t="s">
        <v>264</v>
      </c>
      <c r="E130" t="s">
        <v>265</v>
      </c>
      <c r="F130" s="1" t="s">
        <v>116</v>
      </c>
      <c r="G130" t="s">
        <v>266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2</v>
      </c>
      <c r="U130">
        <v>1</v>
      </c>
      <c r="V130">
        <v>1</v>
      </c>
      <c r="W130">
        <v>0</v>
      </c>
      <c r="X130">
        <v>0</v>
      </c>
      <c r="Y130">
        <v>1</v>
      </c>
      <c r="Z130">
        <v>2</v>
      </c>
      <c r="AA130">
        <v>0</v>
      </c>
      <c r="AB130" s="1" t="s">
        <v>276</v>
      </c>
      <c r="AC130" s="1" t="s">
        <v>176</v>
      </c>
      <c r="AD130" s="1" t="s">
        <v>581</v>
      </c>
      <c r="AE130" s="1" t="s">
        <v>697</v>
      </c>
      <c r="AH130" t="b">
        <v>1</v>
      </c>
      <c r="AI130" t="b">
        <v>1</v>
      </c>
      <c r="AJ130" s="1" t="s">
        <v>638</v>
      </c>
      <c r="AK130" s="1" t="s">
        <v>550</v>
      </c>
      <c r="AL130" s="1" t="s">
        <v>267</v>
      </c>
      <c r="AM130" s="1" t="s">
        <v>56</v>
      </c>
      <c r="AN130" t="s">
        <v>268</v>
      </c>
      <c r="AO130" s="1" t="s">
        <v>526</v>
      </c>
      <c r="AP130" s="1" t="s">
        <v>551</v>
      </c>
      <c r="AQ130" s="1" t="s">
        <v>127</v>
      </c>
      <c r="AR130" s="1" t="s">
        <v>127</v>
      </c>
      <c r="AS130" s="1" t="s">
        <v>277</v>
      </c>
      <c r="AT130" s="1" t="s">
        <v>512</v>
      </c>
      <c r="AU130" s="1" t="s">
        <v>644</v>
      </c>
      <c r="AV130" s="1" t="s">
        <v>278</v>
      </c>
      <c r="AW130" t="s">
        <v>279</v>
      </c>
      <c r="AX130" t="s">
        <v>280</v>
      </c>
    </row>
    <row r="131" spans="1:50" x14ac:dyDescent="0.25">
      <c r="A131" t="s">
        <v>275</v>
      </c>
      <c r="B131" t="s">
        <v>12</v>
      </c>
      <c r="C131" t="s">
        <v>269</v>
      </c>
      <c r="E131" t="s">
        <v>270</v>
      </c>
      <c r="F131" s="1" t="s">
        <v>116</v>
      </c>
      <c r="G131" t="s">
        <v>266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1" t="s">
        <v>550</v>
      </c>
      <c r="AC131" s="1" t="s">
        <v>542</v>
      </c>
      <c r="AD131" s="1" t="s">
        <v>581</v>
      </c>
      <c r="AE131" s="1" t="s">
        <v>588</v>
      </c>
      <c r="AH131" t="b">
        <v>1</v>
      </c>
      <c r="AI131" t="b">
        <v>1</v>
      </c>
      <c r="AJ131" s="1" t="s">
        <v>638</v>
      </c>
      <c r="AK131" s="1" t="s">
        <v>550</v>
      </c>
      <c r="AL131" s="1" t="s">
        <v>706</v>
      </c>
      <c r="AM131" s="1" t="s">
        <v>56</v>
      </c>
      <c r="AN131" t="s">
        <v>93</v>
      </c>
      <c r="AO131" s="1" t="s">
        <v>507</v>
      </c>
      <c r="AP131" s="1" t="s">
        <v>511</v>
      </c>
      <c r="AQ131" s="1" t="s">
        <v>605</v>
      </c>
      <c r="AR131" s="1" t="s">
        <v>94</v>
      </c>
      <c r="AS131" s="1" t="s">
        <v>281</v>
      </c>
      <c r="AT131" s="1" t="s">
        <v>565</v>
      </c>
      <c r="AU131" s="1" t="s">
        <v>644</v>
      </c>
      <c r="AV131" s="1" t="s">
        <v>675</v>
      </c>
      <c r="AW131" t="s">
        <v>209</v>
      </c>
      <c r="AX131" t="s">
        <v>282</v>
      </c>
    </row>
    <row r="132" spans="1:50" x14ac:dyDescent="0.25">
      <c r="A132" t="s">
        <v>275</v>
      </c>
      <c r="B132" t="s">
        <v>12</v>
      </c>
      <c r="C132" t="s">
        <v>271</v>
      </c>
      <c r="E132" t="s">
        <v>272</v>
      </c>
      <c r="F132" s="1" t="s">
        <v>116</v>
      </c>
      <c r="G132" t="s">
        <v>266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1</v>
      </c>
      <c r="T132">
        <v>2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2</v>
      </c>
      <c r="AA132">
        <v>0</v>
      </c>
      <c r="AB132" s="1" t="s">
        <v>276</v>
      </c>
      <c r="AC132" s="1" t="s">
        <v>176</v>
      </c>
      <c r="AD132" s="1" t="s">
        <v>581</v>
      </c>
      <c r="AE132" s="1" t="s">
        <v>697</v>
      </c>
      <c r="AH132" t="b">
        <v>1</v>
      </c>
      <c r="AI132" t="b">
        <v>1</v>
      </c>
      <c r="AJ132" s="1" t="s">
        <v>638</v>
      </c>
      <c r="AK132" s="1" t="s">
        <v>550</v>
      </c>
      <c r="AL132" s="1" t="s">
        <v>267</v>
      </c>
      <c r="AM132" s="1" t="s">
        <v>56</v>
      </c>
      <c r="AN132" t="s">
        <v>268</v>
      </c>
      <c r="AO132" s="1" t="s">
        <v>526</v>
      </c>
      <c r="AP132" s="1" t="s">
        <v>551</v>
      </c>
      <c r="AQ132" s="1" t="s">
        <v>127</v>
      </c>
      <c r="AR132" s="1" t="s">
        <v>127</v>
      </c>
      <c r="AS132" s="1" t="s">
        <v>277</v>
      </c>
      <c r="AT132" s="1" t="s">
        <v>512</v>
      </c>
      <c r="AU132" s="1" t="s">
        <v>644</v>
      </c>
      <c r="AV132" s="1" t="s">
        <v>278</v>
      </c>
      <c r="AW132" t="s">
        <v>279</v>
      </c>
      <c r="AX132" t="s">
        <v>280</v>
      </c>
    </row>
    <row r="133" spans="1:50" x14ac:dyDescent="0.25">
      <c r="A133" t="s">
        <v>275</v>
      </c>
      <c r="B133" t="s">
        <v>12</v>
      </c>
      <c r="C133" t="s">
        <v>273</v>
      </c>
      <c r="E133" t="s">
        <v>274</v>
      </c>
      <c r="F133" s="1" t="s">
        <v>116</v>
      </c>
      <c r="G133" t="s">
        <v>266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1" t="s">
        <v>550</v>
      </c>
      <c r="AC133" s="1" t="s">
        <v>542</v>
      </c>
      <c r="AD133" s="1" t="s">
        <v>581</v>
      </c>
      <c r="AE133" s="1" t="s">
        <v>588</v>
      </c>
      <c r="AH133" t="b">
        <v>1</v>
      </c>
      <c r="AI133" t="b">
        <v>1</v>
      </c>
      <c r="AJ133" s="1" t="s">
        <v>638</v>
      </c>
      <c r="AK133" s="1" t="s">
        <v>550</v>
      </c>
      <c r="AL133" s="1" t="s">
        <v>706</v>
      </c>
      <c r="AM133" s="1" t="s">
        <v>56</v>
      </c>
      <c r="AN133" t="s">
        <v>93</v>
      </c>
      <c r="AO133" s="1" t="s">
        <v>507</v>
      </c>
      <c r="AP133" s="1" t="s">
        <v>511</v>
      </c>
      <c r="AQ133" s="1" t="s">
        <v>605</v>
      </c>
      <c r="AR133" s="1" t="s">
        <v>94</v>
      </c>
      <c r="AS133" s="1" t="s">
        <v>281</v>
      </c>
      <c r="AT133" s="1" t="s">
        <v>565</v>
      </c>
      <c r="AU133" s="1" t="s">
        <v>644</v>
      </c>
      <c r="AV133" s="1" t="s">
        <v>675</v>
      </c>
      <c r="AW133" t="s">
        <v>209</v>
      </c>
      <c r="AX133" t="s">
        <v>282</v>
      </c>
    </row>
    <row r="134" spans="1:50" x14ac:dyDescent="0.25">
      <c r="A134" t="s">
        <v>283</v>
      </c>
      <c r="B134" t="s">
        <v>15</v>
      </c>
      <c r="C134" t="s">
        <v>235</v>
      </c>
      <c r="E134" t="s">
        <v>236</v>
      </c>
      <c r="F134" s="1" t="s">
        <v>126</v>
      </c>
      <c r="G134" t="s">
        <v>284</v>
      </c>
      <c r="W134">
        <v>0</v>
      </c>
      <c r="Z134">
        <v>0</v>
      </c>
      <c r="AA134">
        <v>0</v>
      </c>
      <c r="AE134" s="1" t="s">
        <v>668</v>
      </c>
      <c r="AG134">
        <f>-1/2</f>
        <v>-0.5</v>
      </c>
      <c r="AH134" t="b">
        <v>1</v>
      </c>
      <c r="AJ134" s="1" t="s">
        <v>638</v>
      </c>
      <c r="AK134" s="1" t="s">
        <v>684</v>
      </c>
      <c r="AL134" s="1" t="s">
        <v>668</v>
      </c>
      <c r="AM134" s="1" t="s">
        <v>638</v>
      </c>
      <c r="AR134" s="1" t="s">
        <v>549</v>
      </c>
    </row>
    <row r="135" spans="1:50" x14ac:dyDescent="0.25">
      <c r="A135" t="s">
        <v>283</v>
      </c>
      <c r="B135" t="s">
        <v>20</v>
      </c>
      <c r="C135" t="s">
        <v>244</v>
      </c>
      <c r="E135" t="s">
        <v>245</v>
      </c>
      <c r="F135" s="1" t="s">
        <v>126</v>
      </c>
      <c r="G135" t="s">
        <v>284</v>
      </c>
      <c r="W135">
        <v>0</v>
      </c>
      <c r="AA135">
        <v>0</v>
      </c>
      <c r="AH135" t="b">
        <v>1</v>
      </c>
      <c r="AJ135" s="1" t="s">
        <v>638</v>
      </c>
      <c r="AK135" s="1" t="s">
        <v>684</v>
      </c>
    </row>
    <row r="136" spans="1:50" x14ac:dyDescent="0.25">
      <c r="A136" t="s">
        <v>283</v>
      </c>
      <c r="B136" t="s">
        <v>15</v>
      </c>
      <c r="C136" t="s">
        <v>252</v>
      </c>
      <c r="E136" t="s">
        <v>253</v>
      </c>
      <c r="F136" s="1" t="s">
        <v>126</v>
      </c>
      <c r="G136" t="s">
        <v>284</v>
      </c>
      <c r="W136">
        <v>0</v>
      </c>
      <c r="Z136">
        <v>0</v>
      </c>
      <c r="AA136">
        <v>0</v>
      </c>
      <c r="AE136" s="1" t="s">
        <v>668</v>
      </c>
      <c r="AG136">
        <f>-1/2</f>
        <v>-0.5</v>
      </c>
      <c r="AH136" t="b">
        <v>1</v>
      </c>
      <c r="AJ136" s="1" t="s">
        <v>638</v>
      </c>
      <c r="AK136" s="1" t="s">
        <v>684</v>
      </c>
      <c r="AL136" s="1" t="s">
        <v>668</v>
      </c>
      <c r="AM136" s="1" t="s">
        <v>638</v>
      </c>
      <c r="AR136" s="1" t="s">
        <v>549</v>
      </c>
    </row>
    <row r="137" spans="1:50" x14ac:dyDescent="0.25">
      <c r="A137" t="s">
        <v>283</v>
      </c>
      <c r="B137" t="s">
        <v>20</v>
      </c>
      <c r="C137" t="s">
        <v>254</v>
      </c>
      <c r="E137" t="s">
        <v>255</v>
      </c>
      <c r="F137" s="1" t="s">
        <v>126</v>
      </c>
      <c r="G137" t="s">
        <v>284</v>
      </c>
      <c r="W137">
        <v>0</v>
      </c>
      <c r="AA137">
        <v>0</v>
      </c>
      <c r="AH137" t="b">
        <v>1</v>
      </c>
      <c r="AJ137" s="1" t="s">
        <v>638</v>
      </c>
      <c r="AK137" s="1" t="s">
        <v>684</v>
      </c>
    </row>
    <row r="138" spans="1:50" x14ac:dyDescent="0.25">
      <c r="A138" t="s">
        <v>285</v>
      </c>
      <c r="B138" t="s">
        <v>12</v>
      </c>
      <c r="C138" t="s">
        <v>264</v>
      </c>
      <c r="E138" t="s">
        <v>265</v>
      </c>
      <c r="F138" s="1" t="s">
        <v>116</v>
      </c>
      <c r="G138" t="s">
        <v>286</v>
      </c>
      <c r="H138" t="s">
        <v>107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1" t="s">
        <v>638</v>
      </c>
      <c r="AC138" s="1" t="s">
        <v>638</v>
      </c>
      <c r="AD138" s="1" t="s">
        <v>668</v>
      </c>
      <c r="AE138" s="1" t="s">
        <v>668</v>
      </c>
      <c r="AH138" t="b">
        <v>1</v>
      </c>
      <c r="AI138" t="b">
        <v>1</v>
      </c>
      <c r="AJ138" s="1" t="s">
        <v>638</v>
      </c>
      <c r="AK138" s="1" t="s">
        <v>542</v>
      </c>
      <c r="AL138" s="1" t="s">
        <v>527</v>
      </c>
      <c r="AM138" s="1" t="s">
        <v>550</v>
      </c>
      <c r="AN138" t="e">
        <f>-1 + n/4</f>
        <v>#NAME?</v>
      </c>
      <c r="AO138" s="1" t="s">
        <v>527</v>
      </c>
      <c r="AP138" s="1" t="s">
        <v>567</v>
      </c>
      <c r="AQ138" s="1" t="s">
        <v>550</v>
      </c>
      <c r="AR138" s="1" t="s">
        <v>567</v>
      </c>
      <c r="AS138" s="1" t="s">
        <v>176</v>
      </c>
      <c r="AT138" s="1" t="s">
        <v>568</v>
      </c>
      <c r="AU138" s="1" t="s">
        <v>668</v>
      </c>
      <c r="AV138" s="1" t="s">
        <v>216</v>
      </c>
      <c r="AW138" t="e">
        <f>-4 + 3/2*n</f>
        <v>#NAME?</v>
      </c>
      <c r="AX138" t="e">
        <f>-5 + 7/4*n</f>
        <v>#NAME?</v>
      </c>
    </row>
    <row r="139" spans="1:50" x14ac:dyDescent="0.25">
      <c r="A139" t="s">
        <v>285</v>
      </c>
      <c r="B139" t="s">
        <v>12</v>
      </c>
      <c r="C139" t="s">
        <v>269</v>
      </c>
      <c r="E139" t="s">
        <v>270</v>
      </c>
      <c r="F139" s="1" t="s">
        <v>116</v>
      </c>
      <c r="G139" t="s">
        <v>286</v>
      </c>
      <c r="H139" t="s">
        <v>107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1" t="s">
        <v>638</v>
      </c>
      <c r="AC139" s="1" t="s">
        <v>638</v>
      </c>
      <c r="AD139" s="1" t="s">
        <v>668</v>
      </c>
      <c r="AE139" s="1" t="s">
        <v>668</v>
      </c>
      <c r="AH139" t="b">
        <v>1</v>
      </c>
      <c r="AI139" t="b">
        <v>1</v>
      </c>
      <c r="AJ139" s="1" t="s">
        <v>638</v>
      </c>
      <c r="AK139" s="1" t="s">
        <v>542</v>
      </c>
      <c r="AL139" s="1" t="s">
        <v>528</v>
      </c>
      <c r="AM139" s="1" t="s">
        <v>550</v>
      </c>
      <c r="AN139" t="e">
        <f>-1/2 + n/4</f>
        <v>#NAME?</v>
      </c>
      <c r="AO139" s="1" t="s">
        <v>528</v>
      </c>
      <c r="AP139" s="1" t="s">
        <v>568</v>
      </c>
      <c r="AQ139" s="1" t="s">
        <v>176</v>
      </c>
      <c r="AR139" s="1" t="s">
        <v>581</v>
      </c>
      <c r="AS139" s="1" t="s">
        <v>550</v>
      </c>
      <c r="AT139" s="1" t="s">
        <v>567</v>
      </c>
      <c r="AU139" s="1" t="s">
        <v>668</v>
      </c>
      <c r="AV139" s="1" t="s">
        <v>676</v>
      </c>
      <c r="AW139" t="e">
        <f>-4 + 3/2*n</f>
        <v>#NAME?</v>
      </c>
      <c r="AX139" t="e">
        <f>-9/2 + 7/4*n</f>
        <v>#NAME?</v>
      </c>
    </row>
    <row r="140" spans="1:50" x14ac:dyDescent="0.25">
      <c r="A140" t="s">
        <v>285</v>
      </c>
      <c r="B140" t="s">
        <v>12</v>
      </c>
      <c r="C140" t="s">
        <v>271</v>
      </c>
      <c r="E140" t="s">
        <v>272</v>
      </c>
      <c r="F140" s="1" t="s">
        <v>116</v>
      </c>
      <c r="G140" t="s">
        <v>286</v>
      </c>
      <c r="H140" t="s">
        <v>107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1" t="s">
        <v>638</v>
      </c>
      <c r="AC140" s="1" t="s">
        <v>638</v>
      </c>
      <c r="AD140" s="1" t="s">
        <v>668</v>
      </c>
      <c r="AE140" s="1" t="s">
        <v>668</v>
      </c>
      <c r="AH140" t="b">
        <v>1</v>
      </c>
      <c r="AI140" t="b">
        <v>1</v>
      </c>
      <c r="AJ140" s="1" t="s">
        <v>638</v>
      </c>
      <c r="AK140" s="1" t="s">
        <v>542</v>
      </c>
      <c r="AL140" s="1" t="s">
        <v>527</v>
      </c>
      <c r="AM140" s="1" t="s">
        <v>550</v>
      </c>
      <c r="AN140" t="e">
        <f>-1 + n/4</f>
        <v>#NAME?</v>
      </c>
      <c r="AO140" s="1" t="s">
        <v>527</v>
      </c>
      <c r="AP140" s="1" t="s">
        <v>567</v>
      </c>
      <c r="AQ140" s="1" t="s">
        <v>550</v>
      </c>
      <c r="AR140" s="1" t="s">
        <v>567</v>
      </c>
      <c r="AS140" s="1" t="s">
        <v>176</v>
      </c>
      <c r="AT140" s="1" t="s">
        <v>568</v>
      </c>
      <c r="AU140" s="1" t="s">
        <v>668</v>
      </c>
      <c r="AV140" s="1" t="s">
        <v>216</v>
      </c>
      <c r="AW140" t="e">
        <f>-4 + 3/2*n</f>
        <v>#NAME?</v>
      </c>
      <c r="AX140" t="e">
        <f>-5 + 7/4*n</f>
        <v>#NAME?</v>
      </c>
    </row>
    <row r="141" spans="1:50" x14ac:dyDescent="0.25">
      <c r="A141" t="s">
        <v>285</v>
      </c>
      <c r="B141" t="s">
        <v>12</v>
      </c>
      <c r="C141" t="s">
        <v>273</v>
      </c>
      <c r="E141" t="s">
        <v>274</v>
      </c>
      <c r="F141" s="1" t="s">
        <v>116</v>
      </c>
      <c r="G141" t="s">
        <v>286</v>
      </c>
      <c r="H141" t="s">
        <v>107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s="1" t="s">
        <v>638</v>
      </c>
      <c r="AC141" s="1" t="s">
        <v>638</v>
      </c>
      <c r="AD141" s="1" t="s">
        <v>668</v>
      </c>
      <c r="AE141" s="1" t="s">
        <v>668</v>
      </c>
      <c r="AH141" t="b">
        <v>1</v>
      </c>
      <c r="AI141" t="b">
        <v>1</v>
      </c>
      <c r="AJ141" s="1" t="s">
        <v>638</v>
      </c>
      <c r="AK141" s="1" t="s">
        <v>542</v>
      </c>
      <c r="AL141" s="1" t="s">
        <v>528</v>
      </c>
      <c r="AM141" s="1" t="s">
        <v>550</v>
      </c>
      <c r="AN141" t="e">
        <f>-1/2 + n/4</f>
        <v>#NAME?</v>
      </c>
      <c r="AO141" s="1" t="s">
        <v>528</v>
      </c>
      <c r="AP141" s="1" t="s">
        <v>568</v>
      </c>
      <c r="AQ141" s="1" t="s">
        <v>176</v>
      </c>
      <c r="AR141" s="1" t="s">
        <v>581</v>
      </c>
      <c r="AS141" s="1" t="s">
        <v>550</v>
      </c>
      <c r="AT141" s="1" t="s">
        <v>567</v>
      </c>
      <c r="AU141" s="1" t="s">
        <v>668</v>
      </c>
      <c r="AV141" s="1" t="s">
        <v>676</v>
      </c>
      <c r="AW141" t="e">
        <f>-4 + 3/2*n</f>
        <v>#NAME?</v>
      </c>
      <c r="AX141" t="e">
        <f>-9/2 + 7/4*n</f>
        <v>#NAME?</v>
      </c>
    </row>
    <row r="142" spans="1:50" x14ac:dyDescent="0.25">
      <c r="A142" t="s">
        <v>287</v>
      </c>
      <c r="B142" t="s">
        <v>20</v>
      </c>
      <c r="C142" t="s">
        <v>235</v>
      </c>
      <c r="E142" t="s">
        <v>236</v>
      </c>
      <c r="F142" s="1" t="s">
        <v>126</v>
      </c>
      <c r="G142" t="s">
        <v>288</v>
      </c>
      <c r="W142">
        <v>0</v>
      </c>
      <c r="AA142">
        <v>0</v>
      </c>
      <c r="AH142" t="b">
        <v>1</v>
      </c>
      <c r="AJ142" s="1" t="s">
        <v>638</v>
      </c>
      <c r="AK142" s="1" t="s">
        <v>684</v>
      </c>
    </row>
    <row r="143" spans="1:50" x14ac:dyDescent="0.25">
      <c r="A143" t="s">
        <v>287</v>
      </c>
      <c r="B143" t="s">
        <v>15</v>
      </c>
      <c r="C143" t="s">
        <v>244</v>
      </c>
      <c r="E143" t="s">
        <v>245</v>
      </c>
      <c r="F143" s="1" t="s">
        <v>126</v>
      </c>
      <c r="G143" t="s">
        <v>288</v>
      </c>
      <c r="W143">
        <v>0</v>
      </c>
      <c r="Z143">
        <v>0</v>
      </c>
      <c r="AA143">
        <v>0</v>
      </c>
      <c r="AE143" s="1" t="s">
        <v>668</v>
      </c>
      <c r="AG143">
        <f>-1/2</f>
        <v>-0.5</v>
      </c>
      <c r="AH143" t="b">
        <v>1</v>
      </c>
      <c r="AJ143" s="1" t="s">
        <v>638</v>
      </c>
      <c r="AK143" s="1" t="s">
        <v>684</v>
      </c>
      <c r="AL143" s="1" t="s">
        <v>668</v>
      </c>
      <c r="AM143" s="1" t="s">
        <v>638</v>
      </c>
      <c r="AR143" s="1" t="s">
        <v>549</v>
      </c>
    </row>
    <row r="144" spans="1:50" x14ac:dyDescent="0.25">
      <c r="A144" t="s">
        <v>287</v>
      </c>
      <c r="B144" t="s">
        <v>20</v>
      </c>
      <c r="C144" t="s">
        <v>252</v>
      </c>
      <c r="E144" t="s">
        <v>253</v>
      </c>
      <c r="F144" s="1" t="s">
        <v>126</v>
      </c>
      <c r="G144" t="s">
        <v>288</v>
      </c>
      <c r="W144">
        <v>0</v>
      </c>
      <c r="AA144">
        <v>0</v>
      </c>
      <c r="AH144" t="b">
        <v>1</v>
      </c>
      <c r="AJ144" s="1" t="s">
        <v>638</v>
      </c>
      <c r="AK144" s="1" t="s">
        <v>684</v>
      </c>
    </row>
    <row r="145" spans="1:50" x14ac:dyDescent="0.25">
      <c r="A145" t="s">
        <v>287</v>
      </c>
      <c r="B145" t="s">
        <v>15</v>
      </c>
      <c r="C145" t="s">
        <v>254</v>
      </c>
      <c r="E145" t="s">
        <v>255</v>
      </c>
      <c r="F145" s="1" t="s">
        <v>126</v>
      </c>
      <c r="G145" t="s">
        <v>288</v>
      </c>
      <c r="W145">
        <v>0</v>
      </c>
      <c r="Z145">
        <v>0</v>
      </c>
      <c r="AA145">
        <v>0</v>
      </c>
      <c r="AE145" s="1" t="s">
        <v>668</v>
      </c>
      <c r="AG145">
        <f>-1/2</f>
        <v>-0.5</v>
      </c>
      <c r="AH145" t="b">
        <v>1</v>
      </c>
      <c r="AJ145" s="1" t="s">
        <v>638</v>
      </c>
      <c r="AK145" s="1" t="s">
        <v>684</v>
      </c>
      <c r="AL145" s="1" t="s">
        <v>668</v>
      </c>
      <c r="AM145" s="1" t="s">
        <v>638</v>
      </c>
      <c r="AR145" s="1" t="s">
        <v>549</v>
      </c>
    </row>
    <row r="146" spans="1:50" x14ac:dyDescent="0.25">
      <c r="A146" t="s">
        <v>289</v>
      </c>
      <c r="B146" t="s">
        <v>15</v>
      </c>
      <c r="C146" t="s">
        <v>235</v>
      </c>
      <c r="E146" t="s">
        <v>236</v>
      </c>
      <c r="F146" s="1" t="s">
        <v>126</v>
      </c>
      <c r="G146" t="s">
        <v>290</v>
      </c>
      <c r="W146">
        <v>0</v>
      </c>
      <c r="Z146">
        <v>0</v>
      </c>
      <c r="AA146">
        <v>0</v>
      </c>
      <c r="AE146" s="1" t="s">
        <v>668</v>
      </c>
      <c r="AG146">
        <f>-1/2</f>
        <v>-0.5</v>
      </c>
      <c r="AH146" t="b">
        <v>1</v>
      </c>
      <c r="AJ146" s="1" t="s">
        <v>638</v>
      </c>
      <c r="AK146" s="1" t="s">
        <v>684</v>
      </c>
      <c r="AL146" s="1" t="s">
        <v>668</v>
      </c>
      <c r="AM146" s="1" t="s">
        <v>638</v>
      </c>
      <c r="AR146" s="1" t="s">
        <v>548</v>
      </c>
    </row>
    <row r="147" spans="1:50" x14ac:dyDescent="0.25">
      <c r="A147" t="s">
        <v>289</v>
      </c>
      <c r="B147" t="s">
        <v>20</v>
      </c>
      <c r="C147" t="s">
        <v>244</v>
      </c>
      <c r="E147" t="s">
        <v>245</v>
      </c>
      <c r="F147" s="1" t="s">
        <v>126</v>
      </c>
      <c r="G147" t="s">
        <v>290</v>
      </c>
      <c r="W147">
        <v>0</v>
      </c>
      <c r="AA147">
        <v>0</v>
      </c>
      <c r="AH147" t="b">
        <v>1</v>
      </c>
      <c r="AJ147" s="1" t="s">
        <v>638</v>
      </c>
      <c r="AK147" s="1" t="s">
        <v>684</v>
      </c>
    </row>
    <row r="148" spans="1:50" x14ac:dyDescent="0.25">
      <c r="A148" t="s">
        <v>289</v>
      </c>
      <c r="B148" t="s">
        <v>15</v>
      </c>
      <c r="C148" t="s">
        <v>252</v>
      </c>
      <c r="E148" t="s">
        <v>253</v>
      </c>
      <c r="F148" s="1" t="s">
        <v>126</v>
      </c>
      <c r="G148" t="s">
        <v>290</v>
      </c>
      <c r="W148">
        <v>0</v>
      </c>
      <c r="Z148">
        <v>0</v>
      </c>
      <c r="AA148">
        <v>0</v>
      </c>
      <c r="AE148" s="1" t="s">
        <v>668</v>
      </c>
      <c r="AG148">
        <f>-1/2</f>
        <v>-0.5</v>
      </c>
      <c r="AH148" t="b">
        <v>1</v>
      </c>
      <c r="AJ148" s="1" t="s">
        <v>638</v>
      </c>
      <c r="AK148" s="1" t="s">
        <v>684</v>
      </c>
      <c r="AL148" s="1" t="s">
        <v>668</v>
      </c>
      <c r="AM148" s="1" t="s">
        <v>638</v>
      </c>
      <c r="AR148" s="1" t="s">
        <v>548</v>
      </c>
    </row>
    <row r="149" spans="1:50" x14ac:dyDescent="0.25">
      <c r="A149" t="s">
        <v>289</v>
      </c>
      <c r="B149" t="s">
        <v>20</v>
      </c>
      <c r="C149" t="s">
        <v>254</v>
      </c>
      <c r="E149" t="s">
        <v>255</v>
      </c>
      <c r="F149" s="1" t="s">
        <v>126</v>
      </c>
      <c r="G149" t="s">
        <v>290</v>
      </c>
      <c r="W149">
        <v>0</v>
      </c>
      <c r="AA149">
        <v>0</v>
      </c>
      <c r="AH149" t="b">
        <v>1</v>
      </c>
      <c r="AJ149" s="1" t="s">
        <v>638</v>
      </c>
      <c r="AK149" s="1" t="s">
        <v>684</v>
      </c>
    </row>
    <row r="150" spans="1:50" x14ac:dyDescent="0.25">
      <c r="A150" t="s">
        <v>291</v>
      </c>
      <c r="B150" t="s">
        <v>12</v>
      </c>
      <c r="C150" t="s">
        <v>264</v>
      </c>
      <c r="E150" t="s">
        <v>265</v>
      </c>
      <c r="F150" s="1" t="s">
        <v>116</v>
      </c>
      <c r="G150" t="s">
        <v>292</v>
      </c>
      <c r="H150" t="s">
        <v>136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1" t="s">
        <v>638</v>
      </c>
      <c r="AC150" s="1" t="s">
        <v>638</v>
      </c>
      <c r="AD150" s="1" t="s">
        <v>668</v>
      </c>
      <c r="AE150" s="1" t="s">
        <v>668</v>
      </c>
      <c r="AH150" t="b">
        <v>1</v>
      </c>
      <c r="AI150" t="b">
        <v>1</v>
      </c>
      <c r="AJ150" s="1" t="s">
        <v>638</v>
      </c>
      <c r="AK150" s="1" t="s">
        <v>542</v>
      </c>
      <c r="AL150" s="1" t="s">
        <v>527</v>
      </c>
      <c r="AM150" s="1" t="s">
        <v>542</v>
      </c>
      <c r="AN150" t="e">
        <f>-1 + n/4</f>
        <v>#NAME?</v>
      </c>
      <c r="AO150" s="1" t="s">
        <v>529</v>
      </c>
      <c r="AP150" s="1" t="s">
        <v>568</v>
      </c>
      <c r="AQ150" s="1" t="s">
        <v>542</v>
      </c>
      <c r="AR150" s="1" t="s">
        <v>613</v>
      </c>
      <c r="AS150" s="1" t="s">
        <v>293</v>
      </c>
      <c r="AT150" s="1" t="s">
        <v>656</v>
      </c>
      <c r="AU150" s="1" t="s">
        <v>668</v>
      </c>
      <c r="AV150" s="1" t="s">
        <v>216</v>
      </c>
      <c r="AW150" t="e">
        <f>-4 + 3/2*n</f>
        <v>#NAME?</v>
      </c>
      <c r="AX150" t="e">
        <f>-5 + 7/4*n</f>
        <v>#NAME?</v>
      </c>
    </row>
    <row r="151" spans="1:50" x14ac:dyDescent="0.25">
      <c r="A151" t="s">
        <v>291</v>
      </c>
      <c r="B151" t="s">
        <v>12</v>
      </c>
      <c r="C151" t="s">
        <v>269</v>
      </c>
      <c r="E151" t="s">
        <v>270</v>
      </c>
      <c r="F151" s="1" t="s">
        <v>116</v>
      </c>
      <c r="G151" t="s">
        <v>292</v>
      </c>
      <c r="H151" t="s">
        <v>136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1" t="s">
        <v>638</v>
      </c>
      <c r="AC151" s="1" t="s">
        <v>638</v>
      </c>
      <c r="AD151" s="1" t="s">
        <v>668</v>
      </c>
      <c r="AE151" s="1" t="s">
        <v>668</v>
      </c>
      <c r="AH151" t="b">
        <v>1</v>
      </c>
      <c r="AI151" t="b">
        <v>1</v>
      </c>
      <c r="AJ151" s="1" t="s">
        <v>638</v>
      </c>
      <c r="AK151" s="1" t="s">
        <v>542</v>
      </c>
      <c r="AL151" s="1" t="s">
        <v>528</v>
      </c>
      <c r="AM151" s="1" t="s">
        <v>542</v>
      </c>
      <c r="AN151" t="e">
        <f>-3/2 + n/4</f>
        <v>#NAME?</v>
      </c>
      <c r="AO151" s="1" t="s">
        <v>528</v>
      </c>
      <c r="AP151" s="1" t="s">
        <v>568</v>
      </c>
      <c r="AQ151" s="1" t="s">
        <v>176</v>
      </c>
      <c r="AR151" s="1" t="s">
        <v>568</v>
      </c>
      <c r="AS151" s="1" t="s">
        <v>639</v>
      </c>
      <c r="AT151" s="1" t="s">
        <v>581</v>
      </c>
      <c r="AU151" s="1" t="s">
        <v>668</v>
      </c>
      <c r="AV151" s="1" t="s">
        <v>676</v>
      </c>
      <c r="AW151" t="e">
        <f>-7 + 3/2*n</f>
        <v>#NAME?</v>
      </c>
      <c r="AX151" t="e">
        <f>-15/2 + 7/4*n</f>
        <v>#NAME?</v>
      </c>
    </row>
    <row r="152" spans="1:50" x14ac:dyDescent="0.25">
      <c r="A152" t="s">
        <v>291</v>
      </c>
      <c r="B152" t="s">
        <v>12</v>
      </c>
      <c r="C152" t="s">
        <v>271</v>
      </c>
      <c r="E152" t="s">
        <v>272</v>
      </c>
      <c r="F152" s="1" t="s">
        <v>116</v>
      </c>
      <c r="G152" t="s">
        <v>292</v>
      </c>
      <c r="H152" t="s">
        <v>136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1" t="s">
        <v>638</v>
      </c>
      <c r="AC152" s="1" t="s">
        <v>638</v>
      </c>
      <c r="AD152" s="1" t="s">
        <v>668</v>
      </c>
      <c r="AE152" s="1" t="s">
        <v>668</v>
      </c>
      <c r="AH152" t="b">
        <v>1</v>
      </c>
      <c r="AI152" t="b">
        <v>1</v>
      </c>
      <c r="AJ152" s="1" t="s">
        <v>638</v>
      </c>
      <c r="AK152" s="1" t="s">
        <v>542</v>
      </c>
      <c r="AL152" s="1" t="s">
        <v>527</v>
      </c>
      <c r="AM152" s="1" t="s">
        <v>542</v>
      </c>
      <c r="AN152" t="e">
        <f>-1 + n/4</f>
        <v>#NAME?</v>
      </c>
      <c r="AO152" s="1" t="s">
        <v>529</v>
      </c>
      <c r="AP152" s="1" t="s">
        <v>568</v>
      </c>
      <c r="AQ152" s="1" t="s">
        <v>542</v>
      </c>
      <c r="AR152" s="1" t="s">
        <v>613</v>
      </c>
      <c r="AS152" s="1" t="s">
        <v>293</v>
      </c>
      <c r="AT152" s="1" t="s">
        <v>656</v>
      </c>
      <c r="AU152" s="1" t="s">
        <v>668</v>
      </c>
      <c r="AV152" s="1" t="s">
        <v>216</v>
      </c>
      <c r="AW152" t="e">
        <f>-4 + 3/2*n</f>
        <v>#NAME?</v>
      </c>
      <c r="AX152" t="e">
        <f>-5 + 7/4*n</f>
        <v>#NAME?</v>
      </c>
    </row>
    <row r="153" spans="1:50" x14ac:dyDescent="0.25">
      <c r="A153" t="s">
        <v>291</v>
      </c>
      <c r="B153" t="s">
        <v>12</v>
      </c>
      <c r="C153" t="s">
        <v>273</v>
      </c>
      <c r="E153" t="s">
        <v>274</v>
      </c>
      <c r="F153" s="1" t="s">
        <v>116</v>
      </c>
      <c r="G153" t="s">
        <v>292</v>
      </c>
      <c r="H153" t="s">
        <v>136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1" t="s">
        <v>638</v>
      </c>
      <c r="AC153" s="1" t="s">
        <v>638</v>
      </c>
      <c r="AD153" s="1" t="s">
        <v>668</v>
      </c>
      <c r="AE153" s="1" t="s">
        <v>668</v>
      </c>
      <c r="AH153" t="b">
        <v>1</v>
      </c>
      <c r="AI153" t="b">
        <v>1</v>
      </c>
      <c r="AJ153" s="1" t="s">
        <v>638</v>
      </c>
      <c r="AK153" s="1" t="s">
        <v>542</v>
      </c>
      <c r="AL153" s="1" t="s">
        <v>528</v>
      </c>
      <c r="AM153" s="1" t="s">
        <v>542</v>
      </c>
      <c r="AN153" t="e">
        <f>-3/2 + n/4</f>
        <v>#NAME?</v>
      </c>
      <c r="AO153" s="1" t="s">
        <v>528</v>
      </c>
      <c r="AP153" s="1" t="s">
        <v>568</v>
      </c>
      <c r="AQ153" s="1" t="s">
        <v>176</v>
      </c>
      <c r="AR153" s="1" t="s">
        <v>568</v>
      </c>
      <c r="AS153" s="1" t="s">
        <v>639</v>
      </c>
      <c r="AT153" s="1" t="s">
        <v>581</v>
      </c>
      <c r="AU153" s="1" t="s">
        <v>668</v>
      </c>
      <c r="AV153" s="1" t="s">
        <v>676</v>
      </c>
      <c r="AW153" t="e">
        <f>-7 + 3/2*n</f>
        <v>#NAME?</v>
      </c>
      <c r="AX153" t="e">
        <f>-15/2 + 7/4*n</f>
        <v>#NAME?</v>
      </c>
    </row>
    <row r="154" spans="1:50" x14ac:dyDescent="0.25">
      <c r="A154" t="s">
        <v>294</v>
      </c>
      <c r="B154" t="s">
        <v>20</v>
      </c>
      <c r="C154" t="s">
        <v>235</v>
      </c>
      <c r="E154" t="s">
        <v>236</v>
      </c>
      <c r="F154" s="1" t="s">
        <v>126</v>
      </c>
      <c r="G154" t="s">
        <v>295</v>
      </c>
      <c r="W154">
        <v>0</v>
      </c>
      <c r="AA154">
        <v>0</v>
      </c>
      <c r="AH154" t="b">
        <v>1</v>
      </c>
      <c r="AJ154" s="1" t="s">
        <v>638</v>
      </c>
      <c r="AK154" s="1" t="s">
        <v>684</v>
      </c>
    </row>
    <row r="155" spans="1:50" x14ac:dyDescent="0.25">
      <c r="A155" t="s">
        <v>294</v>
      </c>
      <c r="B155" t="s">
        <v>15</v>
      </c>
      <c r="C155" t="s">
        <v>244</v>
      </c>
      <c r="E155" t="s">
        <v>245</v>
      </c>
      <c r="F155" s="1" t="s">
        <v>126</v>
      </c>
      <c r="G155" t="s">
        <v>295</v>
      </c>
      <c r="W155">
        <v>0</v>
      </c>
      <c r="Z155">
        <v>0</v>
      </c>
      <c r="AA155">
        <v>0</v>
      </c>
      <c r="AE155" s="1" t="s">
        <v>668</v>
      </c>
      <c r="AG155">
        <f>-1/2</f>
        <v>-0.5</v>
      </c>
      <c r="AH155" t="b">
        <v>1</v>
      </c>
      <c r="AJ155" s="1" t="s">
        <v>638</v>
      </c>
      <c r="AK155" s="1" t="s">
        <v>684</v>
      </c>
      <c r="AL155" s="1" t="s">
        <v>668</v>
      </c>
      <c r="AM155" s="1" t="s">
        <v>638</v>
      </c>
      <c r="AR155" s="1" t="s">
        <v>548</v>
      </c>
    </row>
    <row r="156" spans="1:50" x14ac:dyDescent="0.25">
      <c r="A156" t="s">
        <v>294</v>
      </c>
      <c r="B156" t="s">
        <v>20</v>
      </c>
      <c r="C156" t="s">
        <v>252</v>
      </c>
      <c r="E156" t="s">
        <v>253</v>
      </c>
      <c r="F156" s="1" t="s">
        <v>126</v>
      </c>
      <c r="G156" t="s">
        <v>295</v>
      </c>
      <c r="W156">
        <v>0</v>
      </c>
      <c r="AA156">
        <v>0</v>
      </c>
      <c r="AH156" t="b">
        <v>1</v>
      </c>
      <c r="AJ156" s="1" t="s">
        <v>638</v>
      </c>
      <c r="AK156" s="1" t="s">
        <v>684</v>
      </c>
    </row>
    <row r="157" spans="1:50" x14ac:dyDescent="0.25">
      <c r="A157" t="s">
        <v>294</v>
      </c>
      <c r="B157" t="s">
        <v>15</v>
      </c>
      <c r="C157" t="s">
        <v>254</v>
      </c>
      <c r="E157" t="s">
        <v>255</v>
      </c>
      <c r="F157" s="1" t="s">
        <v>126</v>
      </c>
      <c r="G157" t="s">
        <v>295</v>
      </c>
      <c r="W157">
        <v>0</v>
      </c>
      <c r="Z157">
        <v>0</v>
      </c>
      <c r="AA157">
        <v>0</v>
      </c>
      <c r="AE157" s="1" t="s">
        <v>668</v>
      </c>
      <c r="AG157">
        <f>-1/2</f>
        <v>-0.5</v>
      </c>
      <c r="AH157" t="b">
        <v>1</v>
      </c>
      <c r="AJ157" s="1" t="s">
        <v>638</v>
      </c>
      <c r="AK157" s="1" t="s">
        <v>684</v>
      </c>
      <c r="AL157" s="1" t="s">
        <v>668</v>
      </c>
      <c r="AM157" s="1" t="s">
        <v>638</v>
      </c>
      <c r="AR157" s="1" t="s">
        <v>548</v>
      </c>
    </row>
    <row r="158" spans="1:50" x14ac:dyDescent="0.25">
      <c r="A158" t="s">
        <v>296</v>
      </c>
      <c r="B158" t="s">
        <v>12</v>
      </c>
      <c r="C158" t="s">
        <v>264</v>
      </c>
      <c r="D158" t="s">
        <v>297</v>
      </c>
      <c r="E158" t="s">
        <v>298</v>
      </c>
      <c r="F158" s="1" t="s">
        <v>116</v>
      </c>
      <c r="G158" t="s">
        <v>299</v>
      </c>
      <c r="I158" t="s">
        <v>138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1" t="s">
        <v>542</v>
      </c>
      <c r="AC158" s="1" t="s">
        <v>550</v>
      </c>
      <c r="AD158" s="1" t="s">
        <v>638</v>
      </c>
      <c r="AE158" s="1" t="s">
        <v>567</v>
      </c>
      <c r="AH158" t="b">
        <v>1</v>
      </c>
      <c r="AI158" t="b">
        <v>1</v>
      </c>
      <c r="AJ158" s="1" t="s">
        <v>638</v>
      </c>
      <c r="AK158" s="1" t="s">
        <v>550</v>
      </c>
      <c r="AL158" s="1" t="s">
        <v>212</v>
      </c>
      <c r="AM158" s="1" t="s">
        <v>550</v>
      </c>
      <c r="AN158" t="s">
        <v>212</v>
      </c>
      <c r="AO158" s="1" t="s">
        <v>212</v>
      </c>
      <c r="AP158" s="1" t="s">
        <v>569</v>
      </c>
      <c r="AQ158" s="1" t="s">
        <v>213</v>
      </c>
      <c r="AR158" s="1" t="s">
        <v>56</v>
      </c>
      <c r="AS158" s="1" t="s">
        <v>214</v>
      </c>
      <c r="AT158" s="1" t="s">
        <v>56</v>
      </c>
      <c r="AU158" s="1" t="s">
        <v>638</v>
      </c>
      <c r="AV158" s="1" t="s">
        <v>677</v>
      </c>
      <c r="AW158" t="s">
        <v>300</v>
      </c>
      <c r="AX158" t="e">
        <f t="shared" ref="AX158:AX173" si="0">-2 + n/2 + n^2/4</f>
        <v>#NAME?</v>
      </c>
    </row>
    <row r="159" spans="1:50" x14ac:dyDescent="0.25">
      <c r="A159" t="s">
        <v>296</v>
      </c>
      <c r="B159" t="s">
        <v>12</v>
      </c>
      <c r="C159" t="s">
        <v>264</v>
      </c>
      <c r="D159" t="s">
        <v>301</v>
      </c>
      <c r="E159" t="s">
        <v>302</v>
      </c>
      <c r="F159" s="1" t="s">
        <v>116</v>
      </c>
      <c r="G159" t="s">
        <v>299</v>
      </c>
      <c r="I159" t="s">
        <v>138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1" t="s">
        <v>542</v>
      </c>
      <c r="AC159" s="1" t="s">
        <v>550</v>
      </c>
      <c r="AD159" s="1" t="s">
        <v>638</v>
      </c>
      <c r="AE159" s="1" t="s">
        <v>567</v>
      </c>
      <c r="AH159" t="b">
        <v>1</v>
      </c>
      <c r="AI159" t="b">
        <v>1</v>
      </c>
      <c r="AJ159" s="1" t="s">
        <v>638</v>
      </c>
      <c r="AK159" s="1" t="s">
        <v>550</v>
      </c>
      <c r="AL159" s="1" t="s">
        <v>212</v>
      </c>
      <c r="AM159" s="1" t="s">
        <v>550</v>
      </c>
      <c r="AN159" t="s">
        <v>212</v>
      </c>
      <c r="AO159" s="1" t="s">
        <v>212</v>
      </c>
      <c r="AP159" s="1" t="s">
        <v>569</v>
      </c>
      <c r="AQ159" s="1" t="s">
        <v>213</v>
      </c>
      <c r="AR159" s="1" t="s">
        <v>56</v>
      </c>
      <c r="AS159" s="1" t="s">
        <v>214</v>
      </c>
      <c r="AT159" s="1" t="s">
        <v>56</v>
      </c>
      <c r="AU159" s="1" t="s">
        <v>638</v>
      </c>
      <c r="AV159" s="1" t="s">
        <v>677</v>
      </c>
      <c r="AW159" t="s">
        <v>300</v>
      </c>
      <c r="AX159" t="e">
        <f t="shared" si="0"/>
        <v>#NAME?</v>
      </c>
    </row>
    <row r="160" spans="1:50" x14ac:dyDescent="0.25">
      <c r="A160" t="s">
        <v>296</v>
      </c>
      <c r="B160" t="s">
        <v>12</v>
      </c>
      <c r="C160" t="s">
        <v>264</v>
      </c>
      <c r="D160" t="s">
        <v>303</v>
      </c>
      <c r="E160" t="s">
        <v>304</v>
      </c>
      <c r="F160" s="1" t="s">
        <v>116</v>
      </c>
      <c r="G160" t="s">
        <v>299</v>
      </c>
      <c r="I160" t="s">
        <v>138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1" t="s">
        <v>542</v>
      </c>
      <c r="AC160" s="1" t="s">
        <v>550</v>
      </c>
      <c r="AD160" s="1" t="s">
        <v>638</v>
      </c>
      <c r="AE160" s="1" t="s">
        <v>567</v>
      </c>
      <c r="AH160" t="b">
        <v>1</v>
      </c>
      <c r="AI160" t="b">
        <v>1</v>
      </c>
      <c r="AJ160" s="1" t="s">
        <v>638</v>
      </c>
      <c r="AK160" s="1" t="s">
        <v>550</v>
      </c>
      <c r="AL160" s="1" t="s">
        <v>212</v>
      </c>
      <c r="AM160" s="1" t="s">
        <v>550</v>
      </c>
      <c r="AN160" t="s">
        <v>212</v>
      </c>
      <c r="AO160" s="1" t="s">
        <v>212</v>
      </c>
      <c r="AP160" s="1" t="s">
        <v>569</v>
      </c>
      <c r="AQ160" s="1" t="s">
        <v>213</v>
      </c>
      <c r="AR160" s="1" t="s">
        <v>56</v>
      </c>
      <c r="AS160" s="1" t="s">
        <v>214</v>
      </c>
      <c r="AT160" s="1" t="s">
        <v>56</v>
      </c>
      <c r="AU160" s="1" t="s">
        <v>638</v>
      </c>
      <c r="AV160" s="1" t="s">
        <v>677</v>
      </c>
      <c r="AW160" t="s">
        <v>300</v>
      </c>
      <c r="AX160" t="e">
        <f t="shared" si="0"/>
        <v>#NAME?</v>
      </c>
    </row>
    <row r="161" spans="1:50" x14ac:dyDescent="0.25">
      <c r="A161" t="s">
        <v>296</v>
      </c>
      <c r="B161" t="s">
        <v>12</v>
      </c>
      <c r="C161" t="s">
        <v>264</v>
      </c>
      <c r="D161" t="s">
        <v>305</v>
      </c>
      <c r="E161" t="s">
        <v>306</v>
      </c>
      <c r="F161" s="1" t="s">
        <v>116</v>
      </c>
      <c r="G161" t="s">
        <v>299</v>
      </c>
      <c r="I161" t="s">
        <v>138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1" t="s">
        <v>542</v>
      </c>
      <c r="AC161" s="1" t="s">
        <v>550</v>
      </c>
      <c r="AD161" s="1" t="s">
        <v>638</v>
      </c>
      <c r="AE161" s="1" t="s">
        <v>567</v>
      </c>
      <c r="AH161" t="b">
        <v>1</v>
      </c>
      <c r="AI161" t="b">
        <v>1</v>
      </c>
      <c r="AJ161" s="1" t="s">
        <v>638</v>
      </c>
      <c r="AK161" s="1" t="s">
        <v>550</v>
      </c>
      <c r="AL161" s="1" t="s">
        <v>212</v>
      </c>
      <c r="AM161" s="1" t="s">
        <v>550</v>
      </c>
      <c r="AN161" t="s">
        <v>212</v>
      </c>
      <c r="AO161" s="1" t="s">
        <v>212</v>
      </c>
      <c r="AP161" s="1" t="s">
        <v>569</v>
      </c>
      <c r="AQ161" s="1" t="s">
        <v>213</v>
      </c>
      <c r="AR161" s="1" t="s">
        <v>56</v>
      </c>
      <c r="AS161" s="1" t="s">
        <v>214</v>
      </c>
      <c r="AT161" s="1" t="s">
        <v>56</v>
      </c>
      <c r="AU161" s="1" t="s">
        <v>638</v>
      </c>
      <c r="AV161" s="1" t="s">
        <v>677</v>
      </c>
      <c r="AW161" t="s">
        <v>300</v>
      </c>
      <c r="AX161" t="e">
        <f t="shared" si="0"/>
        <v>#NAME?</v>
      </c>
    </row>
    <row r="162" spans="1:50" x14ac:dyDescent="0.25">
      <c r="A162" t="s">
        <v>296</v>
      </c>
      <c r="B162" t="s">
        <v>12</v>
      </c>
      <c r="C162" t="s">
        <v>269</v>
      </c>
      <c r="D162" t="s">
        <v>297</v>
      </c>
      <c r="E162" t="s">
        <v>307</v>
      </c>
      <c r="F162" s="1" t="s">
        <v>116</v>
      </c>
      <c r="G162" t="s">
        <v>299</v>
      </c>
      <c r="I162" t="s">
        <v>138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1" t="s">
        <v>550</v>
      </c>
      <c r="AC162" s="1" t="s">
        <v>542</v>
      </c>
      <c r="AD162" s="1" t="s">
        <v>638</v>
      </c>
      <c r="AE162" s="1" t="s">
        <v>567</v>
      </c>
      <c r="AH162" t="b">
        <v>1</v>
      </c>
      <c r="AI162" t="b">
        <v>1</v>
      </c>
      <c r="AJ162" s="1" t="s">
        <v>638</v>
      </c>
      <c r="AK162" s="1" t="s">
        <v>550</v>
      </c>
      <c r="AL162" s="1" t="s">
        <v>677</v>
      </c>
      <c r="AM162" s="1" t="s">
        <v>550</v>
      </c>
      <c r="AN162" t="s">
        <v>212</v>
      </c>
      <c r="AO162" s="1" t="s">
        <v>212</v>
      </c>
      <c r="AP162" s="1" t="s">
        <v>56</v>
      </c>
      <c r="AQ162" s="1" t="s">
        <v>214</v>
      </c>
      <c r="AR162" s="1" t="s">
        <v>56</v>
      </c>
      <c r="AS162" s="1" t="s">
        <v>213</v>
      </c>
      <c r="AT162" s="1" t="s">
        <v>569</v>
      </c>
      <c r="AU162" s="1" t="s">
        <v>638</v>
      </c>
      <c r="AV162" s="1" t="s">
        <v>212</v>
      </c>
      <c r="AW162" t="s">
        <v>308</v>
      </c>
      <c r="AX162" t="e">
        <f t="shared" si="0"/>
        <v>#NAME?</v>
      </c>
    </row>
    <row r="163" spans="1:50" x14ac:dyDescent="0.25">
      <c r="A163" t="s">
        <v>296</v>
      </c>
      <c r="B163" t="s">
        <v>12</v>
      </c>
      <c r="C163" t="s">
        <v>269</v>
      </c>
      <c r="D163" t="s">
        <v>301</v>
      </c>
      <c r="E163" t="s">
        <v>309</v>
      </c>
      <c r="F163" s="1" t="s">
        <v>116</v>
      </c>
      <c r="G163" t="s">
        <v>299</v>
      </c>
      <c r="I163" t="s">
        <v>138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1" t="s">
        <v>550</v>
      </c>
      <c r="AC163" s="1" t="s">
        <v>542</v>
      </c>
      <c r="AD163" s="1" t="s">
        <v>638</v>
      </c>
      <c r="AE163" s="1" t="s">
        <v>567</v>
      </c>
      <c r="AH163" t="b">
        <v>1</v>
      </c>
      <c r="AI163" t="b">
        <v>1</v>
      </c>
      <c r="AJ163" s="1" t="s">
        <v>638</v>
      </c>
      <c r="AK163" s="1" t="s">
        <v>550</v>
      </c>
      <c r="AL163" s="1" t="s">
        <v>677</v>
      </c>
      <c r="AM163" s="1" t="s">
        <v>550</v>
      </c>
      <c r="AN163" t="s">
        <v>212</v>
      </c>
      <c r="AO163" s="1" t="s">
        <v>212</v>
      </c>
      <c r="AP163" s="1" t="s">
        <v>56</v>
      </c>
      <c r="AQ163" s="1" t="s">
        <v>214</v>
      </c>
      <c r="AR163" s="1" t="s">
        <v>56</v>
      </c>
      <c r="AS163" s="1" t="s">
        <v>213</v>
      </c>
      <c r="AT163" s="1" t="s">
        <v>569</v>
      </c>
      <c r="AU163" s="1" t="s">
        <v>638</v>
      </c>
      <c r="AV163" s="1" t="s">
        <v>212</v>
      </c>
      <c r="AW163" t="s">
        <v>308</v>
      </c>
      <c r="AX163" t="e">
        <f t="shared" si="0"/>
        <v>#NAME?</v>
      </c>
    </row>
    <row r="164" spans="1:50" x14ac:dyDescent="0.25">
      <c r="A164" t="s">
        <v>296</v>
      </c>
      <c r="B164" t="s">
        <v>12</v>
      </c>
      <c r="C164" t="s">
        <v>269</v>
      </c>
      <c r="D164" t="s">
        <v>303</v>
      </c>
      <c r="E164" t="s">
        <v>310</v>
      </c>
      <c r="F164" s="1" t="s">
        <v>116</v>
      </c>
      <c r="G164" t="s">
        <v>299</v>
      </c>
      <c r="I164" t="s">
        <v>138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1" t="s">
        <v>550</v>
      </c>
      <c r="AC164" s="1" t="s">
        <v>542</v>
      </c>
      <c r="AD164" s="1" t="s">
        <v>638</v>
      </c>
      <c r="AE164" s="1" t="s">
        <v>567</v>
      </c>
      <c r="AH164" t="b">
        <v>1</v>
      </c>
      <c r="AI164" t="b">
        <v>1</v>
      </c>
      <c r="AJ164" s="1" t="s">
        <v>638</v>
      </c>
      <c r="AK164" s="1" t="s">
        <v>550</v>
      </c>
      <c r="AL164" s="1" t="s">
        <v>677</v>
      </c>
      <c r="AM164" s="1" t="s">
        <v>550</v>
      </c>
      <c r="AN164" t="s">
        <v>212</v>
      </c>
      <c r="AO164" s="1" t="s">
        <v>212</v>
      </c>
      <c r="AP164" s="1" t="s">
        <v>56</v>
      </c>
      <c r="AQ164" s="1" t="s">
        <v>214</v>
      </c>
      <c r="AR164" s="1" t="s">
        <v>56</v>
      </c>
      <c r="AS164" s="1" t="s">
        <v>213</v>
      </c>
      <c r="AT164" s="1" t="s">
        <v>569</v>
      </c>
      <c r="AU164" s="1" t="s">
        <v>638</v>
      </c>
      <c r="AV164" s="1" t="s">
        <v>212</v>
      </c>
      <c r="AW164" t="s">
        <v>308</v>
      </c>
      <c r="AX164" t="e">
        <f t="shared" si="0"/>
        <v>#NAME?</v>
      </c>
    </row>
    <row r="165" spans="1:50" x14ac:dyDescent="0.25">
      <c r="A165" t="s">
        <v>296</v>
      </c>
      <c r="B165" t="s">
        <v>12</v>
      </c>
      <c r="C165" t="s">
        <v>269</v>
      </c>
      <c r="D165" t="s">
        <v>305</v>
      </c>
      <c r="E165" t="s">
        <v>311</v>
      </c>
      <c r="F165" s="1" t="s">
        <v>116</v>
      </c>
      <c r="G165" t="s">
        <v>299</v>
      </c>
      <c r="I165" t="s">
        <v>138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1" t="s">
        <v>550</v>
      </c>
      <c r="AC165" s="1" t="s">
        <v>542</v>
      </c>
      <c r="AD165" s="1" t="s">
        <v>638</v>
      </c>
      <c r="AE165" s="1" t="s">
        <v>567</v>
      </c>
      <c r="AH165" t="b">
        <v>1</v>
      </c>
      <c r="AI165" t="b">
        <v>1</v>
      </c>
      <c r="AJ165" s="1" t="s">
        <v>638</v>
      </c>
      <c r="AK165" s="1" t="s">
        <v>550</v>
      </c>
      <c r="AL165" s="1" t="s">
        <v>677</v>
      </c>
      <c r="AM165" s="1" t="s">
        <v>550</v>
      </c>
      <c r="AN165" t="s">
        <v>212</v>
      </c>
      <c r="AO165" s="1" t="s">
        <v>212</v>
      </c>
      <c r="AP165" s="1" t="s">
        <v>56</v>
      </c>
      <c r="AQ165" s="1" t="s">
        <v>214</v>
      </c>
      <c r="AR165" s="1" t="s">
        <v>56</v>
      </c>
      <c r="AS165" s="1" t="s">
        <v>213</v>
      </c>
      <c r="AT165" s="1" t="s">
        <v>569</v>
      </c>
      <c r="AU165" s="1" t="s">
        <v>638</v>
      </c>
      <c r="AV165" s="1" t="s">
        <v>212</v>
      </c>
      <c r="AW165" t="s">
        <v>308</v>
      </c>
      <c r="AX165" t="e">
        <f t="shared" si="0"/>
        <v>#NAME?</v>
      </c>
    </row>
    <row r="166" spans="1:50" x14ac:dyDescent="0.25">
      <c r="A166" t="s">
        <v>296</v>
      </c>
      <c r="B166" t="s">
        <v>12</v>
      </c>
      <c r="C166" t="s">
        <v>271</v>
      </c>
      <c r="D166" t="s">
        <v>297</v>
      </c>
      <c r="E166" t="s">
        <v>312</v>
      </c>
      <c r="F166" s="1" t="s">
        <v>116</v>
      </c>
      <c r="G166" t="s">
        <v>299</v>
      </c>
      <c r="I166" t="s">
        <v>138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1" t="s">
        <v>542</v>
      </c>
      <c r="AC166" s="1" t="s">
        <v>550</v>
      </c>
      <c r="AD166" s="1" t="s">
        <v>638</v>
      </c>
      <c r="AE166" s="1" t="s">
        <v>567</v>
      </c>
      <c r="AH166" t="b">
        <v>1</v>
      </c>
      <c r="AI166" t="b">
        <v>1</v>
      </c>
      <c r="AJ166" s="1" t="s">
        <v>638</v>
      </c>
      <c r="AK166" s="1" t="s">
        <v>550</v>
      </c>
      <c r="AL166" s="1" t="s">
        <v>212</v>
      </c>
      <c r="AM166" s="1" t="s">
        <v>550</v>
      </c>
      <c r="AN166" t="s">
        <v>212</v>
      </c>
      <c r="AO166" s="1" t="s">
        <v>212</v>
      </c>
      <c r="AP166" s="1" t="s">
        <v>569</v>
      </c>
      <c r="AQ166" s="1" t="s">
        <v>213</v>
      </c>
      <c r="AR166" s="1" t="s">
        <v>56</v>
      </c>
      <c r="AS166" s="1" t="s">
        <v>214</v>
      </c>
      <c r="AT166" s="1" t="s">
        <v>56</v>
      </c>
      <c r="AU166" s="1" t="s">
        <v>638</v>
      </c>
      <c r="AV166" s="1" t="s">
        <v>677</v>
      </c>
      <c r="AW166" t="s">
        <v>300</v>
      </c>
      <c r="AX166" t="e">
        <f t="shared" si="0"/>
        <v>#NAME?</v>
      </c>
    </row>
    <row r="167" spans="1:50" x14ac:dyDescent="0.25">
      <c r="A167" t="s">
        <v>296</v>
      </c>
      <c r="B167" t="s">
        <v>12</v>
      </c>
      <c r="C167" t="s">
        <v>271</v>
      </c>
      <c r="D167" t="s">
        <v>301</v>
      </c>
      <c r="E167" t="s">
        <v>313</v>
      </c>
      <c r="F167" s="1" t="s">
        <v>116</v>
      </c>
      <c r="G167" t="s">
        <v>299</v>
      </c>
      <c r="I167" t="s">
        <v>138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s="1" t="s">
        <v>542</v>
      </c>
      <c r="AC167" s="1" t="s">
        <v>550</v>
      </c>
      <c r="AD167" s="1" t="s">
        <v>638</v>
      </c>
      <c r="AE167" s="1" t="s">
        <v>567</v>
      </c>
      <c r="AH167" t="b">
        <v>1</v>
      </c>
      <c r="AI167" t="b">
        <v>1</v>
      </c>
      <c r="AJ167" s="1" t="s">
        <v>638</v>
      </c>
      <c r="AK167" s="1" t="s">
        <v>550</v>
      </c>
      <c r="AL167" s="1" t="s">
        <v>212</v>
      </c>
      <c r="AM167" s="1" t="s">
        <v>550</v>
      </c>
      <c r="AN167" t="s">
        <v>212</v>
      </c>
      <c r="AO167" s="1" t="s">
        <v>212</v>
      </c>
      <c r="AP167" s="1" t="s">
        <v>569</v>
      </c>
      <c r="AQ167" s="1" t="s">
        <v>213</v>
      </c>
      <c r="AR167" s="1" t="s">
        <v>56</v>
      </c>
      <c r="AS167" s="1" t="s">
        <v>214</v>
      </c>
      <c r="AT167" s="1" t="s">
        <v>56</v>
      </c>
      <c r="AU167" s="1" t="s">
        <v>638</v>
      </c>
      <c r="AV167" s="1" t="s">
        <v>677</v>
      </c>
      <c r="AW167" t="s">
        <v>300</v>
      </c>
      <c r="AX167" t="e">
        <f t="shared" si="0"/>
        <v>#NAME?</v>
      </c>
    </row>
    <row r="168" spans="1:50" x14ac:dyDescent="0.25">
      <c r="A168" t="s">
        <v>296</v>
      </c>
      <c r="B168" t="s">
        <v>12</v>
      </c>
      <c r="C168" t="s">
        <v>271</v>
      </c>
      <c r="D168" t="s">
        <v>303</v>
      </c>
      <c r="E168" t="s">
        <v>314</v>
      </c>
      <c r="F168" s="1" t="s">
        <v>116</v>
      </c>
      <c r="G168" t="s">
        <v>299</v>
      </c>
      <c r="I168" t="s">
        <v>138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1" t="s">
        <v>542</v>
      </c>
      <c r="AC168" s="1" t="s">
        <v>550</v>
      </c>
      <c r="AD168" s="1" t="s">
        <v>638</v>
      </c>
      <c r="AE168" s="1" t="s">
        <v>567</v>
      </c>
      <c r="AH168" t="b">
        <v>1</v>
      </c>
      <c r="AI168" t="b">
        <v>1</v>
      </c>
      <c r="AJ168" s="1" t="s">
        <v>638</v>
      </c>
      <c r="AK168" s="1" t="s">
        <v>550</v>
      </c>
      <c r="AL168" s="1" t="s">
        <v>212</v>
      </c>
      <c r="AM168" s="1" t="s">
        <v>550</v>
      </c>
      <c r="AN168" t="s">
        <v>212</v>
      </c>
      <c r="AO168" s="1" t="s">
        <v>212</v>
      </c>
      <c r="AP168" s="1" t="s">
        <v>569</v>
      </c>
      <c r="AQ168" s="1" t="s">
        <v>213</v>
      </c>
      <c r="AR168" s="1" t="s">
        <v>56</v>
      </c>
      <c r="AS168" s="1" t="s">
        <v>214</v>
      </c>
      <c r="AT168" s="1" t="s">
        <v>56</v>
      </c>
      <c r="AU168" s="1" t="s">
        <v>638</v>
      </c>
      <c r="AV168" s="1" t="s">
        <v>677</v>
      </c>
      <c r="AW168" t="s">
        <v>300</v>
      </c>
      <c r="AX168" t="e">
        <f t="shared" si="0"/>
        <v>#NAME?</v>
      </c>
    </row>
    <row r="169" spans="1:50" x14ac:dyDescent="0.25">
      <c r="A169" t="s">
        <v>296</v>
      </c>
      <c r="B169" t="s">
        <v>12</v>
      </c>
      <c r="C169" t="s">
        <v>271</v>
      </c>
      <c r="D169" t="s">
        <v>305</v>
      </c>
      <c r="E169" t="s">
        <v>315</v>
      </c>
      <c r="F169" s="1" t="s">
        <v>116</v>
      </c>
      <c r="G169" t="s">
        <v>299</v>
      </c>
      <c r="I169" t="s">
        <v>138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1" t="s">
        <v>542</v>
      </c>
      <c r="AC169" s="1" t="s">
        <v>550</v>
      </c>
      <c r="AD169" s="1" t="s">
        <v>638</v>
      </c>
      <c r="AE169" s="1" t="s">
        <v>567</v>
      </c>
      <c r="AH169" t="b">
        <v>1</v>
      </c>
      <c r="AI169" t="b">
        <v>1</v>
      </c>
      <c r="AJ169" s="1" t="s">
        <v>638</v>
      </c>
      <c r="AK169" s="1" t="s">
        <v>550</v>
      </c>
      <c r="AL169" s="1" t="s">
        <v>212</v>
      </c>
      <c r="AM169" s="1" t="s">
        <v>550</v>
      </c>
      <c r="AN169" t="s">
        <v>212</v>
      </c>
      <c r="AO169" s="1" t="s">
        <v>212</v>
      </c>
      <c r="AP169" s="1" t="s">
        <v>569</v>
      </c>
      <c r="AQ169" s="1" t="s">
        <v>213</v>
      </c>
      <c r="AR169" s="1" t="s">
        <v>56</v>
      </c>
      <c r="AS169" s="1" t="s">
        <v>214</v>
      </c>
      <c r="AT169" s="1" t="s">
        <v>56</v>
      </c>
      <c r="AU169" s="1" t="s">
        <v>638</v>
      </c>
      <c r="AV169" s="1" t="s">
        <v>677</v>
      </c>
      <c r="AW169" t="s">
        <v>300</v>
      </c>
      <c r="AX169" t="e">
        <f t="shared" si="0"/>
        <v>#NAME?</v>
      </c>
    </row>
    <row r="170" spans="1:50" x14ac:dyDescent="0.25">
      <c r="A170" t="s">
        <v>296</v>
      </c>
      <c r="B170" t="s">
        <v>12</v>
      </c>
      <c r="C170" t="s">
        <v>273</v>
      </c>
      <c r="D170" t="s">
        <v>297</v>
      </c>
      <c r="E170" t="s">
        <v>316</v>
      </c>
      <c r="F170" s="1" t="s">
        <v>116</v>
      </c>
      <c r="G170" t="s">
        <v>299</v>
      </c>
      <c r="I170" t="s">
        <v>138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1" t="s">
        <v>550</v>
      </c>
      <c r="AC170" s="1" t="s">
        <v>542</v>
      </c>
      <c r="AD170" s="1" t="s">
        <v>638</v>
      </c>
      <c r="AE170" s="1" t="s">
        <v>567</v>
      </c>
      <c r="AH170" t="b">
        <v>1</v>
      </c>
      <c r="AI170" t="b">
        <v>1</v>
      </c>
      <c r="AJ170" s="1" t="s">
        <v>638</v>
      </c>
      <c r="AK170" s="1" t="s">
        <v>550</v>
      </c>
      <c r="AL170" s="1" t="s">
        <v>677</v>
      </c>
      <c r="AM170" s="1" t="s">
        <v>550</v>
      </c>
      <c r="AN170" t="s">
        <v>212</v>
      </c>
      <c r="AO170" s="1" t="s">
        <v>212</v>
      </c>
      <c r="AP170" s="1" t="s">
        <v>56</v>
      </c>
      <c r="AQ170" s="1" t="s">
        <v>214</v>
      </c>
      <c r="AR170" s="1" t="s">
        <v>56</v>
      </c>
      <c r="AS170" s="1" t="s">
        <v>213</v>
      </c>
      <c r="AT170" s="1" t="s">
        <v>569</v>
      </c>
      <c r="AU170" s="1" t="s">
        <v>638</v>
      </c>
      <c r="AV170" s="1" t="s">
        <v>212</v>
      </c>
      <c r="AW170" t="s">
        <v>308</v>
      </c>
      <c r="AX170" t="e">
        <f t="shared" si="0"/>
        <v>#NAME?</v>
      </c>
    </row>
    <row r="171" spans="1:50" x14ac:dyDescent="0.25">
      <c r="A171" t="s">
        <v>296</v>
      </c>
      <c r="B171" t="s">
        <v>12</v>
      </c>
      <c r="C171" t="s">
        <v>273</v>
      </c>
      <c r="D171" t="s">
        <v>301</v>
      </c>
      <c r="E171" t="s">
        <v>317</v>
      </c>
      <c r="F171" s="1" t="s">
        <v>116</v>
      </c>
      <c r="G171" t="s">
        <v>299</v>
      </c>
      <c r="I171" t="s">
        <v>138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1" t="s">
        <v>550</v>
      </c>
      <c r="AC171" s="1" t="s">
        <v>542</v>
      </c>
      <c r="AD171" s="1" t="s">
        <v>638</v>
      </c>
      <c r="AE171" s="1" t="s">
        <v>567</v>
      </c>
      <c r="AH171" t="b">
        <v>1</v>
      </c>
      <c r="AI171" t="b">
        <v>1</v>
      </c>
      <c r="AJ171" s="1" t="s">
        <v>638</v>
      </c>
      <c r="AK171" s="1" t="s">
        <v>550</v>
      </c>
      <c r="AL171" s="1" t="s">
        <v>677</v>
      </c>
      <c r="AM171" s="1" t="s">
        <v>550</v>
      </c>
      <c r="AN171" t="s">
        <v>212</v>
      </c>
      <c r="AO171" s="1" t="s">
        <v>212</v>
      </c>
      <c r="AP171" s="1" t="s">
        <v>56</v>
      </c>
      <c r="AQ171" s="1" t="s">
        <v>214</v>
      </c>
      <c r="AR171" s="1" t="s">
        <v>56</v>
      </c>
      <c r="AS171" s="1" t="s">
        <v>213</v>
      </c>
      <c r="AT171" s="1" t="s">
        <v>569</v>
      </c>
      <c r="AU171" s="1" t="s">
        <v>638</v>
      </c>
      <c r="AV171" s="1" t="s">
        <v>212</v>
      </c>
      <c r="AW171" t="s">
        <v>308</v>
      </c>
      <c r="AX171" t="e">
        <f t="shared" si="0"/>
        <v>#NAME?</v>
      </c>
    </row>
    <row r="172" spans="1:50" x14ac:dyDescent="0.25">
      <c r="A172" t="s">
        <v>296</v>
      </c>
      <c r="B172" t="s">
        <v>12</v>
      </c>
      <c r="C172" t="s">
        <v>273</v>
      </c>
      <c r="D172" t="s">
        <v>303</v>
      </c>
      <c r="E172" t="s">
        <v>318</v>
      </c>
      <c r="F172" s="1" t="s">
        <v>116</v>
      </c>
      <c r="G172" t="s">
        <v>299</v>
      </c>
      <c r="I172" t="s">
        <v>138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s="1" t="s">
        <v>550</v>
      </c>
      <c r="AC172" s="1" t="s">
        <v>542</v>
      </c>
      <c r="AD172" s="1" t="s">
        <v>638</v>
      </c>
      <c r="AE172" s="1" t="s">
        <v>567</v>
      </c>
      <c r="AH172" t="b">
        <v>1</v>
      </c>
      <c r="AI172" t="b">
        <v>1</v>
      </c>
      <c r="AJ172" s="1" t="s">
        <v>638</v>
      </c>
      <c r="AK172" s="1" t="s">
        <v>550</v>
      </c>
      <c r="AL172" s="1" t="s">
        <v>677</v>
      </c>
      <c r="AM172" s="1" t="s">
        <v>550</v>
      </c>
      <c r="AN172" t="s">
        <v>212</v>
      </c>
      <c r="AO172" s="1" t="s">
        <v>212</v>
      </c>
      <c r="AP172" s="1" t="s">
        <v>56</v>
      </c>
      <c r="AQ172" s="1" t="s">
        <v>214</v>
      </c>
      <c r="AR172" s="1" t="s">
        <v>56</v>
      </c>
      <c r="AS172" s="1" t="s">
        <v>213</v>
      </c>
      <c r="AT172" s="1" t="s">
        <v>569</v>
      </c>
      <c r="AU172" s="1" t="s">
        <v>638</v>
      </c>
      <c r="AV172" s="1" t="s">
        <v>212</v>
      </c>
      <c r="AW172" t="s">
        <v>308</v>
      </c>
      <c r="AX172" t="e">
        <f t="shared" si="0"/>
        <v>#NAME?</v>
      </c>
    </row>
    <row r="173" spans="1:50" x14ac:dyDescent="0.25">
      <c r="A173" t="s">
        <v>296</v>
      </c>
      <c r="B173" t="s">
        <v>12</v>
      </c>
      <c r="C173" t="s">
        <v>273</v>
      </c>
      <c r="D173" t="s">
        <v>305</v>
      </c>
      <c r="E173" t="s">
        <v>319</v>
      </c>
      <c r="F173" s="1" t="s">
        <v>116</v>
      </c>
      <c r="G173" t="s">
        <v>299</v>
      </c>
      <c r="I173" t="s">
        <v>138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" t="s">
        <v>550</v>
      </c>
      <c r="AC173" s="1" t="s">
        <v>542</v>
      </c>
      <c r="AD173" s="1" t="s">
        <v>638</v>
      </c>
      <c r="AE173" s="1" t="s">
        <v>567</v>
      </c>
      <c r="AH173" t="b">
        <v>1</v>
      </c>
      <c r="AI173" t="b">
        <v>1</v>
      </c>
      <c r="AJ173" s="1" t="s">
        <v>638</v>
      </c>
      <c r="AK173" s="1" t="s">
        <v>550</v>
      </c>
      <c r="AL173" s="1" t="s">
        <v>677</v>
      </c>
      <c r="AM173" s="1" t="s">
        <v>550</v>
      </c>
      <c r="AN173" t="s">
        <v>212</v>
      </c>
      <c r="AO173" s="1" t="s">
        <v>212</v>
      </c>
      <c r="AP173" s="1" t="s">
        <v>56</v>
      </c>
      <c r="AQ173" s="1" t="s">
        <v>214</v>
      </c>
      <c r="AR173" s="1" t="s">
        <v>56</v>
      </c>
      <c r="AS173" s="1" t="s">
        <v>213</v>
      </c>
      <c r="AT173" s="1" t="s">
        <v>569</v>
      </c>
      <c r="AU173" s="1" t="s">
        <v>638</v>
      </c>
      <c r="AV173" s="1" t="s">
        <v>212</v>
      </c>
      <c r="AW173" t="s">
        <v>308</v>
      </c>
      <c r="AX173" t="e">
        <f t="shared" si="0"/>
        <v>#NAME?</v>
      </c>
    </row>
    <row r="174" spans="1:50" x14ac:dyDescent="0.25">
      <c r="A174" t="s">
        <v>320</v>
      </c>
      <c r="B174" t="s">
        <v>12</v>
      </c>
      <c r="C174" t="s">
        <v>264</v>
      </c>
      <c r="D174" t="s">
        <v>297</v>
      </c>
      <c r="E174" t="s">
        <v>298</v>
      </c>
      <c r="F174" s="1" t="s">
        <v>321</v>
      </c>
      <c r="G174" t="s">
        <v>299</v>
      </c>
      <c r="M174">
        <v>0</v>
      </c>
      <c r="N174">
        <v>0</v>
      </c>
      <c r="O174">
        <v>1</v>
      </c>
      <c r="P174">
        <v>0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 s="1" t="s">
        <v>550</v>
      </c>
      <c r="AC174" s="1" t="s">
        <v>550</v>
      </c>
      <c r="AD174" s="1" t="s">
        <v>620</v>
      </c>
      <c r="AE174" s="1" t="s">
        <v>587</v>
      </c>
      <c r="AH174" t="b">
        <v>1</v>
      </c>
      <c r="AI174" t="b">
        <v>1</v>
      </c>
      <c r="AJ174" s="1" t="s">
        <v>638</v>
      </c>
      <c r="AK174" s="1" t="s">
        <v>550</v>
      </c>
      <c r="AL174" s="1" t="s">
        <v>212</v>
      </c>
      <c r="AM174" s="1" t="s">
        <v>322</v>
      </c>
      <c r="AN174" t="s">
        <v>212</v>
      </c>
      <c r="AO174" s="1" t="s">
        <v>523</v>
      </c>
      <c r="AP174" s="1" t="s">
        <v>511</v>
      </c>
      <c r="AQ174" s="1" t="s">
        <v>178</v>
      </c>
      <c r="AR174" s="1" t="s">
        <v>127</v>
      </c>
      <c r="AS174" s="1" t="s">
        <v>323</v>
      </c>
      <c r="AT174" s="1" t="s">
        <v>511</v>
      </c>
      <c r="AU174" s="1" t="s">
        <v>56</v>
      </c>
      <c r="AV174" s="1" t="s">
        <v>523</v>
      </c>
      <c r="AW174" t="s">
        <v>324</v>
      </c>
      <c r="AX174" t="s">
        <v>325</v>
      </c>
    </row>
    <row r="175" spans="1:50" x14ac:dyDescent="0.25">
      <c r="A175" t="s">
        <v>320</v>
      </c>
      <c r="B175" t="s">
        <v>12</v>
      </c>
      <c r="C175" t="s">
        <v>264</v>
      </c>
      <c r="D175" t="s">
        <v>301</v>
      </c>
      <c r="E175" t="s">
        <v>302</v>
      </c>
      <c r="F175" s="1" t="s">
        <v>321</v>
      </c>
      <c r="G175" t="s">
        <v>299</v>
      </c>
      <c r="M175">
        <v>0</v>
      </c>
      <c r="N175">
        <v>0</v>
      </c>
      <c r="O175">
        <v>1</v>
      </c>
      <c r="P175">
        <v>0</v>
      </c>
      <c r="Q175">
        <v>1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 s="1" t="s">
        <v>550</v>
      </c>
      <c r="AC175" s="1" t="s">
        <v>550</v>
      </c>
      <c r="AD175" s="1" t="s">
        <v>620</v>
      </c>
      <c r="AE175" s="1" t="s">
        <v>587</v>
      </c>
      <c r="AH175" t="b">
        <v>1</v>
      </c>
      <c r="AI175" t="b">
        <v>1</v>
      </c>
      <c r="AJ175" s="1" t="s">
        <v>638</v>
      </c>
      <c r="AK175" s="1" t="s">
        <v>550</v>
      </c>
      <c r="AL175" s="1" t="s">
        <v>212</v>
      </c>
      <c r="AM175" s="1" t="s">
        <v>322</v>
      </c>
      <c r="AN175" t="s">
        <v>212</v>
      </c>
      <c r="AO175" s="1" t="s">
        <v>523</v>
      </c>
      <c r="AP175" s="1" t="s">
        <v>511</v>
      </c>
      <c r="AQ175" s="1" t="s">
        <v>178</v>
      </c>
      <c r="AR175" s="1" t="s">
        <v>127</v>
      </c>
      <c r="AS175" s="1" t="s">
        <v>323</v>
      </c>
      <c r="AT175" s="1" t="s">
        <v>511</v>
      </c>
      <c r="AU175" s="1" t="s">
        <v>56</v>
      </c>
      <c r="AV175" s="1" t="s">
        <v>523</v>
      </c>
      <c r="AW175" t="s">
        <v>324</v>
      </c>
      <c r="AX175" t="s">
        <v>325</v>
      </c>
    </row>
    <row r="176" spans="1:50" x14ac:dyDescent="0.25">
      <c r="A176" t="s">
        <v>320</v>
      </c>
      <c r="B176" t="s">
        <v>12</v>
      </c>
      <c r="C176" t="s">
        <v>264</v>
      </c>
      <c r="D176" t="s">
        <v>303</v>
      </c>
      <c r="E176" t="s">
        <v>304</v>
      </c>
      <c r="F176" s="1" t="s">
        <v>321</v>
      </c>
      <c r="G176" t="s">
        <v>299</v>
      </c>
      <c r="M176">
        <v>0</v>
      </c>
      <c r="N176">
        <v>0</v>
      </c>
      <c r="O176">
        <v>1</v>
      </c>
      <c r="P176">
        <v>0</v>
      </c>
      <c r="Q176">
        <v>1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0</v>
      </c>
      <c r="AB176" s="1" t="s">
        <v>550</v>
      </c>
      <c r="AC176" s="1" t="s">
        <v>550</v>
      </c>
      <c r="AD176" s="1" t="s">
        <v>620</v>
      </c>
      <c r="AE176" s="1" t="s">
        <v>587</v>
      </c>
      <c r="AH176" t="b">
        <v>1</v>
      </c>
      <c r="AI176" t="b">
        <v>1</v>
      </c>
      <c r="AJ176" s="1" t="s">
        <v>638</v>
      </c>
      <c r="AK176" s="1" t="s">
        <v>550</v>
      </c>
      <c r="AL176" s="1" t="s">
        <v>212</v>
      </c>
      <c r="AM176" s="1" t="s">
        <v>322</v>
      </c>
      <c r="AN176" t="s">
        <v>212</v>
      </c>
      <c r="AO176" s="1" t="s">
        <v>523</v>
      </c>
      <c r="AP176" s="1" t="s">
        <v>511</v>
      </c>
      <c r="AQ176" s="1" t="s">
        <v>178</v>
      </c>
      <c r="AR176" s="1" t="s">
        <v>127</v>
      </c>
      <c r="AS176" s="1" t="s">
        <v>323</v>
      </c>
      <c r="AT176" s="1" t="s">
        <v>511</v>
      </c>
      <c r="AU176" s="1" t="s">
        <v>56</v>
      </c>
      <c r="AV176" s="1" t="s">
        <v>523</v>
      </c>
      <c r="AW176" t="s">
        <v>324</v>
      </c>
      <c r="AX176" t="s">
        <v>325</v>
      </c>
    </row>
    <row r="177" spans="1:50" x14ac:dyDescent="0.25">
      <c r="A177" t="s">
        <v>320</v>
      </c>
      <c r="B177" t="s">
        <v>12</v>
      </c>
      <c r="C177" t="s">
        <v>264</v>
      </c>
      <c r="D177" t="s">
        <v>305</v>
      </c>
      <c r="E177" t="s">
        <v>306</v>
      </c>
      <c r="F177" s="1" t="s">
        <v>321</v>
      </c>
      <c r="G177" t="s">
        <v>299</v>
      </c>
      <c r="M177">
        <v>0</v>
      </c>
      <c r="N177">
        <v>0</v>
      </c>
      <c r="O177">
        <v>1</v>
      </c>
      <c r="P177">
        <v>0</v>
      </c>
      <c r="Q177">
        <v>1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1</v>
      </c>
      <c r="AA177">
        <v>0</v>
      </c>
      <c r="AB177" s="1" t="s">
        <v>550</v>
      </c>
      <c r="AC177" s="1" t="s">
        <v>550</v>
      </c>
      <c r="AD177" s="1" t="s">
        <v>620</v>
      </c>
      <c r="AE177" s="1" t="s">
        <v>587</v>
      </c>
      <c r="AH177" t="b">
        <v>1</v>
      </c>
      <c r="AI177" t="b">
        <v>1</v>
      </c>
      <c r="AJ177" s="1" t="s">
        <v>638</v>
      </c>
      <c r="AK177" s="1" t="s">
        <v>550</v>
      </c>
      <c r="AL177" s="1" t="s">
        <v>212</v>
      </c>
      <c r="AM177" s="1" t="s">
        <v>322</v>
      </c>
      <c r="AN177" t="s">
        <v>212</v>
      </c>
      <c r="AO177" s="1" t="s">
        <v>523</v>
      </c>
      <c r="AP177" s="1" t="s">
        <v>511</v>
      </c>
      <c r="AQ177" s="1" t="s">
        <v>178</v>
      </c>
      <c r="AR177" s="1" t="s">
        <v>127</v>
      </c>
      <c r="AS177" s="1" t="s">
        <v>323</v>
      </c>
      <c r="AT177" s="1" t="s">
        <v>511</v>
      </c>
      <c r="AU177" s="1" t="s">
        <v>56</v>
      </c>
      <c r="AV177" s="1" t="s">
        <v>523</v>
      </c>
      <c r="AW177" t="s">
        <v>324</v>
      </c>
      <c r="AX177" t="s">
        <v>325</v>
      </c>
    </row>
    <row r="178" spans="1:50" x14ac:dyDescent="0.25">
      <c r="A178" t="s">
        <v>320</v>
      </c>
      <c r="B178" t="s">
        <v>12</v>
      </c>
      <c r="C178" t="s">
        <v>269</v>
      </c>
      <c r="D178" t="s">
        <v>297</v>
      </c>
      <c r="E178" t="s">
        <v>307</v>
      </c>
      <c r="F178" s="1" t="s">
        <v>321</v>
      </c>
      <c r="G178" t="s">
        <v>299</v>
      </c>
      <c r="M178">
        <v>0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0</v>
      </c>
      <c r="AB178" s="1" t="s">
        <v>176</v>
      </c>
      <c r="AC178" s="1" t="s">
        <v>542</v>
      </c>
      <c r="AD178" s="1" t="s">
        <v>620</v>
      </c>
      <c r="AE178" s="1" t="s">
        <v>587</v>
      </c>
      <c r="AH178" t="b">
        <v>1</v>
      </c>
      <c r="AI178" t="b">
        <v>1</v>
      </c>
      <c r="AJ178" s="1" t="s">
        <v>638</v>
      </c>
      <c r="AK178" s="1" t="s">
        <v>550</v>
      </c>
      <c r="AL178" s="1" t="s">
        <v>677</v>
      </c>
      <c r="AM178" s="1" t="s">
        <v>322</v>
      </c>
      <c r="AN178" t="s">
        <v>212</v>
      </c>
      <c r="AO178" s="1" t="s">
        <v>523</v>
      </c>
      <c r="AP178" s="1" t="s">
        <v>512</v>
      </c>
      <c r="AQ178" s="1" t="s">
        <v>604</v>
      </c>
      <c r="AR178" s="1" t="s">
        <v>127</v>
      </c>
      <c r="AS178" s="1" t="s">
        <v>326</v>
      </c>
      <c r="AT178" s="1" t="s">
        <v>565</v>
      </c>
      <c r="AU178" s="1" t="s">
        <v>56</v>
      </c>
      <c r="AV178" s="1" t="s">
        <v>179</v>
      </c>
      <c r="AW178" t="s">
        <v>327</v>
      </c>
      <c r="AX178" t="s">
        <v>325</v>
      </c>
    </row>
    <row r="179" spans="1:50" x14ac:dyDescent="0.25">
      <c r="A179" t="s">
        <v>320</v>
      </c>
      <c r="B179" t="s">
        <v>12</v>
      </c>
      <c r="C179" t="s">
        <v>269</v>
      </c>
      <c r="D179" t="s">
        <v>301</v>
      </c>
      <c r="E179" t="s">
        <v>309</v>
      </c>
      <c r="F179" s="1" t="s">
        <v>321</v>
      </c>
      <c r="G179" t="s">
        <v>299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1</v>
      </c>
      <c r="AA179">
        <v>0</v>
      </c>
      <c r="AB179" s="1" t="s">
        <v>176</v>
      </c>
      <c r="AC179" s="1" t="s">
        <v>542</v>
      </c>
      <c r="AD179" s="1" t="s">
        <v>620</v>
      </c>
      <c r="AE179" s="1" t="s">
        <v>587</v>
      </c>
      <c r="AH179" t="b">
        <v>1</v>
      </c>
      <c r="AI179" t="b">
        <v>1</v>
      </c>
      <c r="AJ179" s="1" t="s">
        <v>638</v>
      </c>
      <c r="AK179" s="1" t="s">
        <v>550</v>
      </c>
      <c r="AL179" s="1" t="s">
        <v>677</v>
      </c>
      <c r="AM179" s="1" t="s">
        <v>322</v>
      </c>
      <c r="AN179" t="s">
        <v>212</v>
      </c>
      <c r="AO179" s="1" t="s">
        <v>523</v>
      </c>
      <c r="AP179" s="1" t="s">
        <v>512</v>
      </c>
      <c r="AQ179" s="1" t="s">
        <v>604</v>
      </c>
      <c r="AR179" s="1" t="s">
        <v>127</v>
      </c>
      <c r="AS179" s="1" t="s">
        <v>326</v>
      </c>
      <c r="AT179" s="1" t="s">
        <v>565</v>
      </c>
      <c r="AU179" s="1" t="s">
        <v>56</v>
      </c>
      <c r="AV179" s="1" t="s">
        <v>179</v>
      </c>
      <c r="AW179" t="s">
        <v>327</v>
      </c>
      <c r="AX179" t="s">
        <v>325</v>
      </c>
    </row>
    <row r="180" spans="1:50" x14ac:dyDescent="0.25">
      <c r="A180" t="s">
        <v>320</v>
      </c>
      <c r="B180" t="s">
        <v>12</v>
      </c>
      <c r="C180" t="s">
        <v>269</v>
      </c>
      <c r="D180" t="s">
        <v>303</v>
      </c>
      <c r="E180" t="s">
        <v>310</v>
      </c>
      <c r="F180" s="1" t="s">
        <v>321</v>
      </c>
      <c r="G180" t="s">
        <v>299</v>
      </c>
      <c r="M180">
        <v>0</v>
      </c>
      <c r="N180">
        <v>0</v>
      </c>
      <c r="O180">
        <v>1</v>
      </c>
      <c r="P180">
        <v>0</v>
      </c>
      <c r="Q180">
        <v>1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v>0</v>
      </c>
      <c r="AB180" s="1" t="s">
        <v>176</v>
      </c>
      <c r="AC180" s="1" t="s">
        <v>542</v>
      </c>
      <c r="AD180" s="1" t="s">
        <v>620</v>
      </c>
      <c r="AE180" s="1" t="s">
        <v>587</v>
      </c>
      <c r="AH180" t="b">
        <v>1</v>
      </c>
      <c r="AI180" t="b">
        <v>1</v>
      </c>
      <c r="AJ180" s="1" t="s">
        <v>638</v>
      </c>
      <c r="AK180" s="1" t="s">
        <v>550</v>
      </c>
      <c r="AL180" s="1" t="s">
        <v>677</v>
      </c>
      <c r="AM180" s="1" t="s">
        <v>322</v>
      </c>
      <c r="AN180" t="s">
        <v>212</v>
      </c>
      <c r="AO180" s="1" t="s">
        <v>523</v>
      </c>
      <c r="AP180" s="1" t="s">
        <v>512</v>
      </c>
      <c r="AQ180" s="1" t="s">
        <v>604</v>
      </c>
      <c r="AR180" s="1" t="s">
        <v>127</v>
      </c>
      <c r="AS180" s="1" t="s">
        <v>326</v>
      </c>
      <c r="AT180" s="1" t="s">
        <v>565</v>
      </c>
      <c r="AU180" s="1" t="s">
        <v>56</v>
      </c>
      <c r="AV180" s="1" t="s">
        <v>179</v>
      </c>
      <c r="AW180" t="s">
        <v>327</v>
      </c>
      <c r="AX180" t="s">
        <v>325</v>
      </c>
    </row>
    <row r="181" spans="1:50" x14ac:dyDescent="0.25">
      <c r="A181" t="s">
        <v>320</v>
      </c>
      <c r="B181" t="s">
        <v>12</v>
      </c>
      <c r="C181" t="s">
        <v>269</v>
      </c>
      <c r="D181" t="s">
        <v>305</v>
      </c>
      <c r="E181" t="s">
        <v>311</v>
      </c>
      <c r="F181" s="1" t="s">
        <v>321</v>
      </c>
      <c r="G181" t="s">
        <v>299</v>
      </c>
      <c r="M181">
        <v>0</v>
      </c>
      <c r="N181">
        <v>0</v>
      </c>
      <c r="O181">
        <v>1</v>
      </c>
      <c r="P181">
        <v>0</v>
      </c>
      <c r="Q181">
        <v>1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0</v>
      </c>
      <c r="AB181" s="1" t="s">
        <v>176</v>
      </c>
      <c r="AC181" s="1" t="s">
        <v>542</v>
      </c>
      <c r="AD181" s="1" t="s">
        <v>620</v>
      </c>
      <c r="AE181" s="1" t="s">
        <v>587</v>
      </c>
      <c r="AH181" t="b">
        <v>1</v>
      </c>
      <c r="AI181" t="b">
        <v>1</v>
      </c>
      <c r="AJ181" s="1" t="s">
        <v>638</v>
      </c>
      <c r="AK181" s="1" t="s">
        <v>550</v>
      </c>
      <c r="AL181" s="1" t="s">
        <v>677</v>
      </c>
      <c r="AM181" s="1" t="s">
        <v>322</v>
      </c>
      <c r="AN181" t="s">
        <v>212</v>
      </c>
      <c r="AO181" s="1" t="s">
        <v>523</v>
      </c>
      <c r="AP181" s="1" t="s">
        <v>512</v>
      </c>
      <c r="AQ181" s="1" t="s">
        <v>604</v>
      </c>
      <c r="AR181" s="1" t="s">
        <v>127</v>
      </c>
      <c r="AS181" s="1" t="s">
        <v>326</v>
      </c>
      <c r="AT181" s="1" t="s">
        <v>565</v>
      </c>
      <c r="AU181" s="1" t="s">
        <v>56</v>
      </c>
      <c r="AV181" s="1" t="s">
        <v>179</v>
      </c>
      <c r="AW181" t="s">
        <v>327</v>
      </c>
      <c r="AX181" t="s">
        <v>325</v>
      </c>
    </row>
    <row r="182" spans="1:50" x14ac:dyDescent="0.25">
      <c r="A182" t="s">
        <v>320</v>
      </c>
      <c r="B182" t="s">
        <v>12</v>
      </c>
      <c r="C182" t="s">
        <v>271</v>
      </c>
      <c r="D182" t="s">
        <v>297</v>
      </c>
      <c r="E182" t="s">
        <v>312</v>
      </c>
      <c r="F182" s="1" t="s">
        <v>321</v>
      </c>
      <c r="G182" t="s">
        <v>299</v>
      </c>
      <c r="M182">
        <v>0</v>
      </c>
      <c r="N182">
        <v>0</v>
      </c>
      <c r="O182">
        <v>1</v>
      </c>
      <c r="P182">
        <v>0</v>
      </c>
      <c r="Q182">
        <v>1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  <c r="AB182" s="1" t="s">
        <v>550</v>
      </c>
      <c r="AC182" s="1" t="s">
        <v>550</v>
      </c>
      <c r="AD182" s="1" t="s">
        <v>620</v>
      </c>
      <c r="AE182" s="1" t="s">
        <v>587</v>
      </c>
      <c r="AH182" t="b">
        <v>1</v>
      </c>
      <c r="AI182" t="b">
        <v>1</v>
      </c>
      <c r="AJ182" s="1" t="s">
        <v>638</v>
      </c>
      <c r="AK182" s="1" t="s">
        <v>550</v>
      </c>
      <c r="AL182" s="1" t="s">
        <v>212</v>
      </c>
      <c r="AM182" s="1" t="s">
        <v>322</v>
      </c>
      <c r="AN182" t="s">
        <v>212</v>
      </c>
      <c r="AO182" s="1" t="s">
        <v>523</v>
      </c>
      <c r="AP182" s="1" t="s">
        <v>511</v>
      </c>
      <c r="AQ182" s="1" t="s">
        <v>178</v>
      </c>
      <c r="AR182" s="1" t="s">
        <v>127</v>
      </c>
      <c r="AS182" s="1" t="s">
        <v>323</v>
      </c>
      <c r="AT182" s="1" t="s">
        <v>511</v>
      </c>
      <c r="AU182" s="1" t="s">
        <v>56</v>
      </c>
      <c r="AV182" s="1" t="s">
        <v>523</v>
      </c>
      <c r="AW182" t="s">
        <v>324</v>
      </c>
      <c r="AX182" t="s">
        <v>325</v>
      </c>
    </row>
    <row r="183" spans="1:50" x14ac:dyDescent="0.25">
      <c r="A183" t="s">
        <v>320</v>
      </c>
      <c r="B183" t="s">
        <v>12</v>
      </c>
      <c r="C183" t="s">
        <v>271</v>
      </c>
      <c r="D183" t="s">
        <v>301</v>
      </c>
      <c r="E183" t="s">
        <v>313</v>
      </c>
      <c r="F183" s="1" t="s">
        <v>321</v>
      </c>
      <c r="G183" t="s">
        <v>299</v>
      </c>
      <c r="M183">
        <v>0</v>
      </c>
      <c r="N183">
        <v>0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1</v>
      </c>
      <c r="AA183">
        <v>0</v>
      </c>
      <c r="AB183" s="1" t="s">
        <v>550</v>
      </c>
      <c r="AC183" s="1" t="s">
        <v>550</v>
      </c>
      <c r="AD183" s="1" t="s">
        <v>620</v>
      </c>
      <c r="AE183" s="1" t="s">
        <v>587</v>
      </c>
      <c r="AH183" t="b">
        <v>1</v>
      </c>
      <c r="AI183" t="b">
        <v>1</v>
      </c>
      <c r="AJ183" s="1" t="s">
        <v>638</v>
      </c>
      <c r="AK183" s="1" t="s">
        <v>550</v>
      </c>
      <c r="AL183" s="1" t="s">
        <v>212</v>
      </c>
      <c r="AM183" s="1" t="s">
        <v>322</v>
      </c>
      <c r="AN183" t="s">
        <v>212</v>
      </c>
      <c r="AO183" s="1" t="s">
        <v>523</v>
      </c>
      <c r="AP183" s="1" t="s">
        <v>511</v>
      </c>
      <c r="AQ183" s="1" t="s">
        <v>178</v>
      </c>
      <c r="AR183" s="1" t="s">
        <v>127</v>
      </c>
      <c r="AS183" s="1" t="s">
        <v>323</v>
      </c>
      <c r="AT183" s="1" t="s">
        <v>511</v>
      </c>
      <c r="AU183" s="1" t="s">
        <v>56</v>
      </c>
      <c r="AV183" s="1" t="s">
        <v>523</v>
      </c>
      <c r="AW183" t="s">
        <v>324</v>
      </c>
      <c r="AX183" t="s">
        <v>325</v>
      </c>
    </row>
    <row r="184" spans="1:50" x14ac:dyDescent="0.25">
      <c r="A184" t="s">
        <v>320</v>
      </c>
      <c r="B184" t="s">
        <v>12</v>
      </c>
      <c r="C184" t="s">
        <v>271</v>
      </c>
      <c r="D184" t="s">
        <v>303</v>
      </c>
      <c r="E184" t="s">
        <v>314</v>
      </c>
      <c r="F184" s="1" t="s">
        <v>321</v>
      </c>
      <c r="G184" t="s">
        <v>299</v>
      </c>
      <c r="M184">
        <v>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1</v>
      </c>
      <c r="AA184">
        <v>0</v>
      </c>
      <c r="AB184" s="1" t="s">
        <v>550</v>
      </c>
      <c r="AC184" s="1" t="s">
        <v>550</v>
      </c>
      <c r="AD184" s="1" t="s">
        <v>620</v>
      </c>
      <c r="AE184" s="1" t="s">
        <v>587</v>
      </c>
      <c r="AH184" t="b">
        <v>1</v>
      </c>
      <c r="AI184" t="b">
        <v>1</v>
      </c>
      <c r="AJ184" s="1" t="s">
        <v>638</v>
      </c>
      <c r="AK184" s="1" t="s">
        <v>550</v>
      </c>
      <c r="AL184" s="1" t="s">
        <v>212</v>
      </c>
      <c r="AM184" s="1" t="s">
        <v>322</v>
      </c>
      <c r="AN184" t="s">
        <v>212</v>
      </c>
      <c r="AO184" s="1" t="s">
        <v>523</v>
      </c>
      <c r="AP184" s="1" t="s">
        <v>511</v>
      </c>
      <c r="AQ184" s="1" t="s">
        <v>178</v>
      </c>
      <c r="AR184" s="1" t="s">
        <v>127</v>
      </c>
      <c r="AS184" s="1" t="s">
        <v>323</v>
      </c>
      <c r="AT184" s="1" t="s">
        <v>511</v>
      </c>
      <c r="AU184" s="1" t="s">
        <v>56</v>
      </c>
      <c r="AV184" s="1" t="s">
        <v>523</v>
      </c>
      <c r="AW184" t="s">
        <v>324</v>
      </c>
      <c r="AX184" t="s">
        <v>325</v>
      </c>
    </row>
    <row r="185" spans="1:50" x14ac:dyDescent="0.25">
      <c r="A185" t="s">
        <v>320</v>
      </c>
      <c r="B185" t="s">
        <v>12</v>
      </c>
      <c r="C185" t="s">
        <v>271</v>
      </c>
      <c r="D185" t="s">
        <v>305</v>
      </c>
      <c r="E185" t="s">
        <v>315</v>
      </c>
      <c r="F185" s="1" t="s">
        <v>321</v>
      </c>
      <c r="G185" t="s">
        <v>299</v>
      </c>
      <c r="M185">
        <v>0</v>
      </c>
      <c r="N185">
        <v>0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0</v>
      </c>
      <c r="AB185" s="1" t="s">
        <v>550</v>
      </c>
      <c r="AC185" s="1" t="s">
        <v>550</v>
      </c>
      <c r="AD185" s="1" t="s">
        <v>620</v>
      </c>
      <c r="AE185" s="1" t="s">
        <v>587</v>
      </c>
      <c r="AH185" t="b">
        <v>1</v>
      </c>
      <c r="AI185" t="b">
        <v>1</v>
      </c>
      <c r="AJ185" s="1" t="s">
        <v>638</v>
      </c>
      <c r="AK185" s="1" t="s">
        <v>550</v>
      </c>
      <c r="AL185" s="1" t="s">
        <v>212</v>
      </c>
      <c r="AM185" s="1" t="s">
        <v>322</v>
      </c>
      <c r="AN185" t="s">
        <v>212</v>
      </c>
      <c r="AO185" s="1" t="s">
        <v>523</v>
      </c>
      <c r="AP185" s="1" t="s">
        <v>511</v>
      </c>
      <c r="AQ185" s="1" t="s">
        <v>178</v>
      </c>
      <c r="AR185" s="1" t="s">
        <v>127</v>
      </c>
      <c r="AS185" s="1" t="s">
        <v>323</v>
      </c>
      <c r="AT185" s="1" t="s">
        <v>511</v>
      </c>
      <c r="AU185" s="1" t="s">
        <v>56</v>
      </c>
      <c r="AV185" s="1" t="s">
        <v>523</v>
      </c>
      <c r="AW185" t="s">
        <v>324</v>
      </c>
      <c r="AX185" t="s">
        <v>325</v>
      </c>
    </row>
    <row r="186" spans="1:50" x14ac:dyDescent="0.25">
      <c r="A186" t="s">
        <v>320</v>
      </c>
      <c r="B186" t="s">
        <v>12</v>
      </c>
      <c r="C186" t="s">
        <v>273</v>
      </c>
      <c r="D186" t="s">
        <v>297</v>
      </c>
      <c r="E186" t="s">
        <v>316</v>
      </c>
      <c r="F186" s="1" t="s">
        <v>321</v>
      </c>
      <c r="G186" t="s">
        <v>299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0</v>
      </c>
      <c r="AB186" s="1" t="s">
        <v>176</v>
      </c>
      <c r="AC186" s="1" t="s">
        <v>542</v>
      </c>
      <c r="AD186" s="1" t="s">
        <v>620</v>
      </c>
      <c r="AE186" s="1" t="s">
        <v>587</v>
      </c>
      <c r="AH186" t="b">
        <v>1</v>
      </c>
      <c r="AI186" t="b">
        <v>1</v>
      </c>
      <c r="AJ186" s="1" t="s">
        <v>638</v>
      </c>
      <c r="AK186" s="1" t="s">
        <v>550</v>
      </c>
      <c r="AL186" s="1" t="s">
        <v>677</v>
      </c>
      <c r="AM186" s="1" t="s">
        <v>322</v>
      </c>
      <c r="AN186" t="s">
        <v>212</v>
      </c>
      <c r="AO186" s="1" t="s">
        <v>523</v>
      </c>
      <c r="AP186" s="1" t="s">
        <v>512</v>
      </c>
      <c r="AQ186" s="1" t="s">
        <v>604</v>
      </c>
      <c r="AR186" s="1" t="s">
        <v>127</v>
      </c>
      <c r="AS186" s="1" t="s">
        <v>326</v>
      </c>
      <c r="AT186" s="1" t="s">
        <v>565</v>
      </c>
      <c r="AU186" s="1" t="s">
        <v>56</v>
      </c>
      <c r="AV186" s="1" t="s">
        <v>179</v>
      </c>
      <c r="AW186" t="s">
        <v>327</v>
      </c>
      <c r="AX186" t="s">
        <v>325</v>
      </c>
    </row>
    <row r="187" spans="1:50" x14ac:dyDescent="0.25">
      <c r="A187" t="s">
        <v>320</v>
      </c>
      <c r="B187" t="s">
        <v>12</v>
      </c>
      <c r="C187" t="s">
        <v>273</v>
      </c>
      <c r="D187" t="s">
        <v>301</v>
      </c>
      <c r="E187" t="s">
        <v>317</v>
      </c>
      <c r="F187" s="1" t="s">
        <v>321</v>
      </c>
      <c r="G187" t="s">
        <v>299</v>
      </c>
      <c r="M187">
        <v>0</v>
      </c>
      <c r="N187">
        <v>0</v>
      </c>
      <c r="O187">
        <v>1</v>
      </c>
      <c r="P187">
        <v>0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1</v>
      </c>
      <c r="AA187">
        <v>0</v>
      </c>
      <c r="AB187" s="1" t="s">
        <v>176</v>
      </c>
      <c r="AC187" s="1" t="s">
        <v>542</v>
      </c>
      <c r="AD187" s="1" t="s">
        <v>620</v>
      </c>
      <c r="AE187" s="1" t="s">
        <v>587</v>
      </c>
      <c r="AH187" t="b">
        <v>1</v>
      </c>
      <c r="AI187" t="b">
        <v>1</v>
      </c>
      <c r="AJ187" s="1" t="s">
        <v>638</v>
      </c>
      <c r="AK187" s="1" t="s">
        <v>550</v>
      </c>
      <c r="AL187" s="1" t="s">
        <v>677</v>
      </c>
      <c r="AM187" s="1" t="s">
        <v>322</v>
      </c>
      <c r="AN187" t="s">
        <v>212</v>
      </c>
      <c r="AO187" s="1" t="s">
        <v>523</v>
      </c>
      <c r="AP187" s="1" t="s">
        <v>512</v>
      </c>
      <c r="AQ187" s="1" t="s">
        <v>604</v>
      </c>
      <c r="AR187" s="1" t="s">
        <v>127</v>
      </c>
      <c r="AS187" s="1" t="s">
        <v>326</v>
      </c>
      <c r="AT187" s="1" t="s">
        <v>565</v>
      </c>
      <c r="AU187" s="1" t="s">
        <v>56</v>
      </c>
      <c r="AV187" s="1" t="s">
        <v>179</v>
      </c>
      <c r="AW187" t="s">
        <v>327</v>
      </c>
      <c r="AX187" t="s">
        <v>325</v>
      </c>
    </row>
    <row r="188" spans="1:50" x14ac:dyDescent="0.25">
      <c r="A188" t="s">
        <v>320</v>
      </c>
      <c r="B188" t="s">
        <v>12</v>
      </c>
      <c r="C188" t="s">
        <v>273</v>
      </c>
      <c r="D188" t="s">
        <v>303</v>
      </c>
      <c r="E188" t="s">
        <v>318</v>
      </c>
      <c r="F188" s="1" t="s">
        <v>321</v>
      </c>
      <c r="G188" t="s">
        <v>299</v>
      </c>
      <c r="M188">
        <v>0</v>
      </c>
      <c r="N188">
        <v>0</v>
      </c>
      <c r="O188">
        <v>1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0</v>
      </c>
      <c r="AB188" s="1" t="s">
        <v>176</v>
      </c>
      <c r="AC188" s="1" t="s">
        <v>542</v>
      </c>
      <c r="AD188" s="1" t="s">
        <v>620</v>
      </c>
      <c r="AE188" s="1" t="s">
        <v>587</v>
      </c>
      <c r="AH188" t="b">
        <v>1</v>
      </c>
      <c r="AI188" t="b">
        <v>1</v>
      </c>
      <c r="AJ188" s="1" t="s">
        <v>638</v>
      </c>
      <c r="AK188" s="1" t="s">
        <v>550</v>
      </c>
      <c r="AL188" s="1" t="s">
        <v>677</v>
      </c>
      <c r="AM188" s="1" t="s">
        <v>322</v>
      </c>
      <c r="AN188" t="s">
        <v>212</v>
      </c>
      <c r="AO188" s="1" t="s">
        <v>523</v>
      </c>
      <c r="AP188" s="1" t="s">
        <v>512</v>
      </c>
      <c r="AQ188" s="1" t="s">
        <v>604</v>
      </c>
      <c r="AR188" s="1" t="s">
        <v>127</v>
      </c>
      <c r="AS188" s="1" t="s">
        <v>326</v>
      </c>
      <c r="AT188" s="1" t="s">
        <v>565</v>
      </c>
      <c r="AU188" s="1" t="s">
        <v>56</v>
      </c>
      <c r="AV188" s="1" t="s">
        <v>179</v>
      </c>
      <c r="AW188" t="s">
        <v>327</v>
      </c>
      <c r="AX188" t="s">
        <v>325</v>
      </c>
    </row>
    <row r="189" spans="1:50" x14ac:dyDescent="0.25">
      <c r="A189" t="s">
        <v>320</v>
      </c>
      <c r="B189" t="s">
        <v>12</v>
      </c>
      <c r="C189" t="s">
        <v>273</v>
      </c>
      <c r="D189" t="s">
        <v>305</v>
      </c>
      <c r="E189" t="s">
        <v>319</v>
      </c>
      <c r="F189" s="1" t="s">
        <v>321</v>
      </c>
      <c r="G189" t="s">
        <v>299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1</v>
      </c>
      <c r="AA189">
        <v>0</v>
      </c>
      <c r="AB189" s="1" t="s">
        <v>176</v>
      </c>
      <c r="AC189" s="1" t="s">
        <v>542</v>
      </c>
      <c r="AD189" s="1" t="s">
        <v>620</v>
      </c>
      <c r="AE189" s="1" t="s">
        <v>587</v>
      </c>
      <c r="AH189" t="b">
        <v>1</v>
      </c>
      <c r="AI189" t="b">
        <v>1</v>
      </c>
      <c r="AJ189" s="1" t="s">
        <v>638</v>
      </c>
      <c r="AK189" s="1" t="s">
        <v>550</v>
      </c>
      <c r="AL189" s="1" t="s">
        <v>677</v>
      </c>
      <c r="AM189" s="1" t="s">
        <v>322</v>
      </c>
      <c r="AN189" t="s">
        <v>212</v>
      </c>
      <c r="AO189" s="1" t="s">
        <v>523</v>
      </c>
      <c r="AP189" s="1" t="s">
        <v>512</v>
      </c>
      <c r="AQ189" s="1" t="s">
        <v>604</v>
      </c>
      <c r="AR189" s="1" t="s">
        <v>127</v>
      </c>
      <c r="AS189" s="1" t="s">
        <v>326</v>
      </c>
      <c r="AT189" s="1" t="s">
        <v>565</v>
      </c>
      <c r="AU189" s="1" t="s">
        <v>56</v>
      </c>
      <c r="AV189" s="1" t="s">
        <v>179</v>
      </c>
      <c r="AW189" t="s">
        <v>327</v>
      </c>
      <c r="AX189" t="s">
        <v>325</v>
      </c>
    </row>
    <row r="190" spans="1:50" x14ac:dyDescent="0.25">
      <c r="A190" t="s">
        <v>328</v>
      </c>
      <c r="B190" t="s">
        <v>12</v>
      </c>
      <c r="C190" t="s">
        <v>235</v>
      </c>
      <c r="D190" t="s">
        <v>297</v>
      </c>
      <c r="E190" t="s">
        <v>329</v>
      </c>
      <c r="F190" s="1" t="s">
        <v>126</v>
      </c>
      <c r="G190" t="s">
        <v>330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1" t="s">
        <v>549</v>
      </c>
      <c r="AC190" s="1" t="s">
        <v>548</v>
      </c>
      <c r="AD190" s="1" t="s">
        <v>581</v>
      </c>
      <c r="AE190" s="1" t="s">
        <v>499</v>
      </c>
      <c r="AH190" t="b">
        <v>1</v>
      </c>
      <c r="AI190" t="b">
        <v>1</v>
      </c>
      <c r="AJ190" s="1" t="s">
        <v>638</v>
      </c>
      <c r="AK190" s="1" t="s">
        <v>549</v>
      </c>
      <c r="AL190" s="1" t="s">
        <v>331</v>
      </c>
      <c r="AM190" s="1" t="s">
        <v>56</v>
      </c>
      <c r="AN190" t="s">
        <v>72</v>
      </c>
      <c r="AO190" s="1" t="s">
        <v>504</v>
      </c>
      <c r="AP190" s="1" t="s">
        <v>570</v>
      </c>
      <c r="AQ190" s="1" t="s">
        <v>607</v>
      </c>
      <c r="AR190" s="1" t="s">
        <v>73</v>
      </c>
      <c r="AS190" s="1" t="s">
        <v>332</v>
      </c>
      <c r="AT190" s="1" t="s">
        <v>521</v>
      </c>
      <c r="AU190" s="1" t="s">
        <v>333</v>
      </c>
      <c r="AV190" s="1" t="s">
        <v>678</v>
      </c>
      <c r="AW190" t="s">
        <v>334</v>
      </c>
      <c r="AX190" t="s">
        <v>335</v>
      </c>
    </row>
    <row r="191" spans="1:50" x14ac:dyDescent="0.25">
      <c r="A191" t="s">
        <v>328</v>
      </c>
      <c r="B191" t="s">
        <v>12</v>
      </c>
      <c r="C191" t="s">
        <v>235</v>
      </c>
      <c r="D191" t="s">
        <v>301</v>
      </c>
      <c r="E191" t="s">
        <v>336</v>
      </c>
      <c r="F191" s="1" t="s">
        <v>126</v>
      </c>
      <c r="G191" t="s">
        <v>330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1" t="s">
        <v>549</v>
      </c>
      <c r="AC191" s="1" t="s">
        <v>548</v>
      </c>
      <c r="AD191" s="1" t="s">
        <v>581</v>
      </c>
      <c r="AE191" s="1" t="s">
        <v>499</v>
      </c>
      <c r="AH191" t="b">
        <v>1</v>
      </c>
      <c r="AI191" t="b">
        <v>1</v>
      </c>
      <c r="AJ191" s="1" t="s">
        <v>638</v>
      </c>
      <c r="AK191" s="1" t="s">
        <v>549</v>
      </c>
      <c r="AL191" s="1" t="s">
        <v>707</v>
      </c>
      <c r="AM191" s="1" t="s">
        <v>56</v>
      </c>
      <c r="AN191" t="s">
        <v>86</v>
      </c>
      <c r="AO191" s="1" t="s">
        <v>506</v>
      </c>
      <c r="AP191" s="1" t="s">
        <v>570</v>
      </c>
      <c r="AQ191" s="1" t="s">
        <v>607</v>
      </c>
      <c r="AR191" s="1" t="s">
        <v>87</v>
      </c>
      <c r="AS191" s="1" t="s">
        <v>332</v>
      </c>
      <c r="AT191" s="1" t="s">
        <v>521</v>
      </c>
      <c r="AU191" s="1" t="s">
        <v>333</v>
      </c>
      <c r="AV191" s="1" t="s">
        <v>530</v>
      </c>
      <c r="AW191" t="s">
        <v>337</v>
      </c>
      <c r="AX191" t="s">
        <v>338</v>
      </c>
    </row>
    <row r="192" spans="1:50" x14ac:dyDescent="0.25">
      <c r="A192" t="s">
        <v>328</v>
      </c>
      <c r="B192" t="s">
        <v>12</v>
      </c>
      <c r="C192" t="s">
        <v>235</v>
      </c>
      <c r="D192" t="s">
        <v>303</v>
      </c>
      <c r="E192" t="s">
        <v>339</v>
      </c>
      <c r="F192" s="1" t="s">
        <v>126</v>
      </c>
      <c r="G192" t="s">
        <v>330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s="1" t="s">
        <v>549</v>
      </c>
      <c r="AC192" s="1" t="s">
        <v>548</v>
      </c>
      <c r="AD192" s="1" t="s">
        <v>581</v>
      </c>
      <c r="AE192" s="1" t="s">
        <v>499</v>
      </c>
      <c r="AH192" t="b">
        <v>1</v>
      </c>
      <c r="AI192" t="b">
        <v>1</v>
      </c>
      <c r="AJ192" s="1" t="s">
        <v>638</v>
      </c>
      <c r="AK192" s="1" t="s">
        <v>549</v>
      </c>
      <c r="AL192" s="1" t="s">
        <v>331</v>
      </c>
      <c r="AM192" s="1" t="s">
        <v>56</v>
      </c>
      <c r="AN192" t="s">
        <v>72</v>
      </c>
      <c r="AO192" s="1" t="s">
        <v>504</v>
      </c>
      <c r="AP192" s="1" t="s">
        <v>570</v>
      </c>
      <c r="AQ192" s="1" t="s">
        <v>607</v>
      </c>
      <c r="AR192" s="1" t="s">
        <v>73</v>
      </c>
      <c r="AS192" s="1" t="s">
        <v>332</v>
      </c>
      <c r="AT192" s="1" t="s">
        <v>521</v>
      </c>
      <c r="AU192" s="1" t="s">
        <v>333</v>
      </c>
      <c r="AV192" s="1" t="s">
        <v>678</v>
      </c>
      <c r="AW192" t="s">
        <v>334</v>
      </c>
      <c r="AX192" t="s">
        <v>335</v>
      </c>
    </row>
    <row r="193" spans="1:50" x14ac:dyDescent="0.25">
      <c r="A193" t="s">
        <v>328</v>
      </c>
      <c r="B193" t="s">
        <v>12</v>
      </c>
      <c r="C193" t="s">
        <v>235</v>
      </c>
      <c r="D193" t="s">
        <v>305</v>
      </c>
      <c r="E193" t="s">
        <v>340</v>
      </c>
      <c r="F193" s="1" t="s">
        <v>126</v>
      </c>
      <c r="G193" t="s">
        <v>330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1" t="s">
        <v>549</v>
      </c>
      <c r="AC193" s="1" t="s">
        <v>548</v>
      </c>
      <c r="AD193" s="1" t="s">
        <v>581</v>
      </c>
      <c r="AE193" s="1" t="s">
        <v>499</v>
      </c>
      <c r="AH193" t="b">
        <v>1</v>
      </c>
      <c r="AI193" t="b">
        <v>1</v>
      </c>
      <c r="AJ193" s="1" t="s">
        <v>638</v>
      </c>
      <c r="AK193" s="1" t="s">
        <v>549</v>
      </c>
      <c r="AL193" s="1" t="s">
        <v>707</v>
      </c>
      <c r="AM193" s="1" t="s">
        <v>56</v>
      </c>
      <c r="AN193" t="s">
        <v>86</v>
      </c>
      <c r="AO193" s="1" t="s">
        <v>506</v>
      </c>
      <c r="AP193" s="1" t="s">
        <v>570</v>
      </c>
      <c r="AQ193" s="1" t="s">
        <v>607</v>
      </c>
      <c r="AR193" s="1" t="s">
        <v>87</v>
      </c>
      <c r="AS193" s="1" t="s">
        <v>332</v>
      </c>
      <c r="AT193" s="1" t="s">
        <v>521</v>
      </c>
      <c r="AU193" s="1" t="s">
        <v>333</v>
      </c>
      <c r="AV193" s="1" t="s">
        <v>530</v>
      </c>
      <c r="AW193" t="s">
        <v>337</v>
      </c>
      <c r="AX193" t="s">
        <v>338</v>
      </c>
    </row>
    <row r="194" spans="1:50" x14ac:dyDescent="0.25">
      <c r="A194" t="s">
        <v>328</v>
      </c>
      <c r="B194" t="s">
        <v>12</v>
      </c>
      <c r="C194" t="s">
        <v>235</v>
      </c>
      <c r="D194" t="s">
        <v>341</v>
      </c>
      <c r="E194" t="s">
        <v>342</v>
      </c>
      <c r="F194" s="1" t="s">
        <v>126</v>
      </c>
      <c r="G194" t="s">
        <v>330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1" t="s">
        <v>549</v>
      </c>
      <c r="AC194" s="1" t="s">
        <v>548</v>
      </c>
      <c r="AD194" s="1" t="s">
        <v>581</v>
      </c>
      <c r="AE194" s="1" t="s">
        <v>499</v>
      </c>
      <c r="AH194" t="b">
        <v>1</v>
      </c>
      <c r="AI194" t="b">
        <v>1</v>
      </c>
      <c r="AJ194" s="1" t="s">
        <v>638</v>
      </c>
      <c r="AK194" s="1" t="s">
        <v>549</v>
      </c>
      <c r="AL194" s="1" t="s">
        <v>343</v>
      </c>
      <c r="AM194" s="1" t="s">
        <v>56</v>
      </c>
      <c r="AN194" t="s">
        <v>66</v>
      </c>
      <c r="AO194" s="1" t="s">
        <v>503</v>
      </c>
      <c r="AP194" s="1" t="s">
        <v>571</v>
      </c>
      <c r="AQ194" s="1" t="s">
        <v>608</v>
      </c>
      <c r="AR194" s="1" t="s">
        <v>67</v>
      </c>
      <c r="AS194" s="1" t="s">
        <v>344</v>
      </c>
      <c r="AT194" s="1" t="s">
        <v>520</v>
      </c>
      <c r="AU194" s="1" t="s">
        <v>333</v>
      </c>
      <c r="AV194" s="1" t="s">
        <v>679</v>
      </c>
      <c r="AW194" t="s">
        <v>345</v>
      </c>
      <c r="AX194" t="s">
        <v>346</v>
      </c>
    </row>
    <row r="195" spans="1:50" x14ac:dyDescent="0.25">
      <c r="A195" t="s">
        <v>328</v>
      </c>
      <c r="B195" t="s">
        <v>12</v>
      </c>
      <c r="C195" t="s">
        <v>235</v>
      </c>
      <c r="D195" t="s">
        <v>347</v>
      </c>
      <c r="E195" t="s">
        <v>348</v>
      </c>
      <c r="F195" s="1" t="s">
        <v>126</v>
      </c>
      <c r="G195" t="s">
        <v>330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1" t="s">
        <v>549</v>
      </c>
      <c r="AC195" s="1" t="s">
        <v>548</v>
      </c>
      <c r="AD195" s="1" t="s">
        <v>581</v>
      </c>
      <c r="AE195" s="1" t="s">
        <v>499</v>
      </c>
      <c r="AH195" t="b">
        <v>1</v>
      </c>
      <c r="AI195" t="b">
        <v>1</v>
      </c>
      <c r="AJ195" s="1" t="s">
        <v>638</v>
      </c>
      <c r="AK195" s="1" t="s">
        <v>549</v>
      </c>
      <c r="AL195" s="1" t="s">
        <v>708</v>
      </c>
      <c r="AM195" s="1" t="s">
        <v>56</v>
      </c>
      <c r="AN195" t="s">
        <v>80</v>
      </c>
      <c r="AO195" s="1" t="s">
        <v>505</v>
      </c>
      <c r="AP195" s="1" t="s">
        <v>571</v>
      </c>
      <c r="AQ195" s="1" t="s">
        <v>608</v>
      </c>
      <c r="AR195" s="1" t="s">
        <v>81</v>
      </c>
      <c r="AS195" s="1" t="s">
        <v>344</v>
      </c>
      <c r="AT195" s="1" t="s">
        <v>520</v>
      </c>
      <c r="AU195" s="1" t="s">
        <v>333</v>
      </c>
      <c r="AV195" s="1" t="s">
        <v>533</v>
      </c>
      <c r="AW195" t="s">
        <v>349</v>
      </c>
      <c r="AX195" t="s">
        <v>350</v>
      </c>
    </row>
    <row r="196" spans="1:50" x14ac:dyDescent="0.25">
      <c r="A196" t="s">
        <v>328</v>
      </c>
      <c r="B196" t="s">
        <v>12</v>
      </c>
      <c r="C196" t="s">
        <v>235</v>
      </c>
      <c r="D196" t="s">
        <v>351</v>
      </c>
      <c r="E196" t="s">
        <v>352</v>
      </c>
      <c r="F196" s="1" t="s">
        <v>126</v>
      </c>
      <c r="G196" t="s">
        <v>330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s="1" t="s">
        <v>549</v>
      </c>
      <c r="AC196" s="1" t="s">
        <v>548</v>
      </c>
      <c r="AD196" s="1" t="s">
        <v>581</v>
      </c>
      <c r="AE196" s="1" t="s">
        <v>499</v>
      </c>
      <c r="AH196" t="b">
        <v>1</v>
      </c>
      <c r="AI196" t="b">
        <v>1</v>
      </c>
      <c r="AJ196" s="1" t="s">
        <v>638</v>
      </c>
      <c r="AK196" s="1" t="s">
        <v>549</v>
      </c>
      <c r="AL196" s="1" t="s">
        <v>343</v>
      </c>
      <c r="AM196" s="1" t="s">
        <v>56</v>
      </c>
      <c r="AN196" t="s">
        <v>66</v>
      </c>
      <c r="AO196" s="1" t="s">
        <v>503</v>
      </c>
      <c r="AP196" s="1" t="s">
        <v>571</v>
      </c>
      <c r="AQ196" s="1" t="s">
        <v>608</v>
      </c>
      <c r="AR196" s="1" t="s">
        <v>67</v>
      </c>
      <c r="AS196" s="1" t="s">
        <v>344</v>
      </c>
      <c r="AT196" s="1" t="s">
        <v>520</v>
      </c>
      <c r="AU196" s="1" t="s">
        <v>333</v>
      </c>
      <c r="AV196" s="1" t="s">
        <v>679</v>
      </c>
      <c r="AW196" t="s">
        <v>345</v>
      </c>
      <c r="AX196" t="s">
        <v>346</v>
      </c>
    </row>
    <row r="197" spans="1:50" x14ac:dyDescent="0.25">
      <c r="A197" t="s">
        <v>328</v>
      </c>
      <c r="B197" t="s">
        <v>12</v>
      </c>
      <c r="C197" t="s">
        <v>235</v>
      </c>
      <c r="D197" t="s">
        <v>353</v>
      </c>
      <c r="E197" t="s">
        <v>354</v>
      </c>
      <c r="F197" s="1" t="s">
        <v>126</v>
      </c>
      <c r="G197" t="s">
        <v>330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1" t="s">
        <v>549</v>
      </c>
      <c r="AC197" s="1" t="s">
        <v>548</v>
      </c>
      <c r="AD197" s="1" t="s">
        <v>581</v>
      </c>
      <c r="AE197" s="1" t="s">
        <v>499</v>
      </c>
      <c r="AH197" t="b">
        <v>1</v>
      </c>
      <c r="AI197" t="b">
        <v>1</v>
      </c>
      <c r="AJ197" s="1" t="s">
        <v>638</v>
      </c>
      <c r="AK197" s="1" t="s">
        <v>549</v>
      </c>
      <c r="AL197" s="1" t="s">
        <v>708</v>
      </c>
      <c r="AM197" s="1" t="s">
        <v>56</v>
      </c>
      <c r="AN197" t="s">
        <v>80</v>
      </c>
      <c r="AO197" s="1" t="s">
        <v>505</v>
      </c>
      <c r="AP197" s="1" t="s">
        <v>571</v>
      </c>
      <c r="AQ197" s="1" t="s">
        <v>608</v>
      </c>
      <c r="AR197" s="1" t="s">
        <v>81</v>
      </c>
      <c r="AS197" s="1" t="s">
        <v>344</v>
      </c>
      <c r="AT197" s="1" t="s">
        <v>520</v>
      </c>
      <c r="AU197" s="1" t="s">
        <v>333</v>
      </c>
      <c r="AV197" s="1" t="s">
        <v>533</v>
      </c>
      <c r="AW197" t="s">
        <v>349</v>
      </c>
      <c r="AX197" t="s">
        <v>350</v>
      </c>
    </row>
    <row r="198" spans="1:50" x14ac:dyDescent="0.25">
      <c r="A198" t="s">
        <v>328</v>
      </c>
      <c r="B198" t="s">
        <v>12</v>
      </c>
      <c r="C198" t="s">
        <v>244</v>
      </c>
      <c r="D198" t="s">
        <v>297</v>
      </c>
      <c r="E198" t="s">
        <v>355</v>
      </c>
      <c r="F198" s="1" t="s">
        <v>126</v>
      </c>
      <c r="G198" t="s">
        <v>330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2</v>
      </c>
      <c r="U198">
        <v>1</v>
      </c>
      <c r="V198">
        <v>1</v>
      </c>
      <c r="W198">
        <v>0</v>
      </c>
      <c r="X198">
        <v>0</v>
      </c>
      <c r="Y198">
        <v>1</v>
      </c>
      <c r="Z198">
        <v>2</v>
      </c>
      <c r="AA198">
        <v>0</v>
      </c>
      <c r="AB198" s="1" t="s">
        <v>246</v>
      </c>
      <c r="AC198" s="1" t="s">
        <v>549</v>
      </c>
      <c r="AD198" s="1" t="s">
        <v>581</v>
      </c>
      <c r="AE198" s="1" t="s">
        <v>669</v>
      </c>
      <c r="AH198" t="b">
        <v>1</v>
      </c>
      <c r="AI198" t="b">
        <v>1</v>
      </c>
      <c r="AJ198" s="1" t="s">
        <v>638</v>
      </c>
      <c r="AK198" s="1" t="s">
        <v>549</v>
      </c>
      <c r="AL198" s="1" t="s">
        <v>85</v>
      </c>
      <c r="AM198" s="1" t="s">
        <v>56</v>
      </c>
      <c r="AN198" t="s">
        <v>356</v>
      </c>
      <c r="AO198" s="1" t="s">
        <v>530</v>
      </c>
      <c r="AP198" s="1" t="s">
        <v>570</v>
      </c>
      <c r="AQ198" s="1" t="s">
        <v>607</v>
      </c>
      <c r="AR198" s="1" t="s">
        <v>357</v>
      </c>
      <c r="AS198" s="1" t="s">
        <v>332</v>
      </c>
      <c r="AT198" s="1" t="s">
        <v>521</v>
      </c>
      <c r="AU198" s="1" t="s">
        <v>333</v>
      </c>
      <c r="AV198" s="1" t="s">
        <v>506</v>
      </c>
      <c r="AW198" t="s">
        <v>358</v>
      </c>
      <c r="AX198" t="s">
        <v>359</v>
      </c>
    </row>
    <row r="199" spans="1:50" x14ac:dyDescent="0.25">
      <c r="A199" t="s">
        <v>328</v>
      </c>
      <c r="B199" t="s">
        <v>12</v>
      </c>
      <c r="C199" t="s">
        <v>244</v>
      </c>
      <c r="D199" t="s">
        <v>301</v>
      </c>
      <c r="E199" t="s">
        <v>360</v>
      </c>
      <c r="F199" s="1" t="s">
        <v>126</v>
      </c>
      <c r="G199" t="s">
        <v>330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2</v>
      </c>
      <c r="U199">
        <v>1</v>
      </c>
      <c r="V199">
        <v>1</v>
      </c>
      <c r="W199">
        <v>0</v>
      </c>
      <c r="X199">
        <v>0</v>
      </c>
      <c r="Y199">
        <v>1</v>
      </c>
      <c r="Z199">
        <v>2</v>
      </c>
      <c r="AA199">
        <v>0</v>
      </c>
      <c r="AB199" s="1" t="s">
        <v>246</v>
      </c>
      <c r="AC199" s="1" t="s">
        <v>549</v>
      </c>
      <c r="AD199" s="1" t="s">
        <v>581</v>
      </c>
      <c r="AE199" s="1" t="s">
        <v>669</v>
      </c>
      <c r="AH199" t="b">
        <v>1</v>
      </c>
      <c r="AI199" t="b">
        <v>1</v>
      </c>
      <c r="AJ199" s="1" t="s">
        <v>638</v>
      </c>
      <c r="AK199" s="1" t="s">
        <v>549</v>
      </c>
      <c r="AL199" s="1" t="s">
        <v>103</v>
      </c>
      <c r="AM199" s="1" t="s">
        <v>56</v>
      </c>
      <c r="AN199" t="e">
        <f>-1/4 - n/2 + n^2/4</f>
        <v>#NAME?</v>
      </c>
      <c r="AO199" s="1" t="s">
        <v>531</v>
      </c>
      <c r="AP199" s="1" t="s">
        <v>572</v>
      </c>
      <c r="AQ199" s="1" t="s">
        <v>609</v>
      </c>
      <c r="AR199" s="1" t="s">
        <v>609</v>
      </c>
      <c r="AS199" s="1" t="s">
        <v>361</v>
      </c>
      <c r="AT199" s="1" t="s">
        <v>657</v>
      </c>
      <c r="AU199" s="1" t="s">
        <v>333</v>
      </c>
      <c r="AV199" s="1" t="s">
        <v>673</v>
      </c>
      <c r="AW199" t="s">
        <v>362</v>
      </c>
      <c r="AX199" t="s">
        <v>363</v>
      </c>
    </row>
    <row r="200" spans="1:50" x14ac:dyDescent="0.25">
      <c r="A200" t="s">
        <v>328</v>
      </c>
      <c r="B200" t="s">
        <v>12</v>
      </c>
      <c r="C200" t="s">
        <v>244</v>
      </c>
      <c r="D200" t="s">
        <v>303</v>
      </c>
      <c r="E200" t="s">
        <v>364</v>
      </c>
      <c r="F200" s="1" t="s">
        <v>126</v>
      </c>
      <c r="G200" t="s">
        <v>330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2</v>
      </c>
      <c r="U200">
        <v>1</v>
      </c>
      <c r="V200">
        <v>1</v>
      </c>
      <c r="W200">
        <v>0</v>
      </c>
      <c r="X200">
        <v>0</v>
      </c>
      <c r="Y200">
        <v>1</v>
      </c>
      <c r="Z200">
        <v>2</v>
      </c>
      <c r="AA200">
        <v>0</v>
      </c>
      <c r="AB200" s="1" t="s">
        <v>246</v>
      </c>
      <c r="AC200" s="1" t="s">
        <v>549</v>
      </c>
      <c r="AD200" s="1" t="s">
        <v>581</v>
      </c>
      <c r="AE200" s="1" t="s">
        <v>669</v>
      </c>
      <c r="AH200" t="b">
        <v>1</v>
      </c>
      <c r="AI200" t="b">
        <v>1</v>
      </c>
      <c r="AJ200" s="1" t="s">
        <v>638</v>
      </c>
      <c r="AK200" s="1" t="s">
        <v>549</v>
      </c>
      <c r="AL200" s="1" t="s">
        <v>85</v>
      </c>
      <c r="AM200" s="1" t="s">
        <v>56</v>
      </c>
      <c r="AN200" t="s">
        <v>356</v>
      </c>
      <c r="AO200" s="1" t="s">
        <v>530</v>
      </c>
      <c r="AP200" s="1" t="s">
        <v>570</v>
      </c>
      <c r="AQ200" s="1" t="s">
        <v>607</v>
      </c>
      <c r="AR200" s="1" t="s">
        <v>357</v>
      </c>
      <c r="AS200" s="1" t="s">
        <v>332</v>
      </c>
      <c r="AT200" s="1" t="s">
        <v>521</v>
      </c>
      <c r="AU200" s="1" t="s">
        <v>333</v>
      </c>
      <c r="AV200" s="1" t="s">
        <v>506</v>
      </c>
      <c r="AW200" t="s">
        <v>358</v>
      </c>
      <c r="AX200" t="s">
        <v>359</v>
      </c>
    </row>
    <row r="201" spans="1:50" x14ac:dyDescent="0.25">
      <c r="A201" t="s">
        <v>328</v>
      </c>
      <c r="B201" t="s">
        <v>12</v>
      </c>
      <c r="C201" t="s">
        <v>244</v>
      </c>
      <c r="D201" t="s">
        <v>305</v>
      </c>
      <c r="E201" t="s">
        <v>365</v>
      </c>
      <c r="F201" s="1" t="s">
        <v>126</v>
      </c>
      <c r="G201" t="s">
        <v>330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1</v>
      </c>
      <c r="T201">
        <v>2</v>
      </c>
      <c r="U201">
        <v>1</v>
      </c>
      <c r="V201">
        <v>1</v>
      </c>
      <c r="W201">
        <v>0</v>
      </c>
      <c r="X201">
        <v>0</v>
      </c>
      <c r="Y201">
        <v>1</v>
      </c>
      <c r="Z201">
        <v>2</v>
      </c>
      <c r="AA201">
        <v>0</v>
      </c>
      <c r="AB201" s="1" t="s">
        <v>246</v>
      </c>
      <c r="AC201" s="1" t="s">
        <v>549</v>
      </c>
      <c r="AD201" s="1" t="s">
        <v>581</v>
      </c>
      <c r="AE201" s="1" t="s">
        <v>669</v>
      </c>
      <c r="AH201" t="b">
        <v>1</v>
      </c>
      <c r="AI201" t="b">
        <v>1</v>
      </c>
      <c r="AJ201" s="1" t="s">
        <v>638</v>
      </c>
      <c r="AK201" s="1" t="s">
        <v>549</v>
      </c>
      <c r="AL201" s="1" t="s">
        <v>103</v>
      </c>
      <c r="AM201" s="1" t="s">
        <v>56</v>
      </c>
      <c r="AN201" t="e">
        <f>-1/4 - n/2 + n^2/4</f>
        <v>#NAME?</v>
      </c>
      <c r="AO201" s="1" t="s">
        <v>531</v>
      </c>
      <c r="AP201" s="1" t="s">
        <v>572</v>
      </c>
      <c r="AQ201" s="1" t="s">
        <v>609</v>
      </c>
      <c r="AR201" s="1" t="s">
        <v>609</v>
      </c>
      <c r="AS201" s="1" t="s">
        <v>361</v>
      </c>
      <c r="AT201" s="1" t="s">
        <v>657</v>
      </c>
      <c r="AU201" s="1" t="s">
        <v>333</v>
      </c>
      <c r="AV201" s="1" t="s">
        <v>673</v>
      </c>
      <c r="AW201" t="s">
        <v>362</v>
      </c>
      <c r="AX201" t="s">
        <v>363</v>
      </c>
    </row>
    <row r="202" spans="1:50" x14ac:dyDescent="0.25">
      <c r="A202" t="s">
        <v>328</v>
      </c>
      <c r="B202" t="s">
        <v>12</v>
      </c>
      <c r="C202" t="s">
        <v>244</v>
      </c>
      <c r="D202" t="s">
        <v>341</v>
      </c>
      <c r="E202" t="s">
        <v>366</v>
      </c>
      <c r="F202" s="1" t="s">
        <v>126</v>
      </c>
      <c r="G202" t="s">
        <v>330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1</v>
      </c>
      <c r="T202">
        <v>2</v>
      </c>
      <c r="U202">
        <v>1</v>
      </c>
      <c r="V202">
        <v>1</v>
      </c>
      <c r="W202">
        <v>0</v>
      </c>
      <c r="X202">
        <v>0</v>
      </c>
      <c r="Y202">
        <v>1</v>
      </c>
      <c r="Z202">
        <v>2</v>
      </c>
      <c r="AA202">
        <v>0</v>
      </c>
      <c r="AB202" s="1" t="s">
        <v>246</v>
      </c>
      <c r="AC202" s="1" t="s">
        <v>549</v>
      </c>
      <c r="AD202" s="1" t="s">
        <v>581</v>
      </c>
      <c r="AE202" s="1" t="s">
        <v>669</v>
      </c>
      <c r="AH202" t="b">
        <v>1</v>
      </c>
      <c r="AI202" t="b">
        <v>1</v>
      </c>
      <c r="AJ202" s="1" t="s">
        <v>638</v>
      </c>
      <c r="AK202" s="1" t="s">
        <v>549</v>
      </c>
      <c r="AL202" s="1" t="s">
        <v>66</v>
      </c>
      <c r="AM202" s="1" t="s">
        <v>56</v>
      </c>
      <c r="AN202" t="s">
        <v>343</v>
      </c>
      <c r="AO202" s="1" t="s">
        <v>532</v>
      </c>
      <c r="AP202" s="1" t="s">
        <v>571</v>
      </c>
      <c r="AQ202" s="1" t="s">
        <v>608</v>
      </c>
      <c r="AR202" s="1" t="s">
        <v>608</v>
      </c>
      <c r="AS202" s="1" t="s">
        <v>344</v>
      </c>
      <c r="AT202" s="1" t="s">
        <v>520</v>
      </c>
      <c r="AU202" s="1" t="s">
        <v>333</v>
      </c>
      <c r="AV202" s="1" t="s">
        <v>671</v>
      </c>
      <c r="AW202" t="s">
        <v>367</v>
      </c>
      <c r="AX202" t="s">
        <v>368</v>
      </c>
    </row>
    <row r="203" spans="1:50" x14ac:dyDescent="0.25">
      <c r="A203" t="s">
        <v>328</v>
      </c>
      <c r="B203" t="s">
        <v>12</v>
      </c>
      <c r="C203" t="s">
        <v>244</v>
      </c>
      <c r="D203" t="s">
        <v>347</v>
      </c>
      <c r="E203" t="s">
        <v>369</v>
      </c>
      <c r="F203" s="1" t="s">
        <v>126</v>
      </c>
      <c r="G203" t="s">
        <v>330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1</v>
      </c>
      <c r="T203">
        <v>2</v>
      </c>
      <c r="U203">
        <v>1</v>
      </c>
      <c r="V203">
        <v>1</v>
      </c>
      <c r="W203">
        <v>0</v>
      </c>
      <c r="X203">
        <v>0</v>
      </c>
      <c r="Y203">
        <v>1</v>
      </c>
      <c r="Z203">
        <v>2</v>
      </c>
      <c r="AA203">
        <v>0</v>
      </c>
      <c r="AB203" s="1" t="s">
        <v>246</v>
      </c>
      <c r="AC203" s="1" t="s">
        <v>549</v>
      </c>
      <c r="AD203" s="1" t="s">
        <v>581</v>
      </c>
      <c r="AE203" s="1" t="s">
        <v>669</v>
      </c>
      <c r="AH203" t="b">
        <v>1</v>
      </c>
      <c r="AI203" t="b">
        <v>1</v>
      </c>
      <c r="AJ203" s="1" t="s">
        <v>638</v>
      </c>
      <c r="AK203" s="1" t="s">
        <v>549</v>
      </c>
      <c r="AL203" s="1" t="s">
        <v>79</v>
      </c>
      <c r="AM203" s="1" t="s">
        <v>56</v>
      </c>
      <c r="AN203" t="s">
        <v>370</v>
      </c>
      <c r="AO203" s="1" t="s">
        <v>533</v>
      </c>
      <c r="AP203" s="1" t="s">
        <v>571</v>
      </c>
      <c r="AQ203" s="1" t="s">
        <v>608</v>
      </c>
      <c r="AR203" s="1" t="s">
        <v>371</v>
      </c>
      <c r="AS203" s="1" t="s">
        <v>344</v>
      </c>
      <c r="AT203" s="1" t="s">
        <v>520</v>
      </c>
      <c r="AU203" s="1" t="s">
        <v>333</v>
      </c>
      <c r="AV203" s="1" t="s">
        <v>505</v>
      </c>
      <c r="AW203" t="s">
        <v>372</v>
      </c>
      <c r="AX203" t="s">
        <v>373</v>
      </c>
    </row>
    <row r="204" spans="1:50" x14ac:dyDescent="0.25">
      <c r="A204" t="s">
        <v>328</v>
      </c>
      <c r="B204" t="s">
        <v>12</v>
      </c>
      <c r="C204" t="s">
        <v>244</v>
      </c>
      <c r="D204" t="s">
        <v>351</v>
      </c>
      <c r="E204" t="s">
        <v>374</v>
      </c>
      <c r="F204" s="1" t="s">
        <v>126</v>
      </c>
      <c r="G204" t="s">
        <v>330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1</v>
      </c>
      <c r="T204">
        <v>2</v>
      </c>
      <c r="U204">
        <v>1</v>
      </c>
      <c r="V204">
        <v>1</v>
      </c>
      <c r="W204">
        <v>0</v>
      </c>
      <c r="X204">
        <v>0</v>
      </c>
      <c r="Y204">
        <v>1</v>
      </c>
      <c r="Z204">
        <v>2</v>
      </c>
      <c r="AA204">
        <v>0</v>
      </c>
      <c r="AB204" s="1" t="s">
        <v>246</v>
      </c>
      <c r="AC204" s="1" t="s">
        <v>549</v>
      </c>
      <c r="AD204" s="1" t="s">
        <v>581</v>
      </c>
      <c r="AE204" s="1" t="s">
        <v>669</v>
      </c>
      <c r="AH204" t="b">
        <v>1</v>
      </c>
      <c r="AI204" t="b">
        <v>1</v>
      </c>
      <c r="AJ204" s="1" t="s">
        <v>638</v>
      </c>
      <c r="AK204" s="1" t="s">
        <v>549</v>
      </c>
      <c r="AL204" s="1" t="s">
        <v>66</v>
      </c>
      <c r="AM204" s="1" t="s">
        <v>56</v>
      </c>
      <c r="AN204" t="s">
        <v>343</v>
      </c>
      <c r="AO204" s="1" t="s">
        <v>532</v>
      </c>
      <c r="AP204" s="1" t="s">
        <v>571</v>
      </c>
      <c r="AQ204" s="1" t="s">
        <v>608</v>
      </c>
      <c r="AR204" s="1" t="s">
        <v>608</v>
      </c>
      <c r="AS204" s="1" t="s">
        <v>344</v>
      </c>
      <c r="AT204" s="1" t="s">
        <v>520</v>
      </c>
      <c r="AU204" s="1" t="s">
        <v>333</v>
      </c>
      <c r="AV204" s="1" t="s">
        <v>671</v>
      </c>
      <c r="AW204" t="s">
        <v>367</v>
      </c>
      <c r="AX204" t="s">
        <v>368</v>
      </c>
    </row>
    <row r="205" spans="1:50" x14ac:dyDescent="0.25">
      <c r="A205" t="s">
        <v>328</v>
      </c>
      <c r="B205" t="s">
        <v>12</v>
      </c>
      <c r="C205" t="s">
        <v>244</v>
      </c>
      <c r="D205" t="s">
        <v>375</v>
      </c>
      <c r="E205" t="s">
        <v>376</v>
      </c>
      <c r="F205" s="1" t="s">
        <v>126</v>
      </c>
      <c r="G205" t="s">
        <v>330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1</v>
      </c>
      <c r="T205">
        <v>2</v>
      </c>
      <c r="U205">
        <v>1</v>
      </c>
      <c r="V205">
        <v>1</v>
      </c>
      <c r="W205">
        <v>0</v>
      </c>
      <c r="X205">
        <v>0</v>
      </c>
      <c r="Y205">
        <v>1</v>
      </c>
      <c r="Z205">
        <v>2</v>
      </c>
      <c r="AA205">
        <v>0</v>
      </c>
      <c r="AB205" s="1" t="s">
        <v>246</v>
      </c>
      <c r="AC205" s="1" t="s">
        <v>549</v>
      </c>
      <c r="AD205" s="1" t="s">
        <v>581</v>
      </c>
      <c r="AE205" s="1" t="s">
        <v>669</v>
      </c>
      <c r="AH205" t="b">
        <v>1</v>
      </c>
      <c r="AI205" t="b">
        <v>1</v>
      </c>
      <c r="AJ205" s="1" t="s">
        <v>638</v>
      </c>
      <c r="AK205" s="1" t="s">
        <v>549</v>
      </c>
      <c r="AL205" s="1" t="s">
        <v>66</v>
      </c>
      <c r="AM205" s="1" t="s">
        <v>56</v>
      </c>
      <c r="AN205" t="s">
        <v>343</v>
      </c>
      <c r="AO205" s="1" t="s">
        <v>532</v>
      </c>
      <c r="AP205" s="1" t="s">
        <v>571</v>
      </c>
      <c r="AQ205" s="1" t="s">
        <v>608</v>
      </c>
      <c r="AR205" s="1" t="s">
        <v>608</v>
      </c>
      <c r="AS205" s="1" t="s">
        <v>344</v>
      </c>
      <c r="AT205" s="1" t="s">
        <v>520</v>
      </c>
      <c r="AU205" s="1" t="s">
        <v>333</v>
      </c>
      <c r="AV205" s="1" t="s">
        <v>671</v>
      </c>
      <c r="AW205" t="s">
        <v>367</v>
      </c>
      <c r="AX205" t="s">
        <v>368</v>
      </c>
    </row>
    <row r="206" spans="1:50" x14ac:dyDescent="0.25">
      <c r="A206" t="s">
        <v>328</v>
      </c>
      <c r="B206" t="s">
        <v>12</v>
      </c>
      <c r="C206" t="s">
        <v>252</v>
      </c>
      <c r="D206" t="s">
        <v>297</v>
      </c>
      <c r="E206" t="s">
        <v>377</v>
      </c>
      <c r="F206" s="1" t="s">
        <v>126</v>
      </c>
      <c r="G206" t="s">
        <v>330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1" t="s">
        <v>549</v>
      </c>
      <c r="AC206" s="1" t="s">
        <v>548</v>
      </c>
      <c r="AD206" s="1" t="s">
        <v>581</v>
      </c>
      <c r="AE206" s="1" t="s">
        <v>499</v>
      </c>
      <c r="AH206" t="b">
        <v>1</v>
      </c>
      <c r="AI206" t="b">
        <v>1</v>
      </c>
      <c r="AJ206" s="1" t="s">
        <v>638</v>
      </c>
      <c r="AK206" s="1" t="s">
        <v>549</v>
      </c>
      <c r="AL206" s="1" t="s">
        <v>331</v>
      </c>
      <c r="AM206" s="1" t="s">
        <v>56</v>
      </c>
      <c r="AN206" t="s">
        <v>72</v>
      </c>
      <c r="AO206" s="1" t="s">
        <v>504</v>
      </c>
      <c r="AP206" s="1" t="s">
        <v>570</v>
      </c>
      <c r="AQ206" s="1" t="s">
        <v>607</v>
      </c>
      <c r="AR206" s="1" t="s">
        <v>73</v>
      </c>
      <c r="AS206" s="1" t="s">
        <v>332</v>
      </c>
      <c r="AT206" s="1" t="s">
        <v>521</v>
      </c>
      <c r="AU206" s="1" t="s">
        <v>333</v>
      </c>
      <c r="AV206" s="1" t="s">
        <v>678</v>
      </c>
      <c r="AW206" t="s">
        <v>334</v>
      </c>
      <c r="AX206" t="s">
        <v>335</v>
      </c>
    </row>
    <row r="207" spans="1:50" x14ac:dyDescent="0.25">
      <c r="A207" t="s">
        <v>328</v>
      </c>
      <c r="B207" t="s">
        <v>12</v>
      </c>
      <c r="C207" t="s">
        <v>252</v>
      </c>
      <c r="D207" t="s">
        <v>301</v>
      </c>
      <c r="E207" t="s">
        <v>378</v>
      </c>
      <c r="F207" s="1" t="s">
        <v>126</v>
      </c>
      <c r="G207" t="s">
        <v>330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1" t="s">
        <v>549</v>
      </c>
      <c r="AC207" s="1" t="s">
        <v>548</v>
      </c>
      <c r="AD207" s="1" t="s">
        <v>581</v>
      </c>
      <c r="AE207" s="1" t="s">
        <v>499</v>
      </c>
      <c r="AH207" t="b">
        <v>1</v>
      </c>
      <c r="AI207" t="b">
        <v>1</v>
      </c>
      <c r="AJ207" s="1" t="s">
        <v>638</v>
      </c>
      <c r="AK207" s="1" t="s">
        <v>549</v>
      </c>
      <c r="AL207" s="1" t="s">
        <v>707</v>
      </c>
      <c r="AM207" s="1" t="s">
        <v>56</v>
      </c>
      <c r="AN207" t="s">
        <v>86</v>
      </c>
      <c r="AO207" s="1" t="s">
        <v>506</v>
      </c>
      <c r="AP207" s="1" t="s">
        <v>570</v>
      </c>
      <c r="AQ207" s="1" t="s">
        <v>607</v>
      </c>
      <c r="AR207" s="1" t="s">
        <v>87</v>
      </c>
      <c r="AS207" s="1" t="s">
        <v>332</v>
      </c>
      <c r="AT207" s="1" t="s">
        <v>521</v>
      </c>
      <c r="AU207" s="1" t="s">
        <v>333</v>
      </c>
      <c r="AV207" s="1" t="s">
        <v>530</v>
      </c>
      <c r="AW207" t="s">
        <v>337</v>
      </c>
      <c r="AX207" t="s">
        <v>338</v>
      </c>
    </row>
    <row r="208" spans="1:50" x14ac:dyDescent="0.25">
      <c r="A208" t="s">
        <v>328</v>
      </c>
      <c r="B208" t="s">
        <v>12</v>
      </c>
      <c r="C208" t="s">
        <v>252</v>
      </c>
      <c r="D208" t="s">
        <v>303</v>
      </c>
      <c r="E208" t="s">
        <v>379</v>
      </c>
      <c r="F208" s="1" t="s">
        <v>126</v>
      </c>
      <c r="G208" t="s">
        <v>330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1" t="s">
        <v>549</v>
      </c>
      <c r="AC208" s="1" t="s">
        <v>548</v>
      </c>
      <c r="AD208" s="1" t="s">
        <v>581</v>
      </c>
      <c r="AE208" s="1" t="s">
        <v>499</v>
      </c>
      <c r="AH208" t="b">
        <v>1</v>
      </c>
      <c r="AI208" t="b">
        <v>1</v>
      </c>
      <c r="AJ208" s="1" t="s">
        <v>638</v>
      </c>
      <c r="AK208" s="1" t="s">
        <v>549</v>
      </c>
      <c r="AL208" s="1" t="s">
        <v>331</v>
      </c>
      <c r="AM208" s="1" t="s">
        <v>56</v>
      </c>
      <c r="AN208" t="s">
        <v>72</v>
      </c>
      <c r="AO208" s="1" t="s">
        <v>504</v>
      </c>
      <c r="AP208" s="1" t="s">
        <v>570</v>
      </c>
      <c r="AQ208" s="1" t="s">
        <v>607</v>
      </c>
      <c r="AR208" s="1" t="s">
        <v>73</v>
      </c>
      <c r="AS208" s="1" t="s">
        <v>332</v>
      </c>
      <c r="AT208" s="1" t="s">
        <v>521</v>
      </c>
      <c r="AU208" s="1" t="s">
        <v>333</v>
      </c>
      <c r="AV208" s="1" t="s">
        <v>678</v>
      </c>
      <c r="AW208" t="s">
        <v>334</v>
      </c>
      <c r="AX208" t="s">
        <v>335</v>
      </c>
    </row>
    <row r="209" spans="1:50" x14ac:dyDescent="0.25">
      <c r="A209" t="s">
        <v>328</v>
      </c>
      <c r="B209" t="s">
        <v>12</v>
      </c>
      <c r="C209" t="s">
        <v>252</v>
      </c>
      <c r="D209" t="s">
        <v>305</v>
      </c>
      <c r="E209" t="s">
        <v>380</v>
      </c>
      <c r="F209" s="1" t="s">
        <v>126</v>
      </c>
      <c r="G209" t="s">
        <v>330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1" t="s">
        <v>549</v>
      </c>
      <c r="AC209" s="1" t="s">
        <v>548</v>
      </c>
      <c r="AD209" s="1" t="s">
        <v>581</v>
      </c>
      <c r="AE209" s="1" t="s">
        <v>499</v>
      </c>
      <c r="AH209" t="b">
        <v>1</v>
      </c>
      <c r="AI209" t="b">
        <v>1</v>
      </c>
      <c r="AJ209" s="1" t="s">
        <v>638</v>
      </c>
      <c r="AK209" s="1" t="s">
        <v>549</v>
      </c>
      <c r="AL209" s="1" t="s">
        <v>707</v>
      </c>
      <c r="AM209" s="1" t="s">
        <v>56</v>
      </c>
      <c r="AN209" t="s">
        <v>86</v>
      </c>
      <c r="AO209" s="1" t="s">
        <v>506</v>
      </c>
      <c r="AP209" s="1" t="s">
        <v>570</v>
      </c>
      <c r="AQ209" s="1" t="s">
        <v>607</v>
      </c>
      <c r="AR209" s="1" t="s">
        <v>87</v>
      </c>
      <c r="AS209" s="1" t="s">
        <v>332</v>
      </c>
      <c r="AT209" s="1" t="s">
        <v>521</v>
      </c>
      <c r="AU209" s="1" t="s">
        <v>333</v>
      </c>
      <c r="AV209" s="1" t="s">
        <v>530</v>
      </c>
      <c r="AW209" t="s">
        <v>337</v>
      </c>
      <c r="AX209" t="s">
        <v>338</v>
      </c>
    </row>
    <row r="210" spans="1:50" x14ac:dyDescent="0.25">
      <c r="A210" t="s">
        <v>328</v>
      </c>
      <c r="B210" t="s">
        <v>12</v>
      </c>
      <c r="C210" t="s">
        <v>252</v>
      </c>
      <c r="D210" t="s">
        <v>341</v>
      </c>
      <c r="E210" t="s">
        <v>381</v>
      </c>
      <c r="F210" s="1" t="s">
        <v>126</v>
      </c>
      <c r="G210" t="s">
        <v>330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1" t="s">
        <v>549</v>
      </c>
      <c r="AC210" s="1" t="s">
        <v>548</v>
      </c>
      <c r="AD210" s="1" t="s">
        <v>581</v>
      </c>
      <c r="AE210" s="1" t="s">
        <v>499</v>
      </c>
      <c r="AH210" t="b">
        <v>1</v>
      </c>
      <c r="AI210" t="b">
        <v>1</v>
      </c>
      <c r="AJ210" s="1" t="s">
        <v>638</v>
      </c>
      <c r="AK210" s="1" t="s">
        <v>549</v>
      </c>
      <c r="AL210" s="1" t="s">
        <v>343</v>
      </c>
      <c r="AM210" s="1" t="s">
        <v>56</v>
      </c>
      <c r="AN210" t="s">
        <v>66</v>
      </c>
      <c r="AO210" s="1" t="s">
        <v>503</v>
      </c>
      <c r="AP210" s="1" t="s">
        <v>571</v>
      </c>
      <c r="AQ210" s="1" t="s">
        <v>608</v>
      </c>
      <c r="AR210" s="1" t="s">
        <v>67</v>
      </c>
      <c r="AS210" s="1" t="s">
        <v>344</v>
      </c>
      <c r="AT210" s="1" t="s">
        <v>520</v>
      </c>
      <c r="AU210" s="1" t="s">
        <v>333</v>
      </c>
      <c r="AV210" s="1" t="s">
        <v>679</v>
      </c>
      <c r="AW210" t="s">
        <v>345</v>
      </c>
      <c r="AX210" t="s">
        <v>346</v>
      </c>
    </row>
    <row r="211" spans="1:50" x14ac:dyDescent="0.25">
      <c r="A211" t="s">
        <v>328</v>
      </c>
      <c r="B211" t="s">
        <v>12</v>
      </c>
      <c r="C211" t="s">
        <v>252</v>
      </c>
      <c r="D211" t="s">
        <v>347</v>
      </c>
      <c r="E211" t="s">
        <v>382</v>
      </c>
      <c r="F211" s="1" t="s">
        <v>126</v>
      </c>
      <c r="G211" t="s">
        <v>330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1" t="s">
        <v>549</v>
      </c>
      <c r="AC211" s="1" t="s">
        <v>548</v>
      </c>
      <c r="AD211" s="1" t="s">
        <v>581</v>
      </c>
      <c r="AE211" s="1" t="s">
        <v>499</v>
      </c>
      <c r="AH211" t="b">
        <v>1</v>
      </c>
      <c r="AI211" t="b">
        <v>1</v>
      </c>
      <c r="AJ211" s="1" t="s">
        <v>638</v>
      </c>
      <c r="AK211" s="1" t="s">
        <v>549</v>
      </c>
      <c r="AL211" s="1" t="s">
        <v>708</v>
      </c>
      <c r="AM211" s="1" t="s">
        <v>56</v>
      </c>
      <c r="AN211" t="s">
        <v>80</v>
      </c>
      <c r="AO211" s="1" t="s">
        <v>505</v>
      </c>
      <c r="AP211" s="1" t="s">
        <v>571</v>
      </c>
      <c r="AQ211" s="1" t="s">
        <v>608</v>
      </c>
      <c r="AR211" s="1" t="s">
        <v>81</v>
      </c>
      <c r="AS211" s="1" t="s">
        <v>344</v>
      </c>
      <c r="AT211" s="1" t="s">
        <v>520</v>
      </c>
      <c r="AU211" s="1" t="s">
        <v>333</v>
      </c>
      <c r="AV211" s="1" t="s">
        <v>533</v>
      </c>
      <c r="AW211" t="s">
        <v>349</v>
      </c>
      <c r="AX211" t="s">
        <v>350</v>
      </c>
    </row>
    <row r="212" spans="1:50" x14ac:dyDescent="0.25">
      <c r="A212" t="s">
        <v>328</v>
      </c>
      <c r="B212" t="s">
        <v>12</v>
      </c>
      <c r="C212" t="s">
        <v>252</v>
      </c>
      <c r="D212" t="s">
        <v>351</v>
      </c>
      <c r="E212" t="s">
        <v>383</v>
      </c>
      <c r="F212" s="1" t="s">
        <v>126</v>
      </c>
      <c r="G212" t="s">
        <v>330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1" t="s">
        <v>549</v>
      </c>
      <c r="AC212" s="1" t="s">
        <v>548</v>
      </c>
      <c r="AD212" s="1" t="s">
        <v>581</v>
      </c>
      <c r="AE212" s="1" t="s">
        <v>499</v>
      </c>
      <c r="AH212" t="b">
        <v>1</v>
      </c>
      <c r="AI212" t="b">
        <v>1</v>
      </c>
      <c r="AJ212" s="1" t="s">
        <v>638</v>
      </c>
      <c r="AK212" s="1" t="s">
        <v>549</v>
      </c>
      <c r="AL212" s="1" t="s">
        <v>343</v>
      </c>
      <c r="AM212" s="1" t="s">
        <v>56</v>
      </c>
      <c r="AN212" t="s">
        <v>66</v>
      </c>
      <c r="AO212" s="1" t="s">
        <v>503</v>
      </c>
      <c r="AP212" s="1" t="s">
        <v>571</v>
      </c>
      <c r="AQ212" s="1" t="s">
        <v>608</v>
      </c>
      <c r="AR212" s="1" t="s">
        <v>67</v>
      </c>
      <c r="AS212" s="1" t="s">
        <v>344</v>
      </c>
      <c r="AT212" s="1" t="s">
        <v>520</v>
      </c>
      <c r="AU212" s="1" t="s">
        <v>333</v>
      </c>
      <c r="AV212" s="1" t="s">
        <v>679</v>
      </c>
      <c r="AW212" t="s">
        <v>345</v>
      </c>
      <c r="AX212" t="s">
        <v>346</v>
      </c>
    </row>
    <row r="213" spans="1:50" x14ac:dyDescent="0.25">
      <c r="A213" t="s">
        <v>328</v>
      </c>
      <c r="B213" t="s">
        <v>12</v>
      </c>
      <c r="C213" t="s">
        <v>252</v>
      </c>
      <c r="D213" t="s">
        <v>353</v>
      </c>
      <c r="E213" t="s">
        <v>384</v>
      </c>
      <c r="F213" s="1" t="s">
        <v>126</v>
      </c>
      <c r="G213" t="s">
        <v>330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1" t="s">
        <v>549</v>
      </c>
      <c r="AC213" s="1" t="s">
        <v>548</v>
      </c>
      <c r="AD213" s="1" t="s">
        <v>581</v>
      </c>
      <c r="AE213" s="1" t="s">
        <v>499</v>
      </c>
      <c r="AH213" t="b">
        <v>1</v>
      </c>
      <c r="AI213" t="b">
        <v>1</v>
      </c>
      <c r="AJ213" s="1" t="s">
        <v>638</v>
      </c>
      <c r="AK213" s="1" t="s">
        <v>549</v>
      </c>
      <c r="AL213" s="1" t="s">
        <v>708</v>
      </c>
      <c r="AM213" s="1" t="s">
        <v>56</v>
      </c>
      <c r="AN213" t="s">
        <v>80</v>
      </c>
      <c r="AO213" s="1" t="s">
        <v>505</v>
      </c>
      <c r="AP213" s="1" t="s">
        <v>571</v>
      </c>
      <c r="AQ213" s="1" t="s">
        <v>608</v>
      </c>
      <c r="AR213" s="1" t="s">
        <v>81</v>
      </c>
      <c r="AS213" s="1" t="s">
        <v>344</v>
      </c>
      <c r="AT213" s="1" t="s">
        <v>520</v>
      </c>
      <c r="AU213" s="1" t="s">
        <v>333</v>
      </c>
      <c r="AV213" s="1" t="s">
        <v>533</v>
      </c>
      <c r="AW213" t="s">
        <v>349</v>
      </c>
      <c r="AX213" t="s">
        <v>350</v>
      </c>
    </row>
    <row r="214" spans="1:50" x14ac:dyDescent="0.25">
      <c r="A214" t="s">
        <v>328</v>
      </c>
      <c r="B214" t="s">
        <v>12</v>
      </c>
      <c r="C214" t="s">
        <v>254</v>
      </c>
      <c r="D214" t="s">
        <v>341</v>
      </c>
      <c r="E214" t="s">
        <v>385</v>
      </c>
      <c r="F214" s="1" t="s">
        <v>126</v>
      </c>
      <c r="G214" t="s">
        <v>330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1</v>
      </c>
      <c r="T214">
        <v>2</v>
      </c>
      <c r="U214">
        <v>1</v>
      </c>
      <c r="V214">
        <v>1</v>
      </c>
      <c r="W214">
        <v>0</v>
      </c>
      <c r="X214">
        <v>0</v>
      </c>
      <c r="Y214">
        <v>1</v>
      </c>
      <c r="Z214">
        <v>2</v>
      </c>
      <c r="AA214">
        <v>0</v>
      </c>
      <c r="AB214" s="1" t="s">
        <v>246</v>
      </c>
      <c r="AC214" s="1" t="s">
        <v>549</v>
      </c>
      <c r="AD214" s="1" t="s">
        <v>581</v>
      </c>
      <c r="AE214" s="1" t="s">
        <v>669</v>
      </c>
      <c r="AH214" t="b">
        <v>1</v>
      </c>
      <c r="AI214" t="b">
        <v>1</v>
      </c>
      <c r="AJ214" s="1" t="s">
        <v>638</v>
      </c>
      <c r="AK214" s="1" t="s">
        <v>549</v>
      </c>
      <c r="AL214" s="1" t="s">
        <v>66</v>
      </c>
      <c r="AM214" s="1" t="s">
        <v>56</v>
      </c>
      <c r="AN214" t="s">
        <v>343</v>
      </c>
      <c r="AO214" s="1" t="s">
        <v>532</v>
      </c>
      <c r="AP214" s="1" t="s">
        <v>571</v>
      </c>
      <c r="AQ214" s="1" t="s">
        <v>608</v>
      </c>
      <c r="AR214" s="1" t="s">
        <v>608</v>
      </c>
      <c r="AS214" s="1" t="s">
        <v>344</v>
      </c>
      <c r="AT214" s="1" t="s">
        <v>520</v>
      </c>
      <c r="AU214" s="1" t="s">
        <v>333</v>
      </c>
      <c r="AV214" s="1" t="s">
        <v>671</v>
      </c>
      <c r="AW214" t="s">
        <v>367</v>
      </c>
      <c r="AX214" t="s">
        <v>368</v>
      </c>
    </row>
    <row r="215" spans="1:50" x14ac:dyDescent="0.25">
      <c r="A215" t="s">
        <v>328</v>
      </c>
      <c r="B215" t="s">
        <v>12</v>
      </c>
      <c r="C215" t="s">
        <v>254</v>
      </c>
      <c r="D215" t="s">
        <v>347</v>
      </c>
      <c r="E215" t="s">
        <v>386</v>
      </c>
      <c r="F215" s="1" t="s">
        <v>126</v>
      </c>
      <c r="G215" t="s">
        <v>330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1</v>
      </c>
      <c r="T215">
        <v>2</v>
      </c>
      <c r="U215">
        <v>1</v>
      </c>
      <c r="V215">
        <v>1</v>
      </c>
      <c r="W215">
        <v>0</v>
      </c>
      <c r="X215">
        <v>0</v>
      </c>
      <c r="Y215">
        <v>1</v>
      </c>
      <c r="Z215">
        <v>2</v>
      </c>
      <c r="AA215">
        <v>0</v>
      </c>
      <c r="AB215" s="1" t="s">
        <v>246</v>
      </c>
      <c r="AC215" s="1" t="s">
        <v>549</v>
      </c>
      <c r="AD215" s="1" t="s">
        <v>581</v>
      </c>
      <c r="AE215" s="1" t="s">
        <v>669</v>
      </c>
      <c r="AH215" t="b">
        <v>1</v>
      </c>
      <c r="AI215" t="b">
        <v>1</v>
      </c>
      <c r="AJ215" s="1" t="s">
        <v>638</v>
      </c>
      <c r="AK215" s="1" t="s">
        <v>549</v>
      </c>
      <c r="AL215" s="1" t="s">
        <v>79</v>
      </c>
      <c r="AM215" s="1" t="s">
        <v>56</v>
      </c>
      <c r="AN215" t="s">
        <v>370</v>
      </c>
      <c r="AO215" s="1" t="s">
        <v>533</v>
      </c>
      <c r="AP215" s="1" t="s">
        <v>571</v>
      </c>
      <c r="AQ215" s="1" t="s">
        <v>608</v>
      </c>
      <c r="AR215" s="1" t="s">
        <v>371</v>
      </c>
      <c r="AS215" s="1" t="s">
        <v>344</v>
      </c>
      <c r="AT215" s="1" t="s">
        <v>520</v>
      </c>
      <c r="AU215" s="1" t="s">
        <v>333</v>
      </c>
      <c r="AV215" s="1" t="s">
        <v>505</v>
      </c>
      <c r="AW215" t="s">
        <v>372</v>
      </c>
      <c r="AX215" t="s">
        <v>373</v>
      </c>
    </row>
    <row r="216" spans="1:50" x14ac:dyDescent="0.25">
      <c r="A216" t="s">
        <v>328</v>
      </c>
      <c r="B216" t="s">
        <v>12</v>
      </c>
      <c r="C216" t="s">
        <v>254</v>
      </c>
      <c r="D216" t="s">
        <v>351</v>
      </c>
      <c r="E216" t="s">
        <v>387</v>
      </c>
      <c r="F216" s="1" t="s">
        <v>126</v>
      </c>
      <c r="G216" t="s">
        <v>330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1</v>
      </c>
      <c r="T216">
        <v>2</v>
      </c>
      <c r="U216">
        <v>1</v>
      </c>
      <c r="V216">
        <v>1</v>
      </c>
      <c r="W216">
        <v>0</v>
      </c>
      <c r="X216">
        <v>0</v>
      </c>
      <c r="Y216">
        <v>1</v>
      </c>
      <c r="Z216">
        <v>2</v>
      </c>
      <c r="AA216">
        <v>0</v>
      </c>
      <c r="AB216" s="1" t="s">
        <v>246</v>
      </c>
      <c r="AC216" s="1" t="s">
        <v>549</v>
      </c>
      <c r="AD216" s="1" t="s">
        <v>581</v>
      </c>
      <c r="AE216" s="1" t="s">
        <v>669</v>
      </c>
      <c r="AH216" t="b">
        <v>1</v>
      </c>
      <c r="AI216" t="b">
        <v>1</v>
      </c>
      <c r="AJ216" s="1" t="s">
        <v>638</v>
      </c>
      <c r="AK216" s="1" t="s">
        <v>549</v>
      </c>
      <c r="AL216" s="1" t="s">
        <v>66</v>
      </c>
      <c r="AM216" s="1" t="s">
        <v>56</v>
      </c>
      <c r="AN216" t="s">
        <v>343</v>
      </c>
      <c r="AO216" s="1" t="s">
        <v>532</v>
      </c>
      <c r="AP216" s="1" t="s">
        <v>571</v>
      </c>
      <c r="AQ216" s="1" t="s">
        <v>608</v>
      </c>
      <c r="AR216" s="1" t="s">
        <v>608</v>
      </c>
      <c r="AS216" s="1" t="s">
        <v>344</v>
      </c>
      <c r="AT216" s="1" t="s">
        <v>520</v>
      </c>
      <c r="AU216" s="1" t="s">
        <v>333</v>
      </c>
      <c r="AV216" s="1" t="s">
        <v>671</v>
      </c>
      <c r="AW216" t="s">
        <v>367</v>
      </c>
      <c r="AX216" t="s">
        <v>368</v>
      </c>
    </row>
    <row r="217" spans="1:50" x14ac:dyDescent="0.25">
      <c r="A217" t="s">
        <v>328</v>
      </c>
      <c r="B217" t="s">
        <v>12</v>
      </c>
      <c r="C217" t="s">
        <v>254</v>
      </c>
      <c r="D217" t="s">
        <v>353</v>
      </c>
      <c r="E217" t="s">
        <v>388</v>
      </c>
      <c r="F217" s="1" t="s">
        <v>126</v>
      </c>
      <c r="G217" t="s">
        <v>330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1</v>
      </c>
      <c r="T217">
        <v>2</v>
      </c>
      <c r="U217">
        <v>1</v>
      </c>
      <c r="V217">
        <v>1</v>
      </c>
      <c r="W217">
        <v>0</v>
      </c>
      <c r="X217">
        <v>0</v>
      </c>
      <c r="Y217">
        <v>1</v>
      </c>
      <c r="Z217">
        <v>2</v>
      </c>
      <c r="AA217">
        <v>0</v>
      </c>
      <c r="AB217" s="1" t="s">
        <v>246</v>
      </c>
      <c r="AC217" s="1" t="s">
        <v>549</v>
      </c>
      <c r="AD217" s="1" t="s">
        <v>581</v>
      </c>
      <c r="AE217" s="1" t="s">
        <v>669</v>
      </c>
      <c r="AH217" t="b">
        <v>1</v>
      </c>
      <c r="AI217" t="b">
        <v>1</v>
      </c>
      <c r="AJ217" s="1" t="s">
        <v>638</v>
      </c>
      <c r="AK217" s="1" t="s">
        <v>549</v>
      </c>
      <c r="AL217" s="1" t="s">
        <v>79</v>
      </c>
      <c r="AM217" s="1" t="s">
        <v>56</v>
      </c>
      <c r="AN217" t="s">
        <v>370</v>
      </c>
      <c r="AO217" s="1" t="s">
        <v>533</v>
      </c>
      <c r="AP217" s="1" t="s">
        <v>571</v>
      </c>
      <c r="AQ217" s="1" t="s">
        <v>608</v>
      </c>
      <c r="AR217" s="1" t="s">
        <v>371</v>
      </c>
      <c r="AS217" s="1" t="s">
        <v>344</v>
      </c>
      <c r="AT217" s="1" t="s">
        <v>520</v>
      </c>
      <c r="AU217" s="1" t="s">
        <v>333</v>
      </c>
      <c r="AV217" s="1" t="s">
        <v>505</v>
      </c>
      <c r="AW217" t="s">
        <v>372</v>
      </c>
      <c r="AX217" t="s">
        <v>373</v>
      </c>
    </row>
    <row r="218" spans="1:50" x14ac:dyDescent="0.25">
      <c r="A218" t="s">
        <v>328</v>
      </c>
      <c r="B218" t="s">
        <v>12</v>
      </c>
      <c r="C218" t="s">
        <v>254</v>
      </c>
      <c r="D218" t="s">
        <v>297</v>
      </c>
      <c r="E218" t="s">
        <v>389</v>
      </c>
      <c r="F218" s="1" t="s">
        <v>126</v>
      </c>
      <c r="G218" t="s">
        <v>330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1</v>
      </c>
      <c r="T218">
        <v>2</v>
      </c>
      <c r="U218">
        <v>1</v>
      </c>
      <c r="V218">
        <v>1</v>
      </c>
      <c r="W218">
        <v>0</v>
      </c>
      <c r="X218">
        <v>0</v>
      </c>
      <c r="Y218">
        <v>1</v>
      </c>
      <c r="Z218">
        <v>2</v>
      </c>
      <c r="AA218">
        <v>0</v>
      </c>
      <c r="AB218" s="1" t="s">
        <v>246</v>
      </c>
      <c r="AC218" s="1" t="s">
        <v>549</v>
      </c>
      <c r="AD218" s="1" t="s">
        <v>581</v>
      </c>
      <c r="AE218" s="1" t="s">
        <v>669</v>
      </c>
      <c r="AH218" t="b">
        <v>1</v>
      </c>
      <c r="AI218" t="b">
        <v>1</v>
      </c>
      <c r="AJ218" s="1" t="s">
        <v>638</v>
      </c>
      <c r="AK218" s="1" t="s">
        <v>549</v>
      </c>
      <c r="AL218" s="1" t="s">
        <v>85</v>
      </c>
      <c r="AM218" s="1" t="s">
        <v>56</v>
      </c>
      <c r="AN218" t="s">
        <v>356</v>
      </c>
      <c r="AO218" s="1" t="s">
        <v>530</v>
      </c>
      <c r="AP218" s="1" t="s">
        <v>570</v>
      </c>
      <c r="AQ218" s="1" t="s">
        <v>607</v>
      </c>
      <c r="AR218" s="1" t="s">
        <v>357</v>
      </c>
      <c r="AS218" s="1" t="s">
        <v>332</v>
      </c>
      <c r="AT218" s="1" t="s">
        <v>521</v>
      </c>
      <c r="AU218" s="1" t="s">
        <v>333</v>
      </c>
      <c r="AV218" s="1" t="s">
        <v>506</v>
      </c>
      <c r="AW218" t="s">
        <v>358</v>
      </c>
      <c r="AX218" t="s">
        <v>359</v>
      </c>
    </row>
    <row r="219" spans="1:50" x14ac:dyDescent="0.25">
      <c r="A219" t="s">
        <v>328</v>
      </c>
      <c r="B219" t="s">
        <v>12</v>
      </c>
      <c r="C219" t="s">
        <v>254</v>
      </c>
      <c r="D219" t="s">
        <v>301</v>
      </c>
      <c r="E219" t="s">
        <v>390</v>
      </c>
      <c r="F219" s="1" t="s">
        <v>126</v>
      </c>
      <c r="G219" t="s">
        <v>330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2</v>
      </c>
      <c r="U219">
        <v>1</v>
      </c>
      <c r="V219">
        <v>1</v>
      </c>
      <c r="W219">
        <v>0</v>
      </c>
      <c r="X219">
        <v>0</v>
      </c>
      <c r="Y219">
        <v>1</v>
      </c>
      <c r="Z219">
        <v>2</v>
      </c>
      <c r="AA219">
        <v>0</v>
      </c>
      <c r="AB219" s="1" t="s">
        <v>246</v>
      </c>
      <c r="AC219" s="1" t="s">
        <v>549</v>
      </c>
      <c r="AD219" s="1" t="s">
        <v>581</v>
      </c>
      <c r="AE219" s="1" t="s">
        <v>669</v>
      </c>
      <c r="AH219" t="b">
        <v>1</v>
      </c>
      <c r="AI219" t="b">
        <v>1</v>
      </c>
      <c r="AJ219" s="1" t="s">
        <v>638</v>
      </c>
      <c r="AK219" s="1" t="s">
        <v>549</v>
      </c>
      <c r="AL219" s="1" t="s">
        <v>103</v>
      </c>
      <c r="AM219" s="1" t="s">
        <v>56</v>
      </c>
      <c r="AN219" t="e">
        <f>-1/4 - n/2 + n^2/4</f>
        <v>#NAME?</v>
      </c>
      <c r="AO219" s="1" t="s">
        <v>531</v>
      </c>
      <c r="AP219" s="1" t="s">
        <v>572</v>
      </c>
      <c r="AQ219" s="1" t="s">
        <v>609</v>
      </c>
      <c r="AR219" s="1" t="s">
        <v>609</v>
      </c>
      <c r="AS219" s="1" t="s">
        <v>361</v>
      </c>
      <c r="AT219" s="1" t="s">
        <v>657</v>
      </c>
      <c r="AU219" s="1" t="s">
        <v>333</v>
      </c>
      <c r="AV219" s="1" t="s">
        <v>673</v>
      </c>
      <c r="AW219" t="s">
        <v>362</v>
      </c>
      <c r="AX219" t="s">
        <v>363</v>
      </c>
    </row>
    <row r="220" spans="1:50" x14ac:dyDescent="0.25">
      <c r="A220" t="s">
        <v>328</v>
      </c>
      <c r="B220" t="s">
        <v>12</v>
      </c>
      <c r="C220" t="s">
        <v>254</v>
      </c>
      <c r="D220" t="s">
        <v>303</v>
      </c>
      <c r="E220" t="s">
        <v>391</v>
      </c>
      <c r="F220" s="1" t="s">
        <v>126</v>
      </c>
      <c r="G220" t="s">
        <v>330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</v>
      </c>
      <c r="T220">
        <v>2</v>
      </c>
      <c r="U220">
        <v>1</v>
      </c>
      <c r="V220">
        <v>1</v>
      </c>
      <c r="W220">
        <v>0</v>
      </c>
      <c r="X220">
        <v>0</v>
      </c>
      <c r="Y220">
        <v>1</v>
      </c>
      <c r="Z220">
        <v>2</v>
      </c>
      <c r="AA220">
        <v>0</v>
      </c>
      <c r="AB220" s="1" t="s">
        <v>246</v>
      </c>
      <c r="AC220" s="1" t="s">
        <v>549</v>
      </c>
      <c r="AD220" s="1" t="s">
        <v>581</v>
      </c>
      <c r="AE220" s="1" t="s">
        <v>669</v>
      </c>
      <c r="AH220" t="b">
        <v>1</v>
      </c>
      <c r="AI220" t="b">
        <v>1</v>
      </c>
      <c r="AJ220" s="1" t="s">
        <v>638</v>
      </c>
      <c r="AK220" s="1" t="s">
        <v>549</v>
      </c>
      <c r="AL220" s="1" t="s">
        <v>85</v>
      </c>
      <c r="AM220" s="1" t="s">
        <v>56</v>
      </c>
      <c r="AN220" t="s">
        <v>356</v>
      </c>
      <c r="AO220" s="1" t="s">
        <v>530</v>
      </c>
      <c r="AP220" s="1" t="s">
        <v>570</v>
      </c>
      <c r="AQ220" s="1" t="s">
        <v>607</v>
      </c>
      <c r="AR220" s="1" t="s">
        <v>357</v>
      </c>
      <c r="AS220" s="1" t="s">
        <v>332</v>
      </c>
      <c r="AT220" s="1" t="s">
        <v>521</v>
      </c>
      <c r="AU220" s="1" t="s">
        <v>333</v>
      </c>
      <c r="AV220" s="1" t="s">
        <v>506</v>
      </c>
      <c r="AW220" t="s">
        <v>358</v>
      </c>
      <c r="AX220" t="s">
        <v>359</v>
      </c>
    </row>
    <row r="221" spans="1:50" x14ac:dyDescent="0.25">
      <c r="A221" t="s">
        <v>328</v>
      </c>
      <c r="B221" t="s">
        <v>12</v>
      </c>
      <c r="C221" t="s">
        <v>254</v>
      </c>
      <c r="D221" t="s">
        <v>305</v>
      </c>
      <c r="E221" t="s">
        <v>392</v>
      </c>
      <c r="F221" s="1" t="s">
        <v>126</v>
      </c>
      <c r="G221" t="s">
        <v>330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1</v>
      </c>
      <c r="T221">
        <v>2</v>
      </c>
      <c r="U221">
        <v>1</v>
      </c>
      <c r="V221">
        <v>1</v>
      </c>
      <c r="W221">
        <v>0</v>
      </c>
      <c r="X221">
        <v>0</v>
      </c>
      <c r="Y221">
        <v>1</v>
      </c>
      <c r="Z221">
        <v>2</v>
      </c>
      <c r="AA221">
        <v>0</v>
      </c>
      <c r="AB221" s="1" t="s">
        <v>246</v>
      </c>
      <c r="AC221" s="1" t="s">
        <v>549</v>
      </c>
      <c r="AD221" s="1" t="s">
        <v>581</v>
      </c>
      <c r="AE221" s="1" t="s">
        <v>669</v>
      </c>
      <c r="AH221" t="b">
        <v>1</v>
      </c>
      <c r="AI221" t="b">
        <v>1</v>
      </c>
      <c r="AJ221" s="1" t="s">
        <v>638</v>
      </c>
      <c r="AK221" s="1" t="s">
        <v>549</v>
      </c>
      <c r="AL221" s="1" t="s">
        <v>103</v>
      </c>
      <c r="AM221" s="1" t="s">
        <v>56</v>
      </c>
      <c r="AN221" t="e">
        <f>-1/4 - n/2 + n^2/4</f>
        <v>#NAME?</v>
      </c>
      <c r="AO221" s="1" t="s">
        <v>531</v>
      </c>
      <c r="AP221" s="1" t="s">
        <v>572</v>
      </c>
      <c r="AQ221" s="1" t="s">
        <v>609</v>
      </c>
      <c r="AR221" s="1" t="s">
        <v>609</v>
      </c>
      <c r="AS221" s="1" t="s">
        <v>361</v>
      </c>
      <c r="AT221" s="1" t="s">
        <v>657</v>
      </c>
      <c r="AU221" s="1" t="s">
        <v>333</v>
      </c>
      <c r="AV221" s="1" t="s">
        <v>673</v>
      </c>
      <c r="AW221" t="s">
        <v>362</v>
      </c>
      <c r="AX221" t="s">
        <v>363</v>
      </c>
    </row>
    <row r="222" spans="1:50" x14ac:dyDescent="0.25">
      <c r="A222" t="s">
        <v>393</v>
      </c>
      <c r="B222" t="s">
        <v>14</v>
      </c>
      <c r="C222" t="s">
        <v>235</v>
      </c>
      <c r="D222" t="s">
        <v>297</v>
      </c>
      <c r="E222" t="s">
        <v>329</v>
      </c>
      <c r="F222" s="1" t="s">
        <v>620</v>
      </c>
      <c r="G222" t="s">
        <v>330</v>
      </c>
      <c r="W222">
        <v>0</v>
      </c>
      <c r="Z222">
        <v>0</v>
      </c>
      <c r="AA222">
        <v>0</v>
      </c>
      <c r="AE222" s="1" t="s">
        <v>548</v>
      </c>
      <c r="AH222" t="b">
        <v>1</v>
      </c>
      <c r="AJ222" s="1" t="s">
        <v>638</v>
      </c>
      <c r="AK222" s="1" t="s">
        <v>549</v>
      </c>
      <c r="AL222" s="1" t="s">
        <v>331</v>
      </c>
      <c r="AM222" s="1" t="s">
        <v>638</v>
      </c>
      <c r="AR222" s="1" t="s">
        <v>72</v>
      </c>
    </row>
    <row r="223" spans="1:50" x14ac:dyDescent="0.25">
      <c r="A223" t="s">
        <v>393</v>
      </c>
      <c r="B223" t="s">
        <v>14</v>
      </c>
      <c r="C223" t="s">
        <v>235</v>
      </c>
      <c r="D223" t="s">
        <v>301</v>
      </c>
      <c r="E223" t="s">
        <v>336</v>
      </c>
      <c r="F223" s="1" t="s">
        <v>620</v>
      </c>
      <c r="G223" t="s">
        <v>330</v>
      </c>
      <c r="W223">
        <v>0</v>
      </c>
      <c r="Z223">
        <v>0</v>
      </c>
      <c r="AA223">
        <v>0</v>
      </c>
      <c r="AE223" s="1" t="s">
        <v>548</v>
      </c>
      <c r="AH223" t="b">
        <v>1</v>
      </c>
      <c r="AJ223" s="1" t="s">
        <v>638</v>
      </c>
      <c r="AK223" s="1" t="s">
        <v>549</v>
      </c>
      <c r="AL223" s="1" t="s">
        <v>707</v>
      </c>
      <c r="AM223" s="1" t="s">
        <v>638</v>
      </c>
      <c r="AR223" s="1" t="s">
        <v>86</v>
      </c>
    </row>
    <row r="224" spans="1:50" x14ac:dyDescent="0.25">
      <c r="A224" t="s">
        <v>393</v>
      </c>
      <c r="B224" t="s">
        <v>14</v>
      </c>
      <c r="C224" t="s">
        <v>235</v>
      </c>
      <c r="D224" t="s">
        <v>303</v>
      </c>
      <c r="E224" t="s">
        <v>339</v>
      </c>
      <c r="F224" s="1" t="s">
        <v>620</v>
      </c>
      <c r="G224" t="s">
        <v>330</v>
      </c>
      <c r="W224">
        <v>0</v>
      </c>
      <c r="Z224">
        <v>0</v>
      </c>
      <c r="AA224">
        <v>0</v>
      </c>
      <c r="AE224" s="1" t="s">
        <v>548</v>
      </c>
      <c r="AH224" t="b">
        <v>1</v>
      </c>
      <c r="AJ224" s="1" t="s">
        <v>638</v>
      </c>
      <c r="AK224" s="1" t="s">
        <v>549</v>
      </c>
      <c r="AL224" s="1" t="s">
        <v>331</v>
      </c>
      <c r="AM224" s="1" t="s">
        <v>638</v>
      </c>
      <c r="AR224" s="1" t="s">
        <v>72</v>
      </c>
    </row>
    <row r="225" spans="1:44" x14ac:dyDescent="0.25">
      <c r="A225" t="s">
        <v>393</v>
      </c>
      <c r="B225" t="s">
        <v>14</v>
      </c>
      <c r="C225" t="s">
        <v>235</v>
      </c>
      <c r="D225" t="s">
        <v>305</v>
      </c>
      <c r="E225" t="s">
        <v>340</v>
      </c>
      <c r="F225" s="1" t="s">
        <v>620</v>
      </c>
      <c r="G225" t="s">
        <v>330</v>
      </c>
      <c r="W225">
        <v>0</v>
      </c>
      <c r="Z225">
        <v>0</v>
      </c>
      <c r="AA225">
        <v>0</v>
      </c>
      <c r="AE225" s="1" t="s">
        <v>548</v>
      </c>
      <c r="AH225" t="b">
        <v>1</v>
      </c>
      <c r="AJ225" s="1" t="s">
        <v>638</v>
      </c>
      <c r="AK225" s="1" t="s">
        <v>549</v>
      </c>
      <c r="AL225" s="1" t="s">
        <v>707</v>
      </c>
      <c r="AM225" s="1" t="s">
        <v>638</v>
      </c>
      <c r="AR225" s="1" t="s">
        <v>86</v>
      </c>
    </row>
    <row r="226" spans="1:44" x14ac:dyDescent="0.25">
      <c r="A226" t="s">
        <v>393</v>
      </c>
      <c r="B226" t="s">
        <v>14</v>
      </c>
      <c r="C226" t="s">
        <v>235</v>
      </c>
      <c r="D226" t="s">
        <v>341</v>
      </c>
      <c r="E226" t="s">
        <v>342</v>
      </c>
      <c r="F226" s="1" t="s">
        <v>620</v>
      </c>
      <c r="G226" t="s">
        <v>330</v>
      </c>
      <c r="W226">
        <v>0</v>
      </c>
      <c r="Z226">
        <v>0</v>
      </c>
      <c r="AA226">
        <v>0</v>
      </c>
      <c r="AE226" s="1" t="s">
        <v>548</v>
      </c>
      <c r="AH226" t="b">
        <v>1</v>
      </c>
      <c r="AJ226" s="1" t="s">
        <v>638</v>
      </c>
      <c r="AK226" s="1" t="s">
        <v>549</v>
      </c>
      <c r="AL226" s="1" t="s">
        <v>343</v>
      </c>
      <c r="AM226" s="1" t="s">
        <v>638</v>
      </c>
      <c r="AR226" s="1" t="s">
        <v>66</v>
      </c>
    </row>
    <row r="227" spans="1:44" x14ac:dyDescent="0.25">
      <c r="A227" t="s">
        <v>393</v>
      </c>
      <c r="B227" t="s">
        <v>14</v>
      </c>
      <c r="C227" t="s">
        <v>235</v>
      </c>
      <c r="D227" t="s">
        <v>347</v>
      </c>
      <c r="E227" t="s">
        <v>348</v>
      </c>
      <c r="F227" s="1" t="s">
        <v>620</v>
      </c>
      <c r="G227" t="s">
        <v>330</v>
      </c>
      <c r="W227">
        <v>0</v>
      </c>
      <c r="Z227">
        <v>0</v>
      </c>
      <c r="AA227">
        <v>0</v>
      </c>
      <c r="AE227" s="1" t="s">
        <v>548</v>
      </c>
      <c r="AH227" t="b">
        <v>1</v>
      </c>
      <c r="AJ227" s="1" t="s">
        <v>638</v>
      </c>
      <c r="AK227" s="1" t="s">
        <v>549</v>
      </c>
      <c r="AL227" s="1" t="s">
        <v>708</v>
      </c>
      <c r="AM227" s="1" t="s">
        <v>638</v>
      </c>
      <c r="AR227" s="1" t="s">
        <v>80</v>
      </c>
    </row>
    <row r="228" spans="1:44" x14ac:dyDescent="0.25">
      <c r="A228" t="s">
        <v>393</v>
      </c>
      <c r="B228" t="s">
        <v>14</v>
      </c>
      <c r="C228" t="s">
        <v>235</v>
      </c>
      <c r="D228" t="s">
        <v>351</v>
      </c>
      <c r="E228" t="s">
        <v>352</v>
      </c>
      <c r="F228" s="1" t="s">
        <v>620</v>
      </c>
      <c r="G228" t="s">
        <v>330</v>
      </c>
      <c r="W228">
        <v>0</v>
      </c>
      <c r="Z228">
        <v>0</v>
      </c>
      <c r="AA228">
        <v>0</v>
      </c>
      <c r="AE228" s="1" t="s">
        <v>548</v>
      </c>
      <c r="AH228" t="b">
        <v>1</v>
      </c>
      <c r="AJ228" s="1" t="s">
        <v>638</v>
      </c>
      <c r="AK228" s="1" t="s">
        <v>549</v>
      </c>
      <c r="AL228" s="1" t="s">
        <v>343</v>
      </c>
      <c r="AM228" s="1" t="s">
        <v>638</v>
      </c>
      <c r="AR228" s="1" t="s">
        <v>66</v>
      </c>
    </row>
    <row r="229" spans="1:44" x14ac:dyDescent="0.25">
      <c r="A229" t="s">
        <v>393</v>
      </c>
      <c r="B229" t="s">
        <v>14</v>
      </c>
      <c r="C229" t="s">
        <v>235</v>
      </c>
      <c r="D229" t="s">
        <v>353</v>
      </c>
      <c r="E229" t="s">
        <v>354</v>
      </c>
      <c r="F229" s="1" t="s">
        <v>620</v>
      </c>
      <c r="G229" t="s">
        <v>330</v>
      </c>
      <c r="W229">
        <v>0</v>
      </c>
      <c r="Z229">
        <v>0</v>
      </c>
      <c r="AA229">
        <v>0</v>
      </c>
      <c r="AE229" s="1" t="s">
        <v>548</v>
      </c>
      <c r="AH229" t="b">
        <v>1</v>
      </c>
      <c r="AJ229" s="1" t="s">
        <v>638</v>
      </c>
      <c r="AK229" s="1" t="s">
        <v>549</v>
      </c>
      <c r="AL229" s="1" t="s">
        <v>708</v>
      </c>
      <c r="AM229" s="1" t="s">
        <v>638</v>
      </c>
      <c r="AR229" s="1" t="s">
        <v>80</v>
      </c>
    </row>
    <row r="230" spans="1:44" x14ac:dyDescent="0.25">
      <c r="A230" t="s">
        <v>393</v>
      </c>
      <c r="B230" t="s">
        <v>14</v>
      </c>
      <c r="C230" t="s">
        <v>244</v>
      </c>
      <c r="D230" t="s">
        <v>297</v>
      </c>
      <c r="E230" t="s">
        <v>355</v>
      </c>
      <c r="F230" s="1" t="s">
        <v>620</v>
      </c>
      <c r="G230" t="s">
        <v>330</v>
      </c>
      <c r="W230">
        <v>0</v>
      </c>
      <c r="Z230">
        <v>1</v>
      </c>
      <c r="AA230">
        <v>0</v>
      </c>
      <c r="AE230" s="1" t="s">
        <v>549</v>
      </c>
      <c r="AH230" t="b">
        <v>1</v>
      </c>
      <c r="AJ230" s="1" t="s">
        <v>638</v>
      </c>
      <c r="AK230" s="1" t="s">
        <v>549</v>
      </c>
      <c r="AL230" s="1" t="s">
        <v>85</v>
      </c>
      <c r="AM230" s="1" t="s">
        <v>638</v>
      </c>
      <c r="AR230" s="1" t="s">
        <v>356</v>
      </c>
    </row>
    <row r="231" spans="1:44" x14ac:dyDescent="0.25">
      <c r="A231" t="s">
        <v>393</v>
      </c>
      <c r="B231" t="s">
        <v>14</v>
      </c>
      <c r="C231" t="s">
        <v>244</v>
      </c>
      <c r="D231" t="s">
        <v>301</v>
      </c>
      <c r="E231" t="s">
        <v>360</v>
      </c>
      <c r="F231" s="1" t="s">
        <v>620</v>
      </c>
      <c r="G231" t="s">
        <v>330</v>
      </c>
      <c r="W231">
        <v>0</v>
      </c>
      <c r="Z231">
        <v>1</v>
      </c>
      <c r="AA231">
        <v>0</v>
      </c>
      <c r="AE231" s="1" t="s">
        <v>549</v>
      </c>
      <c r="AH231" t="b">
        <v>1</v>
      </c>
      <c r="AJ231" s="1" t="s">
        <v>638</v>
      </c>
      <c r="AK231" s="1" t="s">
        <v>549</v>
      </c>
      <c r="AL231" s="1" t="s">
        <v>103</v>
      </c>
      <c r="AM231" s="1" t="s">
        <v>638</v>
      </c>
      <c r="AR231" s="1" t="s">
        <v>636</v>
      </c>
    </row>
    <row r="232" spans="1:44" x14ac:dyDescent="0.25">
      <c r="A232" t="s">
        <v>393</v>
      </c>
      <c r="B232" t="s">
        <v>14</v>
      </c>
      <c r="C232" t="s">
        <v>244</v>
      </c>
      <c r="D232" t="s">
        <v>303</v>
      </c>
      <c r="E232" t="s">
        <v>364</v>
      </c>
      <c r="F232" s="1" t="s">
        <v>620</v>
      </c>
      <c r="G232" t="s">
        <v>330</v>
      </c>
      <c r="W232">
        <v>0</v>
      </c>
      <c r="Z232">
        <v>1</v>
      </c>
      <c r="AA232">
        <v>0</v>
      </c>
      <c r="AE232" s="1" t="s">
        <v>549</v>
      </c>
      <c r="AH232" t="b">
        <v>1</v>
      </c>
      <c r="AJ232" s="1" t="s">
        <v>638</v>
      </c>
      <c r="AK232" s="1" t="s">
        <v>549</v>
      </c>
      <c r="AL232" s="1" t="s">
        <v>85</v>
      </c>
      <c r="AM232" s="1" t="s">
        <v>638</v>
      </c>
      <c r="AR232" s="1" t="s">
        <v>356</v>
      </c>
    </row>
    <row r="233" spans="1:44" x14ac:dyDescent="0.25">
      <c r="A233" t="s">
        <v>393</v>
      </c>
      <c r="B233" t="s">
        <v>14</v>
      </c>
      <c r="C233" t="s">
        <v>244</v>
      </c>
      <c r="D233" t="s">
        <v>305</v>
      </c>
      <c r="E233" t="s">
        <v>365</v>
      </c>
      <c r="F233" s="1" t="s">
        <v>620</v>
      </c>
      <c r="G233" t="s">
        <v>330</v>
      </c>
      <c r="W233">
        <v>0</v>
      </c>
      <c r="Z233">
        <v>1</v>
      </c>
      <c r="AA233">
        <v>0</v>
      </c>
      <c r="AE233" s="1" t="s">
        <v>549</v>
      </c>
      <c r="AH233" t="b">
        <v>1</v>
      </c>
      <c r="AJ233" s="1" t="s">
        <v>638</v>
      </c>
      <c r="AK233" s="1" t="s">
        <v>549</v>
      </c>
      <c r="AL233" s="1" t="s">
        <v>103</v>
      </c>
      <c r="AM233" s="1" t="s">
        <v>638</v>
      </c>
      <c r="AR233" s="1" t="s">
        <v>636</v>
      </c>
    </row>
    <row r="234" spans="1:44" x14ac:dyDescent="0.25">
      <c r="A234" t="s">
        <v>393</v>
      </c>
      <c r="B234" t="s">
        <v>14</v>
      </c>
      <c r="C234" t="s">
        <v>244</v>
      </c>
      <c r="D234" t="s">
        <v>341</v>
      </c>
      <c r="E234" t="s">
        <v>366</v>
      </c>
      <c r="F234" s="1" t="s">
        <v>620</v>
      </c>
      <c r="G234" t="s">
        <v>330</v>
      </c>
      <c r="W234">
        <v>0</v>
      </c>
      <c r="Z234">
        <v>1</v>
      </c>
      <c r="AA234">
        <v>0</v>
      </c>
      <c r="AE234" s="1" t="s">
        <v>549</v>
      </c>
      <c r="AH234" t="b">
        <v>1</v>
      </c>
      <c r="AJ234" s="1" t="s">
        <v>638</v>
      </c>
      <c r="AK234" s="1" t="s">
        <v>549</v>
      </c>
      <c r="AL234" s="1" t="s">
        <v>66</v>
      </c>
      <c r="AM234" s="1" t="s">
        <v>638</v>
      </c>
      <c r="AR234" s="1" t="s">
        <v>343</v>
      </c>
    </row>
    <row r="235" spans="1:44" x14ac:dyDescent="0.25">
      <c r="A235" t="s">
        <v>393</v>
      </c>
      <c r="B235" t="s">
        <v>14</v>
      </c>
      <c r="C235" t="s">
        <v>244</v>
      </c>
      <c r="D235" t="s">
        <v>347</v>
      </c>
      <c r="E235" t="s">
        <v>369</v>
      </c>
      <c r="F235" s="1" t="s">
        <v>620</v>
      </c>
      <c r="G235" t="s">
        <v>330</v>
      </c>
      <c r="W235">
        <v>0</v>
      </c>
      <c r="Z235">
        <v>1</v>
      </c>
      <c r="AA235">
        <v>0</v>
      </c>
      <c r="AE235" s="1" t="s">
        <v>549</v>
      </c>
      <c r="AH235" t="b">
        <v>1</v>
      </c>
      <c r="AJ235" s="1" t="s">
        <v>638</v>
      </c>
      <c r="AK235" s="1" t="s">
        <v>549</v>
      </c>
      <c r="AL235" s="1" t="s">
        <v>79</v>
      </c>
      <c r="AM235" s="1" t="s">
        <v>638</v>
      </c>
      <c r="AR235" s="1" t="s">
        <v>370</v>
      </c>
    </row>
    <row r="236" spans="1:44" x14ac:dyDescent="0.25">
      <c r="A236" t="s">
        <v>393</v>
      </c>
      <c r="B236" t="s">
        <v>14</v>
      </c>
      <c r="C236" t="s">
        <v>244</v>
      </c>
      <c r="D236" t="s">
        <v>351</v>
      </c>
      <c r="E236" t="s">
        <v>374</v>
      </c>
      <c r="F236" s="1" t="s">
        <v>620</v>
      </c>
      <c r="G236" t="s">
        <v>330</v>
      </c>
      <c r="W236">
        <v>0</v>
      </c>
      <c r="Z236">
        <v>1</v>
      </c>
      <c r="AA236">
        <v>0</v>
      </c>
      <c r="AE236" s="1" t="s">
        <v>549</v>
      </c>
      <c r="AH236" t="b">
        <v>1</v>
      </c>
      <c r="AJ236" s="1" t="s">
        <v>638</v>
      </c>
      <c r="AK236" s="1" t="s">
        <v>549</v>
      </c>
      <c r="AL236" s="1" t="s">
        <v>66</v>
      </c>
      <c r="AM236" s="1" t="s">
        <v>638</v>
      </c>
      <c r="AR236" s="1" t="s">
        <v>343</v>
      </c>
    </row>
    <row r="237" spans="1:44" x14ac:dyDescent="0.25">
      <c r="A237" t="s">
        <v>393</v>
      </c>
      <c r="B237" t="s">
        <v>14</v>
      </c>
      <c r="C237" t="s">
        <v>244</v>
      </c>
      <c r="D237" t="s">
        <v>375</v>
      </c>
      <c r="E237" t="s">
        <v>376</v>
      </c>
      <c r="F237" s="1" t="s">
        <v>620</v>
      </c>
      <c r="G237" t="s">
        <v>330</v>
      </c>
      <c r="W237">
        <v>0</v>
      </c>
      <c r="Z237">
        <v>1</v>
      </c>
      <c r="AA237">
        <v>0</v>
      </c>
      <c r="AE237" s="1" t="s">
        <v>549</v>
      </c>
      <c r="AH237" t="b">
        <v>1</v>
      </c>
      <c r="AJ237" s="1" t="s">
        <v>638</v>
      </c>
      <c r="AK237" s="1" t="s">
        <v>549</v>
      </c>
      <c r="AL237" s="1" t="s">
        <v>66</v>
      </c>
      <c r="AM237" s="1" t="s">
        <v>638</v>
      </c>
      <c r="AR237" s="1" t="s">
        <v>343</v>
      </c>
    </row>
    <row r="238" spans="1:44" x14ac:dyDescent="0.25">
      <c r="A238" t="s">
        <v>393</v>
      </c>
      <c r="B238" t="s">
        <v>14</v>
      </c>
      <c r="C238" t="s">
        <v>252</v>
      </c>
      <c r="D238" t="s">
        <v>297</v>
      </c>
      <c r="E238" t="s">
        <v>377</v>
      </c>
      <c r="F238" s="1" t="s">
        <v>620</v>
      </c>
      <c r="G238" t="s">
        <v>330</v>
      </c>
      <c r="W238">
        <v>0</v>
      </c>
      <c r="Z238">
        <v>0</v>
      </c>
      <c r="AA238">
        <v>0</v>
      </c>
      <c r="AE238" s="1" t="s">
        <v>548</v>
      </c>
      <c r="AH238" t="b">
        <v>1</v>
      </c>
      <c r="AJ238" s="1" t="s">
        <v>638</v>
      </c>
      <c r="AK238" s="1" t="s">
        <v>549</v>
      </c>
      <c r="AL238" s="1" t="s">
        <v>331</v>
      </c>
      <c r="AM238" s="1" t="s">
        <v>638</v>
      </c>
      <c r="AR238" s="1" t="s">
        <v>72</v>
      </c>
    </row>
    <row r="239" spans="1:44" x14ac:dyDescent="0.25">
      <c r="A239" t="s">
        <v>393</v>
      </c>
      <c r="B239" t="s">
        <v>14</v>
      </c>
      <c r="C239" t="s">
        <v>252</v>
      </c>
      <c r="D239" t="s">
        <v>301</v>
      </c>
      <c r="E239" t="s">
        <v>378</v>
      </c>
      <c r="F239" s="1" t="s">
        <v>620</v>
      </c>
      <c r="G239" t="s">
        <v>330</v>
      </c>
      <c r="W239">
        <v>0</v>
      </c>
      <c r="Z239">
        <v>0</v>
      </c>
      <c r="AA239">
        <v>0</v>
      </c>
      <c r="AE239" s="1" t="s">
        <v>548</v>
      </c>
      <c r="AH239" t="b">
        <v>1</v>
      </c>
      <c r="AJ239" s="1" t="s">
        <v>638</v>
      </c>
      <c r="AK239" s="1" t="s">
        <v>549</v>
      </c>
      <c r="AL239" s="1" t="s">
        <v>707</v>
      </c>
      <c r="AM239" s="1" t="s">
        <v>638</v>
      </c>
      <c r="AR239" s="1" t="s">
        <v>86</v>
      </c>
    </row>
    <row r="240" spans="1:44" x14ac:dyDescent="0.25">
      <c r="A240" t="s">
        <v>393</v>
      </c>
      <c r="B240" t="s">
        <v>14</v>
      </c>
      <c r="C240" t="s">
        <v>252</v>
      </c>
      <c r="D240" t="s">
        <v>303</v>
      </c>
      <c r="E240" t="s">
        <v>379</v>
      </c>
      <c r="F240" s="1" t="s">
        <v>620</v>
      </c>
      <c r="G240" t="s">
        <v>330</v>
      </c>
      <c r="W240">
        <v>0</v>
      </c>
      <c r="Z240">
        <v>0</v>
      </c>
      <c r="AA240">
        <v>0</v>
      </c>
      <c r="AE240" s="1" t="s">
        <v>548</v>
      </c>
      <c r="AH240" t="b">
        <v>1</v>
      </c>
      <c r="AJ240" s="1" t="s">
        <v>638</v>
      </c>
      <c r="AK240" s="1" t="s">
        <v>549</v>
      </c>
      <c r="AL240" s="1" t="s">
        <v>331</v>
      </c>
      <c r="AM240" s="1" t="s">
        <v>638</v>
      </c>
      <c r="AR240" s="1" t="s">
        <v>72</v>
      </c>
    </row>
    <row r="241" spans="1:44" x14ac:dyDescent="0.25">
      <c r="A241" t="s">
        <v>393</v>
      </c>
      <c r="B241" t="s">
        <v>14</v>
      </c>
      <c r="C241" t="s">
        <v>252</v>
      </c>
      <c r="D241" t="s">
        <v>305</v>
      </c>
      <c r="E241" t="s">
        <v>380</v>
      </c>
      <c r="F241" s="1" t="s">
        <v>620</v>
      </c>
      <c r="G241" t="s">
        <v>330</v>
      </c>
      <c r="W241">
        <v>0</v>
      </c>
      <c r="Z241">
        <v>0</v>
      </c>
      <c r="AA241">
        <v>0</v>
      </c>
      <c r="AE241" s="1" t="s">
        <v>548</v>
      </c>
      <c r="AH241" t="b">
        <v>1</v>
      </c>
      <c r="AJ241" s="1" t="s">
        <v>638</v>
      </c>
      <c r="AK241" s="1" t="s">
        <v>549</v>
      </c>
      <c r="AL241" s="1" t="s">
        <v>707</v>
      </c>
      <c r="AM241" s="1" t="s">
        <v>638</v>
      </c>
      <c r="AR241" s="1" t="s">
        <v>86</v>
      </c>
    </row>
    <row r="242" spans="1:44" x14ac:dyDescent="0.25">
      <c r="A242" t="s">
        <v>393</v>
      </c>
      <c r="B242" t="s">
        <v>14</v>
      </c>
      <c r="C242" t="s">
        <v>252</v>
      </c>
      <c r="D242" t="s">
        <v>341</v>
      </c>
      <c r="E242" t="s">
        <v>381</v>
      </c>
      <c r="F242" s="1" t="s">
        <v>620</v>
      </c>
      <c r="G242" t="s">
        <v>330</v>
      </c>
      <c r="W242">
        <v>0</v>
      </c>
      <c r="Z242">
        <v>0</v>
      </c>
      <c r="AA242">
        <v>0</v>
      </c>
      <c r="AE242" s="1" t="s">
        <v>548</v>
      </c>
      <c r="AH242" t="b">
        <v>1</v>
      </c>
      <c r="AJ242" s="1" t="s">
        <v>638</v>
      </c>
      <c r="AK242" s="1" t="s">
        <v>549</v>
      </c>
      <c r="AL242" s="1" t="s">
        <v>343</v>
      </c>
      <c r="AM242" s="1" t="s">
        <v>638</v>
      </c>
      <c r="AR242" s="1" t="s">
        <v>66</v>
      </c>
    </row>
    <row r="243" spans="1:44" x14ac:dyDescent="0.25">
      <c r="A243" t="s">
        <v>393</v>
      </c>
      <c r="B243" t="s">
        <v>14</v>
      </c>
      <c r="C243" t="s">
        <v>252</v>
      </c>
      <c r="D243" t="s">
        <v>347</v>
      </c>
      <c r="E243" t="s">
        <v>382</v>
      </c>
      <c r="F243" s="1" t="s">
        <v>620</v>
      </c>
      <c r="G243" t="s">
        <v>330</v>
      </c>
      <c r="W243">
        <v>0</v>
      </c>
      <c r="Z243">
        <v>0</v>
      </c>
      <c r="AA243">
        <v>0</v>
      </c>
      <c r="AE243" s="1" t="s">
        <v>548</v>
      </c>
      <c r="AH243" t="b">
        <v>1</v>
      </c>
      <c r="AJ243" s="1" t="s">
        <v>638</v>
      </c>
      <c r="AK243" s="1" t="s">
        <v>549</v>
      </c>
      <c r="AL243" s="1" t="s">
        <v>708</v>
      </c>
      <c r="AM243" s="1" t="s">
        <v>638</v>
      </c>
      <c r="AR243" s="1" t="s">
        <v>80</v>
      </c>
    </row>
    <row r="244" spans="1:44" x14ac:dyDescent="0.25">
      <c r="A244" t="s">
        <v>393</v>
      </c>
      <c r="B244" t="s">
        <v>14</v>
      </c>
      <c r="C244" t="s">
        <v>252</v>
      </c>
      <c r="D244" t="s">
        <v>351</v>
      </c>
      <c r="E244" t="s">
        <v>383</v>
      </c>
      <c r="F244" s="1" t="s">
        <v>620</v>
      </c>
      <c r="G244" t="s">
        <v>330</v>
      </c>
      <c r="W244">
        <v>0</v>
      </c>
      <c r="Z244">
        <v>0</v>
      </c>
      <c r="AA244">
        <v>0</v>
      </c>
      <c r="AE244" s="1" t="s">
        <v>548</v>
      </c>
      <c r="AH244" t="b">
        <v>1</v>
      </c>
      <c r="AJ244" s="1" t="s">
        <v>638</v>
      </c>
      <c r="AK244" s="1" t="s">
        <v>549</v>
      </c>
      <c r="AL244" s="1" t="s">
        <v>343</v>
      </c>
      <c r="AM244" s="1" t="s">
        <v>638</v>
      </c>
      <c r="AR244" s="1" t="s">
        <v>66</v>
      </c>
    </row>
    <row r="245" spans="1:44" x14ac:dyDescent="0.25">
      <c r="A245" t="s">
        <v>393</v>
      </c>
      <c r="B245" t="s">
        <v>14</v>
      </c>
      <c r="C245" t="s">
        <v>252</v>
      </c>
      <c r="D245" t="s">
        <v>353</v>
      </c>
      <c r="E245" t="s">
        <v>384</v>
      </c>
      <c r="F245" s="1" t="s">
        <v>620</v>
      </c>
      <c r="G245" t="s">
        <v>330</v>
      </c>
      <c r="W245">
        <v>0</v>
      </c>
      <c r="Z245">
        <v>0</v>
      </c>
      <c r="AA245">
        <v>0</v>
      </c>
      <c r="AE245" s="1" t="s">
        <v>548</v>
      </c>
      <c r="AH245" t="b">
        <v>1</v>
      </c>
      <c r="AJ245" s="1" t="s">
        <v>638</v>
      </c>
      <c r="AK245" s="1" t="s">
        <v>549</v>
      </c>
      <c r="AL245" s="1" t="s">
        <v>708</v>
      </c>
      <c r="AM245" s="1" t="s">
        <v>638</v>
      </c>
      <c r="AR245" s="1" t="s">
        <v>80</v>
      </c>
    </row>
    <row r="246" spans="1:44" x14ac:dyDescent="0.25">
      <c r="A246" t="s">
        <v>393</v>
      </c>
      <c r="B246" t="s">
        <v>14</v>
      </c>
      <c r="C246" t="s">
        <v>254</v>
      </c>
      <c r="D246" t="s">
        <v>341</v>
      </c>
      <c r="E246" t="s">
        <v>385</v>
      </c>
      <c r="F246" s="1" t="s">
        <v>620</v>
      </c>
      <c r="G246" t="s">
        <v>330</v>
      </c>
      <c r="W246">
        <v>0</v>
      </c>
      <c r="Z246">
        <v>1</v>
      </c>
      <c r="AA246">
        <v>0</v>
      </c>
      <c r="AE246" s="1" t="s">
        <v>549</v>
      </c>
      <c r="AH246" t="b">
        <v>1</v>
      </c>
      <c r="AJ246" s="1" t="s">
        <v>638</v>
      </c>
      <c r="AK246" s="1" t="s">
        <v>549</v>
      </c>
      <c r="AL246" s="1" t="s">
        <v>66</v>
      </c>
      <c r="AM246" s="1" t="s">
        <v>638</v>
      </c>
      <c r="AR246" s="1" t="s">
        <v>343</v>
      </c>
    </row>
    <row r="247" spans="1:44" x14ac:dyDescent="0.25">
      <c r="A247" t="s">
        <v>393</v>
      </c>
      <c r="B247" t="s">
        <v>14</v>
      </c>
      <c r="C247" t="s">
        <v>254</v>
      </c>
      <c r="D247" t="s">
        <v>347</v>
      </c>
      <c r="E247" t="s">
        <v>386</v>
      </c>
      <c r="F247" s="1" t="s">
        <v>620</v>
      </c>
      <c r="G247" t="s">
        <v>330</v>
      </c>
      <c r="W247">
        <v>0</v>
      </c>
      <c r="Z247">
        <v>1</v>
      </c>
      <c r="AA247">
        <v>0</v>
      </c>
      <c r="AE247" s="1" t="s">
        <v>549</v>
      </c>
      <c r="AH247" t="b">
        <v>1</v>
      </c>
      <c r="AJ247" s="1" t="s">
        <v>638</v>
      </c>
      <c r="AK247" s="1" t="s">
        <v>549</v>
      </c>
      <c r="AL247" s="1" t="s">
        <v>79</v>
      </c>
      <c r="AM247" s="1" t="s">
        <v>638</v>
      </c>
      <c r="AR247" s="1" t="s">
        <v>370</v>
      </c>
    </row>
    <row r="248" spans="1:44" x14ac:dyDescent="0.25">
      <c r="A248" t="s">
        <v>393</v>
      </c>
      <c r="B248" t="s">
        <v>14</v>
      </c>
      <c r="C248" t="s">
        <v>254</v>
      </c>
      <c r="D248" t="s">
        <v>351</v>
      </c>
      <c r="E248" t="s">
        <v>387</v>
      </c>
      <c r="F248" s="1" t="s">
        <v>620</v>
      </c>
      <c r="G248" t="s">
        <v>330</v>
      </c>
      <c r="W248">
        <v>0</v>
      </c>
      <c r="Z248">
        <v>1</v>
      </c>
      <c r="AA248">
        <v>0</v>
      </c>
      <c r="AE248" s="1" t="s">
        <v>549</v>
      </c>
      <c r="AH248" t="b">
        <v>1</v>
      </c>
      <c r="AJ248" s="1" t="s">
        <v>638</v>
      </c>
      <c r="AK248" s="1" t="s">
        <v>549</v>
      </c>
      <c r="AL248" s="1" t="s">
        <v>66</v>
      </c>
      <c r="AM248" s="1" t="s">
        <v>638</v>
      </c>
      <c r="AR248" s="1" t="s">
        <v>343</v>
      </c>
    </row>
    <row r="249" spans="1:44" x14ac:dyDescent="0.25">
      <c r="A249" t="s">
        <v>393</v>
      </c>
      <c r="B249" t="s">
        <v>14</v>
      </c>
      <c r="C249" t="s">
        <v>254</v>
      </c>
      <c r="D249" t="s">
        <v>353</v>
      </c>
      <c r="E249" t="s">
        <v>388</v>
      </c>
      <c r="F249" s="1" t="s">
        <v>620</v>
      </c>
      <c r="G249" t="s">
        <v>330</v>
      </c>
      <c r="W249">
        <v>0</v>
      </c>
      <c r="Z249">
        <v>1</v>
      </c>
      <c r="AA249">
        <v>0</v>
      </c>
      <c r="AE249" s="1" t="s">
        <v>549</v>
      </c>
      <c r="AH249" t="b">
        <v>1</v>
      </c>
      <c r="AJ249" s="1" t="s">
        <v>638</v>
      </c>
      <c r="AK249" s="1" t="s">
        <v>549</v>
      </c>
      <c r="AL249" s="1" t="s">
        <v>79</v>
      </c>
      <c r="AM249" s="1" t="s">
        <v>638</v>
      </c>
      <c r="AR249" s="1" t="s">
        <v>370</v>
      </c>
    </row>
    <row r="250" spans="1:44" x14ac:dyDescent="0.25">
      <c r="A250" t="s">
        <v>393</v>
      </c>
      <c r="B250" t="s">
        <v>14</v>
      </c>
      <c r="C250" t="s">
        <v>254</v>
      </c>
      <c r="D250" t="s">
        <v>297</v>
      </c>
      <c r="E250" t="s">
        <v>389</v>
      </c>
      <c r="F250" s="1" t="s">
        <v>620</v>
      </c>
      <c r="G250" t="s">
        <v>330</v>
      </c>
      <c r="W250">
        <v>0</v>
      </c>
      <c r="Z250">
        <v>1</v>
      </c>
      <c r="AA250">
        <v>0</v>
      </c>
      <c r="AE250" s="1" t="s">
        <v>549</v>
      </c>
      <c r="AH250" t="b">
        <v>1</v>
      </c>
      <c r="AJ250" s="1" t="s">
        <v>638</v>
      </c>
      <c r="AK250" s="1" t="s">
        <v>549</v>
      </c>
      <c r="AL250" s="1" t="s">
        <v>85</v>
      </c>
      <c r="AM250" s="1" t="s">
        <v>638</v>
      </c>
      <c r="AR250" s="1" t="s">
        <v>356</v>
      </c>
    </row>
    <row r="251" spans="1:44" x14ac:dyDescent="0.25">
      <c r="A251" t="s">
        <v>393</v>
      </c>
      <c r="B251" t="s">
        <v>14</v>
      </c>
      <c r="C251" t="s">
        <v>254</v>
      </c>
      <c r="D251" t="s">
        <v>301</v>
      </c>
      <c r="E251" t="s">
        <v>390</v>
      </c>
      <c r="F251" s="1" t="s">
        <v>620</v>
      </c>
      <c r="G251" t="s">
        <v>330</v>
      </c>
      <c r="W251">
        <v>0</v>
      </c>
      <c r="Z251">
        <v>1</v>
      </c>
      <c r="AA251">
        <v>0</v>
      </c>
      <c r="AE251" s="1" t="s">
        <v>549</v>
      </c>
      <c r="AH251" t="b">
        <v>1</v>
      </c>
      <c r="AJ251" s="1" t="s">
        <v>638</v>
      </c>
      <c r="AK251" s="1" t="s">
        <v>549</v>
      </c>
      <c r="AL251" s="1" t="s">
        <v>103</v>
      </c>
      <c r="AM251" s="1" t="s">
        <v>638</v>
      </c>
      <c r="AR251" s="1" t="s">
        <v>636</v>
      </c>
    </row>
    <row r="252" spans="1:44" x14ac:dyDescent="0.25">
      <c r="A252" t="s">
        <v>393</v>
      </c>
      <c r="B252" t="s">
        <v>14</v>
      </c>
      <c r="C252" t="s">
        <v>254</v>
      </c>
      <c r="D252" t="s">
        <v>303</v>
      </c>
      <c r="E252" t="s">
        <v>391</v>
      </c>
      <c r="F252" s="1" t="s">
        <v>620</v>
      </c>
      <c r="G252" t="s">
        <v>330</v>
      </c>
      <c r="W252">
        <v>0</v>
      </c>
      <c r="Z252">
        <v>1</v>
      </c>
      <c r="AA252">
        <v>0</v>
      </c>
      <c r="AE252" s="1" t="s">
        <v>549</v>
      </c>
      <c r="AH252" t="b">
        <v>1</v>
      </c>
      <c r="AJ252" s="1" t="s">
        <v>638</v>
      </c>
      <c r="AK252" s="1" t="s">
        <v>549</v>
      </c>
      <c r="AL252" s="1" t="s">
        <v>85</v>
      </c>
      <c r="AM252" s="1" t="s">
        <v>638</v>
      </c>
      <c r="AR252" s="1" t="s">
        <v>356</v>
      </c>
    </row>
    <row r="253" spans="1:44" x14ac:dyDescent="0.25">
      <c r="A253" t="s">
        <v>393</v>
      </c>
      <c r="B253" t="s">
        <v>14</v>
      </c>
      <c r="C253" t="s">
        <v>254</v>
      </c>
      <c r="D253" t="s">
        <v>305</v>
      </c>
      <c r="E253" t="s">
        <v>392</v>
      </c>
      <c r="F253" s="1" t="s">
        <v>620</v>
      </c>
      <c r="G253" t="s">
        <v>330</v>
      </c>
      <c r="W253">
        <v>0</v>
      </c>
      <c r="Z253">
        <v>1</v>
      </c>
      <c r="AA253">
        <v>0</v>
      </c>
      <c r="AE253" s="1" t="s">
        <v>549</v>
      </c>
      <c r="AH253" t="b">
        <v>1</v>
      </c>
      <c r="AJ253" s="1" t="s">
        <v>638</v>
      </c>
      <c r="AK253" s="1" t="s">
        <v>549</v>
      </c>
      <c r="AL253" s="1" t="s">
        <v>103</v>
      </c>
      <c r="AM253" s="1" t="s">
        <v>638</v>
      </c>
      <c r="AR253" s="1" t="s">
        <v>636</v>
      </c>
    </row>
    <row r="254" spans="1:44" x14ac:dyDescent="0.25">
      <c r="A254" t="s">
        <v>394</v>
      </c>
      <c r="B254" t="s">
        <v>20</v>
      </c>
      <c r="C254" t="s">
        <v>264</v>
      </c>
      <c r="D254" t="s">
        <v>297</v>
      </c>
      <c r="E254" t="s">
        <v>298</v>
      </c>
      <c r="F254" s="1" t="s">
        <v>321</v>
      </c>
      <c r="G254" t="s">
        <v>395</v>
      </c>
      <c r="W254">
        <v>0</v>
      </c>
      <c r="AA254">
        <v>0</v>
      </c>
      <c r="AH254" t="b">
        <v>1</v>
      </c>
      <c r="AJ254" s="1" t="s">
        <v>638</v>
      </c>
      <c r="AK254" s="1" t="s">
        <v>542</v>
      </c>
    </row>
    <row r="255" spans="1:44" x14ac:dyDescent="0.25">
      <c r="A255" t="s">
        <v>394</v>
      </c>
      <c r="B255" t="s">
        <v>20</v>
      </c>
      <c r="C255" t="s">
        <v>264</v>
      </c>
      <c r="D255" t="s">
        <v>301</v>
      </c>
      <c r="E255" t="s">
        <v>302</v>
      </c>
      <c r="F255" s="1" t="s">
        <v>321</v>
      </c>
      <c r="G255" t="s">
        <v>395</v>
      </c>
      <c r="W255">
        <v>0</v>
      </c>
      <c r="AA255">
        <v>0</v>
      </c>
      <c r="AH255" t="b">
        <v>1</v>
      </c>
      <c r="AJ255" s="1" t="s">
        <v>638</v>
      </c>
      <c r="AK255" s="1" t="s">
        <v>542</v>
      </c>
    </row>
    <row r="256" spans="1:44" x14ac:dyDescent="0.25">
      <c r="A256" t="s">
        <v>394</v>
      </c>
      <c r="B256" t="s">
        <v>20</v>
      </c>
      <c r="C256" t="s">
        <v>264</v>
      </c>
      <c r="D256" t="s">
        <v>303</v>
      </c>
      <c r="E256" t="s">
        <v>304</v>
      </c>
      <c r="F256" s="1" t="s">
        <v>321</v>
      </c>
      <c r="G256" t="s">
        <v>395</v>
      </c>
      <c r="W256">
        <v>0</v>
      </c>
      <c r="AA256">
        <v>0</v>
      </c>
      <c r="AH256" t="b">
        <v>1</v>
      </c>
      <c r="AJ256" s="1" t="s">
        <v>638</v>
      </c>
      <c r="AK256" s="1" t="s">
        <v>542</v>
      </c>
    </row>
    <row r="257" spans="1:50" x14ac:dyDescent="0.25">
      <c r="A257" t="s">
        <v>394</v>
      </c>
      <c r="B257" t="s">
        <v>20</v>
      </c>
      <c r="C257" t="s">
        <v>264</v>
      </c>
      <c r="D257" t="s">
        <v>305</v>
      </c>
      <c r="E257" t="s">
        <v>306</v>
      </c>
      <c r="F257" s="1" t="s">
        <v>321</v>
      </c>
      <c r="G257" t="s">
        <v>395</v>
      </c>
      <c r="W257">
        <v>0</v>
      </c>
      <c r="AA257">
        <v>0</v>
      </c>
      <c r="AH257" t="b">
        <v>1</v>
      </c>
      <c r="AJ257" s="1" t="s">
        <v>638</v>
      </c>
      <c r="AK257" s="1" t="s">
        <v>542</v>
      </c>
    </row>
    <row r="258" spans="1:50" x14ac:dyDescent="0.25">
      <c r="A258" t="s">
        <v>394</v>
      </c>
      <c r="B258" t="s">
        <v>15</v>
      </c>
      <c r="C258" t="s">
        <v>269</v>
      </c>
      <c r="D258" t="s">
        <v>297</v>
      </c>
      <c r="E258" t="s">
        <v>307</v>
      </c>
      <c r="F258" s="1" t="s">
        <v>321</v>
      </c>
      <c r="G258" t="s">
        <v>395</v>
      </c>
      <c r="W258">
        <v>0</v>
      </c>
      <c r="Z258">
        <v>0</v>
      </c>
      <c r="AA258">
        <v>0</v>
      </c>
      <c r="AE258" s="1" t="s">
        <v>638</v>
      </c>
      <c r="AG258">
        <f>-1/2</f>
        <v>-0.5</v>
      </c>
      <c r="AH258" t="b">
        <v>1</v>
      </c>
      <c r="AJ258" s="1" t="s">
        <v>638</v>
      </c>
      <c r="AK258" s="1" t="s">
        <v>542</v>
      </c>
      <c r="AL258" s="1" t="s">
        <v>638</v>
      </c>
      <c r="AM258" s="1" t="s">
        <v>638</v>
      </c>
      <c r="AR258" s="1" t="s">
        <v>542</v>
      </c>
    </row>
    <row r="259" spans="1:50" x14ac:dyDescent="0.25">
      <c r="A259" t="s">
        <v>394</v>
      </c>
      <c r="B259" t="s">
        <v>15</v>
      </c>
      <c r="C259" t="s">
        <v>269</v>
      </c>
      <c r="D259" t="s">
        <v>301</v>
      </c>
      <c r="E259" t="s">
        <v>309</v>
      </c>
      <c r="F259" s="1" t="s">
        <v>321</v>
      </c>
      <c r="G259" t="s">
        <v>395</v>
      </c>
      <c r="W259">
        <v>0</v>
      </c>
      <c r="Z259">
        <v>0</v>
      </c>
      <c r="AA259">
        <v>0</v>
      </c>
      <c r="AE259" s="1" t="s">
        <v>638</v>
      </c>
      <c r="AG259">
        <f>-1/2</f>
        <v>-0.5</v>
      </c>
      <c r="AH259" t="b">
        <v>1</v>
      </c>
      <c r="AJ259" s="1" t="s">
        <v>638</v>
      </c>
      <c r="AK259" s="1" t="s">
        <v>542</v>
      </c>
      <c r="AL259" s="1" t="s">
        <v>638</v>
      </c>
      <c r="AM259" s="1" t="s">
        <v>638</v>
      </c>
      <c r="AR259" s="1" t="s">
        <v>542</v>
      </c>
    </row>
    <row r="260" spans="1:50" x14ac:dyDescent="0.25">
      <c r="A260" t="s">
        <v>394</v>
      </c>
      <c r="B260" t="s">
        <v>15</v>
      </c>
      <c r="C260" t="s">
        <v>269</v>
      </c>
      <c r="D260" t="s">
        <v>303</v>
      </c>
      <c r="E260" t="s">
        <v>310</v>
      </c>
      <c r="F260" s="1" t="s">
        <v>321</v>
      </c>
      <c r="G260" t="s">
        <v>395</v>
      </c>
      <c r="W260">
        <v>0</v>
      </c>
      <c r="Z260">
        <v>0</v>
      </c>
      <c r="AA260">
        <v>0</v>
      </c>
      <c r="AE260" s="1" t="s">
        <v>638</v>
      </c>
      <c r="AG260">
        <f>-1/2</f>
        <v>-0.5</v>
      </c>
      <c r="AH260" t="b">
        <v>1</v>
      </c>
      <c r="AJ260" s="1" t="s">
        <v>638</v>
      </c>
      <c r="AK260" s="1" t="s">
        <v>542</v>
      </c>
      <c r="AL260" s="1" t="s">
        <v>638</v>
      </c>
      <c r="AM260" s="1" t="s">
        <v>638</v>
      </c>
      <c r="AR260" s="1" t="s">
        <v>542</v>
      </c>
    </row>
    <row r="261" spans="1:50" x14ac:dyDescent="0.25">
      <c r="A261" t="s">
        <v>394</v>
      </c>
      <c r="B261" t="s">
        <v>15</v>
      </c>
      <c r="C261" t="s">
        <v>269</v>
      </c>
      <c r="D261" t="s">
        <v>305</v>
      </c>
      <c r="E261" t="s">
        <v>311</v>
      </c>
      <c r="F261" s="1" t="s">
        <v>321</v>
      </c>
      <c r="G261" t="s">
        <v>395</v>
      </c>
      <c r="W261">
        <v>0</v>
      </c>
      <c r="Z261">
        <v>0</v>
      </c>
      <c r="AA261">
        <v>0</v>
      </c>
      <c r="AE261" s="1" t="s">
        <v>638</v>
      </c>
      <c r="AG261">
        <f>-1/2</f>
        <v>-0.5</v>
      </c>
      <c r="AH261" t="b">
        <v>1</v>
      </c>
      <c r="AJ261" s="1" t="s">
        <v>638</v>
      </c>
      <c r="AK261" s="1" t="s">
        <v>542</v>
      </c>
      <c r="AL261" s="1" t="s">
        <v>638</v>
      </c>
      <c r="AM261" s="1" t="s">
        <v>638</v>
      </c>
      <c r="AR261" s="1" t="s">
        <v>542</v>
      </c>
    </row>
    <row r="262" spans="1:50" x14ac:dyDescent="0.25">
      <c r="A262" t="s">
        <v>394</v>
      </c>
      <c r="B262" t="s">
        <v>20</v>
      </c>
      <c r="C262" t="s">
        <v>271</v>
      </c>
      <c r="D262" t="s">
        <v>297</v>
      </c>
      <c r="E262" t="s">
        <v>312</v>
      </c>
      <c r="F262" s="1" t="s">
        <v>321</v>
      </c>
      <c r="G262" t="s">
        <v>395</v>
      </c>
      <c r="W262">
        <v>0</v>
      </c>
      <c r="AA262">
        <v>0</v>
      </c>
      <c r="AH262" t="b">
        <v>1</v>
      </c>
      <c r="AJ262" s="1" t="s">
        <v>638</v>
      </c>
      <c r="AK262" s="1" t="s">
        <v>542</v>
      </c>
    </row>
    <row r="263" spans="1:50" x14ac:dyDescent="0.25">
      <c r="A263" t="s">
        <v>394</v>
      </c>
      <c r="B263" t="s">
        <v>20</v>
      </c>
      <c r="C263" t="s">
        <v>271</v>
      </c>
      <c r="D263" t="s">
        <v>301</v>
      </c>
      <c r="E263" t="s">
        <v>313</v>
      </c>
      <c r="F263" s="1" t="s">
        <v>321</v>
      </c>
      <c r="G263" t="s">
        <v>395</v>
      </c>
      <c r="W263">
        <v>0</v>
      </c>
      <c r="AA263">
        <v>0</v>
      </c>
      <c r="AH263" t="b">
        <v>1</v>
      </c>
      <c r="AJ263" s="1" t="s">
        <v>638</v>
      </c>
      <c r="AK263" s="1" t="s">
        <v>542</v>
      </c>
    </row>
    <row r="264" spans="1:50" x14ac:dyDescent="0.25">
      <c r="A264" t="s">
        <v>394</v>
      </c>
      <c r="B264" t="s">
        <v>20</v>
      </c>
      <c r="C264" t="s">
        <v>271</v>
      </c>
      <c r="D264" t="s">
        <v>303</v>
      </c>
      <c r="E264" t="s">
        <v>314</v>
      </c>
      <c r="F264" s="1" t="s">
        <v>321</v>
      </c>
      <c r="G264" t="s">
        <v>395</v>
      </c>
      <c r="W264">
        <v>0</v>
      </c>
      <c r="AA264">
        <v>0</v>
      </c>
      <c r="AH264" t="b">
        <v>1</v>
      </c>
      <c r="AJ264" s="1" t="s">
        <v>638</v>
      </c>
      <c r="AK264" s="1" t="s">
        <v>542</v>
      </c>
    </row>
    <row r="265" spans="1:50" x14ac:dyDescent="0.25">
      <c r="A265" t="s">
        <v>394</v>
      </c>
      <c r="B265" t="s">
        <v>20</v>
      </c>
      <c r="C265" t="s">
        <v>271</v>
      </c>
      <c r="D265" t="s">
        <v>305</v>
      </c>
      <c r="E265" t="s">
        <v>315</v>
      </c>
      <c r="F265" s="1" t="s">
        <v>321</v>
      </c>
      <c r="G265" t="s">
        <v>395</v>
      </c>
      <c r="W265">
        <v>0</v>
      </c>
      <c r="AA265">
        <v>0</v>
      </c>
      <c r="AH265" t="b">
        <v>1</v>
      </c>
      <c r="AJ265" s="1" t="s">
        <v>638</v>
      </c>
      <c r="AK265" s="1" t="s">
        <v>542</v>
      </c>
    </row>
    <row r="266" spans="1:50" x14ac:dyDescent="0.25">
      <c r="A266" t="s">
        <v>394</v>
      </c>
      <c r="B266" t="s">
        <v>15</v>
      </c>
      <c r="C266" t="s">
        <v>273</v>
      </c>
      <c r="D266" t="s">
        <v>297</v>
      </c>
      <c r="E266" t="s">
        <v>316</v>
      </c>
      <c r="F266" s="1" t="s">
        <v>321</v>
      </c>
      <c r="G266" t="s">
        <v>395</v>
      </c>
      <c r="W266">
        <v>0</v>
      </c>
      <c r="Z266">
        <v>0</v>
      </c>
      <c r="AA266">
        <v>0</v>
      </c>
      <c r="AE266" s="1" t="s">
        <v>638</v>
      </c>
      <c r="AG266">
        <f>-1/2</f>
        <v>-0.5</v>
      </c>
      <c r="AH266" t="b">
        <v>1</v>
      </c>
      <c r="AJ266" s="1" t="s">
        <v>638</v>
      </c>
      <c r="AK266" s="1" t="s">
        <v>542</v>
      </c>
      <c r="AL266" s="1" t="s">
        <v>638</v>
      </c>
      <c r="AM266" s="1" t="s">
        <v>638</v>
      </c>
      <c r="AR266" s="1" t="s">
        <v>542</v>
      </c>
    </row>
    <row r="267" spans="1:50" x14ac:dyDescent="0.25">
      <c r="A267" t="s">
        <v>394</v>
      </c>
      <c r="B267" t="s">
        <v>15</v>
      </c>
      <c r="C267" t="s">
        <v>273</v>
      </c>
      <c r="D267" t="s">
        <v>301</v>
      </c>
      <c r="E267" t="s">
        <v>317</v>
      </c>
      <c r="F267" s="1" t="s">
        <v>321</v>
      </c>
      <c r="G267" t="s">
        <v>395</v>
      </c>
      <c r="W267">
        <v>0</v>
      </c>
      <c r="Z267">
        <v>0</v>
      </c>
      <c r="AA267">
        <v>0</v>
      </c>
      <c r="AE267" s="1" t="s">
        <v>638</v>
      </c>
      <c r="AG267">
        <f>-1/2</f>
        <v>-0.5</v>
      </c>
      <c r="AH267" t="b">
        <v>1</v>
      </c>
      <c r="AJ267" s="1" t="s">
        <v>638</v>
      </c>
      <c r="AK267" s="1" t="s">
        <v>542</v>
      </c>
      <c r="AL267" s="1" t="s">
        <v>638</v>
      </c>
      <c r="AM267" s="1" t="s">
        <v>638</v>
      </c>
      <c r="AR267" s="1" t="s">
        <v>542</v>
      </c>
    </row>
    <row r="268" spans="1:50" x14ac:dyDescent="0.25">
      <c r="A268" t="s">
        <v>394</v>
      </c>
      <c r="B268" t="s">
        <v>15</v>
      </c>
      <c r="C268" t="s">
        <v>273</v>
      </c>
      <c r="D268" t="s">
        <v>303</v>
      </c>
      <c r="E268" t="s">
        <v>318</v>
      </c>
      <c r="F268" s="1" t="s">
        <v>321</v>
      </c>
      <c r="G268" t="s">
        <v>395</v>
      </c>
      <c r="W268">
        <v>0</v>
      </c>
      <c r="Z268">
        <v>0</v>
      </c>
      <c r="AA268">
        <v>0</v>
      </c>
      <c r="AE268" s="1" t="s">
        <v>638</v>
      </c>
      <c r="AG268">
        <f>-1/2</f>
        <v>-0.5</v>
      </c>
      <c r="AH268" t="b">
        <v>1</v>
      </c>
      <c r="AJ268" s="1" t="s">
        <v>638</v>
      </c>
      <c r="AK268" s="1" t="s">
        <v>542</v>
      </c>
      <c r="AL268" s="1" t="s">
        <v>638</v>
      </c>
      <c r="AM268" s="1" t="s">
        <v>638</v>
      </c>
      <c r="AR268" s="1" t="s">
        <v>542</v>
      </c>
    </row>
    <row r="269" spans="1:50" x14ac:dyDescent="0.25">
      <c r="A269" t="s">
        <v>394</v>
      </c>
      <c r="B269" t="s">
        <v>15</v>
      </c>
      <c r="C269" t="s">
        <v>273</v>
      </c>
      <c r="D269" t="s">
        <v>305</v>
      </c>
      <c r="E269" t="s">
        <v>319</v>
      </c>
      <c r="F269" s="1" t="s">
        <v>321</v>
      </c>
      <c r="G269" t="s">
        <v>395</v>
      </c>
      <c r="W269">
        <v>0</v>
      </c>
      <c r="Z269">
        <v>0</v>
      </c>
      <c r="AA269">
        <v>0</v>
      </c>
      <c r="AE269" s="1" t="s">
        <v>638</v>
      </c>
      <c r="AG269">
        <f>-1/2</f>
        <v>-0.5</v>
      </c>
      <c r="AH269" t="b">
        <v>1</v>
      </c>
      <c r="AJ269" s="1" t="s">
        <v>638</v>
      </c>
      <c r="AK269" s="1" t="s">
        <v>542</v>
      </c>
      <c r="AL269" s="1" t="s">
        <v>638</v>
      </c>
      <c r="AM269" s="1" t="s">
        <v>638</v>
      </c>
      <c r="AR269" s="1" t="s">
        <v>542</v>
      </c>
    </row>
    <row r="270" spans="1:50" x14ac:dyDescent="0.25">
      <c r="A270" t="s">
        <v>396</v>
      </c>
      <c r="B270" t="s">
        <v>12</v>
      </c>
      <c r="C270" t="s">
        <v>235</v>
      </c>
      <c r="D270" t="s">
        <v>297</v>
      </c>
      <c r="E270" t="s">
        <v>329</v>
      </c>
      <c r="F270" s="1" t="s">
        <v>126</v>
      </c>
      <c r="G270" t="s">
        <v>397</v>
      </c>
      <c r="H270" t="s">
        <v>174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1" t="s">
        <v>638</v>
      </c>
      <c r="AC270" s="1" t="s">
        <v>638</v>
      </c>
      <c r="AD270" s="1" t="s">
        <v>638</v>
      </c>
      <c r="AE270" s="1" t="s">
        <v>638</v>
      </c>
      <c r="AH270" t="b">
        <v>1</v>
      </c>
      <c r="AI270" t="b">
        <v>1</v>
      </c>
      <c r="AJ270" s="1" t="s">
        <v>638</v>
      </c>
      <c r="AK270" s="1" t="s">
        <v>548</v>
      </c>
      <c r="AL270" s="1" t="s">
        <v>667</v>
      </c>
      <c r="AM270" s="1" t="s">
        <v>684</v>
      </c>
      <c r="AN270" t="e">
        <f>-5/2 + a/4 + n/4</f>
        <v>#NAME?</v>
      </c>
      <c r="AO270" s="1" t="s">
        <v>534</v>
      </c>
      <c r="AP270" s="1" t="s">
        <v>573</v>
      </c>
      <c r="AQ270" s="1" t="s">
        <v>610</v>
      </c>
      <c r="AR270" s="1" t="s">
        <v>632</v>
      </c>
      <c r="AS270" s="1" t="s">
        <v>640</v>
      </c>
      <c r="AT270" s="1" t="s">
        <v>658</v>
      </c>
      <c r="AU270" s="1" t="s">
        <v>638</v>
      </c>
      <c r="AV270" s="1" t="s">
        <v>534</v>
      </c>
      <c r="AW270" t="e">
        <f>-17/2 + a + 3/2*n</f>
        <v>#NAME?</v>
      </c>
      <c r="AX270" t="e">
        <f>-9 + a/4 + 7/4*n</f>
        <v>#NAME?</v>
      </c>
    </row>
    <row r="271" spans="1:50" x14ac:dyDescent="0.25">
      <c r="A271" t="s">
        <v>396</v>
      </c>
      <c r="B271" t="s">
        <v>12</v>
      </c>
      <c r="C271" t="s">
        <v>235</v>
      </c>
      <c r="D271" t="s">
        <v>301</v>
      </c>
      <c r="E271" t="s">
        <v>336</v>
      </c>
      <c r="F271" s="1" t="s">
        <v>126</v>
      </c>
      <c r="G271" t="s">
        <v>397</v>
      </c>
      <c r="H271" t="s">
        <v>174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1" t="s">
        <v>638</v>
      </c>
      <c r="AC271" s="1" t="s">
        <v>638</v>
      </c>
      <c r="AD271" s="1" t="s">
        <v>638</v>
      </c>
      <c r="AE271" s="1" t="s">
        <v>638</v>
      </c>
      <c r="AH271" t="b">
        <v>1</v>
      </c>
      <c r="AI271" t="b">
        <v>1</v>
      </c>
      <c r="AJ271" s="1" t="s">
        <v>638</v>
      </c>
      <c r="AK271" s="1" t="s">
        <v>548</v>
      </c>
      <c r="AL271" s="1" t="s">
        <v>535</v>
      </c>
      <c r="AM271" s="1" t="s">
        <v>684</v>
      </c>
      <c r="AN271" t="e">
        <f>-2 + a/4 + n/4</f>
        <v>#NAME?</v>
      </c>
      <c r="AO271" s="1" t="s">
        <v>535</v>
      </c>
      <c r="AP271" s="1" t="s">
        <v>573</v>
      </c>
      <c r="AQ271" s="1" t="s">
        <v>610</v>
      </c>
      <c r="AR271" s="1" t="s">
        <v>634</v>
      </c>
      <c r="AS271" s="1" t="s">
        <v>640</v>
      </c>
      <c r="AT271" s="1" t="s">
        <v>658</v>
      </c>
      <c r="AU271" s="1" t="s">
        <v>638</v>
      </c>
      <c r="AV271" s="1" t="s">
        <v>538</v>
      </c>
      <c r="AW271" t="e">
        <f>-19/2 + a + 3/2*n</f>
        <v>#NAME?</v>
      </c>
      <c r="AX271" t="e">
        <f>-17/2 + a/4 + 7/4*n</f>
        <v>#NAME?</v>
      </c>
    </row>
    <row r="272" spans="1:50" x14ac:dyDescent="0.25">
      <c r="A272" t="s">
        <v>396</v>
      </c>
      <c r="B272" t="s">
        <v>12</v>
      </c>
      <c r="C272" t="s">
        <v>235</v>
      </c>
      <c r="D272" t="s">
        <v>303</v>
      </c>
      <c r="E272" t="s">
        <v>339</v>
      </c>
      <c r="F272" s="1" t="s">
        <v>126</v>
      </c>
      <c r="G272" t="s">
        <v>397</v>
      </c>
      <c r="H272" t="s">
        <v>174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1" t="s">
        <v>638</v>
      </c>
      <c r="AC272" s="1" t="s">
        <v>638</v>
      </c>
      <c r="AD272" s="1" t="s">
        <v>638</v>
      </c>
      <c r="AE272" s="1" t="s">
        <v>638</v>
      </c>
      <c r="AH272" t="b">
        <v>1</v>
      </c>
      <c r="AI272" t="b">
        <v>1</v>
      </c>
      <c r="AJ272" s="1" t="s">
        <v>638</v>
      </c>
      <c r="AK272" s="1" t="s">
        <v>548</v>
      </c>
      <c r="AL272" s="1" t="s">
        <v>667</v>
      </c>
      <c r="AM272" s="1" t="s">
        <v>684</v>
      </c>
      <c r="AN272" t="e">
        <f>-5/2 + a/4 + n/4</f>
        <v>#NAME?</v>
      </c>
      <c r="AO272" s="1" t="s">
        <v>534</v>
      </c>
      <c r="AP272" s="1" t="s">
        <v>573</v>
      </c>
      <c r="AQ272" s="1" t="s">
        <v>610</v>
      </c>
      <c r="AR272" s="1" t="s">
        <v>632</v>
      </c>
      <c r="AS272" s="1" t="s">
        <v>640</v>
      </c>
      <c r="AT272" s="1" t="s">
        <v>658</v>
      </c>
      <c r="AU272" s="1" t="s">
        <v>638</v>
      </c>
      <c r="AV272" s="1" t="s">
        <v>534</v>
      </c>
      <c r="AW272" t="e">
        <f>-17/2 + a + 3/2*n</f>
        <v>#NAME?</v>
      </c>
      <c r="AX272" t="e">
        <f>-9 + a/4 + 7/4*n</f>
        <v>#NAME?</v>
      </c>
    </row>
    <row r="273" spans="1:50" x14ac:dyDescent="0.25">
      <c r="A273" t="s">
        <v>396</v>
      </c>
      <c r="B273" t="s">
        <v>12</v>
      </c>
      <c r="C273" t="s">
        <v>235</v>
      </c>
      <c r="D273" t="s">
        <v>305</v>
      </c>
      <c r="E273" t="s">
        <v>340</v>
      </c>
      <c r="F273" s="1" t="s">
        <v>126</v>
      </c>
      <c r="G273" t="s">
        <v>397</v>
      </c>
      <c r="H273" t="s">
        <v>174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1" t="s">
        <v>638</v>
      </c>
      <c r="AC273" s="1" t="s">
        <v>638</v>
      </c>
      <c r="AD273" s="1" t="s">
        <v>638</v>
      </c>
      <c r="AE273" s="1" t="s">
        <v>638</v>
      </c>
      <c r="AH273" t="b">
        <v>1</v>
      </c>
      <c r="AI273" t="b">
        <v>1</v>
      </c>
      <c r="AJ273" s="1" t="s">
        <v>638</v>
      </c>
      <c r="AK273" s="1" t="s">
        <v>548</v>
      </c>
      <c r="AL273" s="1" t="s">
        <v>535</v>
      </c>
      <c r="AM273" s="1" t="s">
        <v>684</v>
      </c>
      <c r="AN273" t="e">
        <f>-2 + a/4 + n/4</f>
        <v>#NAME?</v>
      </c>
      <c r="AO273" s="1" t="s">
        <v>535</v>
      </c>
      <c r="AP273" s="1" t="s">
        <v>573</v>
      </c>
      <c r="AQ273" s="1" t="s">
        <v>610</v>
      </c>
      <c r="AR273" s="1" t="s">
        <v>634</v>
      </c>
      <c r="AS273" s="1" t="s">
        <v>640</v>
      </c>
      <c r="AT273" s="1" t="s">
        <v>658</v>
      </c>
      <c r="AU273" s="1" t="s">
        <v>638</v>
      </c>
      <c r="AV273" s="1" t="s">
        <v>538</v>
      </c>
      <c r="AW273" t="e">
        <f>-19/2 + a + 3/2*n</f>
        <v>#NAME?</v>
      </c>
      <c r="AX273" t="e">
        <f>-17/2 + a/4 + 7/4*n</f>
        <v>#NAME?</v>
      </c>
    </row>
    <row r="274" spans="1:50" x14ac:dyDescent="0.25">
      <c r="A274" t="s">
        <v>396</v>
      </c>
      <c r="B274" t="s">
        <v>12</v>
      </c>
      <c r="C274" t="s">
        <v>235</v>
      </c>
      <c r="D274" t="s">
        <v>341</v>
      </c>
      <c r="E274" t="s">
        <v>342</v>
      </c>
      <c r="F274" s="1" t="s">
        <v>126</v>
      </c>
      <c r="G274" t="s">
        <v>397</v>
      </c>
      <c r="H274" t="s">
        <v>174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1" t="s">
        <v>638</v>
      </c>
      <c r="AC274" s="1" t="s">
        <v>638</v>
      </c>
      <c r="AD274" s="1" t="s">
        <v>638</v>
      </c>
      <c r="AE274" s="1" t="s">
        <v>638</v>
      </c>
      <c r="AH274" t="b">
        <v>1</v>
      </c>
      <c r="AI274" t="b">
        <v>1</v>
      </c>
      <c r="AJ274" s="1" t="s">
        <v>638</v>
      </c>
      <c r="AK274" s="1" t="s">
        <v>548</v>
      </c>
      <c r="AL274" s="1" t="s">
        <v>666</v>
      </c>
      <c r="AM274" s="1" t="s">
        <v>684</v>
      </c>
      <c r="AN274" t="e">
        <f>-5/2 - a/4 + n/2</f>
        <v>#NAME?</v>
      </c>
      <c r="AO274" s="1" t="s">
        <v>536</v>
      </c>
      <c r="AP274" s="1" t="s">
        <v>574</v>
      </c>
      <c r="AQ274" s="1" t="s">
        <v>611</v>
      </c>
      <c r="AR274" s="1" t="s">
        <v>631</v>
      </c>
      <c r="AS274" s="1" t="s">
        <v>641</v>
      </c>
      <c r="AT274" s="1" t="s">
        <v>659</v>
      </c>
      <c r="AU274" s="1" t="s">
        <v>638</v>
      </c>
      <c r="AV274" s="1" t="s">
        <v>536</v>
      </c>
      <c r="AW274" t="e">
        <f>-17/2 - a + 5/2*n</f>
        <v>#NAME?</v>
      </c>
      <c r="AX274" t="e">
        <f>-9 - a/4 + 2*n</f>
        <v>#NAME?</v>
      </c>
    </row>
    <row r="275" spans="1:50" x14ac:dyDescent="0.25">
      <c r="A275" t="s">
        <v>396</v>
      </c>
      <c r="B275" t="s">
        <v>12</v>
      </c>
      <c r="C275" t="s">
        <v>235</v>
      </c>
      <c r="D275" t="s">
        <v>347</v>
      </c>
      <c r="E275" t="s">
        <v>348</v>
      </c>
      <c r="F275" s="1" t="s">
        <v>126</v>
      </c>
      <c r="G275" t="s">
        <v>397</v>
      </c>
      <c r="H275" t="s">
        <v>174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1" t="s">
        <v>638</v>
      </c>
      <c r="AC275" s="1" t="s">
        <v>638</v>
      </c>
      <c r="AD275" s="1" t="s">
        <v>638</v>
      </c>
      <c r="AE275" s="1" t="s">
        <v>638</v>
      </c>
      <c r="AH275" t="b">
        <v>1</v>
      </c>
      <c r="AI275" t="b">
        <v>1</v>
      </c>
      <c r="AJ275" s="1" t="s">
        <v>638</v>
      </c>
      <c r="AK275" s="1" t="s">
        <v>548</v>
      </c>
      <c r="AL275" s="1" t="s">
        <v>537</v>
      </c>
      <c r="AM275" s="1" t="s">
        <v>684</v>
      </c>
      <c r="AN275" t="e">
        <f>-2 - a/4 + n/2</f>
        <v>#NAME?</v>
      </c>
      <c r="AO275" s="1" t="s">
        <v>537</v>
      </c>
      <c r="AP275" s="1" t="s">
        <v>574</v>
      </c>
      <c r="AQ275" s="1" t="s">
        <v>611</v>
      </c>
      <c r="AR275" s="1" t="s">
        <v>633</v>
      </c>
      <c r="AS275" s="1" t="s">
        <v>641</v>
      </c>
      <c r="AT275" s="1" t="s">
        <v>659</v>
      </c>
      <c r="AU275" s="1" t="s">
        <v>638</v>
      </c>
      <c r="AV275" s="1" t="s">
        <v>541</v>
      </c>
      <c r="AW275" t="e">
        <f>-19/2 - a + 5/2*n</f>
        <v>#NAME?</v>
      </c>
      <c r="AX275" t="e">
        <f>-17/2 - a/4 + 2*n</f>
        <v>#NAME?</v>
      </c>
    </row>
    <row r="276" spans="1:50" x14ac:dyDescent="0.25">
      <c r="A276" t="s">
        <v>396</v>
      </c>
      <c r="B276" t="s">
        <v>12</v>
      </c>
      <c r="C276" t="s">
        <v>235</v>
      </c>
      <c r="D276" t="s">
        <v>351</v>
      </c>
      <c r="E276" t="s">
        <v>352</v>
      </c>
      <c r="F276" s="1" t="s">
        <v>126</v>
      </c>
      <c r="G276" t="s">
        <v>397</v>
      </c>
      <c r="H276" t="s">
        <v>174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1" t="s">
        <v>638</v>
      </c>
      <c r="AC276" s="1" t="s">
        <v>638</v>
      </c>
      <c r="AD276" s="1" t="s">
        <v>638</v>
      </c>
      <c r="AE276" s="1" t="s">
        <v>638</v>
      </c>
      <c r="AH276" t="b">
        <v>1</v>
      </c>
      <c r="AI276" t="b">
        <v>1</v>
      </c>
      <c r="AJ276" s="1" t="s">
        <v>638</v>
      </c>
      <c r="AK276" s="1" t="s">
        <v>548</v>
      </c>
      <c r="AL276" s="1" t="s">
        <v>666</v>
      </c>
      <c r="AM276" s="1" t="s">
        <v>684</v>
      </c>
      <c r="AN276" t="e">
        <f>-5/2 - a/4 + n/2</f>
        <v>#NAME?</v>
      </c>
      <c r="AO276" s="1" t="s">
        <v>536</v>
      </c>
      <c r="AP276" s="1" t="s">
        <v>574</v>
      </c>
      <c r="AQ276" s="1" t="s">
        <v>611</v>
      </c>
      <c r="AR276" s="1" t="s">
        <v>631</v>
      </c>
      <c r="AS276" s="1" t="s">
        <v>641</v>
      </c>
      <c r="AT276" s="1" t="s">
        <v>659</v>
      </c>
      <c r="AU276" s="1" t="s">
        <v>638</v>
      </c>
      <c r="AV276" s="1" t="s">
        <v>536</v>
      </c>
      <c r="AW276" t="e">
        <f>-17/2 - a + 5/2*n</f>
        <v>#NAME?</v>
      </c>
      <c r="AX276" t="e">
        <f>-9 - a/4 + 2*n</f>
        <v>#NAME?</v>
      </c>
    </row>
    <row r="277" spans="1:50" x14ac:dyDescent="0.25">
      <c r="A277" t="s">
        <v>396</v>
      </c>
      <c r="B277" t="s">
        <v>12</v>
      </c>
      <c r="C277" t="s">
        <v>235</v>
      </c>
      <c r="D277" t="s">
        <v>353</v>
      </c>
      <c r="E277" t="s">
        <v>354</v>
      </c>
      <c r="F277" s="1" t="s">
        <v>126</v>
      </c>
      <c r="G277" t="s">
        <v>397</v>
      </c>
      <c r="H277" t="s">
        <v>174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1" t="s">
        <v>638</v>
      </c>
      <c r="AC277" s="1" t="s">
        <v>638</v>
      </c>
      <c r="AD277" s="1" t="s">
        <v>638</v>
      </c>
      <c r="AE277" s="1" t="s">
        <v>638</v>
      </c>
      <c r="AH277" t="b">
        <v>1</v>
      </c>
      <c r="AI277" t="b">
        <v>1</v>
      </c>
      <c r="AJ277" s="1" t="s">
        <v>638</v>
      </c>
      <c r="AK277" s="1" t="s">
        <v>548</v>
      </c>
      <c r="AL277" s="1" t="s">
        <v>537</v>
      </c>
      <c r="AM277" s="1" t="s">
        <v>684</v>
      </c>
      <c r="AN277" t="e">
        <f>-2 - a/4 + n/2</f>
        <v>#NAME?</v>
      </c>
      <c r="AO277" s="1" t="s">
        <v>537</v>
      </c>
      <c r="AP277" s="1" t="s">
        <v>574</v>
      </c>
      <c r="AQ277" s="1" t="s">
        <v>611</v>
      </c>
      <c r="AR277" s="1" t="s">
        <v>633</v>
      </c>
      <c r="AS277" s="1" t="s">
        <v>641</v>
      </c>
      <c r="AT277" s="1" t="s">
        <v>659</v>
      </c>
      <c r="AU277" s="1" t="s">
        <v>638</v>
      </c>
      <c r="AV277" s="1" t="s">
        <v>541</v>
      </c>
      <c r="AW277" t="e">
        <f>-19/2 - a + 5/2*n</f>
        <v>#NAME?</v>
      </c>
      <c r="AX277" t="e">
        <f>-17/2 - a/4 + 2*n</f>
        <v>#NAME?</v>
      </c>
    </row>
    <row r="278" spans="1:50" x14ac:dyDescent="0.25">
      <c r="A278" t="s">
        <v>396</v>
      </c>
      <c r="B278" t="s">
        <v>12</v>
      </c>
      <c r="C278" t="s">
        <v>244</v>
      </c>
      <c r="D278" t="s">
        <v>297</v>
      </c>
      <c r="E278" t="s">
        <v>355</v>
      </c>
      <c r="F278" s="1" t="s">
        <v>126</v>
      </c>
      <c r="G278" t="s">
        <v>397</v>
      </c>
      <c r="H278" t="s">
        <v>174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1" t="s">
        <v>638</v>
      </c>
      <c r="AC278" s="1" t="s">
        <v>638</v>
      </c>
      <c r="AD278" s="1" t="s">
        <v>638</v>
      </c>
      <c r="AE278" s="1" t="s">
        <v>638</v>
      </c>
      <c r="AH278" t="b">
        <v>1</v>
      </c>
      <c r="AI278" t="b">
        <v>1</v>
      </c>
      <c r="AJ278" s="1" t="s">
        <v>638</v>
      </c>
      <c r="AK278" s="1" t="s">
        <v>548</v>
      </c>
      <c r="AL278" s="1" t="s">
        <v>538</v>
      </c>
      <c r="AM278" s="1" t="s">
        <v>684</v>
      </c>
      <c r="AN278" t="e">
        <f>-1 + a/4 + n/4</f>
        <v>#NAME?</v>
      </c>
      <c r="AO278" s="1" t="s">
        <v>538</v>
      </c>
      <c r="AP278" s="1" t="s">
        <v>573</v>
      </c>
      <c r="AQ278" s="1" t="s">
        <v>612</v>
      </c>
      <c r="AR278" s="1" t="s">
        <v>634</v>
      </c>
      <c r="AS278" s="1" t="s">
        <v>398</v>
      </c>
      <c r="AT278" s="1" t="s">
        <v>632</v>
      </c>
      <c r="AU278" s="1" t="s">
        <v>638</v>
      </c>
      <c r="AV278" s="1" t="s">
        <v>535</v>
      </c>
      <c r="AW278" t="e">
        <f>-15/2 + a + 3/2*n</f>
        <v>#NAME?</v>
      </c>
      <c r="AX278" t="e">
        <f>-11/2 + a/4 + 7/4*n</f>
        <v>#NAME?</v>
      </c>
    </row>
    <row r="279" spans="1:50" x14ac:dyDescent="0.25">
      <c r="A279" t="s">
        <v>396</v>
      </c>
      <c r="B279" t="s">
        <v>12</v>
      </c>
      <c r="C279" t="s">
        <v>244</v>
      </c>
      <c r="D279" t="s">
        <v>301</v>
      </c>
      <c r="E279" t="s">
        <v>360</v>
      </c>
      <c r="F279" s="1" t="s">
        <v>126</v>
      </c>
      <c r="G279" t="s">
        <v>397</v>
      </c>
      <c r="H279" t="s">
        <v>174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1" t="s">
        <v>638</v>
      </c>
      <c r="AC279" s="1" t="s">
        <v>638</v>
      </c>
      <c r="AD279" s="1" t="s">
        <v>638</v>
      </c>
      <c r="AE279" s="1" t="s">
        <v>638</v>
      </c>
      <c r="AH279" t="b">
        <v>1</v>
      </c>
      <c r="AI279" t="b">
        <v>1</v>
      </c>
      <c r="AJ279" s="1" t="s">
        <v>638</v>
      </c>
      <c r="AK279" s="1" t="s">
        <v>548</v>
      </c>
      <c r="AL279" s="1" t="s">
        <v>542</v>
      </c>
      <c r="AM279" s="1" t="s">
        <v>684</v>
      </c>
      <c r="AN279" t="e">
        <f>-2 + n/2</f>
        <v>#NAME?</v>
      </c>
      <c r="AO279" s="1" t="s">
        <v>539</v>
      </c>
      <c r="AP279" s="1" t="s">
        <v>575</v>
      </c>
      <c r="AQ279" s="1" t="s">
        <v>613</v>
      </c>
      <c r="AR279" s="1" t="s">
        <v>635</v>
      </c>
      <c r="AS279" s="1" t="s">
        <v>620</v>
      </c>
      <c r="AT279" s="1" t="s">
        <v>635</v>
      </c>
      <c r="AU279" s="1" t="s">
        <v>638</v>
      </c>
      <c r="AV279" s="1" t="s">
        <v>550</v>
      </c>
      <c r="AW279" t="e">
        <f>-17/2 + 5/2*n</f>
        <v>#NAME?</v>
      </c>
      <c r="AX279" t="e">
        <f>-13/2 + 2*n</f>
        <v>#NAME?</v>
      </c>
    </row>
    <row r="280" spans="1:50" x14ac:dyDescent="0.25">
      <c r="A280" t="s">
        <v>396</v>
      </c>
      <c r="B280" t="s">
        <v>12</v>
      </c>
      <c r="C280" t="s">
        <v>244</v>
      </c>
      <c r="D280" t="s">
        <v>303</v>
      </c>
      <c r="E280" t="s">
        <v>364</v>
      </c>
      <c r="F280" s="1" t="s">
        <v>126</v>
      </c>
      <c r="G280" t="s">
        <v>397</v>
      </c>
      <c r="H280" t="s">
        <v>174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1" t="s">
        <v>638</v>
      </c>
      <c r="AC280" s="1" t="s">
        <v>638</v>
      </c>
      <c r="AD280" s="1" t="s">
        <v>638</v>
      </c>
      <c r="AE280" s="1" t="s">
        <v>638</v>
      </c>
      <c r="AH280" t="b">
        <v>1</v>
      </c>
      <c r="AI280" t="b">
        <v>1</v>
      </c>
      <c r="AJ280" s="1" t="s">
        <v>638</v>
      </c>
      <c r="AK280" s="1" t="s">
        <v>548</v>
      </c>
      <c r="AL280" s="1" t="s">
        <v>538</v>
      </c>
      <c r="AM280" s="1" t="s">
        <v>684</v>
      </c>
      <c r="AN280" t="e">
        <f>-1 + a/4 + n/4</f>
        <v>#NAME?</v>
      </c>
      <c r="AO280" s="1" t="s">
        <v>538</v>
      </c>
      <c r="AP280" s="1" t="s">
        <v>573</v>
      </c>
      <c r="AQ280" s="1" t="s">
        <v>612</v>
      </c>
      <c r="AR280" s="1" t="s">
        <v>634</v>
      </c>
      <c r="AS280" s="1" t="s">
        <v>398</v>
      </c>
      <c r="AT280" s="1" t="s">
        <v>632</v>
      </c>
      <c r="AU280" s="1" t="s">
        <v>638</v>
      </c>
      <c r="AV280" s="1" t="s">
        <v>535</v>
      </c>
      <c r="AW280" t="e">
        <f>-15/2 + a + 3/2*n</f>
        <v>#NAME?</v>
      </c>
      <c r="AX280" t="e">
        <f>-11/2 + a/4 + 7/4*n</f>
        <v>#NAME?</v>
      </c>
    </row>
    <row r="281" spans="1:50" x14ac:dyDescent="0.25">
      <c r="A281" t="s">
        <v>396</v>
      </c>
      <c r="B281" t="s">
        <v>12</v>
      </c>
      <c r="C281" t="s">
        <v>244</v>
      </c>
      <c r="D281" t="s">
        <v>305</v>
      </c>
      <c r="E281" t="s">
        <v>365</v>
      </c>
      <c r="F281" s="1" t="s">
        <v>126</v>
      </c>
      <c r="G281" t="s">
        <v>397</v>
      </c>
      <c r="H281" t="s">
        <v>174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1" t="s">
        <v>638</v>
      </c>
      <c r="AC281" s="1" t="s">
        <v>638</v>
      </c>
      <c r="AD281" s="1" t="s">
        <v>638</v>
      </c>
      <c r="AE281" s="1" t="s">
        <v>638</v>
      </c>
      <c r="AH281" t="b">
        <v>1</v>
      </c>
      <c r="AI281" t="b">
        <v>1</v>
      </c>
      <c r="AJ281" s="1" t="s">
        <v>638</v>
      </c>
      <c r="AK281" s="1" t="s">
        <v>548</v>
      </c>
      <c r="AL281" s="1" t="s">
        <v>542</v>
      </c>
      <c r="AM281" s="1" t="s">
        <v>684</v>
      </c>
      <c r="AN281" t="e">
        <f>-2 + n/2</f>
        <v>#NAME?</v>
      </c>
      <c r="AO281" s="1" t="s">
        <v>539</v>
      </c>
      <c r="AP281" s="1" t="s">
        <v>575</v>
      </c>
      <c r="AQ281" s="1" t="s">
        <v>613</v>
      </c>
      <c r="AR281" s="1" t="s">
        <v>635</v>
      </c>
      <c r="AS281" s="1" t="s">
        <v>620</v>
      </c>
      <c r="AT281" s="1" t="s">
        <v>635</v>
      </c>
      <c r="AU281" s="1" t="s">
        <v>638</v>
      </c>
      <c r="AV281" s="1" t="s">
        <v>550</v>
      </c>
      <c r="AW281" t="e">
        <f>-17/2 + 5/2*n</f>
        <v>#NAME?</v>
      </c>
      <c r="AX281" t="e">
        <f>-13/2 + 2*n</f>
        <v>#NAME?</v>
      </c>
    </row>
    <row r="282" spans="1:50" x14ac:dyDescent="0.25">
      <c r="A282" t="s">
        <v>396</v>
      </c>
      <c r="B282" t="s">
        <v>12</v>
      </c>
      <c r="C282" t="s">
        <v>244</v>
      </c>
      <c r="D282" t="s">
        <v>341</v>
      </c>
      <c r="E282" t="s">
        <v>366</v>
      </c>
      <c r="F282" s="1" t="s">
        <v>126</v>
      </c>
      <c r="G282" t="s">
        <v>397</v>
      </c>
      <c r="H282" t="s">
        <v>174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1" t="s">
        <v>638</v>
      </c>
      <c r="AC282" s="1" t="s">
        <v>638</v>
      </c>
      <c r="AD282" s="1" t="s">
        <v>638</v>
      </c>
      <c r="AE282" s="1" t="s">
        <v>638</v>
      </c>
      <c r="AH282" t="b">
        <v>1</v>
      </c>
      <c r="AI282" t="b">
        <v>1</v>
      </c>
      <c r="AJ282" s="1" t="s">
        <v>638</v>
      </c>
      <c r="AK282" s="1" t="s">
        <v>548</v>
      </c>
      <c r="AL282" s="1" t="s">
        <v>536</v>
      </c>
      <c r="AM282" s="1" t="s">
        <v>684</v>
      </c>
      <c r="AN282" t="e">
        <f>-3/2 - a/4 + n/2</f>
        <v>#NAME?</v>
      </c>
      <c r="AO282" s="1" t="s">
        <v>540</v>
      </c>
      <c r="AP282" s="1" t="s">
        <v>574</v>
      </c>
      <c r="AQ282" s="1" t="s">
        <v>614</v>
      </c>
      <c r="AR282" s="1" t="s">
        <v>631</v>
      </c>
      <c r="AS282" s="1" t="s">
        <v>642</v>
      </c>
      <c r="AT282" s="1" t="s">
        <v>631</v>
      </c>
      <c r="AU282" s="1" t="s">
        <v>638</v>
      </c>
      <c r="AV282" s="1" t="s">
        <v>666</v>
      </c>
      <c r="AW282" t="e">
        <f>-13/2 - a + 5/2*n</f>
        <v>#NAME?</v>
      </c>
      <c r="AX282" t="e">
        <f>-6 - a/4 + 2*n</f>
        <v>#NAME?</v>
      </c>
    </row>
    <row r="283" spans="1:50" x14ac:dyDescent="0.25">
      <c r="A283" t="s">
        <v>396</v>
      </c>
      <c r="B283" t="s">
        <v>12</v>
      </c>
      <c r="C283" t="s">
        <v>244</v>
      </c>
      <c r="D283" t="s">
        <v>347</v>
      </c>
      <c r="E283" t="s">
        <v>369</v>
      </c>
      <c r="F283" s="1" t="s">
        <v>126</v>
      </c>
      <c r="G283" t="s">
        <v>397</v>
      </c>
      <c r="H283" t="s">
        <v>174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1" t="s">
        <v>638</v>
      </c>
      <c r="AC283" s="1" t="s">
        <v>638</v>
      </c>
      <c r="AD283" s="1" t="s">
        <v>638</v>
      </c>
      <c r="AE283" s="1" t="s">
        <v>638</v>
      </c>
      <c r="AH283" t="b">
        <v>1</v>
      </c>
      <c r="AI283" t="b">
        <v>1</v>
      </c>
      <c r="AJ283" s="1" t="s">
        <v>638</v>
      </c>
      <c r="AK283" s="1" t="s">
        <v>548</v>
      </c>
      <c r="AL283" s="1" t="s">
        <v>541</v>
      </c>
      <c r="AM283" s="1" t="s">
        <v>684</v>
      </c>
      <c r="AN283" t="e">
        <f>-1 - a/4 + n/2</f>
        <v>#NAME?</v>
      </c>
      <c r="AO283" s="1" t="s">
        <v>541</v>
      </c>
      <c r="AP283" s="1" t="s">
        <v>574</v>
      </c>
      <c r="AQ283" s="1" t="s">
        <v>614</v>
      </c>
      <c r="AR283" s="1" t="s">
        <v>633</v>
      </c>
      <c r="AS283" s="1" t="s">
        <v>642</v>
      </c>
      <c r="AT283" s="1" t="s">
        <v>631</v>
      </c>
      <c r="AU283" s="1" t="s">
        <v>638</v>
      </c>
      <c r="AV283" s="1" t="s">
        <v>537</v>
      </c>
      <c r="AW283" t="e">
        <f>-15/2 - a + 5/2*n</f>
        <v>#NAME?</v>
      </c>
      <c r="AX283" t="e">
        <f>-11/2 - a/4 + 2*n</f>
        <v>#NAME?</v>
      </c>
    </row>
    <row r="284" spans="1:50" x14ac:dyDescent="0.25">
      <c r="A284" t="s">
        <v>396</v>
      </c>
      <c r="B284" t="s">
        <v>12</v>
      </c>
      <c r="C284" t="s">
        <v>244</v>
      </c>
      <c r="D284" t="s">
        <v>351</v>
      </c>
      <c r="E284" t="s">
        <v>374</v>
      </c>
      <c r="F284" s="1" t="s">
        <v>126</v>
      </c>
      <c r="G284" t="s">
        <v>397</v>
      </c>
      <c r="H284" t="s">
        <v>174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s="1" t="s">
        <v>638</v>
      </c>
      <c r="AC284" s="1" t="s">
        <v>638</v>
      </c>
      <c r="AD284" s="1" t="s">
        <v>638</v>
      </c>
      <c r="AE284" s="1" t="s">
        <v>638</v>
      </c>
      <c r="AH284" t="b">
        <v>1</v>
      </c>
      <c r="AI284" t="b">
        <v>1</v>
      </c>
      <c r="AJ284" s="1" t="s">
        <v>638</v>
      </c>
      <c r="AK284" s="1" t="s">
        <v>548</v>
      </c>
      <c r="AL284" s="1" t="s">
        <v>536</v>
      </c>
      <c r="AM284" s="1" t="s">
        <v>684</v>
      </c>
      <c r="AN284" t="e">
        <f>-3/2 - a/4 + n/2</f>
        <v>#NAME?</v>
      </c>
      <c r="AO284" s="1" t="s">
        <v>540</v>
      </c>
      <c r="AP284" s="1" t="s">
        <v>574</v>
      </c>
      <c r="AQ284" s="1" t="s">
        <v>614</v>
      </c>
      <c r="AR284" s="1" t="s">
        <v>631</v>
      </c>
      <c r="AS284" s="1" t="s">
        <v>642</v>
      </c>
      <c r="AT284" s="1" t="s">
        <v>631</v>
      </c>
      <c r="AU284" s="1" t="s">
        <v>638</v>
      </c>
      <c r="AV284" s="1" t="s">
        <v>666</v>
      </c>
      <c r="AW284" t="e">
        <f>-13/2 - a + 5/2*n</f>
        <v>#NAME?</v>
      </c>
      <c r="AX284" t="e">
        <f>-6 - a/4 + 2*n</f>
        <v>#NAME?</v>
      </c>
    </row>
    <row r="285" spans="1:50" x14ac:dyDescent="0.25">
      <c r="A285" t="s">
        <v>396</v>
      </c>
      <c r="B285" t="s">
        <v>12</v>
      </c>
      <c r="C285" t="s">
        <v>244</v>
      </c>
      <c r="D285" t="s">
        <v>375</v>
      </c>
      <c r="E285" t="s">
        <v>376</v>
      </c>
      <c r="F285" s="1" t="s">
        <v>126</v>
      </c>
      <c r="G285" t="s">
        <v>397</v>
      </c>
      <c r="H285" t="s">
        <v>174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1" t="s">
        <v>638</v>
      </c>
      <c r="AC285" s="1" t="s">
        <v>638</v>
      </c>
      <c r="AD285" s="1" t="s">
        <v>638</v>
      </c>
      <c r="AE285" s="1" t="s">
        <v>638</v>
      </c>
      <c r="AH285" t="b">
        <v>1</v>
      </c>
      <c r="AI285" t="b">
        <v>1</v>
      </c>
      <c r="AJ285" s="1" t="s">
        <v>638</v>
      </c>
      <c r="AK285" s="1" t="s">
        <v>548</v>
      </c>
      <c r="AL285" s="1" t="s">
        <v>536</v>
      </c>
      <c r="AM285" s="1" t="s">
        <v>684</v>
      </c>
      <c r="AN285" t="e">
        <f>-3/2 - a/4 + n/2</f>
        <v>#NAME?</v>
      </c>
      <c r="AO285" s="1" t="s">
        <v>540</v>
      </c>
      <c r="AP285" s="1" t="s">
        <v>574</v>
      </c>
      <c r="AQ285" s="1" t="s">
        <v>614</v>
      </c>
      <c r="AR285" s="1" t="s">
        <v>631</v>
      </c>
      <c r="AS285" s="1" t="s">
        <v>642</v>
      </c>
      <c r="AT285" s="1" t="s">
        <v>631</v>
      </c>
      <c r="AU285" s="1" t="s">
        <v>638</v>
      </c>
      <c r="AV285" s="1" t="s">
        <v>666</v>
      </c>
      <c r="AW285" t="e">
        <f>-13/2 - a + 5/2*n</f>
        <v>#NAME?</v>
      </c>
      <c r="AX285" t="e">
        <f>-6 - a/4 + 2*n</f>
        <v>#NAME?</v>
      </c>
    </row>
    <row r="286" spans="1:50" x14ac:dyDescent="0.25">
      <c r="A286" t="s">
        <v>396</v>
      </c>
      <c r="B286" t="s">
        <v>12</v>
      </c>
      <c r="C286" t="s">
        <v>252</v>
      </c>
      <c r="D286" t="s">
        <v>297</v>
      </c>
      <c r="E286" t="s">
        <v>377</v>
      </c>
      <c r="F286" s="1" t="s">
        <v>126</v>
      </c>
      <c r="G286" t="s">
        <v>397</v>
      </c>
      <c r="H286" t="s">
        <v>174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1" t="s">
        <v>638</v>
      </c>
      <c r="AC286" s="1" t="s">
        <v>638</v>
      </c>
      <c r="AD286" s="1" t="s">
        <v>638</v>
      </c>
      <c r="AE286" s="1" t="s">
        <v>638</v>
      </c>
      <c r="AH286" t="b">
        <v>1</v>
      </c>
      <c r="AI286" t="b">
        <v>1</v>
      </c>
      <c r="AJ286" s="1" t="s">
        <v>638</v>
      </c>
      <c r="AK286" s="1" t="s">
        <v>548</v>
      </c>
      <c r="AL286" s="1" t="s">
        <v>667</v>
      </c>
      <c r="AM286" s="1" t="s">
        <v>684</v>
      </c>
      <c r="AN286" t="e">
        <f>-5/2 + a/4 + n/4</f>
        <v>#NAME?</v>
      </c>
      <c r="AO286" s="1" t="s">
        <v>534</v>
      </c>
      <c r="AP286" s="1" t="s">
        <v>573</v>
      </c>
      <c r="AQ286" s="1" t="s">
        <v>610</v>
      </c>
      <c r="AR286" s="1" t="s">
        <v>632</v>
      </c>
      <c r="AS286" s="1" t="s">
        <v>640</v>
      </c>
      <c r="AT286" s="1" t="s">
        <v>658</v>
      </c>
      <c r="AU286" s="1" t="s">
        <v>638</v>
      </c>
      <c r="AV286" s="1" t="s">
        <v>534</v>
      </c>
      <c r="AW286" t="e">
        <f>-17/2 + a + 3/2*n</f>
        <v>#NAME?</v>
      </c>
      <c r="AX286" t="e">
        <f>-9 + a/4 + 7/4*n</f>
        <v>#NAME?</v>
      </c>
    </row>
    <row r="287" spans="1:50" x14ac:dyDescent="0.25">
      <c r="A287" t="s">
        <v>396</v>
      </c>
      <c r="B287" t="s">
        <v>12</v>
      </c>
      <c r="C287" t="s">
        <v>252</v>
      </c>
      <c r="D287" t="s">
        <v>301</v>
      </c>
      <c r="E287" t="s">
        <v>378</v>
      </c>
      <c r="F287" s="1" t="s">
        <v>126</v>
      </c>
      <c r="G287" t="s">
        <v>397</v>
      </c>
      <c r="H287" t="s">
        <v>174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s="1" t="s">
        <v>638</v>
      </c>
      <c r="AC287" s="1" t="s">
        <v>638</v>
      </c>
      <c r="AD287" s="1" t="s">
        <v>638</v>
      </c>
      <c r="AE287" s="1" t="s">
        <v>638</v>
      </c>
      <c r="AH287" t="b">
        <v>1</v>
      </c>
      <c r="AI287" t="b">
        <v>1</v>
      </c>
      <c r="AJ287" s="1" t="s">
        <v>638</v>
      </c>
      <c r="AK287" s="1" t="s">
        <v>548</v>
      </c>
      <c r="AL287" s="1" t="s">
        <v>535</v>
      </c>
      <c r="AM287" s="1" t="s">
        <v>684</v>
      </c>
      <c r="AN287" t="e">
        <f>-2 + a/4 + n/4</f>
        <v>#NAME?</v>
      </c>
      <c r="AO287" s="1" t="s">
        <v>535</v>
      </c>
      <c r="AP287" s="1" t="s">
        <v>573</v>
      </c>
      <c r="AQ287" s="1" t="s">
        <v>610</v>
      </c>
      <c r="AR287" s="1" t="s">
        <v>634</v>
      </c>
      <c r="AS287" s="1" t="s">
        <v>640</v>
      </c>
      <c r="AT287" s="1" t="s">
        <v>658</v>
      </c>
      <c r="AU287" s="1" t="s">
        <v>638</v>
      </c>
      <c r="AV287" s="1" t="s">
        <v>538</v>
      </c>
      <c r="AW287" t="e">
        <f>-19/2 + a + 3/2*n</f>
        <v>#NAME?</v>
      </c>
      <c r="AX287" t="e">
        <f>-17/2 + a/4 + 7/4*n</f>
        <v>#NAME?</v>
      </c>
    </row>
    <row r="288" spans="1:50" x14ac:dyDescent="0.25">
      <c r="A288" t="s">
        <v>396</v>
      </c>
      <c r="B288" t="s">
        <v>12</v>
      </c>
      <c r="C288" t="s">
        <v>252</v>
      </c>
      <c r="D288" t="s">
        <v>303</v>
      </c>
      <c r="E288" t="s">
        <v>379</v>
      </c>
      <c r="F288" s="1" t="s">
        <v>126</v>
      </c>
      <c r="G288" t="s">
        <v>397</v>
      </c>
      <c r="H288" t="s">
        <v>174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1" t="s">
        <v>638</v>
      </c>
      <c r="AC288" s="1" t="s">
        <v>638</v>
      </c>
      <c r="AD288" s="1" t="s">
        <v>638</v>
      </c>
      <c r="AE288" s="1" t="s">
        <v>638</v>
      </c>
      <c r="AH288" t="b">
        <v>1</v>
      </c>
      <c r="AI288" t="b">
        <v>1</v>
      </c>
      <c r="AJ288" s="1" t="s">
        <v>638</v>
      </c>
      <c r="AK288" s="1" t="s">
        <v>548</v>
      </c>
      <c r="AL288" s="1" t="s">
        <v>667</v>
      </c>
      <c r="AM288" s="1" t="s">
        <v>684</v>
      </c>
      <c r="AN288" t="e">
        <f>-5/2 + a/4 + n/4</f>
        <v>#NAME?</v>
      </c>
      <c r="AO288" s="1" t="s">
        <v>534</v>
      </c>
      <c r="AP288" s="1" t="s">
        <v>573</v>
      </c>
      <c r="AQ288" s="1" t="s">
        <v>610</v>
      </c>
      <c r="AR288" s="1" t="s">
        <v>632</v>
      </c>
      <c r="AS288" s="1" t="s">
        <v>640</v>
      </c>
      <c r="AT288" s="1" t="s">
        <v>658</v>
      </c>
      <c r="AU288" s="1" t="s">
        <v>638</v>
      </c>
      <c r="AV288" s="1" t="s">
        <v>534</v>
      </c>
      <c r="AW288" t="e">
        <f>-17/2 + a + 3/2*n</f>
        <v>#NAME?</v>
      </c>
      <c r="AX288" t="e">
        <f>-9 + a/4 + 7/4*n</f>
        <v>#NAME?</v>
      </c>
    </row>
    <row r="289" spans="1:50" x14ac:dyDescent="0.25">
      <c r="A289" t="s">
        <v>396</v>
      </c>
      <c r="B289" t="s">
        <v>12</v>
      </c>
      <c r="C289" t="s">
        <v>252</v>
      </c>
      <c r="D289" t="s">
        <v>305</v>
      </c>
      <c r="E289" t="s">
        <v>380</v>
      </c>
      <c r="F289" s="1" t="s">
        <v>126</v>
      </c>
      <c r="G289" t="s">
        <v>397</v>
      </c>
      <c r="H289" t="s">
        <v>174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1" t="s">
        <v>638</v>
      </c>
      <c r="AC289" s="1" t="s">
        <v>638</v>
      </c>
      <c r="AD289" s="1" t="s">
        <v>638</v>
      </c>
      <c r="AE289" s="1" t="s">
        <v>638</v>
      </c>
      <c r="AH289" t="b">
        <v>1</v>
      </c>
      <c r="AI289" t="b">
        <v>1</v>
      </c>
      <c r="AJ289" s="1" t="s">
        <v>638</v>
      </c>
      <c r="AK289" s="1" t="s">
        <v>548</v>
      </c>
      <c r="AL289" s="1" t="s">
        <v>535</v>
      </c>
      <c r="AM289" s="1" t="s">
        <v>684</v>
      </c>
      <c r="AN289" t="e">
        <f>-2 + a/4 + n/4</f>
        <v>#NAME?</v>
      </c>
      <c r="AO289" s="1" t="s">
        <v>535</v>
      </c>
      <c r="AP289" s="1" t="s">
        <v>573</v>
      </c>
      <c r="AQ289" s="1" t="s">
        <v>610</v>
      </c>
      <c r="AR289" s="1" t="s">
        <v>634</v>
      </c>
      <c r="AS289" s="1" t="s">
        <v>640</v>
      </c>
      <c r="AT289" s="1" t="s">
        <v>658</v>
      </c>
      <c r="AU289" s="1" t="s">
        <v>638</v>
      </c>
      <c r="AV289" s="1" t="s">
        <v>538</v>
      </c>
      <c r="AW289" t="e">
        <f>-19/2 + a + 3/2*n</f>
        <v>#NAME?</v>
      </c>
      <c r="AX289" t="e">
        <f>-17/2 + a/4 + 7/4*n</f>
        <v>#NAME?</v>
      </c>
    </row>
    <row r="290" spans="1:50" x14ac:dyDescent="0.25">
      <c r="A290" t="s">
        <v>396</v>
      </c>
      <c r="B290" t="s">
        <v>12</v>
      </c>
      <c r="C290" t="s">
        <v>252</v>
      </c>
      <c r="D290" t="s">
        <v>341</v>
      </c>
      <c r="E290" t="s">
        <v>381</v>
      </c>
      <c r="F290" s="1" t="s">
        <v>126</v>
      </c>
      <c r="G290" t="s">
        <v>397</v>
      </c>
      <c r="H290" t="s">
        <v>174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1" t="s">
        <v>638</v>
      </c>
      <c r="AC290" s="1" t="s">
        <v>638</v>
      </c>
      <c r="AD290" s="1" t="s">
        <v>638</v>
      </c>
      <c r="AE290" s="1" t="s">
        <v>638</v>
      </c>
      <c r="AH290" t="b">
        <v>1</v>
      </c>
      <c r="AI290" t="b">
        <v>1</v>
      </c>
      <c r="AJ290" s="1" t="s">
        <v>638</v>
      </c>
      <c r="AK290" s="1" t="s">
        <v>548</v>
      </c>
      <c r="AL290" s="1" t="s">
        <v>666</v>
      </c>
      <c r="AM290" s="1" t="s">
        <v>684</v>
      </c>
      <c r="AN290" t="e">
        <f>-5/2 - a/4 + n/2</f>
        <v>#NAME?</v>
      </c>
      <c r="AO290" s="1" t="s">
        <v>536</v>
      </c>
      <c r="AP290" s="1" t="s">
        <v>574</v>
      </c>
      <c r="AQ290" s="1" t="s">
        <v>611</v>
      </c>
      <c r="AR290" s="1" t="s">
        <v>631</v>
      </c>
      <c r="AS290" s="1" t="s">
        <v>641</v>
      </c>
      <c r="AT290" s="1" t="s">
        <v>659</v>
      </c>
      <c r="AU290" s="1" t="s">
        <v>638</v>
      </c>
      <c r="AV290" s="1" t="s">
        <v>536</v>
      </c>
      <c r="AW290" t="e">
        <f>-17/2 - a + 5/2*n</f>
        <v>#NAME?</v>
      </c>
      <c r="AX290" t="e">
        <f>-9 - a/4 + 2*n</f>
        <v>#NAME?</v>
      </c>
    </row>
    <row r="291" spans="1:50" x14ac:dyDescent="0.25">
      <c r="A291" t="s">
        <v>396</v>
      </c>
      <c r="B291" t="s">
        <v>12</v>
      </c>
      <c r="C291" t="s">
        <v>252</v>
      </c>
      <c r="D291" t="s">
        <v>347</v>
      </c>
      <c r="E291" t="s">
        <v>382</v>
      </c>
      <c r="F291" s="1" t="s">
        <v>126</v>
      </c>
      <c r="G291" t="s">
        <v>397</v>
      </c>
      <c r="H291" t="s">
        <v>174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1" t="s">
        <v>638</v>
      </c>
      <c r="AC291" s="1" t="s">
        <v>638</v>
      </c>
      <c r="AD291" s="1" t="s">
        <v>638</v>
      </c>
      <c r="AE291" s="1" t="s">
        <v>638</v>
      </c>
      <c r="AH291" t="b">
        <v>1</v>
      </c>
      <c r="AI291" t="b">
        <v>1</v>
      </c>
      <c r="AJ291" s="1" t="s">
        <v>638</v>
      </c>
      <c r="AK291" s="1" t="s">
        <v>548</v>
      </c>
      <c r="AL291" s="1" t="s">
        <v>537</v>
      </c>
      <c r="AM291" s="1" t="s">
        <v>684</v>
      </c>
      <c r="AN291" t="e">
        <f>-2 - a/4 + n/2</f>
        <v>#NAME?</v>
      </c>
      <c r="AO291" s="1" t="s">
        <v>537</v>
      </c>
      <c r="AP291" s="1" t="s">
        <v>574</v>
      </c>
      <c r="AQ291" s="1" t="s">
        <v>611</v>
      </c>
      <c r="AR291" s="1" t="s">
        <v>633</v>
      </c>
      <c r="AS291" s="1" t="s">
        <v>641</v>
      </c>
      <c r="AT291" s="1" t="s">
        <v>659</v>
      </c>
      <c r="AU291" s="1" t="s">
        <v>638</v>
      </c>
      <c r="AV291" s="1" t="s">
        <v>541</v>
      </c>
      <c r="AW291" t="e">
        <f>-19/2 - a + 5/2*n</f>
        <v>#NAME?</v>
      </c>
      <c r="AX291" t="e">
        <f>-17/2 - a/4 + 2*n</f>
        <v>#NAME?</v>
      </c>
    </row>
    <row r="292" spans="1:50" x14ac:dyDescent="0.25">
      <c r="A292" t="s">
        <v>396</v>
      </c>
      <c r="B292" t="s">
        <v>12</v>
      </c>
      <c r="C292" t="s">
        <v>252</v>
      </c>
      <c r="D292" t="s">
        <v>351</v>
      </c>
      <c r="E292" t="s">
        <v>383</v>
      </c>
      <c r="F292" s="1" t="s">
        <v>126</v>
      </c>
      <c r="G292" t="s">
        <v>397</v>
      </c>
      <c r="H292" t="s">
        <v>174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1" t="s">
        <v>638</v>
      </c>
      <c r="AC292" s="1" t="s">
        <v>638</v>
      </c>
      <c r="AD292" s="1" t="s">
        <v>638</v>
      </c>
      <c r="AE292" s="1" t="s">
        <v>638</v>
      </c>
      <c r="AH292" t="b">
        <v>1</v>
      </c>
      <c r="AI292" t="b">
        <v>1</v>
      </c>
      <c r="AJ292" s="1" t="s">
        <v>638</v>
      </c>
      <c r="AK292" s="1" t="s">
        <v>548</v>
      </c>
      <c r="AL292" s="1" t="s">
        <v>666</v>
      </c>
      <c r="AM292" s="1" t="s">
        <v>684</v>
      </c>
      <c r="AN292" t="e">
        <f>-5/2 - a/4 + n/2</f>
        <v>#NAME?</v>
      </c>
      <c r="AO292" s="1" t="s">
        <v>536</v>
      </c>
      <c r="AP292" s="1" t="s">
        <v>574</v>
      </c>
      <c r="AQ292" s="1" t="s">
        <v>611</v>
      </c>
      <c r="AR292" s="1" t="s">
        <v>631</v>
      </c>
      <c r="AS292" s="1" t="s">
        <v>641</v>
      </c>
      <c r="AT292" s="1" t="s">
        <v>659</v>
      </c>
      <c r="AU292" s="1" t="s">
        <v>638</v>
      </c>
      <c r="AV292" s="1" t="s">
        <v>536</v>
      </c>
      <c r="AW292" t="e">
        <f>-17/2 - a + 5/2*n</f>
        <v>#NAME?</v>
      </c>
      <c r="AX292" t="e">
        <f>-9 - a/4 + 2*n</f>
        <v>#NAME?</v>
      </c>
    </row>
    <row r="293" spans="1:50" x14ac:dyDescent="0.25">
      <c r="A293" t="s">
        <v>396</v>
      </c>
      <c r="B293" t="s">
        <v>12</v>
      </c>
      <c r="C293" t="s">
        <v>252</v>
      </c>
      <c r="D293" t="s">
        <v>353</v>
      </c>
      <c r="E293" t="s">
        <v>384</v>
      </c>
      <c r="F293" s="1" t="s">
        <v>126</v>
      </c>
      <c r="G293" t="s">
        <v>397</v>
      </c>
      <c r="H293" t="s">
        <v>174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1" t="s">
        <v>638</v>
      </c>
      <c r="AC293" s="1" t="s">
        <v>638</v>
      </c>
      <c r="AD293" s="1" t="s">
        <v>638</v>
      </c>
      <c r="AE293" s="1" t="s">
        <v>638</v>
      </c>
      <c r="AH293" t="b">
        <v>1</v>
      </c>
      <c r="AI293" t="b">
        <v>1</v>
      </c>
      <c r="AJ293" s="1" t="s">
        <v>638</v>
      </c>
      <c r="AK293" s="1" t="s">
        <v>548</v>
      </c>
      <c r="AL293" s="1" t="s">
        <v>537</v>
      </c>
      <c r="AM293" s="1" t="s">
        <v>684</v>
      </c>
      <c r="AN293" t="e">
        <f>-2 - a/4 + n/2</f>
        <v>#NAME?</v>
      </c>
      <c r="AO293" s="1" t="s">
        <v>537</v>
      </c>
      <c r="AP293" s="1" t="s">
        <v>574</v>
      </c>
      <c r="AQ293" s="1" t="s">
        <v>611</v>
      </c>
      <c r="AR293" s="1" t="s">
        <v>633</v>
      </c>
      <c r="AS293" s="1" t="s">
        <v>641</v>
      </c>
      <c r="AT293" s="1" t="s">
        <v>659</v>
      </c>
      <c r="AU293" s="1" t="s">
        <v>638</v>
      </c>
      <c r="AV293" s="1" t="s">
        <v>541</v>
      </c>
      <c r="AW293" t="e">
        <f>-19/2 - a + 5/2*n</f>
        <v>#NAME?</v>
      </c>
      <c r="AX293" t="e">
        <f>-17/2 - a/4 + 2*n</f>
        <v>#NAME?</v>
      </c>
    </row>
    <row r="294" spans="1:50" x14ac:dyDescent="0.25">
      <c r="A294" t="s">
        <v>396</v>
      </c>
      <c r="B294" t="s">
        <v>12</v>
      </c>
      <c r="C294" t="s">
        <v>254</v>
      </c>
      <c r="D294" t="s">
        <v>341</v>
      </c>
      <c r="E294" t="s">
        <v>385</v>
      </c>
      <c r="F294" s="1" t="s">
        <v>126</v>
      </c>
      <c r="G294" t="s">
        <v>397</v>
      </c>
      <c r="H294" t="s">
        <v>174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1" t="s">
        <v>638</v>
      </c>
      <c r="AC294" s="1" t="s">
        <v>638</v>
      </c>
      <c r="AD294" s="1" t="s">
        <v>638</v>
      </c>
      <c r="AE294" s="1" t="s">
        <v>638</v>
      </c>
      <c r="AH294" t="b">
        <v>1</v>
      </c>
      <c r="AI294" t="b">
        <v>1</v>
      </c>
      <c r="AJ294" s="1" t="s">
        <v>638</v>
      </c>
      <c r="AK294" s="1" t="s">
        <v>548</v>
      </c>
      <c r="AL294" s="1" t="s">
        <v>536</v>
      </c>
      <c r="AM294" s="1" t="s">
        <v>684</v>
      </c>
      <c r="AN294" t="e">
        <f>-3/2 - a/4 + n/2</f>
        <v>#NAME?</v>
      </c>
      <c r="AO294" s="1" t="s">
        <v>540</v>
      </c>
      <c r="AP294" s="1" t="s">
        <v>574</v>
      </c>
      <c r="AQ294" s="1" t="s">
        <v>614</v>
      </c>
      <c r="AR294" s="1" t="s">
        <v>631</v>
      </c>
      <c r="AS294" s="1" t="s">
        <v>642</v>
      </c>
      <c r="AT294" s="1" t="s">
        <v>631</v>
      </c>
      <c r="AU294" s="1" t="s">
        <v>638</v>
      </c>
      <c r="AV294" s="1" t="s">
        <v>666</v>
      </c>
      <c r="AW294" t="e">
        <f>-13/2 - a + 5/2*n</f>
        <v>#NAME?</v>
      </c>
      <c r="AX294" t="e">
        <f>-6 - a/4 + 2*n</f>
        <v>#NAME?</v>
      </c>
    </row>
    <row r="295" spans="1:50" x14ac:dyDescent="0.25">
      <c r="A295" t="s">
        <v>396</v>
      </c>
      <c r="B295" t="s">
        <v>12</v>
      </c>
      <c r="C295" t="s">
        <v>254</v>
      </c>
      <c r="D295" t="s">
        <v>347</v>
      </c>
      <c r="E295" t="s">
        <v>386</v>
      </c>
      <c r="F295" s="1" t="s">
        <v>126</v>
      </c>
      <c r="G295" t="s">
        <v>397</v>
      </c>
      <c r="H295" t="s">
        <v>174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1" t="s">
        <v>638</v>
      </c>
      <c r="AC295" s="1" t="s">
        <v>638</v>
      </c>
      <c r="AD295" s="1" t="s">
        <v>638</v>
      </c>
      <c r="AE295" s="1" t="s">
        <v>638</v>
      </c>
      <c r="AH295" t="b">
        <v>1</v>
      </c>
      <c r="AI295" t="b">
        <v>1</v>
      </c>
      <c r="AJ295" s="1" t="s">
        <v>638</v>
      </c>
      <c r="AK295" s="1" t="s">
        <v>548</v>
      </c>
      <c r="AL295" s="1" t="s">
        <v>541</v>
      </c>
      <c r="AM295" s="1" t="s">
        <v>684</v>
      </c>
      <c r="AN295" t="e">
        <f>-1 - a/4 + n/2</f>
        <v>#NAME?</v>
      </c>
      <c r="AO295" s="1" t="s">
        <v>541</v>
      </c>
      <c r="AP295" s="1" t="s">
        <v>574</v>
      </c>
      <c r="AQ295" s="1" t="s">
        <v>614</v>
      </c>
      <c r="AR295" s="1" t="s">
        <v>633</v>
      </c>
      <c r="AS295" s="1" t="s">
        <v>642</v>
      </c>
      <c r="AT295" s="1" t="s">
        <v>631</v>
      </c>
      <c r="AU295" s="1" t="s">
        <v>638</v>
      </c>
      <c r="AV295" s="1" t="s">
        <v>537</v>
      </c>
      <c r="AW295" t="e">
        <f>-15/2 - a + 5/2*n</f>
        <v>#NAME?</v>
      </c>
      <c r="AX295" t="e">
        <f>-11/2 - a/4 + 2*n</f>
        <v>#NAME?</v>
      </c>
    </row>
    <row r="296" spans="1:50" x14ac:dyDescent="0.25">
      <c r="A296" t="s">
        <v>396</v>
      </c>
      <c r="B296" t="s">
        <v>12</v>
      </c>
      <c r="C296" t="s">
        <v>254</v>
      </c>
      <c r="D296" t="s">
        <v>351</v>
      </c>
      <c r="E296" t="s">
        <v>387</v>
      </c>
      <c r="F296" s="1" t="s">
        <v>126</v>
      </c>
      <c r="G296" t="s">
        <v>397</v>
      </c>
      <c r="H296" t="s">
        <v>174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1" t="s">
        <v>638</v>
      </c>
      <c r="AC296" s="1" t="s">
        <v>638</v>
      </c>
      <c r="AD296" s="1" t="s">
        <v>638</v>
      </c>
      <c r="AE296" s="1" t="s">
        <v>638</v>
      </c>
      <c r="AH296" t="b">
        <v>1</v>
      </c>
      <c r="AI296" t="b">
        <v>1</v>
      </c>
      <c r="AJ296" s="1" t="s">
        <v>638</v>
      </c>
      <c r="AK296" s="1" t="s">
        <v>548</v>
      </c>
      <c r="AL296" s="1" t="s">
        <v>536</v>
      </c>
      <c r="AM296" s="1" t="s">
        <v>684</v>
      </c>
      <c r="AN296" t="e">
        <f>-3/2 - a/4 + n/2</f>
        <v>#NAME?</v>
      </c>
      <c r="AO296" s="1" t="s">
        <v>540</v>
      </c>
      <c r="AP296" s="1" t="s">
        <v>574</v>
      </c>
      <c r="AQ296" s="1" t="s">
        <v>614</v>
      </c>
      <c r="AR296" s="1" t="s">
        <v>631</v>
      </c>
      <c r="AS296" s="1" t="s">
        <v>642</v>
      </c>
      <c r="AT296" s="1" t="s">
        <v>631</v>
      </c>
      <c r="AU296" s="1" t="s">
        <v>638</v>
      </c>
      <c r="AV296" s="1" t="s">
        <v>666</v>
      </c>
      <c r="AW296" t="e">
        <f>-13/2 - a + 5/2*n</f>
        <v>#NAME?</v>
      </c>
      <c r="AX296" t="e">
        <f>-6 - a/4 + 2*n</f>
        <v>#NAME?</v>
      </c>
    </row>
    <row r="297" spans="1:50" x14ac:dyDescent="0.25">
      <c r="A297" t="s">
        <v>396</v>
      </c>
      <c r="B297" t="s">
        <v>12</v>
      </c>
      <c r="C297" t="s">
        <v>254</v>
      </c>
      <c r="D297" t="s">
        <v>353</v>
      </c>
      <c r="E297" t="s">
        <v>388</v>
      </c>
      <c r="F297" s="1" t="s">
        <v>126</v>
      </c>
      <c r="G297" t="s">
        <v>397</v>
      </c>
      <c r="H297" t="s">
        <v>174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1" t="s">
        <v>638</v>
      </c>
      <c r="AC297" s="1" t="s">
        <v>638</v>
      </c>
      <c r="AD297" s="1" t="s">
        <v>638</v>
      </c>
      <c r="AE297" s="1" t="s">
        <v>638</v>
      </c>
      <c r="AH297" t="b">
        <v>1</v>
      </c>
      <c r="AI297" t="b">
        <v>1</v>
      </c>
      <c r="AJ297" s="1" t="s">
        <v>638</v>
      </c>
      <c r="AK297" s="1" t="s">
        <v>548</v>
      </c>
      <c r="AL297" s="1" t="s">
        <v>541</v>
      </c>
      <c r="AM297" s="1" t="s">
        <v>684</v>
      </c>
      <c r="AN297" t="e">
        <f>-1 - a/4 + n/2</f>
        <v>#NAME?</v>
      </c>
      <c r="AO297" s="1" t="s">
        <v>541</v>
      </c>
      <c r="AP297" s="1" t="s">
        <v>574</v>
      </c>
      <c r="AQ297" s="1" t="s">
        <v>614</v>
      </c>
      <c r="AR297" s="1" t="s">
        <v>633</v>
      </c>
      <c r="AS297" s="1" t="s">
        <v>642</v>
      </c>
      <c r="AT297" s="1" t="s">
        <v>631</v>
      </c>
      <c r="AU297" s="1" t="s">
        <v>638</v>
      </c>
      <c r="AV297" s="1" t="s">
        <v>537</v>
      </c>
      <c r="AW297" t="e">
        <f>-15/2 - a + 5/2*n</f>
        <v>#NAME?</v>
      </c>
      <c r="AX297" t="e">
        <f>-11/2 - a/4 + 2*n</f>
        <v>#NAME?</v>
      </c>
    </row>
    <row r="298" spans="1:50" x14ac:dyDescent="0.25">
      <c r="A298" t="s">
        <v>396</v>
      </c>
      <c r="B298" t="s">
        <v>12</v>
      </c>
      <c r="C298" t="s">
        <v>254</v>
      </c>
      <c r="D298" t="s">
        <v>297</v>
      </c>
      <c r="E298" t="s">
        <v>389</v>
      </c>
      <c r="F298" s="1" t="s">
        <v>126</v>
      </c>
      <c r="G298" t="s">
        <v>397</v>
      </c>
      <c r="H298" t="s">
        <v>174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1" t="s">
        <v>638</v>
      </c>
      <c r="AC298" s="1" t="s">
        <v>638</v>
      </c>
      <c r="AD298" s="1" t="s">
        <v>638</v>
      </c>
      <c r="AE298" s="1" t="s">
        <v>638</v>
      </c>
      <c r="AH298" t="b">
        <v>1</v>
      </c>
      <c r="AI298" t="b">
        <v>1</v>
      </c>
      <c r="AJ298" s="1" t="s">
        <v>638</v>
      </c>
      <c r="AK298" s="1" t="s">
        <v>548</v>
      </c>
      <c r="AL298" s="1" t="s">
        <v>538</v>
      </c>
      <c r="AM298" s="1" t="s">
        <v>684</v>
      </c>
      <c r="AN298" t="e">
        <f>-1 + a/4 + n/4</f>
        <v>#NAME?</v>
      </c>
      <c r="AO298" s="1" t="s">
        <v>538</v>
      </c>
      <c r="AP298" s="1" t="s">
        <v>573</v>
      </c>
      <c r="AQ298" s="1" t="s">
        <v>612</v>
      </c>
      <c r="AR298" s="1" t="s">
        <v>634</v>
      </c>
      <c r="AS298" s="1" t="s">
        <v>398</v>
      </c>
      <c r="AT298" s="1" t="s">
        <v>632</v>
      </c>
      <c r="AU298" s="1" t="s">
        <v>638</v>
      </c>
      <c r="AV298" s="1" t="s">
        <v>535</v>
      </c>
      <c r="AW298" t="e">
        <f>-15/2 + a + 3/2*n</f>
        <v>#NAME?</v>
      </c>
      <c r="AX298" t="e">
        <f>-11/2 + a/4 + 7/4*n</f>
        <v>#NAME?</v>
      </c>
    </row>
    <row r="299" spans="1:50" x14ac:dyDescent="0.25">
      <c r="A299" t="s">
        <v>396</v>
      </c>
      <c r="B299" t="s">
        <v>12</v>
      </c>
      <c r="C299" t="s">
        <v>254</v>
      </c>
      <c r="D299" t="s">
        <v>301</v>
      </c>
      <c r="E299" t="s">
        <v>390</v>
      </c>
      <c r="F299" s="1" t="s">
        <v>126</v>
      </c>
      <c r="G299" t="s">
        <v>397</v>
      </c>
      <c r="H299" t="s">
        <v>174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s="1" t="s">
        <v>638</v>
      </c>
      <c r="AC299" s="1" t="s">
        <v>638</v>
      </c>
      <c r="AD299" s="1" t="s">
        <v>638</v>
      </c>
      <c r="AE299" s="1" t="s">
        <v>638</v>
      </c>
      <c r="AH299" t="b">
        <v>1</v>
      </c>
      <c r="AI299" t="b">
        <v>1</v>
      </c>
      <c r="AJ299" s="1" t="s">
        <v>638</v>
      </c>
      <c r="AK299" s="1" t="s">
        <v>548</v>
      </c>
      <c r="AL299" s="1" t="s">
        <v>542</v>
      </c>
      <c r="AM299" s="1" t="s">
        <v>684</v>
      </c>
      <c r="AN299" t="e">
        <f>-2 + n/2</f>
        <v>#NAME?</v>
      </c>
      <c r="AO299" s="1" t="s">
        <v>539</v>
      </c>
      <c r="AP299" s="1" t="s">
        <v>575</v>
      </c>
      <c r="AQ299" s="1" t="s">
        <v>613</v>
      </c>
      <c r="AR299" s="1" t="s">
        <v>635</v>
      </c>
      <c r="AS299" s="1" t="s">
        <v>620</v>
      </c>
      <c r="AT299" s="1" t="s">
        <v>635</v>
      </c>
      <c r="AU299" s="1" t="s">
        <v>638</v>
      </c>
      <c r="AV299" s="1" t="s">
        <v>550</v>
      </c>
      <c r="AW299" t="e">
        <f>-17/2 + 5/2*n</f>
        <v>#NAME?</v>
      </c>
      <c r="AX299" t="e">
        <f>-13/2 + 2*n</f>
        <v>#NAME?</v>
      </c>
    </row>
    <row r="300" spans="1:50" x14ac:dyDescent="0.25">
      <c r="A300" t="s">
        <v>396</v>
      </c>
      <c r="B300" t="s">
        <v>12</v>
      </c>
      <c r="C300" t="s">
        <v>254</v>
      </c>
      <c r="D300" t="s">
        <v>303</v>
      </c>
      <c r="E300" t="s">
        <v>391</v>
      </c>
      <c r="F300" s="1" t="s">
        <v>126</v>
      </c>
      <c r="G300" t="s">
        <v>397</v>
      </c>
      <c r="H300" t="s">
        <v>174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1" t="s">
        <v>638</v>
      </c>
      <c r="AC300" s="1" t="s">
        <v>638</v>
      </c>
      <c r="AD300" s="1" t="s">
        <v>638</v>
      </c>
      <c r="AE300" s="1" t="s">
        <v>638</v>
      </c>
      <c r="AH300" t="b">
        <v>1</v>
      </c>
      <c r="AI300" t="b">
        <v>1</v>
      </c>
      <c r="AJ300" s="1" t="s">
        <v>638</v>
      </c>
      <c r="AK300" s="1" t="s">
        <v>548</v>
      </c>
      <c r="AL300" s="1" t="s">
        <v>538</v>
      </c>
      <c r="AM300" s="1" t="s">
        <v>684</v>
      </c>
      <c r="AN300" t="e">
        <f>-1 + a/4 + n/4</f>
        <v>#NAME?</v>
      </c>
      <c r="AO300" s="1" t="s">
        <v>538</v>
      </c>
      <c r="AP300" s="1" t="s">
        <v>573</v>
      </c>
      <c r="AQ300" s="1" t="s">
        <v>612</v>
      </c>
      <c r="AR300" s="1" t="s">
        <v>634</v>
      </c>
      <c r="AS300" s="1" t="s">
        <v>398</v>
      </c>
      <c r="AT300" s="1" t="s">
        <v>632</v>
      </c>
      <c r="AU300" s="1" t="s">
        <v>638</v>
      </c>
      <c r="AV300" s="1" t="s">
        <v>535</v>
      </c>
      <c r="AW300" t="e">
        <f>-15/2 + a + 3/2*n</f>
        <v>#NAME?</v>
      </c>
      <c r="AX300" t="e">
        <f>-11/2 + a/4 + 7/4*n</f>
        <v>#NAME?</v>
      </c>
    </row>
    <row r="301" spans="1:50" x14ac:dyDescent="0.25">
      <c r="A301" t="s">
        <v>396</v>
      </c>
      <c r="B301" t="s">
        <v>12</v>
      </c>
      <c r="C301" t="s">
        <v>254</v>
      </c>
      <c r="D301" t="s">
        <v>305</v>
      </c>
      <c r="E301" t="s">
        <v>392</v>
      </c>
      <c r="F301" s="1" t="s">
        <v>126</v>
      </c>
      <c r="G301" t="s">
        <v>397</v>
      </c>
      <c r="H301" t="s">
        <v>174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1" t="s">
        <v>638</v>
      </c>
      <c r="AC301" s="1" t="s">
        <v>638</v>
      </c>
      <c r="AD301" s="1" t="s">
        <v>638</v>
      </c>
      <c r="AE301" s="1" t="s">
        <v>638</v>
      </c>
      <c r="AH301" t="b">
        <v>1</v>
      </c>
      <c r="AI301" t="b">
        <v>1</v>
      </c>
      <c r="AJ301" s="1" t="s">
        <v>638</v>
      </c>
      <c r="AK301" s="1" t="s">
        <v>548</v>
      </c>
      <c r="AL301" s="1" t="s">
        <v>542</v>
      </c>
      <c r="AM301" s="1" t="s">
        <v>684</v>
      </c>
      <c r="AN301" t="e">
        <f>-2 + n/2</f>
        <v>#NAME?</v>
      </c>
      <c r="AO301" s="1" t="s">
        <v>539</v>
      </c>
      <c r="AP301" s="1" t="s">
        <v>575</v>
      </c>
      <c r="AQ301" s="1" t="s">
        <v>613</v>
      </c>
      <c r="AR301" s="1" t="s">
        <v>635</v>
      </c>
      <c r="AS301" s="1" t="s">
        <v>620</v>
      </c>
      <c r="AT301" s="1" t="s">
        <v>635</v>
      </c>
      <c r="AU301" s="1" t="s">
        <v>638</v>
      </c>
      <c r="AV301" s="1" t="s">
        <v>550</v>
      </c>
      <c r="AW301" t="e">
        <f>-17/2 + 5/2*n</f>
        <v>#NAME?</v>
      </c>
      <c r="AX301" t="e">
        <f>-13/2 + 2*n</f>
        <v>#NAME?</v>
      </c>
    </row>
    <row r="302" spans="1:50" x14ac:dyDescent="0.25">
      <c r="A302" t="s">
        <v>399</v>
      </c>
      <c r="B302" t="s">
        <v>15</v>
      </c>
      <c r="C302" t="s">
        <v>264</v>
      </c>
      <c r="D302" t="s">
        <v>297</v>
      </c>
      <c r="E302" t="s">
        <v>298</v>
      </c>
      <c r="F302" s="1" t="s">
        <v>321</v>
      </c>
      <c r="G302" t="s">
        <v>400</v>
      </c>
      <c r="W302">
        <v>0</v>
      </c>
      <c r="Z302">
        <v>0</v>
      </c>
      <c r="AA302">
        <v>0</v>
      </c>
      <c r="AE302" s="1" t="s">
        <v>638</v>
      </c>
      <c r="AG302">
        <f>-1/2</f>
        <v>-0.5</v>
      </c>
      <c r="AH302" t="b">
        <v>1</v>
      </c>
      <c r="AJ302" s="1" t="s">
        <v>638</v>
      </c>
      <c r="AK302" s="1" t="s">
        <v>542</v>
      </c>
      <c r="AL302" s="1" t="s">
        <v>638</v>
      </c>
      <c r="AM302" s="1" t="s">
        <v>638</v>
      </c>
      <c r="AR302" s="1" t="s">
        <v>542</v>
      </c>
    </row>
    <row r="303" spans="1:50" x14ac:dyDescent="0.25">
      <c r="A303" t="s">
        <v>399</v>
      </c>
      <c r="B303" t="s">
        <v>15</v>
      </c>
      <c r="C303" t="s">
        <v>264</v>
      </c>
      <c r="D303" t="s">
        <v>301</v>
      </c>
      <c r="E303" t="s">
        <v>302</v>
      </c>
      <c r="F303" s="1" t="s">
        <v>321</v>
      </c>
      <c r="G303" t="s">
        <v>400</v>
      </c>
      <c r="W303">
        <v>0</v>
      </c>
      <c r="Z303">
        <v>0</v>
      </c>
      <c r="AA303">
        <v>0</v>
      </c>
      <c r="AE303" s="1" t="s">
        <v>638</v>
      </c>
      <c r="AG303">
        <f>-1/2</f>
        <v>-0.5</v>
      </c>
      <c r="AH303" t="b">
        <v>1</v>
      </c>
      <c r="AJ303" s="1" t="s">
        <v>638</v>
      </c>
      <c r="AK303" s="1" t="s">
        <v>542</v>
      </c>
      <c r="AL303" s="1" t="s">
        <v>638</v>
      </c>
      <c r="AM303" s="1" t="s">
        <v>638</v>
      </c>
      <c r="AR303" s="1" t="s">
        <v>542</v>
      </c>
    </row>
    <row r="304" spans="1:50" x14ac:dyDescent="0.25">
      <c r="A304" t="s">
        <v>399</v>
      </c>
      <c r="B304" t="s">
        <v>15</v>
      </c>
      <c r="C304" t="s">
        <v>264</v>
      </c>
      <c r="D304" t="s">
        <v>303</v>
      </c>
      <c r="E304" t="s">
        <v>304</v>
      </c>
      <c r="F304" s="1" t="s">
        <v>321</v>
      </c>
      <c r="G304" t="s">
        <v>400</v>
      </c>
      <c r="W304">
        <v>0</v>
      </c>
      <c r="Z304">
        <v>0</v>
      </c>
      <c r="AA304">
        <v>0</v>
      </c>
      <c r="AE304" s="1" t="s">
        <v>638</v>
      </c>
      <c r="AG304">
        <f>-1/2</f>
        <v>-0.5</v>
      </c>
      <c r="AH304" t="b">
        <v>1</v>
      </c>
      <c r="AJ304" s="1" t="s">
        <v>638</v>
      </c>
      <c r="AK304" s="1" t="s">
        <v>542</v>
      </c>
      <c r="AL304" s="1" t="s">
        <v>638</v>
      </c>
      <c r="AM304" s="1" t="s">
        <v>638</v>
      </c>
      <c r="AR304" s="1" t="s">
        <v>542</v>
      </c>
    </row>
    <row r="305" spans="1:50" x14ac:dyDescent="0.25">
      <c r="A305" t="s">
        <v>399</v>
      </c>
      <c r="B305" t="s">
        <v>15</v>
      </c>
      <c r="C305" t="s">
        <v>264</v>
      </c>
      <c r="D305" t="s">
        <v>305</v>
      </c>
      <c r="E305" t="s">
        <v>306</v>
      </c>
      <c r="F305" s="1" t="s">
        <v>321</v>
      </c>
      <c r="G305" t="s">
        <v>400</v>
      </c>
      <c r="W305">
        <v>0</v>
      </c>
      <c r="Z305">
        <v>0</v>
      </c>
      <c r="AA305">
        <v>0</v>
      </c>
      <c r="AE305" s="1" t="s">
        <v>638</v>
      </c>
      <c r="AG305">
        <f>-1/2</f>
        <v>-0.5</v>
      </c>
      <c r="AH305" t="b">
        <v>1</v>
      </c>
      <c r="AJ305" s="1" t="s">
        <v>638</v>
      </c>
      <c r="AK305" s="1" t="s">
        <v>542</v>
      </c>
      <c r="AL305" s="1" t="s">
        <v>638</v>
      </c>
      <c r="AM305" s="1" t="s">
        <v>638</v>
      </c>
      <c r="AR305" s="1" t="s">
        <v>542</v>
      </c>
    </row>
    <row r="306" spans="1:50" x14ac:dyDescent="0.25">
      <c r="A306" t="s">
        <v>399</v>
      </c>
      <c r="B306" t="s">
        <v>20</v>
      </c>
      <c r="C306" t="s">
        <v>269</v>
      </c>
      <c r="D306" t="s">
        <v>297</v>
      </c>
      <c r="E306" t="s">
        <v>307</v>
      </c>
      <c r="F306" s="1" t="s">
        <v>321</v>
      </c>
      <c r="G306" t="s">
        <v>400</v>
      </c>
      <c r="W306">
        <v>0</v>
      </c>
      <c r="AA306">
        <v>0</v>
      </c>
      <c r="AH306" t="b">
        <v>1</v>
      </c>
      <c r="AJ306" s="1" t="s">
        <v>638</v>
      </c>
      <c r="AK306" s="1" t="s">
        <v>542</v>
      </c>
    </row>
    <row r="307" spans="1:50" x14ac:dyDescent="0.25">
      <c r="A307" t="s">
        <v>399</v>
      </c>
      <c r="B307" t="s">
        <v>20</v>
      </c>
      <c r="C307" t="s">
        <v>269</v>
      </c>
      <c r="D307" t="s">
        <v>301</v>
      </c>
      <c r="E307" t="s">
        <v>309</v>
      </c>
      <c r="F307" s="1" t="s">
        <v>321</v>
      </c>
      <c r="G307" t="s">
        <v>400</v>
      </c>
      <c r="W307">
        <v>0</v>
      </c>
      <c r="AA307">
        <v>0</v>
      </c>
      <c r="AH307" t="b">
        <v>1</v>
      </c>
      <c r="AJ307" s="1" t="s">
        <v>638</v>
      </c>
      <c r="AK307" s="1" t="s">
        <v>542</v>
      </c>
    </row>
    <row r="308" spans="1:50" x14ac:dyDescent="0.25">
      <c r="A308" t="s">
        <v>399</v>
      </c>
      <c r="B308" t="s">
        <v>20</v>
      </c>
      <c r="C308" t="s">
        <v>269</v>
      </c>
      <c r="D308" t="s">
        <v>303</v>
      </c>
      <c r="E308" t="s">
        <v>310</v>
      </c>
      <c r="F308" s="1" t="s">
        <v>321</v>
      </c>
      <c r="G308" t="s">
        <v>400</v>
      </c>
      <c r="W308">
        <v>0</v>
      </c>
      <c r="AA308">
        <v>0</v>
      </c>
      <c r="AH308" t="b">
        <v>1</v>
      </c>
      <c r="AJ308" s="1" t="s">
        <v>638</v>
      </c>
      <c r="AK308" s="1" t="s">
        <v>542</v>
      </c>
    </row>
    <row r="309" spans="1:50" x14ac:dyDescent="0.25">
      <c r="A309" t="s">
        <v>399</v>
      </c>
      <c r="B309" t="s">
        <v>20</v>
      </c>
      <c r="C309" t="s">
        <v>269</v>
      </c>
      <c r="D309" t="s">
        <v>305</v>
      </c>
      <c r="E309" t="s">
        <v>311</v>
      </c>
      <c r="F309" s="1" t="s">
        <v>321</v>
      </c>
      <c r="G309" t="s">
        <v>400</v>
      </c>
      <c r="W309">
        <v>0</v>
      </c>
      <c r="AA309">
        <v>0</v>
      </c>
      <c r="AH309" t="b">
        <v>1</v>
      </c>
      <c r="AJ309" s="1" t="s">
        <v>638</v>
      </c>
      <c r="AK309" s="1" t="s">
        <v>542</v>
      </c>
    </row>
    <row r="310" spans="1:50" x14ac:dyDescent="0.25">
      <c r="A310" t="s">
        <v>399</v>
      </c>
      <c r="B310" t="s">
        <v>15</v>
      </c>
      <c r="C310" t="s">
        <v>271</v>
      </c>
      <c r="D310" t="s">
        <v>297</v>
      </c>
      <c r="E310" t="s">
        <v>312</v>
      </c>
      <c r="F310" s="1" t="s">
        <v>321</v>
      </c>
      <c r="G310" t="s">
        <v>400</v>
      </c>
      <c r="W310">
        <v>0</v>
      </c>
      <c r="Z310">
        <v>0</v>
      </c>
      <c r="AA310">
        <v>0</v>
      </c>
      <c r="AE310" s="1" t="s">
        <v>638</v>
      </c>
      <c r="AG310">
        <f>-1/2</f>
        <v>-0.5</v>
      </c>
      <c r="AH310" t="b">
        <v>1</v>
      </c>
      <c r="AJ310" s="1" t="s">
        <v>638</v>
      </c>
      <c r="AK310" s="1" t="s">
        <v>542</v>
      </c>
      <c r="AL310" s="1" t="s">
        <v>638</v>
      </c>
      <c r="AM310" s="1" t="s">
        <v>638</v>
      </c>
      <c r="AR310" s="1" t="s">
        <v>542</v>
      </c>
    </row>
    <row r="311" spans="1:50" x14ac:dyDescent="0.25">
      <c r="A311" t="s">
        <v>399</v>
      </c>
      <c r="B311" t="s">
        <v>15</v>
      </c>
      <c r="C311" t="s">
        <v>271</v>
      </c>
      <c r="D311" t="s">
        <v>301</v>
      </c>
      <c r="E311" t="s">
        <v>313</v>
      </c>
      <c r="F311" s="1" t="s">
        <v>321</v>
      </c>
      <c r="G311" t="s">
        <v>400</v>
      </c>
      <c r="W311">
        <v>0</v>
      </c>
      <c r="Z311">
        <v>0</v>
      </c>
      <c r="AA311">
        <v>0</v>
      </c>
      <c r="AE311" s="1" t="s">
        <v>638</v>
      </c>
      <c r="AG311">
        <f>-1/2</f>
        <v>-0.5</v>
      </c>
      <c r="AH311" t="b">
        <v>1</v>
      </c>
      <c r="AJ311" s="1" t="s">
        <v>638</v>
      </c>
      <c r="AK311" s="1" t="s">
        <v>542</v>
      </c>
      <c r="AL311" s="1" t="s">
        <v>638</v>
      </c>
      <c r="AM311" s="1" t="s">
        <v>638</v>
      </c>
      <c r="AR311" s="1" t="s">
        <v>542</v>
      </c>
    </row>
    <row r="312" spans="1:50" x14ac:dyDescent="0.25">
      <c r="A312" t="s">
        <v>399</v>
      </c>
      <c r="B312" t="s">
        <v>15</v>
      </c>
      <c r="C312" t="s">
        <v>271</v>
      </c>
      <c r="D312" t="s">
        <v>303</v>
      </c>
      <c r="E312" t="s">
        <v>314</v>
      </c>
      <c r="F312" s="1" t="s">
        <v>321</v>
      </c>
      <c r="G312" t="s">
        <v>400</v>
      </c>
      <c r="W312">
        <v>0</v>
      </c>
      <c r="Z312">
        <v>0</v>
      </c>
      <c r="AA312">
        <v>0</v>
      </c>
      <c r="AE312" s="1" t="s">
        <v>638</v>
      </c>
      <c r="AG312">
        <f>-1/2</f>
        <v>-0.5</v>
      </c>
      <c r="AH312" t="b">
        <v>1</v>
      </c>
      <c r="AJ312" s="1" t="s">
        <v>638</v>
      </c>
      <c r="AK312" s="1" t="s">
        <v>542</v>
      </c>
      <c r="AL312" s="1" t="s">
        <v>638</v>
      </c>
      <c r="AM312" s="1" t="s">
        <v>638</v>
      </c>
      <c r="AR312" s="1" t="s">
        <v>542</v>
      </c>
    </row>
    <row r="313" spans="1:50" x14ac:dyDescent="0.25">
      <c r="A313" t="s">
        <v>399</v>
      </c>
      <c r="B313" t="s">
        <v>15</v>
      </c>
      <c r="C313" t="s">
        <v>271</v>
      </c>
      <c r="D313" t="s">
        <v>305</v>
      </c>
      <c r="E313" t="s">
        <v>315</v>
      </c>
      <c r="F313" s="1" t="s">
        <v>321</v>
      </c>
      <c r="G313" t="s">
        <v>400</v>
      </c>
      <c r="W313">
        <v>0</v>
      </c>
      <c r="Z313">
        <v>0</v>
      </c>
      <c r="AA313">
        <v>0</v>
      </c>
      <c r="AE313" s="1" t="s">
        <v>638</v>
      </c>
      <c r="AG313">
        <f>-1/2</f>
        <v>-0.5</v>
      </c>
      <c r="AH313" t="b">
        <v>1</v>
      </c>
      <c r="AJ313" s="1" t="s">
        <v>638</v>
      </c>
      <c r="AK313" s="1" t="s">
        <v>542</v>
      </c>
      <c r="AL313" s="1" t="s">
        <v>638</v>
      </c>
      <c r="AM313" s="1" t="s">
        <v>638</v>
      </c>
      <c r="AR313" s="1" t="s">
        <v>542</v>
      </c>
    </row>
    <row r="314" spans="1:50" x14ac:dyDescent="0.25">
      <c r="A314" t="s">
        <v>399</v>
      </c>
      <c r="B314" t="s">
        <v>20</v>
      </c>
      <c r="C314" t="s">
        <v>273</v>
      </c>
      <c r="D314" t="s">
        <v>297</v>
      </c>
      <c r="E314" t="s">
        <v>316</v>
      </c>
      <c r="F314" s="1" t="s">
        <v>321</v>
      </c>
      <c r="G314" t="s">
        <v>400</v>
      </c>
      <c r="W314">
        <v>0</v>
      </c>
      <c r="AA314">
        <v>0</v>
      </c>
      <c r="AH314" t="b">
        <v>1</v>
      </c>
      <c r="AJ314" s="1" t="s">
        <v>638</v>
      </c>
      <c r="AK314" s="1" t="s">
        <v>542</v>
      </c>
    </row>
    <row r="315" spans="1:50" x14ac:dyDescent="0.25">
      <c r="A315" t="s">
        <v>399</v>
      </c>
      <c r="B315" t="s">
        <v>20</v>
      </c>
      <c r="C315" t="s">
        <v>273</v>
      </c>
      <c r="D315" t="s">
        <v>301</v>
      </c>
      <c r="E315" t="s">
        <v>317</v>
      </c>
      <c r="F315" s="1" t="s">
        <v>321</v>
      </c>
      <c r="G315" t="s">
        <v>400</v>
      </c>
      <c r="W315">
        <v>0</v>
      </c>
      <c r="AA315">
        <v>0</v>
      </c>
      <c r="AH315" t="b">
        <v>1</v>
      </c>
      <c r="AJ315" s="1" t="s">
        <v>638</v>
      </c>
      <c r="AK315" s="1" t="s">
        <v>542</v>
      </c>
    </row>
    <row r="316" spans="1:50" x14ac:dyDescent="0.25">
      <c r="A316" t="s">
        <v>399</v>
      </c>
      <c r="B316" t="s">
        <v>20</v>
      </c>
      <c r="C316" t="s">
        <v>273</v>
      </c>
      <c r="D316" t="s">
        <v>303</v>
      </c>
      <c r="E316" t="s">
        <v>318</v>
      </c>
      <c r="F316" s="1" t="s">
        <v>321</v>
      </c>
      <c r="G316" t="s">
        <v>400</v>
      </c>
      <c r="W316">
        <v>0</v>
      </c>
      <c r="AA316">
        <v>0</v>
      </c>
      <c r="AH316" t="b">
        <v>1</v>
      </c>
      <c r="AJ316" s="1" t="s">
        <v>638</v>
      </c>
      <c r="AK316" s="1" t="s">
        <v>542</v>
      </c>
    </row>
    <row r="317" spans="1:50" x14ac:dyDescent="0.25">
      <c r="A317" t="s">
        <v>399</v>
      </c>
      <c r="B317" t="s">
        <v>20</v>
      </c>
      <c r="C317" t="s">
        <v>273</v>
      </c>
      <c r="D317" t="s">
        <v>305</v>
      </c>
      <c r="E317" t="s">
        <v>319</v>
      </c>
      <c r="F317" s="1" t="s">
        <v>321</v>
      </c>
      <c r="G317" t="s">
        <v>400</v>
      </c>
      <c r="W317">
        <v>0</v>
      </c>
      <c r="AA317">
        <v>0</v>
      </c>
      <c r="AH317" t="b">
        <v>1</v>
      </c>
      <c r="AJ317" s="1" t="s">
        <v>638</v>
      </c>
      <c r="AK317" s="1" t="s">
        <v>542</v>
      </c>
    </row>
    <row r="318" spans="1:50" x14ac:dyDescent="0.25">
      <c r="A318" t="s">
        <v>401</v>
      </c>
      <c r="B318" t="s">
        <v>12</v>
      </c>
      <c r="C318" t="s">
        <v>235</v>
      </c>
      <c r="D318" t="s">
        <v>297</v>
      </c>
      <c r="E318" t="s">
        <v>329</v>
      </c>
      <c r="F318" s="1" t="s">
        <v>126</v>
      </c>
      <c r="G318" t="s">
        <v>402</v>
      </c>
      <c r="H318" t="s">
        <v>137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1" t="s">
        <v>638</v>
      </c>
      <c r="AC318" s="1" t="s">
        <v>638</v>
      </c>
      <c r="AD318" s="1" t="s">
        <v>638</v>
      </c>
      <c r="AE318" s="1" t="s">
        <v>638</v>
      </c>
      <c r="AH318" t="b">
        <v>1</v>
      </c>
      <c r="AI318" t="b">
        <v>1</v>
      </c>
      <c r="AJ318" s="1" t="s">
        <v>638</v>
      </c>
      <c r="AK318" s="1" t="s">
        <v>548</v>
      </c>
      <c r="AL318" s="1" t="s">
        <v>667</v>
      </c>
      <c r="AM318" s="1" t="s">
        <v>548</v>
      </c>
      <c r="AN318" t="e">
        <f>-3/2 + a/4 + n/4</f>
        <v>#NAME?</v>
      </c>
      <c r="AO318" s="1" t="s">
        <v>534</v>
      </c>
      <c r="AP318" s="1" t="s">
        <v>573</v>
      </c>
      <c r="AQ318" s="1" t="s">
        <v>610</v>
      </c>
      <c r="AR318" s="1" t="s">
        <v>573</v>
      </c>
      <c r="AS318" s="1" t="s">
        <v>615</v>
      </c>
      <c r="AT318" s="1" t="s">
        <v>576</v>
      </c>
      <c r="AU318" s="1" t="s">
        <v>638</v>
      </c>
      <c r="AV318" s="1" t="s">
        <v>534</v>
      </c>
      <c r="AW318" t="e">
        <f>-11/2 + a + 3/2*n</f>
        <v>#NAME?</v>
      </c>
      <c r="AX318" t="e">
        <f>-6 + a/4 + 7/4*n</f>
        <v>#NAME?</v>
      </c>
    </row>
    <row r="319" spans="1:50" x14ac:dyDescent="0.25">
      <c r="A319" t="s">
        <v>401</v>
      </c>
      <c r="B319" t="s">
        <v>12</v>
      </c>
      <c r="C319" t="s">
        <v>235</v>
      </c>
      <c r="D319" t="s">
        <v>301</v>
      </c>
      <c r="E319" t="s">
        <v>336</v>
      </c>
      <c r="F319" s="1" t="s">
        <v>126</v>
      </c>
      <c r="G319" t="s">
        <v>402</v>
      </c>
      <c r="H319" t="s">
        <v>137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1" t="s">
        <v>638</v>
      </c>
      <c r="AC319" s="1" t="s">
        <v>638</v>
      </c>
      <c r="AD319" s="1" t="s">
        <v>638</v>
      </c>
      <c r="AE319" s="1" t="s">
        <v>638</v>
      </c>
      <c r="AH319" t="b">
        <v>1</v>
      </c>
      <c r="AI319" t="b">
        <v>1</v>
      </c>
      <c r="AJ319" s="1" t="s">
        <v>638</v>
      </c>
      <c r="AK319" s="1" t="s">
        <v>548</v>
      </c>
      <c r="AL319" s="1" t="s">
        <v>535</v>
      </c>
      <c r="AM319" s="1" t="s">
        <v>548</v>
      </c>
      <c r="AN319" t="e">
        <f>-1 + a/4 + n/4</f>
        <v>#NAME?</v>
      </c>
      <c r="AO319" s="1" t="s">
        <v>535</v>
      </c>
      <c r="AP319" s="1" t="s">
        <v>573</v>
      </c>
      <c r="AQ319" s="1" t="s">
        <v>610</v>
      </c>
      <c r="AR319" s="1" t="s">
        <v>576</v>
      </c>
      <c r="AS319" s="1" t="s">
        <v>615</v>
      </c>
      <c r="AT319" s="1" t="s">
        <v>576</v>
      </c>
      <c r="AU319" s="1" t="s">
        <v>638</v>
      </c>
      <c r="AV319" s="1" t="s">
        <v>538</v>
      </c>
      <c r="AW319" t="e">
        <f>-13/2 + a + 3/2*n</f>
        <v>#NAME?</v>
      </c>
      <c r="AX319" t="e">
        <f>-11/2 + a/4 + 7/4*n</f>
        <v>#NAME?</v>
      </c>
    </row>
    <row r="320" spans="1:50" x14ac:dyDescent="0.25">
      <c r="A320" t="s">
        <v>401</v>
      </c>
      <c r="B320" t="s">
        <v>12</v>
      </c>
      <c r="C320" t="s">
        <v>235</v>
      </c>
      <c r="D320" t="s">
        <v>303</v>
      </c>
      <c r="E320" t="s">
        <v>339</v>
      </c>
      <c r="F320" s="1" t="s">
        <v>126</v>
      </c>
      <c r="G320" t="s">
        <v>402</v>
      </c>
      <c r="H320" t="s">
        <v>137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1" t="s">
        <v>638</v>
      </c>
      <c r="AC320" s="1" t="s">
        <v>638</v>
      </c>
      <c r="AD320" s="1" t="s">
        <v>638</v>
      </c>
      <c r="AE320" s="1" t="s">
        <v>638</v>
      </c>
      <c r="AH320" t="b">
        <v>1</v>
      </c>
      <c r="AI320" t="b">
        <v>1</v>
      </c>
      <c r="AJ320" s="1" t="s">
        <v>638</v>
      </c>
      <c r="AK320" s="1" t="s">
        <v>548</v>
      </c>
      <c r="AL320" s="1" t="s">
        <v>667</v>
      </c>
      <c r="AM320" s="1" t="s">
        <v>548</v>
      </c>
      <c r="AN320" t="e">
        <f>-3/2 + a/4 + n/4</f>
        <v>#NAME?</v>
      </c>
      <c r="AO320" s="1" t="s">
        <v>534</v>
      </c>
      <c r="AP320" s="1" t="s">
        <v>573</v>
      </c>
      <c r="AQ320" s="1" t="s">
        <v>610</v>
      </c>
      <c r="AR320" s="1" t="s">
        <v>573</v>
      </c>
      <c r="AS320" s="1" t="s">
        <v>615</v>
      </c>
      <c r="AT320" s="1" t="s">
        <v>576</v>
      </c>
      <c r="AU320" s="1" t="s">
        <v>638</v>
      </c>
      <c r="AV320" s="1" t="s">
        <v>534</v>
      </c>
      <c r="AW320" t="e">
        <f>-11/2 + a + 3/2*n</f>
        <v>#NAME?</v>
      </c>
      <c r="AX320" t="e">
        <f>-6 + a/4 + 7/4*n</f>
        <v>#NAME?</v>
      </c>
    </row>
    <row r="321" spans="1:50" x14ac:dyDescent="0.25">
      <c r="A321" t="s">
        <v>401</v>
      </c>
      <c r="B321" t="s">
        <v>12</v>
      </c>
      <c r="C321" t="s">
        <v>235</v>
      </c>
      <c r="D321" t="s">
        <v>305</v>
      </c>
      <c r="E321" t="s">
        <v>340</v>
      </c>
      <c r="F321" s="1" t="s">
        <v>126</v>
      </c>
      <c r="G321" t="s">
        <v>402</v>
      </c>
      <c r="H321" t="s">
        <v>137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1" t="s">
        <v>638</v>
      </c>
      <c r="AC321" s="1" t="s">
        <v>638</v>
      </c>
      <c r="AD321" s="1" t="s">
        <v>638</v>
      </c>
      <c r="AE321" s="1" t="s">
        <v>638</v>
      </c>
      <c r="AH321" t="b">
        <v>1</v>
      </c>
      <c r="AI321" t="b">
        <v>1</v>
      </c>
      <c r="AJ321" s="1" t="s">
        <v>638</v>
      </c>
      <c r="AK321" s="1" t="s">
        <v>548</v>
      </c>
      <c r="AL321" s="1" t="s">
        <v>535</v>
      </c>
      <c r="AM321" s="1" t="s">
        <v>548</v>
      </c>
      <c r="AN321" t="e">
        <f>-1 + a/4 + n/4</f>
        <v>#NAME?</v>
      </c>
      <c r="AO321" s="1" t="s">
        <v>535</v>
      </c>
      <c r="AP321" s="1" t="s">
        <v>573</v>
      </c>
      <c r="AQ321" s="1" t="s">
        <v>610</v>
      </c>
      <c r="AR321" s="1" t="s">
        <v>576</v>
      </c>
      <c r="AS321" s="1" t="s">
        <v>615</v>
      </c>
      <c r="AT321" s="1" t="s">
        <v>576</v>
      </c>
      <c r="AU321" s="1" t="s">
        <v>638</v>
      </c>
      <c r="AV321" s="1" t="s">
        <v>538</v>
      </c>
      <c r="AW321" t="e">
        <f>-13/2 + a + 3/2*n</f>
        <v>#NAME?</v>
      </c>
      <c r="AX321" t="e">
        <f>-11/2 + a/4 + 7/4*n</f>
        <v>#NAME?</v>
      </c>
    </row>
    <row r="322" spans="1:50" x14ac:dyDescent="0.25">
      <c r="A322" t="s">
        <v>401</v>
      </c>
      <c r="B322" t="s">
        <v>12</v>
      </c>
      <c r="C322" t="s">
        <v>235</v>
      </c>
      <c r="D322" t="s">
        <v>341</v>
      </c>
      <c r="E322" t="s">
        <v>342</v>
      </c>
      <c r="F322" s="1" t="s">
        <v>126</v>
      </c>
      <c r="G322" t="s">
        <v>402</v>
      </c>
      <c r="H322" t="s">
        <v>137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1" t="s">
        <v>638</v>
      </c>
      <c r="AC322" s="1" t="s">
        <v>638</v>
      </c>
      <c r="AD322" s="1" t="s">
        <v>638</v>
      </c>
      <c r="AE322" s="1" t="s">
        <v>638</v>
      </c>
      <c r="AH322" t="b">
        <v>1</v>
      </c>
      <c r="AI322" t="b">
        <v>1</v>
      </c>
      <c r="AJ322" s="1" t="s">
        <v>638</v>
      </c>
      <c r="AK322" s="1" t="s">
        <v>548</v>
      </c>
      <c r="AL322" s="1" t="s">
        <v>666</v>
      </c>
      <c r="AM322" s="1" t="s">
        <v>548</v>
      </c>
      <c r="AN322" t="e">
        <f>-3/2 - a/4 + n/2</f>
        <v>#NAME?</v>
      </c>
      <c r="AO322" s="1" t="s">
        <v>536</v>
      </c>
      <c r="AP322" s="1" t="s">
        <v>574</v>
      </c>
      <c r="AQ322" s="1" t="s">
        <v>611</v>
      </c>
      <c r="AR322" s="1" t="s">
        <v>574</v>
      </c>
      <c r="AS322" s="1" t="s">
        <v>616</v>
      </c>
      <c r="AT322" s="1" t="s">
        <v>578</v>
      </c>
      <c r="AU322" s="1" t="s">
        <v>638</v>
      </c>
      <c r="AV322" s="1" t="s">
        <v>536</v>
      </c>
      <c r="AW322" t="e">
        <f>-11/2 - a + 5/2*n</f>
        <v>#NAME?</v>
      </c>
      <c r="AX322" t="e">
        <f>-6 - a/4 + 2*n</f>
        <v>#NAME?</v>
      </c>
    </row>
    <row r="323" spans="1:50" x14ac:dyDescent="0.25">
      <c r="A323" t="s">
        <v>401</v>
      </c>
      <c r="B323" t="s">
        <v>12</v>
      </c>
      <c r="C323" t="s">
        <v>235</v>
      </c>
      <c r="D323" t="s">
        <v>347</v>
      </c>
      <c r="E323" t="s">
        <v>348</v>
      </c>
      <c r="F323" s="1" t="s">
        <v>126</v>
      </c>
      <c r="G323" t="s">
        <v>402</v>
      </c>
      <c r="H323" t="s">
        <v>137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1" t="s">
        <v>638</v>
      </c>
      <c r="AC323" s="1" t="s">
        <v>638</v>
      </c>
      <c r="AD323" s="1" t="s">
        <v>638</v>
      </c>
      <c r="AE323" s="1" t="s">
        <v>638</v>
      </c>
      <c r="AH323" t="b">
        <v>1</v>
      </c>
      <c r="AI323" t="b">
        <v>1</v>
      </c>
      <c r="AJ323" s="1" t="s">
        <v>638</v>
      </c>
      <c r="AK323" s="1" t="s">
        <v>548</v>
      </c>
      <c r="AL323" s="1" t="s">
        <v>537</v>
      </c>
      <c r="AM323" s="1" t="s">
        <v>548</v>
      </c>
      <c r="AN323" t="e">
        <f>-1 - a/4 + n/2</f>
        <v>#NAME?</v>
      </c>
      <c r="AO323" s="1" t="s">
        <v>537</v>
      </c>
      <c r="AP323" s="1" t="s">
        <v>574</v>
      </c>
      <c r="AQ323" s="1" t="s">
        <v>611</v>
      </c>
      <c r="AR323" s="1" t="s">
        <v>578</v>
      </c>
      <c r="AS323" s="1" t="s">
        <v>616</v>
      </c>
      <c r="AT323" s="1" t="s">
        <v>578</v>
      </c>
      <c r="AU323" s="1" t="s">
        <v>638</v>
      </c>
      <c r="AV323" s="1" t="s">
        <v>541</v>
      </c>
      <c r="AW323" t="e">
        <f>-13/2 - a + 5/2*n</f>
        <v>#NAME?</v>
      </c>
      <c r="AX323" t="e">
        <f>-11/2 - a/4 + 2*n</f>
        <v>#NAME?</v>
      </c>
    </row>
    <row r="324" spans="1:50" x14ac:dyDescent="0.25">
      <c r="A324" t="s">
        <v>401</v>
      </c>
      <c r="B324" t="s">
        <v>12</v>
      </c>
      <c r="C324" t="s">
        <v>235</v>
      </c>
      <c r="D324" t="s">
        <v>351</v>
      </c>
      <c r="E324" t="s">
        <v>352</v>
      </c>
      <c r="F324" s="1" t="s">
        <v>126</v>
      </c>
      <c r="G324" t="s">
        <v>402</v>
      </c>
      <c r="H324" t="s">
        <v>137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1" t="s">
        <v>638</v>
      </c>
      <c r="AC324" s="1" t="s">
        <v>638</v>
      </c>
      <c r="AD324" s="1" t="s">
        <v>638</v>
      </c>
      <c r="AE324" s="1" t="s">
        <v>638</v>
      </c>
      <c r="AH324" t="b">
        <v>1</v>
      </c>
      <c r="AI324" t="b">
        <v>1</v>
      </c>
      <c r="AJ324" s="1" t="s">
        <v>638</v>
      </c>
      <c r="AK324" s="1" t="s">
        <v>548</v>
      </c>
      <c r="AL324" s="1" t="s">
        <v>666</v>
      </c>
      <c r="AM324" s="1" t="s">
        <v>548</v>
      </c>
      <c r="AN324" t="e">
        <f>-3/2 - a/4 + n/2</f>
        <v>#NAME?</v>
      </c>
      <c r="AO324" s="1" t="s">
        <v>536</v>
      </c>
      <c r="AP324" s="1" t="s">
        <v>574</v>
      </c>
      <c r="AQ324" s="1" t="s">
        <v>611</v>
      </c>
      <c r="AR324" s="1" t="s">
        <v>574</v>
      </c>
      <c r="AS324" s="1" t="s">
        <v>616</v>
      </c>
      <c r="AT324" s="1" t="s">
        <v>578</v>
      </c>
      <c r="AU324" s="1" t="s">
        <v>638</v>
      </c>
      <c r="AV324" s="1" t="s">
        <v>536</v>
      </c>
      <c r="AW324" t="e">
        <f>-11/2 - a + 5/2*n</f>
        <v>#NAME?</v>
      </c>
      <c r="AX324" t="e">
        <f>-6 - a/4 + 2*n</f>
        <v>#NAME?</v>
      </c>
    </row>
    <row r="325" spans="1:50" x14ac:dyDescent="0.25">
      <c r="A325" t="s">
        <v>401</v>
      </c>
      <c r="B325" t="s">
        <v>12</v>
      </c>
      <c r="C325" t="s">
        <v>235</v>
      </c>
      <c r="D325" t="s">
        <v>353</v>
      </c>
      <c r="E325" t="s">
        <v>354</v>
      </c>
      <c r="F325" s="1" t="s">
        <v>126</v>
      </c>
      <c r="G325" t="s">
        <v>402</v>
      </c>
      <c r="H325" t="s">
        <v>137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s="1" t="s">
        <v>638</v>
      </c>
      <c r="AC325" s="1" t="s">
        <v>638</v>
      </c>
      <c r="AD325" s="1" t="s">
        <v>638</v>
      </c>
      <c r="AE325" s="1" t="s">
        <v>638</v>
      </c>
      <c r="AH325" t="b">
        <v>1</v>
      </c>
      <c r="AI325" t="b">
        <v>1</v>
      </c>
      <c r="AJ325" s="1" t="s">
        <v>638</v>
      </c>
      <c r="AK325" s="1" t="s">
        <v>548</v>
      </c>
      <c r="AL325" s="1" t="s">
        <v>537</v>
      </c>
      <c r="AM325" s="1" t="s">
        <v>548</v>
      </c>
      <c r="AN325" t="e">
        <f>-1 - a/4 + n/2</f>
        <v>#NAME?</v>
      </c>
      <c r="AO325" s="1" t="s">
        <v>537</v>
      </c>
      <c r="AP325" s="1" t="s">
        <v>574</v>
      </c>
      <c r="AQ325" s="1" t="s">
        <v>611</v>
      </c>
      <c r="AR325" s="1" t="s">
        <v>578</v>
      </c>
      <c r="AS325" s="1" t="s">
        <v>616</v>
      </c>
      <c r="AT325" s="1" t="s">
        <v>578</v>
      </c>
      <c r="AU325" s="1" t="s">
        <v>638</v>
      </c>
      <c r="AV325" s="1" t="s">
        <v>541</v>
      </c>
      <c r="AW325" t="e">
        <f>-13/2 - a + 5/2*n</f>
        <v>#NAME?</v>
      </c>
      <c r="AX325" t="e">
        <f>-11/2 - a/4 + 2*n</f>
        <v>#NAME?</v>
      </c>
    </row>
    <row r="326" spans="1:50" x14ac:dyDescent="0.25">
      <c r="A326" t="s">
        <v>401</v>
      </c>
      <c r="B326" t="s">
        <v>12</v>
      </c>
      <c r="C326" t="s">
        <v>244</v>
      </c>
      <c r="D326" t="s">
        <v>297</v>
      </c>
      <c r="E326" t="s">
        <v>355</v>
      </c>
      <c r="F326" s="1" t="s">
        <v>126</v>
      </c>
      <c r="G326" t="s">
        <v>402</v>
      </c>
      <c r="H326" t="s">
        <v>137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s="1" t="s">
        <v>638</v>
      </c>
      <c r="AC326" s="1" t="s">
        <v>638</v>
      </c>
      <c r="AD326" s="1" t="s">
        <v>638</v>
      </c>
      <c r="AE326" s="1" t="s">
        <v>638</v>
      </c>
      <c r="AH326" t="b">
        <v>1</v>
      </c>
      <c r="AI326" t="b">
        <v>1</v>
      </c>
      <c r="AJ326" s="1" t="s">
        <v>638</v>
      </c>
      <c r="AK326" s="1" t="s">
        <v>548</v>
      </c>
      <c r="AL326" s="1" t="s">
        <v>538</v>
      </c>
      <c r="AM326" s="1" t="s">
        <v>548</v>
      </c>
      <c r="AN326" t="e">
        <f>-1 + a/4 + n/4</f>
        <v>#NAME?</v>
      </c>
      <c r="AO326" s="1" t="s">
        <v>535</v>
      </c>
      <c r="AP326" s="1" t="s">
        <v>576</v>
      </c>
      <c r="AQ326" s="1" t="s">
        <v>615</v>
      </c>
      <c r="AR326" s="1" t="s">
        <v>576</v>
      </c>
      <c r="AS326" s="1" t="s">
        <v>610</v>
      </c>
      <c r="AT326" s="1" t="s">
        <v>573</v>
      </c>
      <c r="AU326" s="1" t="s">
        <v>638</v>
      </c>
      <c r="AV326" s="1" t="s">
        <v>535</v>
      </c>
      <c r="AW326" t="e">
        <f>-15/2 + a + 3/2*n</f>
        <v>#NAME?</v>
      </c>
      <c r="AX326" t="e">
        <f>-11/2 + a/4 + 7/4*n</f>
        <v>#NAME?</v>
      </c>
    </row>
    <row r="327" spans="1:50" x14ac:dyDescent="0.25">
      <c r="A327" t="s">
        <v>401</v>
      </c>
      <c r="B327" t="s">
        <v>12</v>
      </c>
      <c r="C327" t="s">
        <v>244</v>
      </c>
      <c r="D327" t="s">
        <v>301</v>
      </c>
      <c r="E327" t="s">
        <v>360</v>
      </c>
      <c r="F327" s="1" t="s">
        <v>126</v>
      </c>
      <c r="G327" t="s">
        <v>402</v>
      </c>
      <c r="H327" t="s">
        <v>137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1" t="s">
        <v>638</v>
      </c>
      <c r="AC327" s="1" t="s">
        <v>638</v>
      </c>
      <c r="AD327" s="1" t="s">
        <v>638</v>
      </c>
      <c r="AE327" s="1" t="s">
        <v>638</v>
      </c>
      <c r="AH327" t="b">
        <v>1</v>
      </c>
      <c r="AI327" t="b">
        <v>1</v>
      </c>
      <c r="AJ327" s="1" t="s">
        <v>638</v>
      </c>
      <c r="AK327" s="1" t="s">
        <v>548</v>
      </c>
      <c r="AL327" s="1" t="s">
        <v>542</v>
      </c>
      <c r="AM327" s="1" t="s">
        <v>548</v>
      </c>
      <c r="AN327" t="e">
        <f>-2 + n/2</f>
        <v>#NAME?</v>
      </c>
      <c r="AO327" s="1" t="s">
        <v>542</v>
      </c>
      <c r="AP327" s="1" t="s">
        <v>577</v>
      </c>
      <c r="AQ327" s="1" t="s">
        <v>568</v>
      </c>
      <c r="AR327" s="1" t="s">
        <v>575</v>
      </c>
      <c r="AS327" s="1" t="s">
        <v>567</v>
      </c>
      <c r="AT327" s="1" t="s">
        <v>575</v>
      </c>
      <c r="AU327" s="1" t="s">
        <v>638</v>
      </c>
      <c r="AV327" s="1" t="s">
        <v>550</v>
      </c>
      <c r="AW327" t="e">
        <f>-17/2 + 5/2*n</f>
        <v>#NAME?</v>
      </c>
      <c r="AX327" t="e">
        <f>-13/2 + 2*n</f>
        <v>#NAME?</v>
      </c>
    </row>
    <row r="328" spans="1:50" x14ac:dyDescent="0.25">
      <c r="A328" t="s">
        <v>401</v>
      </c>
      <c r="B328" t="s">
        <v>12</v>
      </c>
      <c r="C328" t="s">
        <v>244</v>
      </c>
      <c r="D328" t="s">
        <v>303</v>
      </c>
      <c r="E328" t="s">
        <v>364</v>
      </c>
      <c r="F328" s="1" t="s">
        <v>126</v>
      </c>
      <c r="G328" t="s">
        <v>402</v>
      </c>
      <c r="H328" t="s">
        <v>137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1" t="s">
        <v>638</v>
      </c>
      <c r="AC328" s="1" t="s">
        <v>638</v>
      </c>
      <c r="AD328" s="1" t="s">
        <v>638</v>
      </c>
      <c r="AE328" s="1" t="s">
        <v>638</v>
      </c>
      <c r="AH328" t="b">
        <v>1</v>
      </c>
      <c r="AI328" t="b">
        <v>1</v>
      </c>
      <c r="AJ328" s="1" t="s">
        <v>638</v>
      </c>
      <c r="AK328" s="1" t="s">
        <v>548</v>
      </c>
      <c r="AL328" s="1" t="s">
        <v>538</v>
      </c>
      <c r="AM328" s="1" t="s">
        <v>548</v>
      </c>
      <c r="AN328" t="e">
        <f>-1 + a/4 + n/4</f>
        <v>#NAME?</v>
      </c>
      <c r="AO328" s="1" t="s">
        <v>535</v>
      </c>
      <c r="AP328" s="1" t="s">
        <v>576</v>
      </c>
      <c r="AQ328" s="1" t="s">
        <v>615</v>
      </c>
      <c r="AR328" s="1" t="s">
        <v>576</v>
      </c>
      <c r="AS328" s="1" t="s">
        <v>610</v>
      </c>
      <c r="AT328" s="1" t="s">
        <v>573</v>
      </c>
      <c r="AU328" s="1" t="s">
        <v>638</v>
      </c>
      <c r="AV328" s="1" t="s">
        <v>535</v>
      </c>
      <c r="AW328" t="e">
        <f>-15/2 + a + 3/2*n</f>
        <v>#NAME?</v>
      </c>
      <c r="AX328" t="e">
        <f>-11/2 + a/4 + 7/4*n</f>
        <v>#NAME?</v>
      </c>
    </row>
    <row r="329" spans="1:50" x14ac:dyDescent="0.25">
      <c r="A329" t="s">
        <v>401</v>
      </c>
      <c r="B329" t="s">
        <v>12</v>
      </c>
      <c r="C329" t="s">
        <v>244</v>
      </c>
      <c r="D329" t="s">
        <v>305</v>
      </c>
      <c r="E329" t="s">
        <v>365</v>
      </c>
      <c r="F329" s="1" t="s">
        <v>126</v>
      </c>
      <c r="G329" t="s">
        <v>402</v>
      </c>
      <c r="H329" t="s">
        <v>137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1" t="s">
        <v>638</v>
      </c>
      <c r="AC329" s="1" t="s">
        <v>638</v>
      </c>
      <c r="AD329" s="1" t="s">
        <v>638</v>
      </c>
      <c r="AE329" s="1" t="s">
        <v>638</v>
      </c>
      <c r="AH329" t="b">
        <v>1</v>
      </c>
      <c r="AI329" t="b">
        <v>1</v>
      </c>
      <c r="AJ329" s="1" t="s">
        <v>638</v>
      </c>
      <c r="AK329" s="1" t="s">
        <v>548</v>
      </c>
      <c r="AL329" s="1" t="s">
        <v>542</v>
      </c>
      <c r="AM329" s="1" t="s">
        <v>548</v>
      </c>
      <c r="AN329" t="e">
        <f>-2 + n/2</f>
        <v>#NAME?</v>
      </c>
      <c r="AO329" s="1" t="s">
        <v>542</v>
      </c>
      <c r="AP329" s="1" t="s">
        <v>577</v>
      </c>
      <c r="AQ329" s="1" t="s">
        <v>568</v>
      </c>
      <c r="AR329" s="1" t="s">
        <v>575</v>
      </c>
      <c r="AS329" s="1" t="s">
        <v>567</v>
      </c>
      <c r="AT329" s="1" t="s">
        <v>575</v>
      </c>
      <c r="AU329" s="1" t="s">
        <v>638</v>
      </c>
      <c r="AV329" s="1" t="s">
        <v>550</v>
      </c>
      <c r="AW329" t="e">
        <f>-17/2 + 5/2*n</f>
        <v>#NAME?</v>
      </c>
      <c r="AX329" t="e">
        <f>-13/2 + 2*n</f>
        <v>#NAME?</v>
      </c>
    </row>
    <row r="330" spans="1:50" x14ac:dyDescent="0.25">
      <c r="A330" t="s">
        <v>401</v>
      </c>
      <c r="B330" t="s">
        <v>12</v>
      </c>
      <c r="C330" t="s">
        <v>244</v>
      </c>
      <c r="D330" t="s">
        <v>341</v>
      </c>
      <c r="E330" t="s">
        <v>366</v>
      </c>
      <c r="F330" s="1" t="s">
        <v>126</v>
      </c>
      <c r="G330" t="s">
        <v>402</v>
      </c>
      <c r="H330" t="s">
        <v>137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1" t="s">
        <v>638</v>
      </c>
      <c r="AC330" s="1" t="s">
        <v>638</v>
      </c>
      <c r="AD330" s="1" t="s">
        <v>638</v>
      </c>
      <c r="AE330" s="1" t="s">
        <v>638</v>
      </c>
      <c r="AH330" t="b">
        <v>1</v>
      </c>
      <c r="AI330" t="b">
        <v>1</v>
      </c>
      <c r="AJ330" s="1" t="s">
        <v>638</v>
      </c>
      <c r="AK330" s="1" t="s">
        <v>548</v>
      </c>
      <c r="AL330" s="1" t="s">
        <v>536</v>
      </c>
      <c r="AM330" s="1" t="s">
        <v>548</v>
      </c>
      <c r="AN330" t="e">
        <f>-3/2 - a/4 + n/2</f>
        <v>#NAME?</v>
      </c>
      <c r="AO330" s="1" t="s">
        <v>536</v>
      </c>
      <c r="AP330" s="1" t="s">
        <v>578</v>
      </c>
      <c r="AQ330" s="1" t="s">
        <v>616</v>
      </c>
      <c r="AR330" s="1" t="s">
        <v>574</v>
      </c>
      <c r="AS330" s="1" t="s">
        <v>611</v>
      </c>
      <c r="AT330" s="1" t="s">
        <v>574</v>
      </c>
      <c r="AU330" s="1" t="s">
        <v>638</v>
      </c>
      <c r="AV330" s="1" t="s">
        <v>666</v>
      </c>
      <c r="AW330" t="e">
        <f>-13/2 - a + 5/2*n</f>
        <v>#NAME?</v>
      </c>
      <c r="AX330" t="e">
        <f>-6 - a/4 + 2*n</f>
        <v>#NAME?</v>
      </c>
    </row>
    <row r="331" spans="1:50" x14ac:dyDescent="0.25">
      <c r="A331" t="s">
        <v>401</v>
      </c>
      <c r="B331" t="s">
        <v>12</v>
      </c>
      <c r="C331" t="s">
        <v>244</v>
      </c>
      <c r="D331" t="s">
        <v>347</v>
      </c>
      <c r="E331" t="s">
        <v>369</v>
      </c>
      <c r="F331" s="1" t="s">
        <v>126</v>
      </c>
      <c r="G331" t="s">
        <v>402</v>
      </c>
      <c r="H331" t="s">
        <v>137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s="1" t="s">
        <v>638</v>
      </c>
      <c r="AC331" s="1" t="s">
        <v>638</v>
      </c>
      <c r="AD331" s="1" t="s">
        <v>638</v>
      </c>
      <c r="AE331" s="1" t="s">
        <v>638</v>
      </c>
      <c r="AH331" t="b">
        <v>1</v>
      </c>
      <c r="AI331" t="b">
        <v>1</v>
      </c>
      <c r="AJ331" s="1" t="s">
        <v>638</v>
      </c>
      <c r="AK331" s="1" t="s">
        <v>548</v>
      </c>
      <c r="AL331" s="1" t="s">
        <v>541</v>
      </c>
      <c r="AM331" s="1" t="s">
        <v>548</v>
      </c>
      <c r="AN331" t="e">
        <f>-1 - a/4 + n/2</f>
        <v>#NAME?</v>
      </c>
      <c r="AO331" s="1" t="s">
        <v>537</v>
      </c>
      <c r="AP331" s="1" t="s">
        <v>578</v>
      </c>
      <c r="AQ331" s="1" t="s">
        <v>616</v>
      </c>
      <c r="AR331" s="1" t="s">
        <v>578</v>
      </c>
      <c r="AS331" s="1" t="s">
        <v>611</v>
      </c>
      <c r="AT331" s="1" t="s">
        <v>574</v>
      </c>
      <c r="AU331" s="1" t="s">
        <v>638</v>
      </c>
      <c r="AV331" s="1" t="s">
        <v>537</v>
      </c>
      <c r="AW331" t="e">
        <f>-15/2 - a + 5/2*n</f>
        <v>#NAME?</v>
      </c>
      <c r="AX331" t="e">
        <f>-11/2 - a/4 + 2*n</f>
        <v>#NAME?</v>
      </c>
    </row>
    <row r="332" spans="1:50" x14ac:dyDescent="0.25">
      <c r="A332" t="s">
        <v>401</v>
      </c>
      <c r="B332" t="s">
        <v>12</v>
      </c>
      <c r="C332" t="s">
        <v>244</v>
      </c>
      <c r="D332" t="s">
        <v>351</v>
      </c>
      <c r="E332" t="s">
        <v>374</v>
      </c>
      <c r="F332" s="1" t="s">
        <v>126</v>
      </c>
      <c r="G332" t="s">
        <v>402</v>
      </c>
      <c r="H332" t="s">
        <v>137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1" t="s">
        <v>638</v>
      </c>
      <c r="AC332" s="1" t="s">
        <v>638</v>
      </c>
      <c r="AD332" s="1" t="s">
        <v>638</v>
      </c>
      <c r="AE332" s="1" t="s">
        <v>638</v>
      </c>
      <c r="AH332" t="b">
        <v>1</v>
      </c>
      <c r="AI332" t="b">
        <v>1</v>
      </c>
      <c r="AJ332" s="1" t="s">
        <v>638</v>
      </c>
      <c r="AK332" s="1" t="s">
        <v>548</v>
      </c>
      <c r="AL332" s="1" t="s">
        <v>536</v>
      </c>
      <c r="AM332" s="1" t="s">
        <v>548</v>
      </c>
      <c r="AN332" t="e">
        <f>-3/2 - a/4 + n/2</f>
        <v>#NAME?</v>
      </c>
      <c r="AO332" s="1" t="s">
        <v>536</v>
      </c>
      <c r="AP332" s="1" t="s">
        <v>578</v>
      </c>
      <c r="AQ332" s="1" t="s">
        <v>616</v>
      </c>
      <c r="AR332" s="1" t="s">
        <v>574</v>
      </c>
      <c r="AS332" s="1" t="s">
        <v>611</v>
      </c>
      <c r="AT332" s="1" t="s">
        <v>574</v>
      </c>
      <c r="AU332" s="1" t="s">
        <v>638</v>
      </c>
      <c r="AV332" s="1" t="s">
        <v>666</v>
      </c>
      <c r="AW332" t="e">
        <f>-13/2 - a + 5/2*n</f>
        <v>#NAME?</v>
      </c>
      <c r="AX332" t="e">
        <f>-6 - a/4 + 2*n</f>
        <v>#NAME?</v>
      </c>
    </row>
    <row r="333" spans="1:50" x14ac:dyDescent="0.25">
      <c r="A333" t="s">
        <v>401</v>
      </c>
      <c r="B333" t="s">
        <v>12</v>
      </c>
      <c r="C333" t="s">
        <v>244</v>
      </c>
      <c r="D333" t="s">
        <v>375</v>
      </c>
      <c r="E333" t="s">
        <v>376</v>
      </c>
      <c r="F333" s="1" t="s">
        <v>126</v>
      </c>
      <c r="G333" t="s">
        <v>402</v>
      </c>
      <c r="H333" t="s">
        <v>137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1" t="s">
        <v>638</v>
      </c>
      <c r="AC333" s="1" t="s">
        <v>638</v>
      </c>
      <c r="AD333" s="1" t="s">
        <v>638</v>
      </c>
      <c r="AE333" s="1" t="s">
        <v>638</v>
      </c>
      <c r="AH333" t="b">
        <v>1</v>
      </c>
      <c r="AI333" t="b">
        <v>1</v>
      </c>
      <c r="AJ333" s="1" t="s">
        <v>638</v>
      </c>
      <c r="AK333" s="1" t="s">
        <v>548</v>
      </c>
      <c r="AL333" s="1" t="s">
        <v>536</v>
      </c>
      <c r="AM333" s="1" t="s">
        <v>548</v>
      </c>
      <c r="AN333" t="e">
        <f>-3/2 - a/4 + n/2</f>
        <v>#NAME?</v>
      </c>
      <c r="AO333" s="1" t="s">
        <v>536</v>
      </c>
      <c r="AP333" s="1" t="s">
        <v>578</v>
      </c>
      <c r="AQ333" s="1" t="s">
        <v>616</v>
      </c>
      <c r="AR333" s="1" t="s">
        <v>574</v>
      </c>
      <c r="AS333" s="1" t="s">
        <v>611</v>
      </c>
      <c r="AT333" s="1" t="s">
        <v>574</v>
      </c>
      <c r="AU333" s="1" t="s">
        <v>638</v>
      </c>
      <c r="AV333" s="1" t="s">
        <v>666</v>
      </c>
      <c r="AW333" t="e">
        <f>-13/2 - a + 5/2*n</f>
        <v>#NAME?</v>
      </c>
      <c r="AX333" t="e">
        <f>-6 - a/4 + 2*n</f>
        <v>#NAME?</v>
      </c>
    </row>
    <row r="334" spans="1:50" x14ac:dyDescent="0.25">
      <c r="A334" t="s">
        <v>401</v>
      </c>
      <c r="B334" t="s">
        <v>12</v>
      </c>
      <c r="C334" t="s">
        <v>252</v>
      </c>
      <c r="D334" t="s">
        <v>297</v>
      </c>
      <c r="E334" t="s">
        <v>377</v>
      </c>
      <c r="F334" s="1" t="s">
        <v>126</v>
      </c>
      <c r="G334" t="s">
        <v>402</v>
      </c>
      <c r="H334" t="s">
        <v>137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1" t="s">
        <v>638</v>
      </c>
      <c r="AC334" s="1" t="s">
        <v>638</v>
      </c>
      <c r="AD334" s="1" t="s">
        <v>638</v>
      </c>
      <c r="AE334" s="1" t="s">
        <v>638</v>
      </c>
      <c r="AH334" t="b">
        <v>1</v>
      </c>
      <c r="AI334" t="b">
        <v>1</v>
      </c>
      <c r="AJ334" s="1" t="s">
        <v>638</v>
      </c>
      <c r="AK334" s="1" t="s">
        <v>548</v>
      </c>
      <c r="AL334" s="1" t="s">
        <v>667</v>
      </c>
      <c r="AM334" s="1" t="s">
        <v>548</v>
      </c>
      <c r="AN334" t="e">
        <f>-3/2 + a/4 + n/4</f>
        <v>#NAME?</v>
      </c>
      <c r="AO334" s="1" t="s">
        <v>534</v>
      </c>
      <c r="AP334" s="1" t="s">
        <v>573</v>
      </c>
      <c r="AQ334" s="1" t="s">
        <v>610</v>
      </c>
      <c r="AR334" s="1" t="s">
        <v>573</v>
      </c>
      <c r="AS334" s="1" t="s">
        <v>615</v>
      </c>
      <c r="AT334" s="1" t="s">
        <v>576</v>
      </c>
      <c r="AU334" s="1" t="s">
        <v>638</v>
      </c>
      <c r="AV334" s="1" t="s">
        <v>534</v>
      </c>
      <c r="AW334" t="e">
        <f>-11/2 + a + 3/2*n</f>
        <v>#NAME?</v>
      </c>
      <c r="AX334" t="e">
        <f>-6 + a/4 + 7/4*n</f>
        <v>#NAME?</v>
      </c>
    </row>
    <row r="335" spans="1:50" x14ac:dyDescent="0.25">
      <c r="A335" t="s">
        <v>401</v>
      </c>
      <c r="B335" t="s">
        <v>12</v>
      </c>
      <c r="C335" t="s">
        <v>252</v>
      </c>
      <c r="D335" t="s">
        <v>301</v>
      </c>
      <c r="E335" t="s">
        <v>378</v>
      </c>
      <c r="F335" s="1" t="s">
        <v>126</v>
      </c>
      <c r="G335" t="s">
        <v>402</v>
      </c>
      <c r="H335" t="s">
        <v>137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1" t="s">
        <v>638</v>
      </c>
      <c r="AC335" s="1" t="s">
        <v>638</v>
      </c>
      <c r="AD335" s="1" t="s">
        <v>638</v>
      </c>
      <c r="AE335" s="1" t="s">
        <v>638</v>
      </c>
      <c r="AH335" t="b">
        <v>1</v>
      </c>
      <c r="AI335" t="b">
        <v>1</v>
      </c>
      <c r="AJ335" s="1" t="s">
        <v>638</v>
      </c>
      <c r="AK335" s="1" t="s">
        <v>548</v>
      </c>
      <c r="AL335" s="1" t="s">
        <v>535</v>
      </c>
      <c r="AM335" s="1" t="s">
        <v>548</v>
      </c>
      <c r="AN335" t="e">
        <f>-1 + a/4 + n/4</f>
        <v>#NAME?</v>
      </c>
      <c r="AO335" s="1" t="s">
        <v>535</v>
      </c>
      <c r="AP335" s="1" t="s">
        <v>573</v>
      </c>
      <c r="AQ335" s="1" t="s">
        <v>610</v>
      </c>
      <c r="AR335" s="1" t="s">
        <v>576</v>
      </c>
      <c r="AS335" s="1" t="s">
        <v>615</v>
      </c>
      <c r="AT335" s="1" t="s">
        <v>576</v>
      </c>
      <c r="AU335" s="1" t="s">
        <v>638</v>
      </c>
      <c r="AV335" s="1" t="s">
        <v>538</v>
      </c>
      <c r="AW335" t="e">
        <f>-13/2 + a + 3/2*n</f>
        <v>#NAME?</v>
      </c>
      <c r="AX335" t="e">
        <f>-11/2 + a/4 + 7/4*n</f>
        <v>#NAME?</v>
      </c>
    </row>
    <row r="336" spans="1:50" x14ac:dyDescent="0.25">
      <c r="A336" t="s">
        <v>401</v>
      </c>
      <c r="B336" t="s">
        <v>12</v>
      </c>
      <c r="C336" t="s">
        <v>252</v>
      </c>
      <c r="D336" t="s">
        <v>303</v>
      </c>
      <c r="E336" t="s">
        <v>379</v>
      </c>
      <c r="F336" s="1" t="s">
        <v>126</v>
      </c>
      <c r="G336" t="s">
        <v>402</v>
      </c>
      <c r="H336" t="s">
        <v>137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1" t="s">
        <v>638</v>
      </c>
      <c r="AC336" s="1" t="s">
        <v>638</v>
      </c>
      <c r="AD336" s="1" t="s">
        <v>638</v>
      </c>
      <c r="AE336" s="1" t="s">
        <v>638</v>
      </c>
      <c r="AH336" t="b">
        <v>1</v>
      </c>
      <c r="AI336" t="b">
        <v>1</v>
      </c>
      <c r="AJ336" s="1" t="s">
        <v>638</v>
      </c>
      <c r="AK336" s="1" t="s">
        <v>548</v>
      </c>
      <c r="AL336" s="1" t="s">
        <v>667</v>
      </c>
      <c r="AM336" s="1" t="s">
        <v>548</v>
      </c>
      <c r="AN336" t="e">
        <f>-3/2 + a/4 + n/4</f>
        <v>#NAME?</v>
      </c>
      <c r="AO336" s="1" t="s">
        <v>534</v>
      </c>
      <c r="AP336" s="1" t="s">
        <v>573</v>
      </c>
      <c r="AQ336" s="1" t="s">
        <v>610</v>
      </c>
      <c r="AR336" s="1" t="s">
        <v>573</v>
      </c>
      <c r="AS336" s="1" t="s">
        <v>615</v>
      </c>
      <c r="AT336" s="1" t="s">
        <v>576</v>
      </c>
      <c r="AU336" s="1" t="s">
        <v>638</v>
      </c>
      <c r="AV336" s="1" t="s">
        <v>534</v>
      </c>
      <c r="AW336" t="e">
        <f>-11/2 + a + 3/2*n</f>
        <v>#NAME?</v>
      </c>
      <c r="AX336" t="e">
        <f>-6 + a/4 + 7/4*n</f>
        <v>#NAME?</v>
      </c>
    </row>
    <row r="337" spans="1:50" x14ac:dyDescent="0.25">
      <c r="A337" t="s">
        <v>401</v>
      </c>
      <c r="B337" t="s">
        <v>12</v>
      </c>
      <c r="C337" t="s">
        <v>252</v>
      </c>
      <c r="D337" t="s">
        <v>305</v>
      </c>
      <c r="E337" t="s">
        <v>380</v>
      </c>
      <c r="F337" s="1" t="s">
        <v>126</v>
      </c>
      <c r="G337" t="s">
        <v>402</v>
      </c>
      <c r="H337" t="s">
        <v>137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1" t="s">
        <v>638</v>
      </c>
      <c r="AC337" s="1" t="s">
        <v>638</v>
      </c>
      <c r="AD337" s="1" t="s">
        <v>638</v>
      </c>
      <c r="AE337" s="1" t="s">
        <v>638</v>
      </c>
      <c r="AH337" t="b">
        <v>1</v>
      </c>
      <c r="AI337" t="b">
        <v>1</v>
      </c>
      <c r="AJ337" s="1" t="s">
        <v>638</v>
      </c>
      <c r="AK337" s="1" t="s">
        <v>548</v>
      </c>
      <c r="AL337" s="1" t="s">
        <v>535</v>
      </c>
      <c r="AM337" s="1" t="s">
        <v>548</v>
      </c>
      <c r="AN337" t="e">
        <f>-1 + a/4 + n/4</f>
        <v>#NAME?</v>
      </c>
      <c r="AO337" s="1" t="s">
        <v>535</v>
      </c>
      <c r="AP337" s="1" t="s">
        <v>573</v>
      </c>
      <c r="AQ337" s="1" t="s">
        <v>610</v>
      </c>
      <c r="AR337" s="1" t="s">
        <v>576</v>
      </c>
      <c r="AS337" s="1" t="s">
        <v>615</v>
      </c>
      <c r="AT337" s="1" t="s">
        <v>576</v>
      </c>
      <c r="AU337" s="1" t="s">
        <v>638</v>
      </c>
      <c r="AV337" s="1" t="s">
        <v>538</v>
      </c>
      <c r="AW337" t="e">
        <f>-13/2 + a + 3/2*n</f>
        <v>#NAME?</v>
      </c>
      <c r="AX337" t="e">
        <f>-11/2 + a/4 + 7/4*n</f>
        <v>#NAME?</v>
      </c>
    </row>
    <row r="338" spans="1:50" x14ac:dyDescent="0.25">
      <c r="A338" t="s">
        <v>401</v>
      </c>
      <c r="B338" t="s">
        <v>12</v>
      </c>
      <c r="C338" t="s">
        <v>252</v>
      </c>
      <c r="D338" t="s">
        <v>341</v>
      </c>
      <c r="E338" t="s">
        <v>381</v>
      </c>
      <c r="F338" s="1" t="s">
        <v>126</v>
      </c>
      <c r="G338" t="s">
        <v>402</v>
      </c>
      <c r="H338" t="s">
        <v>137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1" t="s">
        <v>638</v>
      </c>
      <c r="AC338" s="1" t="s">
        <v>638</v>
      </c>
      <c r="AD338" s="1" t="s">
        <v>638</v>
      </c>
      <c r="AE338" s="1" t="s">
        <v>638</v>
      </c>
      <c r="AH338" t="b">
        <v>1</v>
      </c>
      <c r="AI338" t="b">
        <v>1</v>
      </c>
      <c r="AJ338" s="1" t="s">
        <v>638</v>
      </c>
      <c r="AK338" s="1" t="s">
        <v>548</v>
      </c>
      <c r="AL338" s="1" t="s">
        <v>666</v>
      </c>
      <c r="AM338" s="1" t="s">
        <v>548</v>
      </c>
      <c r="AN338" t="e">
        <f>-3/2 - a/4 + n/2</f>
        <v>#NAME?</v>
      </c>
      <c r="AO338" s="1" t="s">
        <v>536</v>
      </c>
      <c r="AP338" s="1" t="s">
        <v>574</v>
      </c>
      <c r="AQ338" s="1" t="s">
        <v>611</v>
      </c>
      <c r="AR338" s="1" t="s">
        <v>574</v>
      </c>
      <c r="AS338" s="1" t="s">
        <v>616</v>
      </c>
      <c r="AT338" s="1" t="s">
        <v>578</v>
      </c>
      <c r="AU338" s="1" t="s">
        <v>638</v>
      </c>
      <c r="AV338" s="1" t="s">
        <v>536</v>
      </c>
      <c r="AW338" t="e">
        <f>-11/2 - a + 5/2*n</f>
        <v>#NAME?</v>
      </c>
      <c r="AX338" t="e">
        <f>-6 - a/4 + 2*n</f>
        <v>#NAME?</v>
      </c>
    </row>
    <row r="339" spans="1:50" x14ac:dyDescent="0.25">
      <c r="A339" t="s">
        <v>401</v>
      </c>
      <c r="B339" t="s">
        <v>12</v>
      </c>
      <c r="C339" t="s">
        <v>252</v>
      </c>
      <c r="D339" t="s">
        <v>347</v>
      </c>
      <c r="E339" t="s">
        <v>382</v>
      </c>
      <c r="F339" s="1" t="s">
        <v>126</v>
      </c>
      <c r="G339" t="s">
        <v>402</v>
      </c>
      <c r="H339" t="s">
        <v>137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1" t="s">
        <v>638</v>
      </c>
      <c r="AC339" s="1" t="s">
        <v>638</v>
      </c>
      <c r="AD339" s="1" t="s">
        <v>638</v>
      </c>
      <c r="AE339" s="1" t="s">
        <v>638</v>
      </c>
      <c r="AH339" t="b">
        <v>1</v>
      </c>
      <c r="AI339" t="b">
        <v>1</v>
      </c>
      <c r="AJ339" s="1" t="s">
        <v>638</v>
      </c>
      <c r="AK339" s="1" t="s">
        <v>548</v>
      </c>
      <c r="AL339" s="1" t="s">
        <v>537</v>
      </c>
      <c r="AM339" s="1" t="s">
        <v>548</v>
      </c>
      <c r="AN339" t="e">
        <f>-1 - a/4 + n/2</f>
        <v>#NAME?</v>
      </c>
      <c r="AO339" s="1" t="s">
        <v>537</v>
      </c>
      <c r="AP339" s="1" t="s">
        <v>574</v>
      </c>
      <c r="AQ339" s="1" t="s">
        <v>611</v>
      </c>
      <c r="AR339" s="1" t="s">
        <v>578</v>
      </c>
      <c r="AS339" s="1" t="s">
        <v>616</v>
      </c>
      <c r="AT339" s="1" t="s">
        <v>578</v>
      </c>
      <c r="AU339" s="1" t="s">
        <v>638</v>
      </c>
      <c r="AV339" s="1" t="s">
        <v>541</v>
      </c>
      <c r="AW339" t="e">
        <f>-13/2 - a + 5/2*n</f>
        <v>#NAME?</v>
      </c>
      <c r="AX339" t="e">
        <f>-11/2 - a/4 + 2*n</f>
        <v>#NAME?</v>
      </c>
    </row>
    <row r="340" spans="1:50" x14ac:dyDescent="0.25">
      <c r="A340" t="s">
        <v>401</v>
      </c>
      <c r="B340" t="s">
        <v>12</v>
      </c>
      <c r="C340" t="s">
        <v>252</v>
      </c>
      <c r="D340" t="s">
        <v>351</v>
      </c>
      <c r="E340" t="s">
        <v>383</v>
      </c>
      <c r="F340" s="1" t="s">
        <v>126</v>
      </c>
      <c r="G340" t="s">
        <v>402</v>
      </c>
      <c r="H340" t="s">
        <v>137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1" t="s">
        <v>638</v>
      </c>
      <c r="AC340" s="1" t="s">
        <v>638</v>
      </c>
      <c r="AD340" s="1" t="s">
        <v>638</v>
      </c>
      <c r="AE340" s="1" t="s">
        <v>638</v>
      </c>
      <c r="AH340" t="b">
        <v>1</v>
      </c>
      <c r="AI340" t="b">
        <v>1</v>
      </c>
      <c r="AJ340" s="1" t="s">
        <v>638</v>
      </c>
      <c r="AK340" s="1" t="s">
        <v>548</v>
      </c>
      <c r="AL340" s="1" t="s">
        <v>666</v>
      </c>
      <c r="AM340" s="1" t="s">
        <v>548</v>
      </c>
      <c r="AN340" t="e">
        <f>-3/2 - a/4 + n/2</f>
        <v>#NAME?</v>
      </c>
      <c r="AO340" s="1" t="s">
        <v>536</v>
      </c>
      <c r="AP340" s="1" t="s">
        <v>574</v>
      </c>
      <c r="AQ340" s="1" t="s">
        <v>611</v>
      </c>
      <c r="AR340" s="1" t="s">
        <v>574</v>
      </c>
      <c r="AS340" s="1" t="s">
        <v>616</v>
      </c>
      <c r="AT340" s="1" t="s">
        <v>578</v>
      </c>
      <c r="AU340" s="1" t="s">
        <v>638</v>
      </c>
      <c r="AV340" s="1" t="s">
        <v>536</v>
      </c>
      <c r="AW340" t="e">
        <f>-11/2 - a + 5/2*n</f>
        <v>#NAME?</v>
      </c>
      <c r="AX340" t="e">
        <f>-6 - a/4 + 2*n</f>
        <v>#NAME?</v>
      </c>
    </row>
    <row r="341" spans="1:50" x14ac:dyDescent="0.25">
      <c r="A341" t="s">
        <v>401</v>
      </c>
      <c r="B341" t="s">
        <v>12</v>
      </c>
      <c r="C341" t="s">
        <v>252</v>
      </c>
      <c r="D341" t="s">
        <v>353</v>
      </c>
      <c r="E341" t="s">
        <v>384</v>
      </c>
      <c r="F341" s="1" t="s">
        <v>126</v>
      </c>
      <c r="G341" t="s">
        <v>402</v>
      </c>
      <c r="H341" t="s">
        <v>137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1" t="s">
        <v>638</v>
      </c>
      <c r="AC341" s="1" t="s">
        <v>638</v>
      </c>
      <c r="AD341" s="1" t="s">
        <v>638</v>
      </c>
      <c r="AE341" s="1" t="s">
        <v>638</v>
      </c>
      <c r="AH341" t="b">
        <v>1</v>
      </c>
      <c r="AI341" t="b">
        <v>1</v>
      </c>
      <c r="AJ341" s="1" t="s">
        <v>638</v>
      </c>
      <c r="AK341" s="1" t="s">
        <v>548</v>
      </c>
      <c r="AL341" s="1" t="s">
        <v>537</v>
      </c>
      <c r="AM341" s="1" t="s">
        <v>548</v>
      </c>
      <c r="AN341" t="e">
        <f>-1 - a/4 + n/2</f>
        <v>#NAME?</v>
      </c>
      <c r="AO341" s="1" t="s">
        <v>537</v>
      </c>
      <c r="AP341" s="1" t="s">
        <v>574</v>
      </c>
      <c r="AQ341" s="1" t="s">
        <v>611</v>
      </c>
      <c r="AR341" s="1" t="s">
        <v>578</v>
      </c>
      <c r="AS341" s="1" t="s">
        <v>616</v>
      </c>
      <c r="AT341" s="1" t="s">
        <v>578</v>
      </c>
      <c r="AU341" s="1" t="s">
        <v>638</v>
      </c>
      <c r="AV341" s="1" t="s">
        <v>541</v>
      </c>
      <c r="AW341" t="e">
        <f>-13/2 - a + 5/2*n</f>
        <v>#NAME?</v>
      </c>
      <c r="AX341" t="e">
        <f>-11/2 - a/4 + 2*n</f>
        <v>#NAME?</v>
      </c>
    </row>
    <row r="342" spans="1:50" x14ac:dyDescent="0.25">
      <c r="A342" t="s">
        <v>401</v>
      </c>
      <c r="B342" t="s">
        <v>12</v>
      </c>
      <c r="C342" t="s">
        <v>254</v>
      </c>
      <c r="D342" t="s">
        <v>341</v>
      </c>
      <c r="E342" t="s">
        <v>385</v>
      </c>
      <c r="F342" s="1" t="s">
        <v>126</v>
      </c>
      <c r="G342" t="s">
        <v>402</v>
      </c>
      <c r="H342" t="s">
        <v>137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" t="s">
        <v>638</v>
      </c>
      <c r="AC342" s="1" t="s">
        <v>638</v>
      </c>
      <c r="AD342" s="1" t="s">
        <v>638</v>
      </c>
      <c r="AE342" s="1" t="s">
        <v>638</v>
      </c>
      <c r="AH342" t="b">
        <v>1</v>
      </c>
      <c r="AI342" t="b">
        <v>1</v>
      </c>
      <c r="AJ342" s="1" t="s">
        <v>638</v>
      </c>
      <c r="AK342" s="1" t="s">
        <v>548</v>
      </c>
      <c r="AL342" s="1" t="s">
        <v>536</v>
      </c>
      <c r="AM342" s="1" t="s">
        <v>548</v>
      </c>
      <c r="AN342" t="e">
        <f>-3/2 - a/4 + n/2</f>
        <v>#NAME?</v>
      </c>
      <c r="AO342" s="1" t="s">
        <v>536</v>
      </c>
      <c r="AP342" s="1" t="s">
        <v>578</v>
      </c>
      <c r="AQ342" s="1" t="s">
        <v>616</v>
      </c>
      <c r="AR342" s="1" t="s">
        <v>574</v>
      </c>
      <c r="AS342" s="1" t="s">
        <v>611</v>
      </c>
      <c r="AT342" s="1" t="s">
        <v>574</v>
      </c>
      <c r="AU342" s="1" t="s">
        <v>638</v>
      </c>
      <c r="AV342" s="1" t="s">
        <v>666</v>
      </c>
      <c r="AW342" t="e">
        <f>-13/2 - a + 5/2*n</f>
        <v>#NAME?</v>
      </c>
      <c r="AX342" t="e">
        <f>-6 - a/4 + 2*n</f>
        <v>#NAME?</v>
      </c>
    </row>
    <row r="343" spans="1:50" x14ac:dyDescent="0.25">
      <c r="A343" t="s">
        <v>401</v>
      </c>
      <c r="B343" t="s">
        <v>12</v>
      </c>
      <c r="C343" t="s">
        <v>254</v>
      </c>
      <c r="D343" t="s">
        <v>347</v>
      </c>
      <c r="E343" t="s">
        <v>386</v>
      </c>
      <c r="F343" s="1" t="s">
        <v>126</v>
      </c>
      <c r="G343" t="s">
        <v>402</v>
      </c>
      <c r="H343" t="s">
        <v>137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" t="s">
        <v>638</v>
      </c>
      <c r="AC343" s="1" t="s">
        <v>638</v>
      </c>
      <c r="AD343" s="1" t="s">
        <v>638</v>
      </c>
      <c r="AE343" s="1" t="s">
        <v>638</v>
      </c>
      <c r="AH343" t="b">
        <v>1</v>
      </c>
      <c r="AI343" t="b">
        <v>1</v>
      </c>
      <c r="AJ343" s="1" t="s">
        <v>638</v>
      </c>
      <c r="AK343" s="1" t="s">
        <v>548</v>
      </c>
      <c r="AL343" s="1" t="s">
        <v>541</v>
      </c>
      <c r="AM343" s="1" t="s">
        <v>548</v>
      </c>
      <c r="AN343" t="e">
        <f>-1 - a/4 + n/2</f>
        <v>#NAME?</v>
      </c>
      <c r="AO343" s="1" t="s">
        <v>537</v>
      </c>
      <c r="AP343" s="1" t="s">
        <v>578</v>
      </c>
      <c r="AQ343" s="1" t="s">
        <v>616</v>
      </c>
      <c r="AR343" s="1" t="s">
        <v>578</v>
      </c>
      <c r="AS343" s="1" t="s">
        <v>611</v>
      </c>
      <c r="AT343" s="1" t="s">
        <v>574</v>
      </c>
      <c r="AU343" s="1" t="s">
        <v>638</v>
      </c>
      <c r="AV343" s="1" t="s">
        <v>537</v>
      </c>
      <c r="AW343" t="e">
        <f>-15/2 - a + 5/2*n</f>
        <v>#NAME?</v>
      </c>
      <c r="AX343" t="e">
        <f>-11/2 - a/4 + 2*n</f>
        <v>#NAME?</v>
      </c>
    </row>
    <row r="344" spans="1:50" x14ac:dyDescent="0.25">
      <c r="A344" t="s">
        <v>401</v>
      </c>
      <c r="B344" t="s">
        <v>12</v>
      </c>
      <c r="C344" t="s">
        <v>254</v>
      </c>
      <c r="D344" t="s">
        <v>351</v>
      </c>
      <c r="E344" t="s">
        <v>387</v>
      </c>
      <c r="F344" s="1" t="s">
        <v>126</v>
      </c>
      <c r="G344" t="s">
        <v>402</v>
      </c>
      <c r="H344" t="s">
        <v>137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1" t="s">
        <v>638</v>
      </c>
      <c r="AC344" s="1" t="s">
        <v>638</v>
      </c>
      <c r="AD344" s="1" t="s">
        <v>638</v>
      </c>
      <c r="AE344" s="1" t="s">
        <v>638</v>
      </c>
      <c r="AH344" t="b">
        <v>1</v>
      </c>
      <c r="AI344" t="b">
        <v>1</v>
      </c>
      <c r="AJ344" s="1" t="s">
        <v>638</v>
      </c>
      <c r="AK344" s="1" t="s">
        <v>548</v>
      </c>
      <c r="AL344" s="1" t="s">
        <v>536</v>
      </c>
      <c r="AM344" s="1" t="s">
        <v>548</v>
      </c>
      <c r="AN344" t="e">
        <f>-3/2 - a/4 + n/2</f>
        <v>#NAME?</v>
      </c>
      <c r="AO344" s="1" t="s">
        <v>536</v>
      </c>
      <c r="AP344" s="1" t="s">
        <v>578</v>
      </c>
      <c r="AQ344" s="1" t="s">
        <v>616</v>
      </c>
      <c r="AR344" s="1" t="s">
        <v>574</v>
      </c>
      <c r="AS344" s="1" t="s">
        <v>611</v>
      </c>
      <c r="AT344" s="1" t="s">
        <v>574</v>
      </c>
      <c r="AU344" s="1" t="s">
        <v>638</v>
      </c>
      <c r="AV344" s="1" t="s">
        <v>666</v>
      </c>
      <c r="AW344" t="e">
        <f>-13/2 - a + 5/2*n</f>
        <v>#NAME?</v>
      </c>
      <c r="AX344" t="e">
        <f>-6 - a/4 + 2*n</f>
        <v>#NAME?</v>
      </c>
    </row>
    <row r="345" spans="1:50" x14ac:dyDescent="0.25">
      <c r="A345" t="s">
        <v>401</v>
      </c>
      <c r="B345" t="s">
        <v>12</v>
      </c>
      <c r="C345" t="s">
        <v>254</v>
      </c>
      <c r="D345" t="s">
        <v>353</v>
      </c>
      <c r="E345" t="s">
        <v>388</v>
      </c>
      <c r="F345" s="1" t="s">
        <v>126</v>
      </c>
      <c r="G345" t="s">
        <v>402</v>
      </c>
      <c r="H345" t="s">
        <v>137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1" t="s">
        <v>638</v>
      </c>
      <c r="AC345" s="1" t="s">
        <v>638</v>
      </c>
      <c r="AD345" s="1" t="s">
        <v>638</v>
      </c>
      <c r="AE345" s="1" t="s">
        <v>638</v>
      </c>
      <c r="AH345" t="b">
        <v>1</v>
      </c>
      <c r="AI345" t="b">
        <v>1</v>
      </c>
      <c r="AJ345" s="1" t="s">
        <v>638</v>
      </c>
      <c r="AK345" s="1" t="s">
        <v>548</v>
      </c>
      <c r="AL345" s="1" t="s">
        <v>541</v>
      </c>
      <c r="AM345" s="1" t="s">
        <v>548</v>
      </c>
      <c r="AN345" t="e">
        <f>-1 - a/4 + n/2</f>
        <v>#NAME?</v>
      </c>
      <c r="AO345" s="1" t="s">
        <v>537</v>
      </c>
      <c r="AP345" s="1" t="s">
        <v>578</v>
      </c>
      <c r="AQ345" s="1" t="s">
        <v>616</v>
      </c>
      <c r="AR345" s="1" t="s">
        <v>578</v>
      </c>
      <c r="AS345" s="1" t="s">
        <v>611</v>
      </c>
      <c r="AT345" s="1" t="s">
        <v>574</v>
      </c>
      <c r="AU345" s="1" t="s">
        <v>638</v>
      </c>
      <c r="AV345" s="1" t="s">
        <v>537</v>
      </c>
      <c r="AW345" t="e">
        <f>-15/2 - a + 5/2*n</f>
        <v>#NAME?</v>
      </c>
      <c r="AX345" t="e">
        <f>-11/2 - a/4 + 2*n</f>
        <v>#NAME?</v>
      </c>
    </row>
    <row r="346" spans="1:50" x14ac:dyDescent="0.25">
      <c r="A346" t="s">
        <v>401</v>
      </c>
      <c r="B346" t="s">
        <v>12</v>
      </c>
      <c r="C346" t="s">
        <v>254</v>
      </c>
      <c r="D346" t="s">
        <v>297</v>
      </c>
      <c r="E346" t="s">
        <v>389</v>
      </c>
      <c r="F346" s="1" t="s">
        <v>126</v>
      </c>
      <c r="G346" t="s">
        <v>402</v>
      </c>
      <c r="H346" t="s">
        <v>137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" t="s">
        <v>638</v>
      </c>
      <c r="AC346" s="1" t="s">
        <v>638</v>
      </c>
      <c r="AD346" s="1" t="s">
        <v>638</v>
      </c>
      <c r="AE346" s="1" t="s">
        <v>638</v>
      </c>
      <c r="AH346" t="b">
        <v>1</v>
      </c>
      <c r="AI346" t="b">
        <v>1</v>
      </c>
      <c r="AJ346" s="1" t="s">
        <v>638</v>
      </c>
      <c r="AK346" s="1" t="s">
        <v>548</v>
      </c>
      <c r="AL346" s="1" t="s">
        <v>538</v>
      </c>
      <c r="AM346" s="1" t="s">
        <v>548</v>
      </c>
      <c r="AN346" t="e">
        <f>-1 + a/4 + n/4</f>
        <v>#NAME?</v>
      </c>
      <c r="AO346" s="1" t="s">
        <v>535</v>
      </c>
      <c r="AP346" s="1" t="s">
        <v>576</v>
      </c>
      <c r="AQ346" s="1" t="s">
        <v>615</v>
      </c>
      <c r="AR346" s="1" t="s">
        <v>576</v>
      </c>
      <c r="AS346" s="1" t="s">
        <v>610</v>
      </c>
      <c r="AT346" s="1" t="s">
        <v>573</v>
      </c>
      <c r="AU346" s="1" t="s">
        <v>638</v>
      </c>
      <c r="AV346" s="1" t="s">
        <v>535</v>
      </c>
      <c r="AW346" t="e">
        <f>-15/2 + a + 3/2*n</f>
        <v>#NAME?</v>
      </c>
      <c r="AX346" t="e">
        <f>-11/2 + a/4 + 7/4*n</f>
        <v>#NAME?</v>
      </c>
    </row>
    <row r="347" spans="1:50" x14ac:dyDescent="0.25">
      <c r="A347" t="s">
        <v>401</v>
      </c>
      <c r="B347" t="s">
        <v>12</v>
      </c>
      <c r="C347" t="s">
        <v>254</v>
      </c>
      <c r="D347" t="s">
        <v>301</v>
      </c>
      <c r="E347" t="s">
        <v>390</v>
      </c>
      <c r="F347" s="1" t="s">
        <v>126</v>
      </c>
      <c r="G347" t="s">
        <v>402</v>
      </c>
      <c r="H347" t="s">
        <v>137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1" t="s">
        <v>638</v>
      </c>
      <c r="AC347" s="1" t="s">
        <v>638</v>
      </c>
      <c r="AD347" s="1" t="s">
        <v>638</v>
      </c>
      <c r="AE347" s="1" t="s">
        <v>638</v>
      </c>
      <c r="AH347" t="b">
        <v>1</v>
      </c>
      <c r="AI347" t="b">
        <v>1</v>
      </c>
      <c r="AJ347" s="1" t="s">
        <v>638</v>
      </c>
      <c r="AK347" s="1" t="s">
        <v>548</v>
      </c>
      <c r="AL347" s="1" t="s">
        <v>542</v>
      </c>
      <c r="AM347" s="1" t="s">
        <v>548</v>
      </c>
      <c r="AN347" t="e">
        <f>-2 + n/2</f>
        <v>#NAME?</v>
      </c>
      <c r="AO347" s="1" t="s">
        <v>542</v>
      </c>
      <c r="AP347" s="1" t="s">
        <v>577</v>
      </c>
      <c r="AQ347" s="1" t="s">
        <v>568</v>
      </c>
      <c r="AR347" s="1" t="s">
        <v>575</v>
      </c>
      <c r="AS347" s="1" t="s">
        <v>567</v>
      </c>
      <c r="AT347" s="1" t="s">
        <v>575</v>
      </c>
      <c r="AU347" s="1" t="s">
        <v>638</v>
      </c>
      <c r="AV347" s="1" t="s">
        <v>550</v>
      </c>
      <c r="AW347" t="e">
        <f>-17/2 + 5/2*n</f>
        <v>#NAME?</v>
      </c>
      <c r="AX347" t="e">
        <f>-13/2 + 2*n</f>
        <v>#NAME?</v>
      </c>
    </row>
    <row r="348" spans="1:50" x14ac:dyDescent="0.25">
      <c r="A348" t="s">
        <v>401</v>
      </c>
      <c r="B348" t="s">
        <v>12</v>
      </c>
      <c r="C348" t="s">
        <v>254</v>
      </c>
      <c r="D348" t="s">
        <v>303</v>
      </c>
      <c r="E348" t="s">
        <v>391</v>
      </c>
      <c r="F348" s="1" t="s">
        <v>126</v>
      </c>
      <c r="G348" t="s">
        <v>402</v>
      </c>
      <c r="H348" t="s">
        <v>137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1" t="s">
        <v>638</v>
      </c>
      <c r="AC348" s="1" t="s">
        <v>638</v>
      </c>
      <c r="AD348" s="1" t="s">
        <v>638</v>
      </c>
      <c r="AE348" s="1" t="s">
        <v>638</v>
      </c>
      <c r="AH348" t="b">
        <v>1</v>
      </c>
      <c r="AI348" t="b">
        <v>1</v>
      </c>
      <c r="AJ348" s="1" t="s">
        <v>638</v>
      </c>
      <c r="AK348" s="1" t="s">
        <v>548</v>
      </c>
      <c r="AL348" s="1" t="s">
        <v>538</v>
      </c>
      <c r="AM348" s="1" t="s">
        <v>548</v>
      </c>
      <c r="AN348" t="e">
        <f>-1 + a/4 + n/4</f>
        <v>#NAME?</v>
      </c>
      <c r="AO348" s="1" t="s">
        <v>535</v>
      </c>
      <c r="AP348" s="1" t="s">
        <v>576</v>
      </c>
      <c r="AQ348" s="1" t="s">
        <v>615</v>
      </c>
      <c r="AR348" s="1" t="s">
        <v>576</v>
      </c>
      <c r="AS348" s="1" t="s">
        <v>610</v>
      </c>
      <c r="AT348" s="1" t="s">
        <v>573</v>
      </c>
      <c r="AU348" s="1" t="s">
        <v>638</v>
      </c>
      <c r="AV348" s="1" t="s">
        <v>535</v>
      </c>
      <c r="AW348" t="e">
        <f>-15/2 + a + 3/2*n</f>
        <v>#NAME?</v>
      </c>
      <c r="AX348" t="e">
        <f>-11/2 + a/4 + 7/4*n</f>
        <v>#NAME?</v>
      </c>
    </row>
    <row r="349" spans="1:50" x14ac:dyDescent="0.25">
      <c r="A349" t="s">
        <v>401</v>
      </c>
      <c r="B349" t="s">
        <v>12</v>
      </c>
      <c r="C349" t="s">
        <v>254</v>
      </c>
      <c r="D349" t="s">
        <v>305</v>
      </c>
      <c r="E349" t="s">
        <v>392</v>
      </c>
      <c r="F349" s="1" t="s">
        <v>126</v>
      </c>
      <c r="G349" t="s">
        <v>402</v>
      </c>
      <c r="H349" t="s">
        <v>137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1" t="s">
        <v>638</v>
      </c>
      <c r="AC349" s="1" t="s">
        <v>638</v>
      </c>
      <c r="AD349" s="1" t="s">
        <v>638</v>
      </c>
      <c r="AE349" s="1" t="s">
        <v>638</v>
      </c>
      <c r="AH349" t="b">
        <v>1</v>
      </c>
      <c r="AI349" t="b">
        <v>1</v>
      </c>
      <c r="AJ349" s="1" t="s">
        <v>638</v>
      </c>
      <c r="AK349" s="1" t="s">
        <v>548</v>
      </c>
      <c r="AL349" s="1" t="s">
        <v>542</v>
      </c>
      <c r="AM349" s="1" t="s">
        <v>548</v>
      </c>
      <c r="AN349" t="e">
        <f>-2 + n/2</f>
        <v>#NAME?</v>
      </c>
      <c r="AO349" s="1" t="s">
        <v>542</v>
      </c>
      <c r="AP349" s="1" t="s">
        <v>577</v>
      </c>
      <c r="AQ349" s="1" t="s">
        <v>568</v>
      </c>
      <c r="AR349" s="1" t="s">
        <v>575</v>
      </c>
      <c r="AS349" s="1" t="s">
        <v>567</v>
      </c>
      <c r="AT349" s="1" t="s">
        <v>575</v>
      </c>
      <c r="AU349" s="1" t="s">
        <v>638</v>
      </c>
      <c r="AV349" s="1" t="s">
        <v>550</v>
      </c>
      <c r="AW349" t="e">
        <f>-17/2 + 5/2*n</f>
        <v>#NAME?</v>
      </c>
      <c r="AX349" t="e">
        <f>-13/2 + 2*n</f>
        <v>#NAME?</v>
      </c>
    </row>
    <row r="350" spans="1:50" x14ac:dyDescent="0.25">
      <c r="A350" t="s">
        <v>403</v>
      </c>
      <c r="B350" t="s">
        <v>20</v>
      </c>
      <c r="C350" t="s">
        <v>264</v>
      </c>
      <c r="D350" t="s">
        <v>297</v>
      </c>
      <c r="E350" t="s">
        <v>298</v>
      </c>
      <c r="F350" s="1" t="s">
        <v>321</v>
      </c>
      <c r="G350" t="s">
        <v>404</v>
      </c>
      <c r="W350">
        <v>0</v>
      </c>
      <c r="AA350">
        <v>0</v>
      </c>
      <c r="AH350" t="b">
        <v>1</v>
      </c>
      <c r="AJ350" s="1" t="s">
        <v>638</v>
      </c>
      <c r="AK350" s="1" t="s">
        <v>542</v>
      </c>
    </row>
    <row r="351" spans="1:50" x14ac:dyDescent="0.25">
      <c r="A351" t="s">
        <v>403</v>
      </c>
      <c r="B351" t="s">
        <v>20</v>
      </c>
      <c r="C351" t="s">
        <v>264</v>
      </c>
      <c r="D351" t="s">
        <v>301</v>
      </c>
      <c r="E351" t="s">
        <v>302</v>
      </c>
      <c r="F351" s="1" t="s">
        <v>321</v>
      </c>
      <c r="G351" t="s">
        <v>404</v>
      </c>
      <c r="W351">
        <v>0</v>
      </c>
      <c r="AA351">
        <v>0</v>
      </c>
      <c r="AH351" t="b">
        <v>1</v>
      </c>
      <c r="AJ351" s="1" t="s">
        <v>638</v>
      </c>
      <c r="AK351" s="1" t="s">
        <v>542</v>
      </c>
    </row>
    <row r="352" spans="1:50" x14ac:dyDescent="0.25">
      <c r="A352" t="s">
        <v>403</v>
      </c>
      <c r="B352" t="s">
        <v>20</v>
      </c>
      <c r="C352" t="s">
        <v>264</v>
      </c>
      <c r="D352" t="s">
        <v>303</v>
      </c>
      <c r="E352" t="s">
        <v>304</v>
      </c>
      <c r="F352" s="1" t="s">
        <v>321</v>
      </c>
      <c r="G352" t="s">
        <v>404</v>
      </c>
      <c r="W352">
        <v>0</v>
      </c>
      <c r="AA352">
        <v>0</v>
      </c>
      <c r="AH352" t="b">
        <v>1</v>
      </c>
      <c r="AJ352" s="1" t="s">
        <v>638</v>
      </c>
      <c r="AK352" s="1" t="s">
        <v>542</v>
      </c>
    </row>
    <row r="353" spans="1:50" x14ac:dyDescent="0.25">
      <c r="A353" t="s">
        <v>403</v>
      </c>
      <c r="B353" t="s">
        <v>20</v>
      </c>
      <c r="C353" t="s">
        <v>264</v>
      </c>
      <c r="D353" t="s">
        <v>305</v>
      </c>
      <c r="E353" t="s">
        <v>306</v>
      </c>
      <c r="F353" s="1" t="s">
        <v>321</v>
      </c>
      <c r="G353" t="s">
        <v>404</v>
      </c>
      <c r="W353">
        <v>0</v>
      </c>
      <c r="AA353">
        <v>0</v>
      </c>
      <c r="AH353" t="b">
        <v>1</v>
      </c>
      <c r="AJ353" s="1" t="s">
        <v>638</v>
      </c>
      <c r="AK353" s="1" t="s">
        <v>542</v>
      </c>
    </row>
    <row r="354" spans="1:50" x14ac:dyDescent="0.25">
      <c r="A354" t="s">
        <v>403</v>
      </c>
      <c r="B354" t="s">
        <v>15</v>
      </c>
      <c r="C354" t="s">
        <v>269</v>
      </c>
      <c r="D354" t="s">
        <v>297</v>
      </c>
      <c r="E354" t="s">
        <v>307</v>
      </c>
      <c r="F354" s="1" t="s">
        <v>321</v>
      </c>
      <c r="G354" t="s">
        <v>404</v>
      </c>
      <c r="W354">
        <v>0</v>
      </c>
      <c r="Z354">
        <v>0</v>
      </c>
      <c r="AA354">
        <v>0</v>
      </c>
      <c r="AE354" s="1" t="s">
        <v>638</v>
      </c>
      <c r="AG354">
        <f>-1/2</f>
        <v>-0.5</v>
      </c>
      <c r="AH354" t="b">
        <v>1</v>
      </c>
      <c r="AJ354" s="1" t="s">
        <v>638</v>
      </c>
      <c r="AK354" s="1" t="s">
        <v>542</v>
      </c>
      <c r="AL354" s="1" t="s">
        <v>638</v>
      </c>
      <c r="AM354" s="1" t="s">
        <v>638</v>
      </c>
      <c r="AR354" s="1" t="s">
        <v>550</v>
      </c>
    </row>
    <row r="355" spans="1:50" x14ac:dyDescent="0.25">
      <c r="A355" t="s">
        <v>403</v>
      </c>
      <c r="B355" t="s">
        <v>15</v>
      </c>
      <c r="C355" t="s">
        <v>269</v>
      </c>
      <c r="D355" t="s">
        <v>301</v>
      </c>
      <c r="E355" t="s">
        <v>309</v>
      </c>
      <c r="F355" s="1" t="s">
        <v>321</v>
      </c>
      <c r="G355" t="s">
        <v>404</v>
      </c>
      <c r="W355">
        <v>0</v>
      </c>
      <c r="Z355">
        <v>0</v>
      </c>
      <c r="AA355">
        <v>0</v>
      </c>
      <c r="AE355" s="1" t="s">
        <v>638</v>
      </c>
      <c r="AG355">
        <f>-1/2</f>
        <v>-0.5</v>
      </c>
      <c r="AH355" t="b">
        <v>1</v>
      </c>
      <c r="AJ355" s="1" t="s">
        <v>638</v>
      </c>
      <c r="AK355" s="1" t="s">
        <v>542</v>
      </c>
      <c r="AL355" s="1" t="s">
        <v>638</v>
      </c>
      <c r="AM355" s="1" t="s">
        <v>638</v>
      </c>
      <c r="AR355" s="1" t="s">
        <v>550</v>
      </c>
    </row>
    <row r="356" spans="1:50" x14ac:dyDescent="0.25">
      <c r="A356" t="s">
        <v>403</v>
      </c>
      <c r="B356" t="s">
        <v>15</v>
      </c>
      <c r="C356" t="s">
        <v>269</v>
      </c>
      <c r="D356" t="s">
        <v>303</v>
      </c>
      <c r="E356" t="s">
        <v>310</v>
      </c>
      <c r="F356" s="1" t="s">
        <v>321</v>
      </c>
      <c r="G356" t="s">
        <v>404</v>
      </c>
      <c r="W356">
        <v>0</v>
      </c>
      <c r="Z356">
        <v>0</v>
      </c>
      <c r="AA356">
        <v>0</v>
      </c>
      <c r="AE356" s="1" t="s">
        <v>638</v>
      </c>
      <c r="AG356">
        <f>-1/2</f>
        <v>-0.5</v>
      </c>
      <c r="AH356" t="b">
        <v>1</v>
      </c>
      <c r="AJ356" s="1" t="s">
        <v>638</v>
      </c>
      <c r="AK356" s="1" t="s">
        <v>542</v>
      </c>
      <c r="AL356" s="1" t="s">
        <v>638</v>
      </c>
      <c r="AM356" s="1" t="s">
        <v>638</v>
      </c>
      <c r="AR356" s="1" t="s">
        <v>550</v>
      </c>
    </row>
    <row r="357" spans="1:50" x14ac:dyDescent="0.25">
      <c r="A357" t="s">
        <v>403</v>
      </c>
      <c r="B357" t="s">
        <v>15</v>
      </c>
      <c r="C357" t="s">
        <v>269</v>
      </c>
      <c r="D357" t="s">
        <v>305</v>
      </c>
      <c r="E357" t="s">
        <v>311</v>
      </c>
      <c r="F357" s="1" t="s">
        <v>321</v>
      </c>
      <c r="G357" t="s">
        <v>404</v>
      </c>
      <c r="W357">
        <v>0</v>
      </c>
      <c r="Z357">
        <v>0</v>
      </c>
      <c r="AA357">
        <v>0</v>
      </c>
      <c r="AE357" s="1" t="s">
        <v>638</v>
      </c>
      <c r="AG357">
        <f>-1/2</f>
        <v>-0.5</v>
      </c>
      <c r="AH357" t="b">
        <v>1</v>
      </c>
      <c r="AJ357" s="1" t="s">
        <v>638</v>
      </c>
      <c r="AK357" s="1" t="s">
        <v>542</v>
      </c>
      <c r="AL357" s="1" t="s">
        <v>638</v>
      </c>
      <c r="AM357" s="1" t="s">
        <v>638</v>
      </c>
      <c r="AR357" s="1" t="s">
        <v>550</v>
      </c>
    </row>
    <row r="358" spans="1:50" x14ac:dyDescent="0.25">
      <c r="A358" t="s">
        <v>403</v>
      </c>
      <c r="B358" t="s">
        <v>20</v>
      </c>
      <c r="C358" t="s">
        <v>271</v>
      </c>
      <c r="D358" t="s">
        <v>297</v>
      </c>
      <c r="E358" t="s">
        <v>312</v>
      </c>
      <c r="F358" s="1" t="s">
        <v>321</v>
      </c>
      <c r="G358" t="s">
        <v>404</v>
      </c>
      <c r="W358">
        <v>0</v>
      </c>
      <c r="AA358">
        <v>0</v>
      </c>
      <c r="AH358" t="b">
        <v>1</v>
      </c>
      <c r="AJ358" s="1" t="s">
        <v>638</v>
      </c>
      <c r="AK358" s="1" t="s">
        <v>542</v>
      </c>
    </row>
    <row r="359" spans="1:50" x14ac:dyDescent="0.25">
      <c r="A359" t="s">
        <v>403</v>
      </c>
      <c r="B359" t="s">
        <v>20</v>
      </c>
      <c r="C359" t="s">
        <v>271</v>
      </c>
      <c r="D359" t="s">
        <v>301</v>
      </c>
      <c r="E359" t="s">
        <v>313</v>
      </c>
      <c r="F359" s="1" t="s">
        <v>321</v>
      </c>
      <c r="G359" t="s">
        <v>404</v>
      </c>
      <c r="W359">
        <v>0</v>
      </c>
      <c r="AA359">
        <v>0</v>
      </c>
      <c r="AH359" t="b">
        <v>1</v>
      </c>
      <c r="AJ359" s="1" t="s">
        <v>638</v>
      </c>
      <c r="AK359" s="1" t="s">
        <v>542</v>
      </c>
    </row>
    <row r="360" spans="1:50" x14ac:dyDescent="0.25">
      <c r="A360" t="s">
        <v>403</v>
      </c>
      <c r="B360" t="s">
        <v>20</v>
      </c>
      <c r="C360" t="s">
        <v>271</v>
      </c>
      <c r="D360" t="s">
        <v>303</v>
      </c>
      <c r="E360" t="s">
        <v>314</v>
      </c>
      <c r="F360" s="1" t="s">
        <v>321</v>
      </c>
      <c r="G360" t="s">
        <v>404</v>
      </c>
      <c r="W360">
        <v>0</v>
      </c>
      <c r="AA360">
        <v>0</v>
      </c>
      <c r="AH360" t="b">
        <v>1</v>
      </c>
      <c r="AJ360" s="1" t="s">
        <v>638</v>
      </c>
      <c r="AK360" s="1" t="s">
        <v>542</v>
      </c>
    </row>
    <row r="361" spans="1:50" x14ac:dyDescent="0.25">
      <c r="A361" t="s">
        <v>403</v>
      </c>
      <c r="B361" t="s">
        <v>20</v>
      </c>
      <c r="C361" t="s">
        <v>271</v>
      </c>
      <c r="D361" t="s">
        <v>305</v>
      </c>
      <c r="E361" t="s">
        <v>315</v>
      </c>
      <c r="F361" s="1" t="s">
        <v>321</v>
      </c>
      <c r="G361" t="s">
        <v>404</v>
      </c>
      <c r="W361">
        <v>0</v>
      </c>
      <c r="AA361">
        <v>0</v>
      </c>
      <c r="AH361" t="b">
        <v>1</v>
      </c>
      <c r="AJ361" s="1" t="s">
        <v>638</v>
      </c>
      <c r="AK361" s="1" t="s">
        <v>542</v>
      </c>
    </row>
    <row r="362" spans="1:50" x14ac:dyDescent="0.25">
      <c r="A362" t="s">
        <v>403</v>
      </c>
      <c r="B362" t="s">
        <v>15</v>
      </c>
      <c r="C362" t="s">
        <v>273</v>
      </c>
      <c r="D362" t="s">
        <v>297</v>
      </c>
      <c r="E362" t="s">
        <v>316</v>
      </c>
      <c r="F362" s="1" t="s">
        <v>321</v>
      </c>
      <c r="G362" t="s">
        <v>404</v>
      </c>
      <c r="W362">
        <v>0</v>
      </c>
      <c r="Z362">
        <v>0</v>
      </c>
      <c r="AA362">
        <v>0</v>
      </c>
      <c r="AE362" s="1" t="s">
        <v>638</v>
      </c>
      <c r="AG362">
        <f>-1/2</f>
        <v>-0.5</v>
      </c>
      <c r="AH362" t="b">
        <v>1</v>
      </c>
      <c r="AJ362" s="1" t="s">
        <v>638</v>
      </c>
      <c r="AK362" s="1" t="s">
        <v>542</v>
      </c>
      <c r="AL362" s="1" t="s">
        <v>638</v>
      </c>
      <c r="AM362" s="1" t="s">
        <v>638</v>
      </c>
      <c r="AR362" s="1" t="s">
        <v>550</v>
      </c>
    </row>
    <row r="363" spans="1:50" x14ac:dyDescent="0.25">
      <c r="A363" t="s">
        <v>403</v>
      </c>
      <c r="B363" t="s">
        <v>15</v>
      </c>
      <c r="C363" t="s">
        <v>273</v>
      </c>
      <c r="D363" t="s">
        <v>301</v>
      </c>
      <c r="E363" t="s">
        <v>317</v>
      </c>
      <c r="F363" s="1" t="s">
        <v>321</v>
      </c>
      <c r="G363" t="s">
        <v>404</v>
      </c>
      <c r="W363">
        <v>0</v>
      </c>
      <c r="Z363">
        <v>0</v>
      </c>
      <c r="AA363">
        <v>0</v>
      </c>
      <c r="AE363" s="1" t="s">
        <v>638</v>
      </c>
      <c r="AG363">
        <f>-1/2</f>
        <v>-0.5</v>
      </c>
      <c r="AH363" t="b">
        <v>1</v>
      </c>
      <c r="AJ363" s="1" t="s">
        <v>638</v>
      </c>
      <c r="AK363" s="1" t="s">
        <v>542</v>
      </c>
      <c r="AL363" s="1" t="s">
        <v>638</v>
      </c>
      <c r="AM363" s="1" t="s">
        <v>638</v>
      </c>
      <c r="AR363" s="1" t="s">
        <v>550</v>
      </c>
    </row>
    <row r="364" spans="1:50" x14ac:dyDescent="0.25">
      <c r="A364" t="s">
        <v>403</v>
      </c>
      <c r="B364" t="s">
        <v>15</v>
      </c>
      <c r="C364" t="s">
        <v>273</v>
      </c>
      <c r="D364" t="s">
        <v>303</v>
      </c>
      <c r="E364" t="s">
        <v>318</v>
      </c>
      <c r="F364" s="1" t="s">
        <v>321</v>
      </c>
      <c r="G364" t="s">
        <v>404</v>
      </c>
      <c r="W364">
        <v>0</v>
      </c>
      <c r="Z364">
        <v>0</v>
      </c>
      <c r="AA364">
        <v>0</v>
      </c>
      <c r="AE364" s="1" t="s">
        <v>638</v>
      </c>
      <c r="AG364">
        <f>-1/2</f>
        <v>-0.5</v>
      </c>
      <c r="AH364" t="b">
        <v>1</v>
      </c>
      <c r="AJ364" s="1" t="s">
        <v>638</v>
      </c>
      <c r="AK364" s="1" t="s">
        <v>542</v>
      </c>
      <c r="AL364" s="1" t="s">
        <v>638</v>
      </c>
      <c r="AM364" s="1" t="s">
        <v>638</v>
      </c>
      <c r="AR364" s="1" t="s">
        <v>550</v>
      </c>
    </row>
    <row r="365" spans="1:50" x14ac:dyDescent="0.25">
      <c r="A365" t="s">
        <v>403</v>
      </c>
      <c r="B365" t="s">
        <v>15</v>
      </c>
      <c r="C365" t="s">
        <v>273</v>
      </c>
      <c r="D365" t="s">
        <v>305</v>
      </c>
      <c r="E365" t="s">
        <v>319</v>
      </c>
      <c r="F365" s="1" t="s">
        <v>321</v>
      </c>
      <c r="G365" t="s">
        <v>404</v>
      </c>
      <c r="W365">
        <v>0</v>
      </c>
      <c r="Z365">
        <v>0</v>
      </c>
      <c r="AA365">
        <v>0</v>
      </c>
      <c r="AE365" s="1" t="s">
        <v>638</v>
      </c>
      <c r="AG365">
        <f>-1/2</f>
        <v>-0.5</v>
      </c>
      <c r="AH365" t="b">
        <v>1</v>
      </c>
      <c r="AJ365" s="1" t="s">
        <v>638</v>
      </c>
      <c r="AK365" s="1" t="s">
        <v>542</v>
      </c>
      <c r="AL365" s="1" t="s">
        <v>638</v>
      </c>
      <c r="AM365" s="1" t="s">
        <v>638</v>
      </c>
      <c r="AR365" s="1" t="s">
        <v>550</v>
      </c>
    </row>
    <row r="366" spans="1:50" x14ac:dyDescent="0.25">
      <c r="A366" t="s">
        <v>405</v>
      </c>
      <c r="B366" t="s">
        <v>12</v>
      </c>
      <c r="C366" t="s">
        <v>406</v>
      </c>
      <c r="E366" t="s">
        <v>407</v>
      </c>
      <c r="F366" s="1" t="s">
        <v>408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s="1" t="s">
        <v>688</v>
      </c>
      <c r="AC366" s="1" t="s">
        <v>688</v>
      </c>
      <c r="AD366" s="1" t="s">
        <v>688</v>
      </c>
      <c r="AE366" s="1" t="s">
        <v>567</v>
      </c>
      <c r="AH366" t="b">
        <v>1</v>
      </c>
      <c r="AI366" t="b">
        <v>1</v>
      </c>
      <c r="AJ366" s="1" t="s">
        <v>688</v>
      </c>
      <c r="AK366" s="1" t="s">
        <v>685</v>
      </c>
      <c r="AL366" s="1" t="s">
        <v>709</v>
      </c>
      <c r="AM366" s="1" t="s">
        <v>543</v>
      </c>
      <c r="AN366" t="e">
        <f>-1 - n/6 + n^2/6</f>
        <v>#NAME?</v>
      </c>
      <c r="AO366" s="1" t="s">
        <v>543</v>
      </c>
      <c r="AP366" s="1" t="s">
        <v>579</v>
      </c>
      <c r="AQ366" s="1" t="s">
        <v>617</v>
      </c>
      <c r="AR366" s="1" t="s">
        <v>637</v>
      </c>
      <c r="AS366" s="1" t="s">
        <v>643</v>
      </c>
      <c r="AT366" s="1" t="s">
        <v>660</v>
      </c>
      <c r="AU366" s="1" t="s">
        <v>543</v>
      </c>
      <c r="AV366" s="1" t="s">
        <v>543</v>
      </c>
      <c r="AW366" t="e">
        <f>-4 - 11/6*n + 5/6*n^2</f>
        <v>#NAME?</v>
      </c>
      <c r="AX366" t="e">
        <f>-4 - n/6 + n^2/2</f>
        <v>#NAME?</v>
      </c>
    </row>
    <row r="367" spans="1:50" x14ac:dyDescent="0.25">
      <c r="A367" t="s">
        <v>405</v>
      </c>
      <c r="B367" t="s">
        <v>12</v>
      </c>
      <c r="C367" t="s">
        <v>409</v>
      </c>
      <c r="E367" t="s">
        <v>410</v>
      </c>
      <c r="F367" s="1" t="s">
        <v>408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s="1" t="s">
        <v>688</v>
      </c>
      <c r="AC367" s="1" t="s">
        <v>688</v>
      </c>
      <c r="AD367" s="1" t="s">
        <v>688</v>
      </c>
      <c r="AE367" s="1" t="s">
        <v>567</v>
      </c>
      <c r="AH367" t="b">
        <v>1</v>
      </c>
      <c r="AI367" t="b">
        <v>1</v>
      </c>
      <c r="AJ367" s="1" t="s">
        <v>688</v>
      </c>
      <c r="AK367" s="1" t="s">
        <v>685</v>
      </c>
      <c r="AL367" s="1" t="s">
        <v>709</v>
      </c>
      <c r="AM367" s="1" t="s">
        <v>543</v>
      </c>
      <c r="AN367" t="e">
        <f>-1 - n/6 + n^2/6</f>
        <v>#NAME?</v>
      </c>
      <c r="AO367" s="1" t="s">
        <v>543</v>
      </c>
      <c r="AP367" s="1" t="s">
        <v>579</v>
      </c>
      <c r="AQ367" s="1" t="s">
        <v>617</v>
      </c>
      <c r="AR367" s="1" t="s">
        <v>637</v>
      </c>
      <c r="AS367" s="1" t="s">
        <v>643</v>
      </c>
      <c r="AT367" s="1" t="s">
        <v>660</v>
      </c>
      <c r="AU367" s="1" t="s">
        <v>543</v>
      </c>
      <c r="AV367" s="1" t="s">
        <v>543</v>
      </c>
      <c r="AW367" t="e">
        <f>-4 - 11/6*n + 5/6*n^2</f>
        <v>#NAME?</v>
      </c>
      <c r="AX367" t="e">
        <f>-4 - n/6 + n^2/2</f>
        <v>#NAME?</v>
      </c>
    </row>
    <row r="368" spans="1:50" x14ac:dyDescent="0.25">
      <c r="A368" t="s">
        <v>411</v>
      </c>
      <c r="B368" t="s">
        <v>12</v>
      </c>
      <c r="C368" t="s">
        <v>412</v>
      </c>
      <c r="E368" t="s">
        <v>413</v>
      </c>
      <c r="F368" s="1" t="s">
        <v>701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s="1" t="s">
        <v>689</v>
      </c>
      <c r="AC368" s="1" t="s">
        <v>700</v>
      </c>
      <c r="AD368" s="1" t="s">
        <v>689</v>
      </c>
      <c r="AE368" s="1" t="s">
        <v>567</v>
      </c>
      <c r="AH368" t="b">
        <v>1</v>
      </c>
      <c r="AI368" t="b">
        <v>1</v>
      </c>
      <c r="AJ368" s="1" t="s">
        <v>689</v>
      </c>
      <c r="AK368" s="1" t="s">
        <v>686</v>
      </c>
      <c r="AL368" s="1" t="s">
        <v>710</v>
      </c>
      <c r="AM368" s="1" t="s">
        <v>544</v>
      </c>
      <c r="AN368" t="e">
        <f>-1/3 - n/6 + n^2/6</f>
        <v>#NAME?</v>
      </c>
      <c r="AO368" s="1" t="s">
        <v>544</v>
      </c>
      <c r="AP368" s="1" t="s">
        <v>580</v>
      </c>
      <c r="AQ368" s="1" t="s">
        <v>583</v>
      </c>
      <c r="AR368" s="1" t="s">
        <v>509</v>
      </c>
      <c r="AS368" s="1" t="s">
        <v>414</v>
      </c>
      <c r="AT368" s="1" t="s">
        <v>661</v>
      </c>
      <c r="AU368" s="1" t="s">
        <v>544</v>
      </c>
      <c r="AV368" s="1" t="s">
        <v>544</v>
      </c>
      <c r="AW368" t="e">
        <f>-5/3 - 11/6*n + 5/6*n^2</f>
        <v>#NAME?</v>
      </c>
      <c r="AX368" t="e">
        <f>-5/3 - n/6 + n^2/2</f>
        <v>#NAME?</v>
      </c>
    </row>
    <row r="369" spans="1:50" x14ac:dyDescent="0.25">
      <c r="A369" t="s">
        <v>411</v>
      </c>
      <c r="B369" t="s">
        <v>12</v>
      </c>
      <c r="C369" t="s">
        <v>415</v>
      </c>
      <c r="E369" t="s">
        <v>416</v>
      </c>
      <c r="F369" s="1" t="s">
        <v>701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1" t="s">
        <v>689</v>
      </c>
      <c r="AC369" s="1" t="s">
        <v>700</v>
      </c>
      <c r="AD369" s="1" t="s">
        <v>689</v>
      </c>
      <c r="AE369" s="1" t="s">
        <v>567</v>
      </c>
      <c r="AH369" t="b">
        <v>1</v>
      </c>
      <c r="AI369" t="b">
        <v>1</v>
      </c>
      <c r="AJ369" s="1" t="s">
        <v>689</v>
      </c>
      <c r="AK369" s="1" t="s">
        <v>686</v>
      </c>
      <c r="AL369" s="1" t="s">
        <v>710</v>
      </c>
      <c r="AM369" s="1" t="s">
        <v>544</v>
      </c>
      <c r="AN369" t="e">
        <f>-1/3 - n/6 + n^2/6</f>
        <v>#NAME?</v>
      </c>
      <c r="AO369" s="1" t="s">
        <v>544</v>
      </c>
      <c r="AP369" s="1" t="s">
        <v>580</v>
      </c>
      <c r="AQ369" s="1" t="s">
        <v>583</v>
      </c>
      <c r="AR369" s="1" t="s">
        <v>509</v>
      </c>
      <c r="AS369" s="1" t="s">
        <v>414</v>
      </c>
      <c r="AT369" s="1" t="s">
        <v>661</v>
      </c>
      <c r="AU369" s="1" t="s">
        <v>544</v>
      </c>
      <c r="AV369" s="1" t="s">
        <v>544</v>
      </c>
      <c r="AW369" t="e">
        <f>-5/3 - 11/6*n + 5/6*n^2</f>
        <v>#NAME?</v>
      </c>
      <c r="AX369" t="e">
        <f>-5/3 - n/6 + n^2/2</f>
        <v>#NAME?</v>
      </c>
    </row>
    <row r="370" spans="1:50" x14ac:dyDescent="0.25">
      <c r="A370" t="s">
        <v>417</v>
      </c>
      <c r="B370" t="s">
        <v>20</v>
      </c>
      <c r="C370" t="s">
        <v>418</v>
      </c>
      <c r="E370" t="s">
        <v>419</v>
      </c>
      <c r="F370" s="1" t="s">
        <v>420</v>
      </c>
      <c r="W370">
        <v>0</v>
      </c>
      <c r="AA370">
        <v>0</v>
      </c>
      <c r="AH370" t="b">
        <v>1</v>
      </c>
      <c r="AJ370" s="1" t="s">
        <v>690</v>
      </c>
      <c r="AK370" s="1" t="s">
        <v>687</v>
      </c>
    </row>
    <row r="371" spans="1:50" x14ac:dyDescent="0.25">
      <c r="A371" t="s">
        <v>417</v>
      </c>
      <c r="B371" t="s">
        <v>20</v>
      </c>
      <c r="C371" t="s">
        <v>421</v>
      </c>
      <c r="E371" t="s">
        <v>422</v>
      </c>
      <c r="F371" s="1" t="s">
        <v>420</v>
      </c>
      <c r="W371">
        <v>0</v>
      </c>
      <c r="AA371">
        <v>0</v>
      </c>
      <c r="AH371" t="b">
        <v>1</v>
      </c>
      <c r="AJ371" s="1" t="s">
        <v>690</v>
      </c>
      <c r="AK371" s="1" t="s">
        <v>687</v>
      </c>
    </row>
    <row r="372" spans="1:50" x14ac:dyDescent="0.25">
      <c r="A372" t="s">
        <v>423</v>
      </c>
      <c r="B372" t="s">
        <v>12</v>
      </c>
      <c r="C372" t="s">
        <v>264</v>
      </c>
      <c r="E372" t="s">
        <v>265</v>
      </c>
      <c r="F372" s="1" t="s">
        <v>321</v>
      </c>
      <c r="G372" t="s">
        <v>424</v>
      </c>
      <c r="H372" t="s">
        <v>425</v>
      </c>
      <c r="J372" t="s">
        <v>426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s="1" t="s">
        <v>638</v>
      </c>
      <c r="AC372" s="1" t="s">
        <v>668</v>
      </c>
      <c r="AD372" s="1" t="s">
        <v>638</v>
      </c>
      <c r="AE372" s="1" t="s">
        <v>668</v>
      </c>
      <c r="AH372" t="b">
        <v>1</v>
      </c>
      <c r="AI372" t="b">
        <v>1</v>
      </c>
      <c r="AJ372" s="1" t="s">
        <v>638</v>
      </c>
      <c r="AK372" s="1" t="s">
        <v>542</v>
      </c>
      <c r="AL372" s="1" t="s">
        <v>216</v>
      </c>
      <c r="AM372" s="1" t="s">
        <v>638</v>
      </c>
      <c r="AN372" t="s">
        <v>216</v>
      </c>
      <c r="AO372" s="1" t="s">
        <v>527</v>
      </c>
      <c r="AP372" s="1" t="s">
        <v>568</v>
      </c>
      <c r="AQ372" s="1" t="s">
        <v>581</v>
      </c>
      <c r="AR372" s="1" t="s">
        <v>550</v>
      </c>
      <c r="AS372" s="1" t="s">
        <v>116</v>
      </c>
      <c r="AT372" s="1" t="s">
        <v>568</v>
      </c>
      <c r="AU372" s="1" t="s">
        <v>550</v>
      </c>
      <c r="AV372" s="1" t="s">
        <v>527</v>
      </c>
      <c r="AW372" t="s">
        <v>116</v>
      </c>
      <c r="AX372" t="e">
        <f>-4 + 7/4*n</f>
        <v>#NAME?</v>
      </c>
    </row>
    <row r="373" spans="1:50" x14ac:dyDescent="0.25">
      <c r="A373" t="s">
        <v>423</v>
      </c>
      <c r="B373" t="s">
        <v>12</v>
      </c>
      <c r="C373" t="s">
        <v>271</v>
      </c>
      <c r="E373" t="s">
        <v>272</v>
      </c>
      <c r="F373" s="1" t="s">
        <v>321</v>
      </c>
      <c r="G373" t="s">
        <v>424</v>
      </c>
      <c r="H373" t="s">
        <v>425</v>
      </c>
      <c r="J373" t="s">
        <v>426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s="1" t="s">
        <v>668</v>
      </c>
      <c r="AC373" s="1" t="s">
        <v>638</v>
      </c>
      <c r="AD373" s="1" t="s">
        <v>638</v>
      </c>
      <c r="AE373" s="1" t="s">
        <v>668</v>
      </c>
      <c r="AH373" t="b">
        <v>1</v>
      </c>
      <c r="AI373" t="b">
        <v>1</v>
      </c>
      <c r="AJ373" s="1" t="s">
        <v>638</v>
      </c>
      <c r="AK373" s="1" t="s">
        <v>542</v>
      </c>
      <c r="AL373" s="1" t="s">
        <v>527</v>
      </c>
      <c r="AM373" s="1" t="s">
        <v>638</v>
      </c>
      <c r="AN373" t="e">
        <f>-1 + n/4</f>
        <v>#NAME?</v>
      </c>
      <c r="AO373" s="1" t="s">
        <v>216</v>
      </c>
      <c r="AP373" s="1" t="s">
        <v>581</v>
      </c>
      <c r="AQ373" s="1" t="s">
        <v>581</v>
      </c>
      <c r="AR373" s="1" t="s">
        <v>550</v>
      </c>
      <c r="AS373" s="1" t="s">
        <v>568</v>
      </c>
      <c r="AT373" s="1" t="s">
        <v>581</v>
      </c>
      <c r="AU373" s="1" t="s">
        <v>550</v>
      </c>
      <c r="AV373" s="1" t="s">
        <v>216</v>
      </c>
      <c r="AW373" t="e">
        <f>-4 + n</f>
        <v>#NAME?</v>
      </c>
      <c r="AX373" t="e">
        <f>-7 + 7/4*n</f>
        <v>#NAME?</v>
      </c>
    </row>
    <row r="374" spans="1:50" x14ac:dyDescent="0.25">
      <c r="A374" t="s">
        <v>427</v>
      </c>
      <c r="B374" t="s">
        <v>20</v>
      </c>
      <c r="C374" t="s">
        <v>235</v>
      </c>
      <c r="E374" t="s">
        <v>236</v>
      </c>
      <c r="F374" s="1" t="s">
        <v>126</v>
      </c>
      <c r="G374" t="s">
        <v>428</v>
      </c>
      <c r="W374">
        <v>0</v>
      </c>
      <c r="AA374">
        <v>0</v>
      </c>
      <c r="AH374" t="b">
        <v>1</v>
      </c>
      <c r="AJ374" s="1" t="s">
        <v>638</v>
      </c>
      <c r="AK374" s="1" t="s">
        <v>548</v>
      </c>
    </row>
    <row r="375" spans="1:50" x14ac:dyDescent="0.25">
      <c r="A375" t="s">
        <v>427</v>
      </c>
      <c r="B375" t="s">
        <v>15</v>
      </c>
      <c r="C375" t="s">
        <v>252</v>
      </c>
      <c r="E375" t="s">
        <v>253</v>
      </c>
      <c r="F375" s="1" t="s">
        <v>126</v>
      </c>
      <c r="G375" t="s">
        <v>428</v>
      </c>
      <c r="L375" t="s">
        <v>429</v>
      </c>
      <c r="W375">
        <v>0</v>
      </c>
      <c r="Z375">
        <v>0</v>
      </c>
      <c r="AA375">
        <v>0</v>
      </c>
      <c r="AE375" s="1" t="s">
        <v>638</v>
      </c>
      <c r="AG375">
        <f>-1/2</f>
        <v>-0.5</v>
      </c>
      <c r="AH375" t="b">
        <v>1</v>
      </c>
      <c r="AJ375" s="1" t="s">
        <v>638</v>
      </c>
      <c r="AK375" s="1" t="s">
        <v>548</v>
      </c>
      <c r="AL375" s="1" t="s">
        <v>548</v>
      </c>
      <c r="AM375" s="1" t="s">
        <v>638</v>
      </c>
      <c r="AR375" s="1" t="s">
        <v>638</v>
      </c>
    </row>
    <row r="376" spans="1:50" x14ac:dyDescent="0.25">
      <c r="A376" t="s">
        <v>430</v>
      </c>
      <c r="B376" t="s">
        <v>12</v>
      </c>
      <c r="C376" t="s">
        <v>244</v>
      </c>
      <c r="E376" t="s">
        <v>245</v>
      </c>
      <c r="F376" s="1" t="s">
        <v>126</v>
      </c>
      <c r="G376" t="s">
        <v>431</v>
      </c>
      <c r="H376" t="s">
        <v>432</v>
      </c>
      <c r="J376" t="s">
        <v>433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s="1" t="s">
        <v>638</v>
      </c>
      <c r="AC376" s="1" t="s">
        <v>638</v>
      </c>
      <c r="AD376" s="1" t="s">
        <v>638</v>
      </c>
      <c r="AE376" s="1" t="s">
        <v>638</v>
      </c>
      <c r="AH376" t="b">
        <v>1</v>
      </c>
      <c r="AI376" t="b">
        <v>1</v>
      </c>
      <c r="AJ376" s="1" t="s">
        <v>638</v>
      </c>
      <c r="AK376" s="1" t="s">
        <v>548</v>
      </c>
      <c r="AL376" s="1" t="s">
        <v>680</v>
      </c>
      <c r="AM376" s="1" t="s">
        <v>638</v>
      </c>
      <c r="AN376" t="e">
        <f>-3/4 + n/4</f>
        <v>#NAME?</v>
      </c>
      <c r="AO376" s="1" t="s">
        <v>545</v>
      </c>
      <c r="AP376" s="1" t="s">
        <v>567</v>
      </c>
      <c r="AQ376" s="1" t="s">
        <v>568</v>
      </c>
      <c r="AR376" s="1" t="s">
        <v>548</v>
      </c>
      <c r="AS376" s="1" t="s">
        <v>567</v>
      </c>
      <c r="AT376" s="1" t="s">
        <v>568</v>
      </c>
      <c r="AU376" s="1" t="s">
        <v>548</v>
      </c>
      <c r="AV376" s="1" t="s">
        <v>545</v>
      </c>
      <c r="AW376" t="e">
        <f>-5 + n</f>
        <v>#NAME?</v>
      </c>
      <c r="AX376" t="e">
        <f>-21/4 + 7/4*n</f>
        <v>#NAME?</v>
      </c>
    </row>
    <row r="377" spans="1:50" x14ac:dyDescent="0.25">
      <c r="A377" t="s">
        <v>430</v>
      </c>
      <c r="B377" t="s">
        <v>12</v>
      </c>
      <c r="C377" t="s">
        <v>254</v>
      </c>
      <c r="E377" t="s">
        <v>255</v>
      </c>
      <c r="F377" s="1" t="s">
        <v>126</v>
      </c>
      <c r="G377" t="s">
        <v>431</v>
      </c>
      <c r="H377" t="s">
        <v>432</v>
      </c>
      <c r="J377" t="s">
        <v>433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1" t="s">
        <v>638</v>
      </c>
      <c r="AC377" s="1" t="s">
        <v>638</v>
      </c>
      <c r="AD377" s="1" t="s">
        <v>638</v>
      </c>
      <c r="AE377" s="1" t="s">
        <v>638</v>
      </c>
      <c r="AH377" t="b">
        <v>1</v>
      </c>
      <c r="AI377" t="b">
        <v>1</v>
      </c>
      <c r="AJ377" s="1" t="s">
        <v>638</v>
      </c>
      <c r="AK377" s="1" t="s">
        <v>548</v>
      </c>
      <c r="AL377" s="1" t="s">
        <v>545</v>
      </c>
      <c r="AM377" s="1" t="s">
        <v>638</v>
      </c>
      <c r="AN377" t="e">
        <f>-3/4 + n/4</f>
        <v>#NAME?</v>
      </c>
      <c r="AO377" s="1" t="s">
        <v>545</v>
      </c>
      <c r="AP377" s="1" t="s">
        <v>568</v>
      </c>
      <c r="AQ377" s="1" t="s">
        <v>567</v>
      </c>
      <c r="AR377" s="1" t="s">
        <v>548</v>
      </c>
      <c r="AS377" s="1" t="s">
        <v>568</v>
      </c>
      <c r="AT377" s="1" t="s">
        <v>567</v>
      </c>
      <c r="AU377" s="1" t="s">
        <v>548</v>
      </c>
      <c r="AV377" s="1" t="s">
        <v>680</v>
      </c>
      <c r="AW377" t="e">
        <f>-4 + n</f>
        <v>#NAME?</v>
      </c>
      <c r="AX377" t="e">
        <f>-21/4 + 7/4*n</f>
        <v>#NAME?</v>
      </c>
    </row>
    <row r="378" spans="1:50" x14ac:dyDescent="0.25">
      <c r="A378" t="s">
        <v>434</v>
      </c>
      <c r="B378" t="s">
        <v>12</v>
      </c>
      <c r="C378" t="s">
        <v>51</v>
      </c>
      <c r="E378" t="s">
        <v>108</v>
      </c>
      <c r="F378" s="1" t="s">
        <v>669</v>
      </c>
      <c r="G378" t="s">
        <v>435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1</v>
      </c>
      <c r="T378">
        <v>2</v>
      </c>
      <c r="U378">
        <v>1</v>
      </c>
      <c r="V378">
        <v>1</v>
      </c>
      <c r="W378">
        <v>0</v>
      </c>
      <c r="X378">
        <v>0</v>
      </c>
      <c r="Y378">
        <v>1</v>
      </c>
      <c r="Z378">
        <v>2</v>
      </c>
      <c r="AA378">
        <v>0</v>
      </c>
      <c r="AB378" s="1" t="s">
        <v>176</v>
      </c>
      <c r="AC378" s="1" t="s">
        <v>276</v>
      </c>
      <c r="AD378" s="1" t="s">
        <v>638</v>
      </c>
      <c r="AE378" s="1" t="s">
        <v>126</v>
      </c>
      <c r="AH378" t="b">
        <v>1</v>
      </c>
      <c r="AI378" t="b">
        <v>1</v>
      </c>
      <c r="AJ378" s="1" t="s">
        <v>638</v>
      </c>
      <c r="AK378" s="1" t="s">
        <v>581</v>
      </c>
      <c r="AL378" s="1" t="s">
        <v>436</v>
      </c>
      <c r="AM378" s="1" t="s">
        <v>550</v>
      </c>
      <c r="AN378" t="s">
        <v>437</v>
      </c>
      <c r="AO378" s="1" t="s">
        <v>437</v>
      </c>
      <c r="AP378" s="1" t="s">
        <v>510</v>
      </c>
      <c r="AQ378" s="1" t="s">
        <v>438</v>
      </c>
      <c r="AR378" s="1" t="s">
        <v>439</v>
      </c>
      <c r="AS378" s="1" t="s">
        <v>322</v>
      </c>
      <c r="AT378" s="1" t="s">
        <v>439</v>
      </c>
      <c r="AU378" s="1" t="s">
        <v>550</v>
      </c>
      <c r="AV378" s="1" t="s">
        <v>212</v>
      </c>
      <c r="AW378" t="s">
        <v>440</v>
      </c>
      <c r="AX378" t="e">
        <f>-5 + 5/2*n + n^2/4</f>
        <v>#NAME?</v>
      </c>
    </row>
    <row r="379" spans="1:50" x14ac:dyDescent="0.25">
      <c r="A379" t="s">
        <v>434</v>
      </c>
      <c r="B379" t="s">
        <v>12</v>
      </c>
      <c r="C379" t="s">
        <v>90</v>
      </c>
      <c r="E379" t="s">
        <v>111</v>
      </c>
      <c r="F379" s="1" t="s">
        <v>669</v>
      </c>
      <c r="G379" t="s">
        <v>435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s="1" t="s">
        <v>550</v>
      </c>
      <c r="AC379" s="1" t="s">
        <v>542</v>
      </c>
      <c r="AD379" s="1" t="s">
        <v>638</v>
      </c>
      <c r="AE379" s="1" t="s">
        <v>567</v>
      </c>
      <c r="AH379" t="b">
        <v>1</v>
      </c>
      <c r="AI379" t="b">
        <v>1</v>
      </c>
      <c r="AJ379" s="1" t="s">
        <v>638</v>
      </c>
      <c r="AK379" s="1" t="s">
        <v>581</v>
      </c>
      <c r="AL379" s="1" t="s">
        <v>711</v>
      </c>
      <c r="AM379" s="1" t="s">
        <v>550</v>
      </c>
      <c r="AN379" t="s">
        <v>212</v>
      </c>
      <c r="AO379" s="1" t="s">
        <v>212</v>
      </c>
      <c r="AP379" s="1" t="s">
        <v>509</v>
      </c>
      <c r="AQ379" s="1" t="s">
        <v>618</v>
      </c>
      <c r="AR379" s="1" t="s">
        <v>56</v>
      </c>
      <c r="AS379" s="1" t="s">
        <v>644</v>
      </c>
      <c r="AT379" s="1" t="s">
        <v>583</v>
      </c>
      <c r="AU379" s="1" t="s">
        <v>550</v>
      </c>
      <c r="AV379" s="1" t="s">
        <v>681</v>
      </c>
      <c r="AW379" t="e">
        <f>-2 - 2*n + n^2</f>
        <v>#NAME?</v>
      </c>
      <c r="AX379" t="e">
        <f>-5 + 2*n + n^2/4</f>
        <v>#NAME?</v>
      </c>
    </row>
    <row r="380" spans="1:50" x14ac:dyDescent="0.25">
      <c r="A380" t="s">
        <v>441</v>
      </c>
      <c r="B380" t="s">
        <v>12</v>
      </c>
      <c r="C380" t="s">
        <v>51</v>
      </c>
      <c r="E380" t="s">
        <v>108</v>
      </c>
      <c r="F380" s="1" t="s">
        <v>109</v>
      </c>
      <c r="G380" t="s">
        <v>435</v>
      </c>
      <c r="M380">
        <v>0</v>
      </c>
      <c r="N380">
        <v>0</v>
      </c>
      <c r="O380">
        <v>1</v>
      </c>
      <c r="P380">
        <v>0</v>
      </c>
      <c r="Q380">
        <v>1</v>
      </c>
      <c r="R380">
        <v>1</v>
      </c>
      <c r="S380">
        <v>1</v>
      </c>
      <c r="T380">
        <v>3</v>
      </c>
      <c r="U380">
        <v>1</v>
      </c>
      <c r="V380">
        <v>1</v>
      </c>
      <c r="W380">
        <v>0</v>
      </c>
      <c r="X380">
        <v>1</v>
      </c>
      <c r="Y380">
        <v>1</v>
      </c>
      <c r="Z380">
        <v>3</v>
      </c>
      <c r="AA380">
        <v>0</v>
      </c>
      <c r="AB380" s="1" t="s">
        <v>276</v>
      </c>
      <c r="AC380" s="1" t="s">
        <v>276</v>
      </c>
      <c r="AD380" s="1" t="s">
        <v>620</v>
      </c>
      <c r="AE380" s="1" t="s">
        <v>442</v>
      </c>
      <c r="AH380" t="b">
        <v>1</v>
      </c>
      <c r="AI380" t="b">
        <v>1</v>
      </c>
      <c r="AJ380" s="1" t="s">
        <v>638</v>
      </c>
      <c r="AK380" s="1" t="s">
        <v>581</v>
      </c>
      <c r="AL380" s="1" t="s">
        <v>436</v>
      </c>
      <c r="AM380" s="1" t="s">
        <v>322</v>
      </c>
      <c r="AN380" t="s">
        <v>437</v>
      </c>
      <c r="AO380" s="1" t="s">
        <v>546</v>
      </c>
      <c r="AP380" s="1" t="s">
        <v>552</v>
      </c>
      <c r="AQ380" s="1" t="s">
        <v>443</v>
      </c>
      <c r="AR380" s="1" t="s">
        <v>444</v>
      </c>
      <c r="AS380" s="1" t="s">
        <v>445</v>
      </c>
      <c r="AT380" s="1" t="s">
        <v>552</v>
      </c>
      <c r="AU380" s="1" t="s">
        <v>644</v>
      </c>
      <c r="AV380" s="1" t="s">
        <v>179</v>
      </c>
      <c r="AW380" t="s">
        <v>446</v>
      </c>
      <c r="AX380" t="e">
        <f>-3/2*n + 5/4*n^2</f>
        <v>#NAME?</v>
      </c>
    </row>
    <row r="381" spans="1:50" x14ac:dyDescent="0.25">
      <c r="A381" t="s">
        <v>441</v>
      </c>
      <c r="B381" t="s">
        <v>12</v>
      </c>
      <c r="C381" t="s">
        <v>90</v>
      </c>
      <c r="E381" t="s">
        <v>111</v>
      </c>
      <c r="F381" s="1" t="s">
        <v>109</v>
      </c>
      <c r="G381" t="s">
        <v>435</v>
      </c>
      <c r="M381">
        <v>0</v>
      </c>
      <c r="N381">
        <v>0</v>
      </c>
      <c r="O381">
        <v>1</v>
      </c>
      <c r="P381">
        <v>0</v>
      </c>
      <c r="Q381">
        <v>1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1</v>
      </c>
      <c r="AA381">
        <v>0</v>
      </c>
      <c r="AB381" s="1" t="s">
        <v>176</v>
      </c>
      <c r="AC381" s="1" t="s">
        <v>542</v>
      </c>
      <c r="AD381" s="1" t="s">
        <v>620</v>
      </c>
      <c r="AE381" s="1" t="s">
        <v>587</v>
      </c>
      <c r="AH381" t="b">
        <v>1</v>
      </c>
      <c r="AI381" t="b">
        <v>1</v>
      </c>
      <c r="AJ381" s="1" t="s">
        <v>638</v>
      </c>
      <c r="AK381" s="1" t="s">
        <v>581</v>
      </c>
      <c r="AL381" s="1" t="s">
        <v>711</v>
      </c>
      <c r="AM381" s="1" t="s">
        <v>322</v>
      </c>
      <c r="AN381" t="s">
        <v>212</v>
      </c>
      <c r="AO381" s="1" t="s">
        <v>523</v>
      </c>
      <c r="AP381" s="1" t="s">
        <v>582</v>
      </c>
      <c r="AQ381" s="1" t="s">
        <v>619</v>
      </c>
      <c r="AR381" s="1" t="s">
        <v>127</v>
      </c>
      <c r="AS381" s="1" t="s">
        <v>447</v>
      </c>
      <c r="AT381" s="1" t="s">
        <v>662</v>
      </c>
      <c r="AU381" s="1" t="s">
        <v>644</v>
      </c>
      <c r="AV381" s="1" t="s">
        <v>546</v>
      </c>
      <c r="AW381" t="s">
        <v>118</v>
      </c>
      <c r="AX381" t="e">
        <f>-2*n + 5/4*n^2</f>
        <v>#NAME?</v>
      </c>
    </row>
    <row r="382" spans="1:50" x14ac:dyDescent="0.25">
      <c r="A382" t="s">
        <v>448</v>
      </c>
      <c r="B382" t="s">
        <v>12</v>
      </c>
      <c r="C382" t="s">
        <v>63</v>
      </c>
      <c r="E382" t="s">
        <v>110</v>
      </c>
      <c r="F382" s="1" t="s">
        <v>669</v>
      </c>
      <c r="G382" t="s">
        <v>449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1" t="s">
        <v>548</v>
      </c>
      <c r="AC382" s="1" t="s">
        <v>549</v>
      </c>
      <c r="AD382" s="1" t="s">
        <v>668</v>
      </c>
      <c r="AE382" s="1" t="s">
        <v>620</v>
      </c>
      <c r="AH382" t="b">
        <v>1</v>
      </c>
      <c r="AI382" t="b">
        <v>1</v>
      </c>
      <c r="AJ382" s="1" t="s">
        <v>638</v>
      </c>
      <c r="AK382" s="1" t="s">
        <v>581</v>
      </c>
      <c r="AL382" s="1" t="s">
        <v>450</v>
      </c>
      <c r="AM382" s="1" t="s">
        <v>549</v>
      </c>
      <c r="AN382" t="s">
        <v>238</v>
      </c>
      <c r="AO382" s="1" t="s">
        <v>218</v>
      </c>
      <c r="AP382" s="1" t="s">
        <v>583</v>
      </c>
      <c r="AQ382" s="1" t="s">
        <v>451</v>
      </c>
      <c r="AR382" s="1" t="s">
        <v>114</v>
      </c>
      <c r="AS382" s="1" t="s">
        <v>452</v>
      </c>
      <c r="AT382" s="1" t="s">
        <v>509</v>
      </c>
      <c r="AU382" s="1" t="s">
        <v>246</v>
      </c>
      <c r="AV382" s="1" t="s">
        <v>682</v>
      </c>
      <c r="AW382" t="s">
        <v>453</v>
      </c>
      <c r="AX382" t="e">
        <f>-5/4 + 2*n + n^2/4</f>
        <v>#NAME?</v>
      </c>
    </row>
    <row r="383" spans="1:50" x14ac:dyDescent="0.25">
      <c r="A383" t="s">
        <v>448</v>
      </c>
      <c r="B383" t="s">
        <v>12</v>
      </c>
      <c r="C383" t="s">
        <v>98</v>
      </c>
      <c r="E383" t="s">
        <v>112</v>
      </c>
      <c r="F383" s="1" t="s">
        <v>669</v>
      </c>
      <c r="G383" t="s">
        <v>449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1</v>
      </c>
      <c r="T383">
        <v>2</v>
      </c>
      <c r="U383">
        <v>1</v>
      </c>
      <c r="V383">
        <v>1</v>
      </c>
      <c r="W383">
        <v>0</v>
      </c>
      <c r="X383">
        <v>0</v>
      </c>
      <c r="Y383">
        <v>1</v>
      </c>
      <c r="Z383">
        <v>2</v>
      </c>
      <c r="AA383">
        <v>0</v>
      </c>
      <c r="AB383" s="1" t="s">
        <v>246</v>
      </c>
      <c r="AC383" s="1" t="s">
        <v>549</v>
      </c>
      <c r="AD383" s="1" t="s">
        <v>668</v>
      </c>
      <c r="AE383" s="1" t="s">
        <v>126</v>
      </c>
      <c r="AH383" t="b">
        <v>1</v>
      </c>
      <c r="AI383" t="b">
        <v>1</v>
      </c>
      <c r="AJ383" s="1" t="s">
        <v>638</v>
      </c>
      <c r="AK383" s="1" t="s">
        <v>581</v>
      </c>
      <c r="AL383" s="1" t="s">
        <v>674</v>
      </c>
      <c r="AM383" s="1" t="s">
        <v>549</v>
      </c>
      <c r="AN383" t="s">
        <v>454</v>
      </c>
      <c r="AO383" s="1" t="s">
        <v>450</v>
      </c>
      <c r="AP383" s="1" t="s">
        <v>439</v>
      </c>
      <c r="AQ383" s="1" t="s">
        <v>239</v>
      </c>
      <c r="AR383" s="1" t="s">
        <v>439</v>
      </c>
      <c r="AS383" s="1" t="s">
        <v>333</v>
      </c>
      <c r="AT383" s="1" t="s">
        <v>510</v>
      </c>
      <c r="AU383" s="1" t="s">
        <v>246</v>
      </c>
      <c r="AV383" s="1" t="s">
        <v>238</v>
      </c>
      <c r="AW383" t="e">
        <f>-3*n + n^2</f>
        <v>#NAME?</v>
      </c>
      <c r="AX383" t="e">
        <f>-19/4 + 5/2*n + n^2/4</f>
        <v>#NAME?</v>
      </c>
    </row>
    <row r="384" spans="1:50" x14ac:dyDescent="0.25">
      <c r="A384" t="s">
        <v>455</v>
      </c>
      <c r="B384" t="s">
        <v>12</v>
      </c>
      <c r="C384" t="s">
        <v>63</v>
      </c>
      <c r="E384" t="s">
        <v>110</v>
      </c>
      <c r="F384" s="1" t="s">
        <v>109</v>
      </c>
      <c r="G384" t="s">
        <v>449</v>
      </c>
      <c r="M384">
        <v>0</v>
      </c>
      <c r="N384">
        <v>0</v>
      </c>
      <c r="O384">
        <v>1</v>
      </c>
      <c r="P384">
        <v>0</v>
      </c>
      <c r="Q384">
        <v>1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1</v>
      </c>
      <c r="AA384">
        <v>0</v>
      </c>
      <c r="AB384" s="1" t="s">
        <v>549</v>
      </c>
      <c r="AC384" s="1" t="s">
        <v>549</v>
      </c>
      <c r="AD384" s="1" t="s">
        <v>116</v>
      </c>
      <c r="AE384" s="1" t="s">
        <v>697</v>
      </c>
      <c r="AH384" t="b">
        <v>1</v>
      </c>
      <c r="AI384" t="b">
        <v>1</v>
      </c>
      <c r="AJ384" s="1" t="s">
        <v>638</v>
      </c>
      <c r="AK384" s="1" t="s">
        <v>581</v>
      </c>
      <c r="AL384" s="1" t="s">
        <v>450</v>
      </c>
      <c r="AM384" s="1" t="s">
        <v>239</v>
      </c>
      <c r="AN384" t="s">
        <v>238</v>
      </c>
      <c r="AO384" s="1" t="s">
        <v>524</v>
      </c>
      <c r="AP384" s="1" t="s">
        <v>584</v>
      </c>
      <c r="AQ384" s="1" t="s">
        <v>456</v>
      </c>
      <c r="AR384" s="1" t="s">
        <v>132</v>
      </c>
      <c r="AS384" s="1" t="s">
        <v>457</v>
      </c>
      <c r="AT384" s="1" t="s">
        <v>584</v>
      </c>
      <c r="AU384" s="1" t="s">
        <v>239</v>
      </c>
      <c r="AV384" s="1" t="s">
        <v>683</v>
      </c>
      <c r="AW384" t="s">
        <v>458</v>
      </c>
      <c r="AX384" t="s">
        <v>459</v>
      </c>
    </row>
    <row r="385" spans="1:50" x14ac:dyDescent="0.25">
      <c r="A385" t="s">
        <v>455</v>
      </c>
      <c r="B385" t="s">
        <v>12</v>
      </c>
      <c r="C385" t="s">
        <v>98</v>
      </c>
      <c r="E385" t="s">
        <v>112</v>
      </c>
      <c r="F385" s="1" t="s">
        <v>109</v>
      </c>
      <c r="G385" t="s">
        <v>449</v>
      </c>
      <c r="M385">
        <v>0</v>
      </c>
      <c r="N385">
        <v>0</v>
      </c>
      <c r="O385">
        <v>1</v>
      </c>
      <c r="P385">
        <v>0</v>
      </c>
      <c r="Q385">
        <v>1</v>
      </c>
      <c r="R385">
        <v>1</v>
      </c>
      <c r="S385">
        <v>1</v>
      </c>
      <c r="T385">
        <v>3</v>
      </c>
      <c r="U385">
        <v>1</v>
      </c>
      <c r="V385">
        <v>1</v>
      </c>
      <c r="W385">
        <v>0</v>
      </c>
      <c r="X385">
        <v>1</v>
      </c>
      <c r="Y385">
        <v>1</v>
      </c>
      <c r="Z385">
        <v>3</v>
      </c>
      <c r="AA385">
        <v>0</v>
      </c>
      <c r="AB385" s="1" t="s">
        <v>460</v>
      </c>
      <c r="AC385" s="1" t="s">
        <v>549</v>
      </c>
      <c r="AD385" s="1" t="s">
        <v>116</v>
      </c>
      <c r="AE385" s="1" t="s">
        <v>442</v>
      </c>
      <c r="AH385" t="b">
        <v>1</v>
      </c>
      <c r="AI385" t="b">
        <v>1</v>
      </c>
      <c r="AJ385" s="1" t="s">
        <v>638</v>
      </c>
      <c r="AK385" s="1" t="s">
        <v>581</v>
      </c>
      <c r="AL385" s="1" t="s">
        <v>674</v>
      </c>
      <c r="AM385" s="1" t="s">
        <v>239</v>
      </c>
      <c r="AN385" t="s">
        <v>454</v>
      </c>
      <c r="AO385" s="1" t="s">
        <v>547</v>
      </c>
      <c r="AP385" s="1" t="s">
        <v>585</v>
      </c>
      <c r="AQ385" s="1" t="s">
        <v>461</v>
      </c>
      <c r="AR385" s="1" t="s">
        <v>444</v>
      </c>
      <c r="AS385" s="1" t="s">
        <v>462</v>
      </c>
      <c r="AT385" s="1" t="s">
        <v>582</v>
      </c>
      <c r="AU385" s="1" t="s">
        <v>239</v>
      </c>
      <c r="AV385" s="1" t="s">
        <v>249</v>
      </c>
      <c r="AW385" t="s">
        <v>463</v>
      </c>
      <c r="AX385" t="s">
        <v>464</v>
      </c>
    </row>
    <row r="386" spans="1:50" x14ac:dyDescent="0.25">
      <c r="A386" t="s">
        <v>432</v>
      </c>
      <c r="B386" t="s">
        <v>15</v>
      </c>
      <c r="C386" t="s">
        <v>63</v>
      </c>
      <c r="E386" t="s">
        <v>110</v>
      </c>
      <c r="F386" s="1" t="s">
        <v>109</v>
      </c>
      <c r="G386" t="s">
        <v>433</v>
      </c>
      <c r="W386">
        <v>0</v>
      </c>
      <c r="Z386">
        <v>0</v>
      </c>
      <c r="AA386">
        <v>0</v>
      </c>
      <c r="AE386" s="1" t="s">
        <v>668</v>
      </c>
      <c r="AG386">
        <f>-1/2</f>
        <v>-0.5</v>
      </c>
      <c r="AH386" t="b">
        <v>1</v>
      </c>
      <c r="AJ386" s="1" t="s">
        <v>638</v>
      </c>
      <c r="AK386" s="1" t="s">
        <v>567</v>
      </c>
      <c r="AL386" s="1" t="s">
        <v>246</v>
      </c>
      <c r="AM386" s="1" t="s">
        <v>638</v>
      </c>
      <c r="AR386" s="1" t="s">
        <v>549</v>
      </c>
    </row>
    <row r="387" spans="1:50" x14ac:dyDescent="0.25">
      <c r="A387" t="s">
        <v>432</v>
      </c>
      <c r="B387" t="s">
        <v>15</v>
      </c>
      <c r="C387" t="s">
        <v>98</v>
      </c>
      <c r="E387" t="s">
        <v>112</v>
      </c>
      <c r="F387" s="1" t="s">
        <v>109</v>
      </c>
      <c r="G387" t="s">
        <v>433</v>
      </c>
      <c r="W387">
        <v>0</v>
      </c>
      <c r="Z387">
        <v>0</v>
      </c>
      <c r="AA387">
        <v>0</v>
      </c>
      <c r="AE387" s="1" t="s">
        <v>638</v>
      </c>
      <c r="AG387">
        <f>-1/2</f>
        <v>-0.5</v>
      </c>
      <c r="AH387" t="b">
        <v>1</v>
      </c>
      <c r="AJ387" s="1" t="s">
        <v>638</v>
      </c>
      <c r="AK387" s="1" t="s">
        <v>567</v>
      </c>
      <c r="AL387" s="1" t="s">
        <v>684</v>
      </c>
      <c r="AM387" s="1" t="s">
        <v>638</v>
      </c>
      <c r="AR387" s="1" t="s">
        <v>548</v>
      </c>
    </row>
    <row r="388" spans="1:50" x14ac:dyDescent="0.25">
      <c r="A388" t="s">
        <v>465</v>
      </c>
      <c r="B388" t="s">
        <v>12</v>
      </c>
      <c r="C388" t="s">
        <v>63</v>
      </c>
      <c r="E388" t="s">
        <v>110</v>
      </c>
      <c r="F388" s="1" t="s">
        <v>109</v>
      </c>
      <c r="G388" t="s">
        <v>433</v>
      </c>
      <c r="H388" t="s">
        <v>466</v>
      </c>
      <c r="M388">
        <v>0</v>
      </c>
      <c r="N388">
        <v>0</v>
      </c>
      <c r="O388">
        <v>1</v>
      </c>
      <c r="P388">
        <v>0</v>
      </c>
      <c r="Q388">
        <v>1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1</v>
      </c>
      <c r="Y388">
        <v>0</v>
      </c>
      <c r="Z388">
        <v>1</v>
      </c>
      <c r="AA388">
        <v>0</v>
      </c>
      <c r="AB388" s="1" t="s">
        <v>638</v>
      </c>
      <c r="AC388" s="1" t="s">
        <v>668</v>
      </c>
      <c r="AD388" s="1" t="s">
        <v>699</v>
      </c>
      <c r="AE388" s="1" t="s">
        <v>698</v>
      </c>
      <c r="AH388" t="b">
        <v>1</v>
      </c>
      <c r="AI388" t="b">
        <v>1</v>
      </c>
      <c r="AJ388" s="1" t="s">
        <v>638</v>
      </c>
      <c r="AK388" s="1" t="s">
        <v>567</v>
      </c>
      <c r="AL388" s="1" t="s">
        <v>246</v>
      </c>
      <c r="AM388" s="1" t="s">
        <v>620</v>
      </c>
      <c r="AN388" t="e">
        <f>-1/2 + n/2</f>
        <v>#NAME?</v>
      </c>
      <c r="AO388" s="1" t="s">
        <v>548</v>
      </c>
      <c r="AP388" s="1" t="s">
        <v>586</v>
      </c>
      <c r="AQ388" s="1" t="s">
        <v>116</v>
      </c>
      <c r="AR388" s="1" t="s">
        <v>587</v>
      </c>
      <c r="AS388" s="1" t="s">
        <v>116</v>
      </c>
      <c r="AT388" s="1" t="s">
        <v>588</v>
      </c>
      <c r="AU388" s="1" t="s">
        <v>668</v>
      </c>
      <c r="AV388" s="1" t="s">
        <v>684</v>
      </c>
      <c r="AW388" t="e">
        <f>-2 + 3*n</f>
        <v>#NAME?</v>
      </c>
      <c r="AX388" t="e">
        <f>-11/2 + 7/2*n</f>
        <v>#NAME?</v>
      </c>
    </row>
    <row r="389" spans="1:50" x14ac:dyDescent="0.25">
      <c r="A389" t="s">
        <v>465</v>
      </c>
      <c r="B389" t="s">
        <v>12</v>
      </c>
      <c r="C389" t="s">
        <v>98</v>
      </c>
      <c r="E389" t="s">
        <v>112</v>
      </c>
      <c r="F389" s="1" t="s">
        <v>109</v>
      </c>
      <c r="G389" t="s">
        <v>433</v>
      </c>
      <c r="H389" t="s">
        <v>466</v>
      </c>
      <c r="M389">
        <v>0</v>
      </c>
      <c r="N389">
        <v>0</v>
      </c>
      <c r="O389">
        <v>1</v>
      </c>
      <c r="P389">
        <v>0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1</v>
      </c>
      <c r="AA389">
        <v>0</v>
      </c>
      <c r="AB389" s="1" t="s">
        <v>668</v>
      </c>
      <c r="AC389" s="1" t="s">
        <v>638</v>
      </c>
      <c r="AD389" s="1" t="s">
        <v>699</v>
      </c>
      <c r="AE389" s="1" t="s">
        <v>698</v>
      </c>
      <c r="AH389" t="b">
        <v>1</v>
      </c>
      <c r="AI389" t="b">
        <v>1</v>
      </c>
      <c r="AJ389" s="1" t="s">
        <v>638</v>
      </c>
      <c r="AK389" s="1" t="s">
        <v>567</v>
      </c>
      <c r="AL389" s="1" t="s">
        <v>684</v>
      </c>
      <c r="AM389" s="1" t="s">
        <v>620</v>
      </c>
      <c r="AN389" t="e">
        <f>-3/2 + n/2</f>
        <v>#NAME?</v>
      </c>
      <c r="AO389" s="1" t="s">
        <v>549</v>
      </c>
      <c r="AP389" s="1" t="s">
        <v>587</v>
      </c>
      <c r="AQ389" s="1" t="s">
        <v>581</v>
      </c>
      <c r="AR389" s="1" t="s">
        <v>587</v>
      </c>
      <c r="AS389" s="1" t="s">
        <v>581</v>
      </c>
      <c r="AT389" s="1" t="s">
        <v>588</v>
      </c>
      <c r="AU389" s="1" t="s">
        <v>668</v>
      </c>
      <c r="AV389" s="1" t="s">
        <v>246</v>
      </c>
      <c r="AW389" t="e">
        <f>-8 + 3*n</f>
        <v>#NAME?</v>
      </c>
      <c r="AX389" t="e">
        <f>-17/2 + 7/2*n</f>
        <v>#NAME?</v>
      </c>
    </row>
    <row r="390" spans="1:50" x14ac:dyDescent="0.25">
      <c r="A390" t="s">
        <v>425</v>
      </c>
      <c r="B390" t="s">
        <v>15</v>
      </c>
      <c r="C390" t="s">
        <v>51</v>
      </c>
      <c r="E390" t="s">
        <v>108</v>
      </c>
      <c r="F390" s="1" t="s">
        <v>109</v>
      </c>
      <c r="G390" t="s">
        <v>426</v>
      </c>
      <c r="W390">
        <v>0</v>
      </c>
      <c r="Z390">
        <v>0</v>
      </c>
      <c r="AA390">
        <v>0</v>
      </c>
      <c r="AE390" s="1" t="s">
        <v>668</v>
      </c>
      <c r="AG390">
        <f>-1/2</f>
        <v>-0.5</v>
      </c>
      <c r="AH390" t="b">
        <v>1</v>
      </c>
      <c r="AJ390" s="1" t="s">
        <v>638</v>
      </c>
      <c r="AK390" s="1" t="s">
        <v>567</v>
      </c>
      <c r="AL390" s="1" t="s">
        <v>550</v>
      </c>
      <c r="AM390" s="1" t="s">
        <v>638</v>
      </c>
      <c r="AR390" s="1" t="s">
        <v>550</v>
      </c>
    </row>
    <row r="391" spans="1:50" x14ac:dyDescent="0.25">
      <c r="A391" t="s">
        <v>425</v>
      </c>
      <c r="B391" t="s">
        <v>15</v>
      </c>
      <c r="C391" t="s">
        <v>90</v>
      </c>
      <c r="E391" t="s">
        <v>111</v>
      </c>
      <c r="F391" s="1" t="s">
        <v>109</v>
      </c>
      <c r="G391" t="s">
        <v>426</v>
      </c>
      <c r="W391">
        <v>0</v>
      </c>
      <c r="Z391">
        <v>0</v>
      </c>
      <c r="AA391">
        <v>0</v>
      </c>
      <c r="AE391" s="1" t="s">
        <v>638</v>
      </c>
      <c r="AG391">
        <f>-1/2</f>
        <v>-0.5</v>
      </c>
      <c r="AH391" t="b">
        <v>1</v>
      </c>
      <c r="AJ391" s="1" t="s">
        <v>638</v>
      </c>
      <c r="AK391" s="1" t="s">
        <v>567</v>
      </c>
      <c r="AL391" s="1" t="s">
        <v>550</v>
      </c>
      <c r="AM391" s="1" t="s">
        <v>638</v>
      </c>
      <c r="AR391" s="1" t="s">
        <v>550</v>
      </c>
    </row>
    <row r="392" spans="1:50" x14ac:dyDescent="0.25">
      <c r="A392" t="s">
        <v>467</v>
      </c>
      <c r="B392" t="s">
        <v>12</v>
      </c>
      <c r="C392" t="s">
        <v>51</v>
      </c>
      <c r="E392" t="s">
        <v>108</v>
      </c>
      <c r="F392" s="1" t="s">
        <v>109</v>
      </c>
      <c r="G392" t="s">
        <v>426</v>
      </c>
      <c r="H392" t="s">
        <v>466</v>
      </c>
      <c r="M392">
        <v>0</v>
      </c>
      <c r="N392">
        <v>0</v>
      </c>
      <c r="O392">
        <v>1</v>
      </c>
      <c r="P392">
        <v>0</v>
      </c>
      <c r="Q392">
        <v>1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1</v>
      </c>
      <c r="AA392">
        <v>0</v>
      </c>
      <c r="AB392" s="1" t="s">
        <v>638</v>
      </c>
      <c r="AC392" s="1" t="s">
        <v>668</v>
      </c>
      <c r="AD392" s="1" t="s">
        <v>699</v>
      </c>
      <c r="AE392" s="1" t="s">
        <v>698</v>
      </c>
      <c r="AH392" t="b">
        <v>1</v>
      </c>
      <c r="AI392" t="b">
        <v>1</v>
      </c>
      <c r="AJ392" s="1" t="s">
        <v>638</v>
      </c>
      <c r="AK392" s="1" t="s">
        <v>567</v>
      </c>
      <c r="AL392" s="1" t="s">
        <v>550</v>
      </c>
      <c r="AM392" s="1" t="s">
        <v>620</v>
      </c>
      <c r="AN392" t="e">
        <f>-1 + n/2</f>
        <v>#NAME?</v>
      </c>
      <c r="AO392" s="1" t="s">
        <v>550</v>
      </c>
      <c r="AP392" s="1" t="s">
        <v>588</v>
      </c>
      <c r="AQ392" s="1" t="s">
        <v>620</v>
      </c>
      <c r="AR392" s="1" t="s">
        <v>587</v>
      </c>
      <c r="AS392" s="1" t="s">
        <v>620</v>
      </c>
      <c r="AT392" s="1" t="s">
        <v>588</v>
      </c>
      <c r="AU392" s="1" t="s">
        <v>668</v>
      </c>
      <c r="AV392" s="1" t="s">
        <v>550</v>
      </c>
      <c r="AW392" t="e">
        <f>-5 + 3*n</f>
        <v>#NAME?</v>
      </c>
      <c r="AX392" t="e">
        <f>-7 + 7/2*n</f>
        <v>#NAME?</v>
      </c>
    </row>
    <row r="393" spans="1:50" x14ac:dyDescent="0.25">
      <c r="A393" t="s">
        <v>467</v>
      </c>
      <c r="B393" t="s">
        <v>12</v>
      </c>
      <c r="C393" t="s">
        <v>90</v>
      </c>
      <c r="E393" t="s">
        <v>111</v>
      </c>
      <c r="F393" s="1" t="s">
        <v>109</v>
      </c>
      <c r="G393" t="s">
        <v>426</v>
      </c>
      <c r="H393" t="s">
        <v>466</v>
      </c>
      <c r="M393">
        <v>0</v>
      </c>
      <c r="N393">
        <v>0</v>
      </c>
      <c r="O393">
        <v>1</v>
      </c>
      <c r="P393">
        <v>0</v>
      </c>
      <c r="Q393">
        <v>1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1</v>
      </c>
      <c r="AA393">
        <v>0</v>
      </c>
      <c r="AB393" s="1" t="s">
        <v>668</v>
      </c>
      <c r="AC393" s="1" t="s">
        <v>638</v>
      </c>
      <c r="AD393" s="1" t="s">
        <v>699</v>
      </c>
      <c r="AE393" s="1" t="s">
        <v>698</v>
      </c>
      <c r="AH393" t="b">
        <v>1</v>
      </c>
      <c r="AI393" t="b">
        <v>1</v>
      </c>
      <c r="AJ393" s="1" t="s">
        <v>638</v>
      </c>
      <c r="AK393" s="1" t="s">
        <v>567</v>
      </c>
      <c r="AL393" s="1" t="s">
        <v>550</v>
      </c>
      <c r="AM393" s="1" t="s">
        <v>620</v>
      </c>
      <c r="AN393" t="e">
        <f>-1 + n/2</f>
        <v>#NAME?</v>
      </c>
      <c r="AO393" s="1" t="s">
        <v>550</v>
      </c>
      <c r="AP393" s="1" t="s">
        <v>588</v>
      </c>
      <c r="AQ393" s="1" t="s">
        <v>620</v>
      </c>
      <c r="AR393" s="1" t="s">
        <v>587</v>
      </c>
      <c r="AS393" s="1" t="s">
        <v>620</v>
      </c>
      <c r="AT393" s="1" t="s">
        <v>588</v>
      </c>
      <c r="AU393" s="1" t="s">
        <v>668</v>
      </c>
      <c r="AV393" s="1" t="s">
        <v>550</v>
      </c>
      <c r="AW393" t="e">
        <f>-5 + 3*n</f>
        <v>#NAME?</v>
      </c>
      <c r="AX393" t="e">
        <f>-7 + 7/2*n</f>
        <v>#NAME?</v>
      </c>
    </row>
    <row r="394" spans="1:50" x14ac:dyDescent="0.25">
      <c r="A394" t="s">
        <v>468</v>
      </c>
      <c r="B394" t="s">
        <v>20</v>
      </c>
      <c r="C394" t="s">
        <v>63</v>
      </c>
      <c r="E394" t="s">
        <v>110</v>
      </c>
      <c r="F394" s="1" t="s">
        <v>109</v>
      </c>
      <c r="G394" t="s">
        <v>429</v>
      </c>
      <c r="W394">
        <v>0</v>
      </c>
      <c r="AA394">
        <v>0</v>
      </c>
      <c r="AH394" t="b">
        <v>1</v>
      </c>
      <c r="AJ394" s="1" t="s">
        <v>638</v>
      </c>
      <c r="AK394" s="1" t="s">
        <v>567</v>
      </c>
    </row>
    <row r="395" spans="1:50" x14ac:dyDescent="0.25">
      <c r="A395" t="s">
        <v>468</v>
      </c>
      <c r="B395" t="s">
        <v>15</v>
      </c>
      <c r="C395" t="s">
        <v>98</v>
      </c>
      <c r="E395" t="s">
        <v>112</v>
      </c>
      <c r="F395" s="1" t="s">
        <v>109</v>
      </c>
      <c r="G395" t="s">
        <v>429</v>
      </c>
      <c r="W395">
        <v>0</v>
      </c>
      <c r="Z395">
        <v>1</v>
      </c>
      <c r="AA395">
        <v>0</v>
      </c>
      <c r="AE395" s="1" t="s">
        <v>699</v>
      </c>
      <c r="AG395">
        <v>0</v>
      </c>
      <c r="AH395" t="b">
        <v>1</v>
      </c>
      <c r="AJ395" s="1" t="s">
        <v>638</v>
      </c>
      <c r="AK395" s="1" t="s">
        <v>567</v>
      </c>
      <c r="AL395" s="1" t="s">
        <v>668</v>
      </c>
      <c r="AM395" s="1" t="s">
        <v>638</v>
      </c>
      <c r="AR395" s="1" t="s">
        <v>620</v>
      </c>
    </row>
    <row r="396" spans="1:50" x14ac:dyDescent="0.25">
      <c r="A396" t="s">
        <v>469</v>
      </c>
      <c r="B396" t="s">
        <v>15</v>
      </c>
      <c r="C396" t="s">
        <v>63</v>
      </c>
      <c r="E396" t="s">
        <v>110</v>
      </c>
      <c r="F396" s="1" t="s">
        <v>109</v>
      </c>
      <c r="G396" t="s">
        <v>470</v>
      </c>
      <c r="W396">
        <v>0</v>
      </c>
      <c r="Z396">
        <v>0</v>
      </c>
      <c r="AA396">
        <v>0</v>
      </c>
      <c r="AE396" s="1" t="s">
        <v>668</v>
      </c>
      <c r="AG396">
        <f>-1/2</f>
        <v>-0.5</v>
      </c>
      <c r="AH396" t="b">
        <v>1</v>
      </c>
      <c r="AJ396" s="1" t="s">
        <v>638</v>
      </c>
      <c r="AK396" s="1" t="s">
        <v>567</v>
      </c>
      <c r="AL396" s="1" t="s">
        <v>246</v>
      </c>
      <c r="AM396" s="1" t="s">
        <v>638</v>
      </c>
      <c r="AR396" s="1" t="s">
        <v>548</v>
      </c>
    </row>
    <row r="397" spans="1:50" x14ac:dyDescent="0.25">
      <c r="A397" t="s">
        <v>469</v>
      </c>
      <c r="B397" t="s">
        <v>15</v>
      </c>
      <c r="C397" t="s">
        <v>98</v>
      </c>
      <c r="E397" t="s">
        <v>112</v>
      </c>
      <c r="F397" s="1" t="s">
        <v>109</v>
      </c>
      <c r="G397" t="s">
        <v>470</v>
      </c>
      <c r="W397">
        <v>0</v>
      </c>
      <c r="Z397">
        <v>0</v>
      </c>
      <c r="AA397">
        <v>0</v>
      </c>
      <c r="AE397" s="1" t="s">
        <v>638</v>
      </c>
      <c r="AG397">
        <f>-1/2</f>
        <v>-0.5</v>
      </c>
      <c r="AH397" t="b">
        <v>1</v>
      </c>
      <c r="AJ397" s="1" t="s">
        <v>638</v>
      </c>
      <c r="AK397" s="1" t="s">
        <v>567</v>
      </c>
      <c r="AL397" s="1" t="s">
        <v>684</v>
      </c>
      <c r="AM397" s="1" t="s">
        <v>638</v>
      </c>
      <c r="AR397" s="1" t="s">
        <v>548</v>
      </c>
    </row>
    <row r="398" spans="1:50" x14ac:dyDescent="0.25">
      <c r="A398" t="s">
        <v>471</v>
      </c>
      <c r="B398" t="s">
        <v>12</v>
      </c>
      <c r="C398" t="s">
        <v>63</v>
      </c>
      <c r="E398" t="s">
        <v>110</v>
      </c>
      <c r="F398" s="1" t="s">
        <v>109</v>
      </c>
      <c r="G398" t="s">
        <v>470</v>
      </c>
      <c r="H398" t="s">
        <v>472</v>
      </c>
      <c r="M398">
        <v>0</v>
      </c>
      <c r="N398">
        <v>0</v>
      </c>
      <c r="O398">
        <v>1</v>
      </c>
      <c r="P398">
        <v>0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1</v>
      </c>
      <c r="AA398">
        <v>0</v>
      </c>
      <c r="AB398" s="1" t="s">
        <v>638</v>
      </c>
      <c r="AC398" s="1" t="s">
        <v>668</v>
      </c>
      <c r="AD398" s="1" t="s">
        <v>699</v>
      </c>
      <c r="AE398" s="1" t="s">
        <v>698</v>
      </c>
      <c r="AH398" t="b">
        <v>1</v>
      </c>
      <c r="AI398" t="b">
        <v>1</v>
      </c>
      <c r="AJ398" s="1" t="s">
        <v>638</v>
      </c>
      <c r="AK398" s="1" t="s">
        <v>567</v>
      </c>
      <c r="AL398" s="1" t="s">
        <v>246</v>
      </c>
      <c r="AM398" s="1" t="s">
        <v>581</v>
      </c>
      <c r="AN398" t="e">
        <f>-3/2 + n/2</f>
        <v>#NAME?</v>
      </c>
      <c r="AO398" s="1" t="s">
        <v>548</v>
      </c>
      <c r="AP398" s="1" t="s">
        <v>586</v>
      </c>
      <c r="AQ398" s="1" t="s">
        <v>116</v>
      </c>
      <c r="AR398" s="1" t="s">
        <v>588</v>
      </c>
      <c r="AS398" s="1" t="s">
        <v>567</v>
      </c>
      <c r="AT398" s="1" t="s">
        <v>499</v>
      </c>
      <c r="AU398" s="1" t="s">
        <v>668</v>
      </c>
      <c r="AV398" s="1" t="s">
        <v>684</v>
      </c>
      <c r="AW398" t="e">
        <f>-5 + 3*n</f>
        <v>#NAME?</v>
      </c>
      <c r="AX398" t="e">
        <f>-17/2 + 7/2*n</f>
        <v>#NAME?</v>
      </c>
    </row>
    <row r="399" spans="1:50" x14ac:dyDescent="0.25">
      <c r="A399" t="s">
        <v>471</v>
      </c>
      <c r="B399" t="s">
        <v>12</v>
      </c>
      <c r="C399" t="s">
        <v>98</v>
      </c>
      <c r="E399" t="s">
        <v>112</v>
      </c>
      <c r="F399" s="1" t="s">
        <v>109</v>
      </c>
      <c r="G399" t="s">
        <v>470</v>
      </c>
      <c r="H399" t="s">
        <v>472</v>
      </c>
      <c r="M399">
        <v>0</v>
      </c>
      <c r="N399">
        <v>0</v>
      </c>
      <c r="O399">
        <v>1</v>
      </c>
      <c r="P399">
        <v>0</v>
      </c>
      <c r="Q399">
        <v>1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1</v>
      </c>
      <c r="AA399">
        <v>0</v>
      </c>
      <c r="AB399" s="1" t="s">
        <v>668</v>
      </c>
      <c r="AC399" s="1" t="s">
        <v>638</v>
      </c>
      <c r="AD399" s="1" t="s">
        <v>699</v>
      </c>
      <c r="AE399" s="1" t="s">
        <v>698</v>
      </c>
      <c r="AH399" t="b">
        <v>1</v>
      </c>
      <c r="AI399" t="b">
        <v>1</v>
      </c>
      <c r="AJ399" s="1" t="s">
        <v>638</v>
      </c>
      <c r="AK399" s="1" t="s">
        <v>567</v>
      </c>
      <c r="AL399" s="1" t="s">
        <v>684</v>
      </c>
      <c r="AM399" s="1" t="s">
        <v>581</v>
      </c>
      <c r="AN399" t="e">
        <f>-3/2 + n/2</f>
        <v>#NAME?</v>
      </c>
      <c r="AO399" s="1" t="s">
        <v>548</v>
      </c>
      <c r="AP399" s="1" t="s">
        <v>499</v>
      </c>
      <c r="AQ399" s="1" t="s">
        <v>567</v>
      </c>
      <c r="AR399" s="1" t="s">
        <v>588</v>
      </c>
      <c r="AS399" s="1" t="s">
        <v>116</v>
      </c>
      <c r="AT399" s="1" t="s">
        <v>586</v>
      </c>
      <c r="AU399" s="1" t="s">
        <v>668</v>
      </c>
      <c r="AV399" s="1" t="s">
        <v>246</v>
      </c>
      <c r="AW399" t="e">
        <f>-8 + 3*n</f>
        <v>#NAME?</v>
      </c>
      <c r="AX399" t="e">
        <f>-17/2 + 7/2*n</f>
        <v>#NAME?</v>
      </c>
    </row>
    <row r="400" spans="1:50" x14ac:dyDescent="0.25">
      <c r="A400" t="s">
        <v>473</v>
      </c>
      <c r="B400" t="s">
        <v>15</v>
      </c>
      <c r="C400" t="s">
        <v>51</v>
      </c>
      <c r="E400" t="s">
        <v>108</v>
      </c>
      <c r="F400" s="1" t="s">
        <v>109</v>
      </c>
      <c r="G400" t="s">
        <v>474</v>
      </c>
      <c r="W400">
        <v>0</v>
      </c>
      <c r="Z400">
        <v>0</v>
      </c>
      <c r="AA400">
        <v>0</v>
      </c>
      <c r="AE400" s="1" t="s">
        <v>668</v>
      </c>
      <c r="AG400">
        <f>-1/2</f>
        <v>-0.5</v>
      </c>
      <c r="AH400" t="b">
        <v>1</v>
      </c>
      <c r="AJ400" s="1" t="s">
        <v>638</v>
      </c>
      <c r="AK400" s="1" t="s">
        <v>567</v>
      </c>
      <c r="AL400" s="1" t="s">
        <v>550</v>
      </c>
      <c r="AM400" s="1" t="s">
        <v>638</v>
      </c>
      <c r="AR400" s="1" t="s">
        <v>550</v>
      </c>
    </row>
    <row r="401" spans="1:50" x14ac:dyDescent="0.25">
      <c r="A401" t="s">
        <v>473</v>
      </c>
      <c r="B401" t="s">
        <v>15</v>
      </c>
      <c r="C401" t="s">
        <v>90</v>
      </c>
      <c r="E401" t="s">
        <v>111</v>
      </c>
      <c r="F401" s="1" t="s">
        <v>109</v>
      </c>
      <c r="G401" t="s">
        <v>474</v>
      </c>
      <c r="W401">
        <v>0</v>
      </c>
      <c r="Z401">
        <v>0</v>
      </c>
      <c r="AA401">
        <v>0</v>
      </c>
      <c r="AE401" s="1" t="s">
        <v>638</v>
      </c>
      <c r="AG401">
        <f>-1/2</f>
        <v>-0.5</v>
      </c>
      <c r="AH401" t="b">
        <v>1</v>
      </c>
      <c r="AJ401" s="1" t="s">
        <v>638</v>
      </c>
      <c r="AK401" s="1" t="s">
        <v>567</v>
      </c>
      <c r="AL401" s="1" t="s">
        <v>550</v>
      </c>
      <c r="AM401" s="1" t="s">
        <v>638</v>
      </c>
      <c r="AR401" s="1" t="s">
        <v>542</v>
      </c>
    </row>
    <row r="402" spans="1:50" x14ac:dyDescent="0.25">
      <c r="A402" t="s">
        <v>475</v>
      </c>
      <c r="B402" t="s">
        <v>12</v>
      </c>
      <c r="C402" t="s">
        <v>51</v>
      </c>
      <c r="E402" t="s">
        <v>108</v>
      </c>
      <c r="F402" s="1" t="s">
        <v>109</v>
      </c>
      <c r="G402" t="s">
        <v>474</v>
      </c>
      <c r="H402" t="s">
        <v>472</v>
      </c>
      <c r="M402">
        <v>0</v>
      </c>
      <c r="N402">
        <v>0</v>
      </c>
      <c r="O402">
        <v>1</v>
      </c>
      <c r="P402">
        <v>0</v>
      </c>
      <c r="Q402">
        <v>1</v>
      </c>
      <c r="R402">
        <v>0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1</v>
      </c>
      <c r="AA402">
        <v>0</v>
      </c>
      <c r="AB402" s="1" t="s">
        <v>638</v>
      </c>
      <c r="AC402" s="1" t="s">
        <v>668</v>
      </c>
      <c r="AD402" s="1" t="s">
        <v>699</v>
      </c>
      <c r="AE402" s="1" t="s">
        <v>698</v>
      </c>
      <c r="AH402" t="b">
        <v>1</v>
      </c>
      <c r="AI402" t="b">
        <v>1</v>
      </c>
      <c r="AJ402" s="1" t="s">
        <v>638</v>
      </c>
      <c r="AK402" s="1" t="s">
        <v>567</v>
      </c>
      <c r="AL402" s="1" t="s">
        <v>550</v>
      </c>
      <c r="AM402" s="1" t="s">
        <v>581</v>
      </c>
      <c r="AN402" t="e">
        <f>-1 + n/2</f>
        <v>#NAME?</v>
      </c>
      <c r="AO402" s="1" t="s">
        <v>542</v>
      </c>
      <c r="AP402" s="1" t="s">
        <v>589</v>
      </c>
      <c r="AQ402" s="1" t="s">
        <v>581</v>
      </c>
      <c r="AR402" s="1" t="s">
        <v>588</v>
      </c>
      <c r="AS402" s="1" t="s">
        <v>126</v>
      </c>
      <c r="AT402" s="1" t="s">
        <v>586</v>
      </c>
      <c r="AU402" s="1" t="s">
        <v>668</v>
      </c>
      <c r="AV402" s="1" t="s">
        <v>550</v>
      </c>
      <c r="AW402" t="e">
        <f>-5 + 3*n</f>
        <v>#NAME?</v>
      </c>
      <c r="AX402" t="e">
        <f>-7 + 7/2*n</f>
        <v>#NAME?</v>
      </c>
    </row>
    <row r="403" spans="1:50" x14ac:dyDescent="0.25">
      <c r="A403" t="s">
        <v>475</v>
      </c>
      <c r="B403" t="s">
        <v>12</v>
      </c>
      <c r="C403" t="s">
        <v>90</v>
      </c>
      <c r="E403" t="s">
        <v>111</v>
      </c>
      <c r="F403" s="1" t="s">
        <v>109</v>
      </c>
      <c r="G403" t="s">
        <v>474</v>
      </c>
      <c r="H403" t="s">
        <v>472</v>
      </c>
      <c r="M403">
        <v>0</v>
      </c>
      <c r="N403">
        <v>0</v>
      </c>
      <c r="O403">
        <v>1</v>
      </c>
      <c r="P403">
        <v>0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1</v>
      </c>
      <c r="AA403">
        <v>0</v>
      </c>
      <c r="AB403" s="1" t="s">
        <v>668</v>
      </c>
      <c r="AC403" s="1" t="s">
        <v>638</v>
      </c>
      <c r="AD403" s="1" t="s">
        <v>699</v>
      </c>
      <c r="AE403" s="1" t="s">
        <v>698</v>
      </c>
      <c r="AH403" t="b">
        <v>1</v>
      </c>
      <c r="AI403" t="b">
        <v>1</v>
      </c>
      <c r="AJ403" s="1" t="s">
        <v>638</v>
      </c>
      <c r="AK403" s="1" t="s">
        <v>567</v>
      </c>
      <c r="AL403" s="1" t="s">
        <v>550</v>
      </c>
      <c r="AM403" s="1" t="s">
        <v>581</v>
      </c>
      <c r="AN403" t="e">
        <f>-2 + n/2</f>
        <v>#NAME?</v>
      </c>
      <c r="AO403" s="1" t="s">
        <v>550</v>
      </c>
      <c r="AP403" s="1" t="s">
        <v>588</v>
      </c>
      <c r="AQ403" s="1" t="s">
        <v>620</v>
      </c>
      <c r="AR403" s="1" t="s">
        <v>588</v>
      </c>
      <c r="AS403" s="1" t="s">
        <v>568</v>
      </c>
      <c r="AT403" s="1" t="s">
        <v>499</v>
      </c>
      <c r="AU403" s="1" t="s">
        <v>668</v>
      </c>
      <c r="AV403" s="1" t="s">
        <v>550</v>
      </c>
      <c r="AW403" t="e">
        <f>-8 + 3*n</f>
        <v>#NAME?</v>
      </c>
      <c r="AX403" t="e">
        <f>-10 + 7/2*n</f>
        <v>#NAME?</v>
      </c>
    </row>
    <row r="404" spans="1:50" x14ac:dyDescent="0.25">
      <c r="A404" t="s">
        <v>476</v>
      </c>
      <c r="B404" t="s">
        <v>20</v>
      </c>
      <c r="C404" t="s">
        <v>63</v>
      </c>
      <c r="E404" t="s">
        <v>110</v>
      </c>
      <c r="F404" s="1" t="s">
        <v>109</v>
      </c>
      <c r="G404" t="s">
        <v>477</v>
      </c>
      <c r="W404">
        <v>0</v>
      </c>
      <c r="AA404">
        <v>0</v>
      </c>
      <c r="AH404" t="b">
        <v>1</v>
      </c>
      <c r="AJ404" s="1" t="s">
        <v>638</v>
      </c>
      <c r="AK404" s="1" t="s">
        <v>567</v>
      </c>
    </row>
    <row r="405" spans="1:50" x14ac:dyDescent="0.25">
      <c r="A405" t="s">
        <v>476</v>
      </c>
      <c r="B405" t="s">
        <v>15</v>
      </c>
      <c r="C405" t="s">
        <v>98</v>
      </c>
      <c r="E405" t="s">
        <v>112</v>
      </c>
      <c r="F405" s="1" t="s">
        <v>109</v>
      </c>
      <c r="G405" t="s">
        <v>477</v>
      </c>
      <c r="W405">
        <v>0</v>
      </c>
      <c r="Z405">
        <v>1</v>
      </c>
      <c r="AA405">
        <v>0</v>
      </c>
      <c r="AE405" s="1" t="s">
        <v>699</v>
      </c>
      <c r="AG405">
        <v>0</v>
      </c>
      <c r="AH405" t="b">
        <v>1</v>
      </c>
      <c r="AJ405" s="1" t="s">
        <v>638</v>
      </c>
      <c r="AK405" s="1" t="s">
        <v>567</v>
      </c>
      <c r="AL405" s="1" t="s">
        <v>668</v>
      </c>
      <c r="AM405" s="1" t="s">
        <v>638</v>
      </c>
      <c r="AR405" s="1" t="s">
        <v>581</v>
      </c>
    </row>
    <row r="406" spans="1:50" x14ac:dyDescent="0.25">
      <c r="A406" t="s">
        <v>478</v>
      </c>
      <c r="B406" t="s">
        <v>15</v>
      </c>
      <c r="C406" t="s">
        <v>51</v>
      </c>
      <c r="E406" t="s">
        <v>108</v>
      </c>
      <c r="F406" s="1" t="s">
        <v>109</v>
      </c>
      <c r="G406" t="s">
        <v>479</v>
      </c>
      <c r="W406">
        <v>0</v>
      </c>
      <c r="Z406">
        <v>1</v>
      </c>
      <c r="AA406">
        <v>0</v>
      </c>
      <c r="AE406" s="1" t="s">
        <v>699</v>
      </c>
      <c r="AG406">
        <v>0</v>
      </c>
      <c r="AH406" t="b">
        <v>1</v>
      </c>
      <c r="AJ406" s="1" t="s">
        <v>638</v>
      </c>
      <c r="AK406" s="1" t="s">
        <v>567</v>
      </c>
      <c r="AL406" s="1" t="s">
        <v>668</v>
      </c>
      <c r="AM406" s="1" t="s">
        <v>638</v>
      </c>
      <c r="AR406" s="1" t="s">
        <v>581</v>
      </c>
    </row>
    <row r="407" spans="1:50" x14ac:dyDescent="0.25">
      <c r="A407" t="s">
        <v>478</v>
      </c>
      <c r="B407" t="s">
        <v>20</v>
      </c>
      <c r="C407" t="s">
        <v>90</v>
      </c>
      <c r="E407" t="s">
        <v>111</v>
      </c>
      <c r="F407" s="1" t="s">
        <v>109</v>
      </c>
      <c r="G407" t="s">
        <v>479</v>
      </c>
      <c r="W407">
        <v>0</v>
      </c>
      <c r="AA407">
        <v>0</v>
      </c>
      <c r="AH407" t="b">
        <v>1</v>
      </c>
      <c r="AJ407" s="1" t="s">
        <v>638</v>
      </c>
      <c r="AK407" s="1" t="s">
        <v>567</v>
      </c>
    </row>
    <row r="408" spans="1:50" x14ac:dyDescent="0.25">
      <c r="A408" t="s">
        <v>480</v>
      </c>
      <c r="B408" t="s">
        <v>12</v>
      </c>
      <c r="C408" t="s">
        <v>481</v>
      </c>
      <c r="E408" t="s">
        <v>482</v>
      </c>
      <c r="F408" s="1" t="s">
        <v>702</v>
      </c>
      <c r="M408">
        <v>0</v>
      </c>
      <c r="N408">
        <v>1</v>
      </c>
      <c r="O408">
        <v>0</v>
      </c>
      <c r="P408">
        <v>0</v>
      </c>
      <c r="Q408">
        <v>1</v>
      </c>
      <c r="R408">
        <v>2</v>
      </c>
      <c r="S408">
        <v>2</v>
      </c>
      <c r="T408">
        <v>3</v>
      </c>
      <c r="U408">
        <v>1</v>
      </c>
      <c r="V408">
        <v>1</v>
      </c>
      <c r="W408">
        <v>1</v>
      </c>
      <c r="X408">
        <v>1</v>
      </c>
      <c r="Y408">
        <v>2</v>
      </c>
      <c r="Z408">
        <v>3</v>
      </c>
      <c r="AA408">
        <v>2</v>
      </c>
      <c r="AB408" s="1" t="s">
        <v>126</v>
      </c>
      <c r="AC408" s="1" t="s">
        <v>126</v>
      </c>
      <c r="AD408" s="1" t="s">
        <v>698</v>
      </c>
      <c r="AE408" s="1" t="s">
        <v>442</v>
      </c>
      <c r="AH408" t="b">
        <v>1</v>
      </c>
      <c r="AI408" t="b">
        <v>1</v>
      </c>
      <c r="AJ408" s="1" t="s">
        <v>620</v>
      </c>
      <c r="AK408" s="1" t="s">
        <v>669</v>
      </c>
      <c r="AL408" s="1" t="s">
        <v>510</v>
      </c>
      <c r="AM408" s="1" t="s">
        <v>587</v>
      </c>
      <c r="AN408" t="s">
        <v>439</v>
      </c>
      <c r="AO408" s="1" t="s">
        <v>439</v>
      </c>
      <c r="AP408" s="1" t="s">
        <v>444</v>
      </c>
      <c r="AQ408" s="1" t="s">
        <v>444</v>
      </c>
      <c r="AR408" s="1" t="s">
        <v>444</v>
      </c>
      <c r="AS408" s="1" t="s">
        <v>444</v>
      </c>
      <c r="AT408" s="1" t="s">
        <v>444</v>
      </c>
      <c r="AU408" s="1" t="s">
        <v>669</v>
      </c>
      <c r="AV408" s="1" t="s">
        <v>510</v>
      </c>
      <c r="AW408" t="s">
        <v>483</v>
      </c>
      <c r="AX408" t="e">
        <f>-4 + 7/2*n + n^2/2</f>
        <v>#NAME?</v>
      </c>
    </row>
    <row r="409" spans="1:50" x14ac:dyDescent="0.25">
      <c r="A409" t="s">
        <v>480</v>
      </c>
      <c r="B409" t="s">
        <v>12</v>
      </c>
      <c r="C409" t="s">
        <v>484</v>
      </c>
      <c r="E409" t="s">
        <v>485</v>
      </c>
      <c r="F409" s="1" t="s">
        <v>702</v>
      </c>
      <c r="M409">
        <v>0</v>
      </c>
      <c r="N409">
        <v>1</v>
      </c>
      <c r="O409">
        <v>0</v>
      </c>
      <c r="P409">
        <v>0</v>
      </c>
      <c r="Q409">
        <v>1</v>
      </c>
      <c r="R409">
        <v>2</v>
      </c>
      <c r="S409">
        <v>2</v>
      </c>
      <c r="T409">
        <v>3</v>
      </c>
      <c r="U409">
        <v>1</v>
      </c>
      <c r="V409">
        <v>1</v>
      </c>
      <c r="W409">
        <v>1</v>
      </c>
      <c r="X409">
        <v>1</v>
      </c>
      <c r="Y409">
        <v>2</v>
      </c>
      <c r="Z409">
        <v>3</v>
      </c>
      <c r="AA409">
        <v>2</v>
      </c>
      <c r="AB409" s="1" t="s">
        <v>126</v>
      </c>
      <c r="AC409" s="1" t="s">
        <v>126</v>
      </c>
      <c r="AD409" s="1" t="s">
        <v>698</v>
      </c>
      <c r="AE409" s="1" t="s">
        <v>442</v>
      </c>
      <c r="AH409" t="b">
        <v>1</v>
      </c>
      <c r="AI409" t="b">
        <v>1</v>
      </c>
      <c r="AJ409" s="1" t="s">
        <v>620</v>
      </c>
      <c r="AK409" s="1" t="s">
        <v>669</v>
      </c>
      <c r="AL409" s="1" t="s">
        <v>510</v>
      </c>
      <c r="AM409" s="1" t="s">
        <v>587</v>
      </c>
      <c r="AN409" t="s">
        <v>439</v>
      </c>
      <c r="AO409" s="1" t="s">
        <v>439</v>
      </c>
      <c r="AP409" s="1" t="s">
        <v>444</v>
      </c>
      <c r="AQ409" s="1" t="s">
        <v>444</v>
      </c>
      <c r="AR409" s="1" t="s">
        <v>444</v>
      </c>
      <c r="AS409" s="1" t="s">
        <v>444</v>
      </c>
      <c r="AT409" s="1" t="s">
        <v>444</v>
      </c>
      <c r="AU409" s="1" t="s">
        <v>669</v>
      </c>
      <c r="AV409" s="1" t="s">
        <v>510</v>
      </c>
      <c r="AW409" t="s">
        <v>483</v>
      </c>
      <c r="AX409" t="e">
        <f>-4 + 7/2*n + n^2/2</f>
        <v>#NAME?</v>
      </c>
    </row>
    <row r="410" spans="1:50" x14ac:dyDescent="0.25">
      <c r="A410" t="s">
        <v>486</v>
      </c>
      <c r="B410" t="s">
        <v>12</v>
      </c>
      <c r="C410" t="s">
        <v>481</v>
      </c>
      <c r="E410" t="s">
        <v>482</v>
      </c>
      <c r="F410" s="1" t="s">
        <v>703</v>
      </c>
      <c r="M410">
        <v>0</v>
      </c>
      <c r="N410">
        <v>1</v>
      </c>
      <c r="O410">
        <v>1</v>
      </c>
      <c r="P410">
        <v>0</v>
      </c>
      <c r="Q410">
        <v>2</v>
      </c>
      <c r="R410">
        <v>2</v>
      </c>
      <c r="S410">
        <v>2</v>
      </c>
      <c r="T410">
        <v>4</v>
      </c>
      <c r="U410">
        <v>1</v>
      </c>
      <c r="V410">
        <v>1</v>
      </c>
      <c r="W410">
        <v>1</v>
      </c>
      <c r="X410">
        <v>2</v>
      </c>
      <c r="Y410">
        <v>2</v>
      </c>
      <c r="Z410">
        <v>4</v>
      </c>
      <c r="AA410">
        <v>2</v>
      </c>
      <c r="AB410" s="1" t="s">
        <v>321</v>
      </c>
      <c r="AC410" s="1" t="s">
        <v>126</v>
      </c>
      <c r="AD410" s="1" t="s">
        <v>321</v>
      </c>
      <c r="AE410" s="1" t="s">
        <v>487</v>
      </c>
      <c r="AH410" t="b">
        <v>1</v>
      </c>
      <c r="AI410" t="b">
        <v>1</v>
      </c>
      <c r="AJ410" s="1" t="s">
        <v>620</v>
      </c>
      <c r="AK410" s="1" t="s">
        <v>669</v>
      </c>
      <c r="AL410" s="1" t="s">
        <v>510</v>
      </c>
      <c r="AM410" s="1" t="s">
        <v>551</v>
      </c>
      <c r="AN410" t="s">
        <v>439</v>
      </c>
      <c r="AO410" s="1" t="s">
        <v>551</v>
      </c>
      <c r="AP410" s="1" t="s">
        <v>590</v>
      </c>
      <c r="AQ410" s="1" t="s">
        <v>621</v>
      </c>
      <c r="AR410" s="1" t="s">
        <v>488</v>
      </c>
      <c r="AS410" s="1" t="s">
        <v>124</v>
      </c>
      <c r="AT410" s="1" t="s">
        <v>554</v>
      </c>
      <c r="AU410" s="1" t="s">
        <v>551</v>
      </c>
      <c r="AV410" s="1" t="s">
        <v>551</v>
      </c>
      <c r="AW410" t="s">
        <v>489</v>
      </c>
      <c r="AX410" t="s">
        <v>490</v>
      </c>
    </row>
    <row r="411" spans="1:50" x14ac:dyDescent="0.25">
      <c r="A411" t="s">
        <v>486</v>
      </c>
      <c r="B411" t="s">
        <v>12</v>
      </c>
      <c r="C411" t="s">
        <v>484</v>
      </c>
      <c r="E411" t="s">
        <v>485</v>
      </c>
      <c r="F411" s="1" t="s">
        <v>703</v>
      </c>
      <c r="M411">
        <v>0</v>
      </c>
      <c r="N411">
        <v>1</v>
      </c>
      <c r="O411">
        <v>1</v>
      </c>
      <c r="P411">
        <v>0</v>
      </c>
      <c r="Q411">
        <v>2</v>
      </c>
      <c r="R411">
        <v>2</v>
      </c>
      <c r="S411">
        <v>2</v>
      </c>
      <c r="T411">
        <v>4</v>
      </c>
      <c r="U411">
        <v>1</v>
      </c>
      <c r="V411">
        <v>1</v>
      </c>
      <c r="W411">
        <v>1</v>
      </c>
      <c r="X411">
        <v>2</v>
      </c>
      <c r="Y411">
        <v>2</v>
      </c>
      <c r="Z411">
        <v>4</v>
      </c>
      <c r="AA411">
        <v>2</v>
      </c>
      <c r="AB411" s="1" t="s">
        <v>321</v>
      </c>
      <c r="AC411" s="1" t="s">
        <v>126</v>
      </c>
      <c r="AD411" s="1" t="s">
        <v>321</v>
      </c>
      <c r="AE411" s="1" t="s">
        <v>487</v>
      </c>
      <c r="AH411" t="b">
        <v>1</v>
      </c>
      <c r="AI411" t="b">
        <v>1</v>
      </c>
      <c r="AJ411" s="1" t="s">
        <v>620</v>
      </c>
      <c r="AK411" s="1" t="s">
        <v>669</v>
      </c>
      <c r="AL411" s="1" t="s">
        <v>510</v>
      </c>
      <c r="AM411" s="1" t="s">
        <v>551</v>
      </c>
      <c r="AN411" t="s">
        <v>439</v>
      </c>
      <c r="AO411" s="1" t="s">
        <v>551</v>
      </c>
      <c r="AP411" s="1" t="s">
        <v>590</v>
      </c>
      <c r="AQ411" s="1" t="s">
        <v>621</v>
      </c>
      <c r="AR411" s="1" t="s">
        <v>488</v>
      </c>
      <c r="AS411" s="1" t="s">
        <v>124</v>
      </c>
      <c r="AT411" s="1" t="s">
        <v>554</v>
      </c>
      <c r="AU411" s="1" t="s">
        <v>551</v>
      </c>
      <c r="AV411" s="1" t="s">
        <v>551</v>
      </c>
      <c r="AW411" t="s">
        <v>489</v>
      </c>
      <c r="AX411" t="s">
        <v>490</v>
      </c>
    </row>
    <row r="412" spans="1:50" x14ac:dyDescent="0.25">
      <c r="A412" t="s">
        <v>491</v>
      </c>
      <c r="B412" t="s">
        <v>12</v>
      </c>
      <c r="C412" t="s">
        <v>481</v>
      </c>
      <c r="E412" t="s">
        <v>482</v>
      </c>
      <c r="F412" s="1" t="s">
        <v>492</v>
      </c>
      <c r="M412">
        <v>0</v>
      </c>
      <c r="N412">
        <v>1</v>
      </c>
      <c r="O412">
        <v>2</v>
      </c>
      <c r="P412">
        <v>0</v>
      </c>
      <c r="Q412">
        <v>3</v>
      </c>
      <c r="R412">
        <v>2</v>
      </c>
      <c r="S412">
        <v>2</v>
      </c>
      <c r="T412">
        <v>5</v>
      </c>
      <c r="U412">
        <v>1</v>
      </c>
      <c r="V412">
        <v>1</v>
      </c>
      <c r="W412">
        <v>1</v>
      </c>
      <c r="X412">
        <v>3</v>
      </c>
      <c r="Y412">
        <v>2</v>
      </c>
      <c r="Z412">
        <v>5</v>
      </c>
      <c r="AA412">
        <v>2</v>
      </c>
      <c r="AB412" s="1" t="s">
        <v>493</v>
      </c>
      <c r="AC412" s="1" t="s">
        <v>126</v>
      </c>
      <c r="AD412" s="1" t="s">
        <v>442</v>
      </c>
      <c r="AE412" s="1" t="s">
        <v>494</v>
      </c>
      <c r="AH412" t="b">
        <v>1</v>
      </c>
      <c r="AI412" t="b">
        <v>1</v>
      </c>
      <c r="AJ412" s="1" t="s">
        <v>620</v>
      </c>
      <c r="AK412" s="1" t="s">
        <v>669</v>
      </c>
      <c r="AL412" s="1" t="s">
        <v>510</v>
      </c>
      <c r="AM412" s="1" t="s">
        <v>444</v>
      </c>
      <c r="AN412" t="s">
        <v>439</v>
      </c>
      <c r="AO412" s="1" t="s">
        <v>552</v>
      </c>
      <c r="AP412" s="1" t="s">
        <v>591</v>
      </c>
      <c r="AQ412" s="1" t="s">
        <v>622</v>
      </c>
      <c r="AR412" s="1" t="s">
        <v>495</v>
      </c>
      <c r="AS412" s="1" t="s">
        <v>496</v>
      </c>
      <c r="AT412" s="1" t="s">
        <v>663</v>
      </c>
      <c r="AU412" s="1" t="s">
        <v>501</v>
      </c>
      <c r="AV412" s="1" t="s">
        <v>585</v>
      </c>
      <c r="AW412" t="s">
        <v>497</v>
      </c>
      <c r="AX412" t="s">
        <v>498</v>
      </c>
    </row>
    <row r="413" spans="1:50" x14ac:dyDescent="0.25">
      <c r="A413" t="s">
        <v>491</v>
      </c>
      <c r="B413" t="s">
        <v>12</v>
      </c>
      <c r="C413" t="s">
        <v>484</v>
      </c>
      <c r="E413" t="s">
        <v>485</v>
      </c>
      <c r="F413" s="1" t="s">
        <v>492</v>
      </c>
      <c r="M413">
        <v>0</v>
      </c>
      <c r="N413">
        <v>1</v>
      </c>
      <c r="O413">
        <v>2</v>
      </c>
      <c r="P413">
        <v>0</v>
      </c>
      <c r="Q413">
        <v>3</v>
      </c>
      <c r="R413">
        <v>2</v>
      </c>
      <c r="S413">
        <v>2</v>
      </c>
      <c r="T413">
        <v>5</v>
      </c>
      <c r="U413">
        <v>1</v>
      </c>
      <c r="V413">
        <v>1</v>
      </c>
      <c r="W413">
        <v>1</v>
      </c>
      <c r="X413">
        <v>3</v>
      </c>
      <c r="Y413">
        <v>2</v>
      </c>
      <c r="Z413">
        <v>5</v>
      </c>
      <c r="AA413">
        <v>2</v>
      </c>
      <c r="AB413" s="1" t="s">
        <v>493</v>
      </c>
      <c r="AC413" s="1" t="s">
        <v>126</v>
      </c>
      <c r="AD413" s="1" t="s">
        <v>442</v>
      </c>
      <c r="AE413" s="1" t="s">
        <v>494</v>
      </c>
      <c r="AH413" t="b">
        <v>1</v>
      </c>
      <c r="AI413" t="b">
        <v>1</v>
      </c>
      <c r="AJ413" s="1" t="s">
        <v>620</v>
      </c>
      <c r="AK413" s="1" t="s">
        <v>669</v>
      </c>
      <c r="AL413" s="1" t="s">
        <v>510</v>
      </c>
      <c r="AM413" s="1" t="s">
        <v>444</v>
      </c>
      <c r="AN413" t="s">
        <v>439</v>
      </c>
      <c r="AO413" s="1" t="s">
        <v>552</v>
      </c>
      <c r="AP413" s="1" t="s">
        <v>591</v>
      </c>
      <c r="AQ413" s="1" t="s">
        <v>622</v>
      </c>
      <c r="AR413" s="1" t="s">
        <v>495</v>
      </c>
      <c r="AS413" s="1" t="s">
        <v>496</v>
      </c>
      <c r="AT413" s="1" t="s">
        <v>663</v>
      </c>
      <c r="AU413" s="1" t="s">
        <v>501</v>
      </c>
      <c r="AV413" s="1" t="s">
        <v>585</v>
      </c>
      <c r="AW413" t="s">
        <v>497</v>
      </c>
      <c r="AX413" t="s">
        <v>498</v>
      </c>
    </row>
    <row r="414" spans="1:50" x14ac:dyDescent="0.25">
      <c r="A414" t="s">
        <v>472</v>
      </c>
      <c r="B414" t="s">
        <v>20</v>
      </c>
      <c r="C414" t="s">
        <v>481</v>
      </c>
      <c r="E414" t="s">
        <v>482</v>
      </c>
      <c r="F414" s="1" t="s">
        <v>492</v>
      </c>
      <c r="W414">
        <v>1</v>
      </c>
      <c r="AA414">
        <v>2</v>
      </c>
      <c r="AH414" t="b">
        <v>1</v>
      </c>
      <c r="AJ414" s="1" t="s">
        <v>581</v>
      </c>
      <c r="AK414" s="1" t="s">
        <v>499</v>
      </c>
    </row>
    <row r="415" spans="1:50" x14ac:dyDescent="0.25">
      <c r="A415" t="s">
        <v>472</v>
      </c>
      <c r="B415" t="s">
        <v>20</v>
      </c>
      <c r="C415" t="s">
        <v>484</v>
      </c>
      <c r="E415" t="s">
        <v>485</v>
      </c>
      <c r="F415" s="1" t="s">
        <v>492</v>
      </c>
      <c r="W415">
        <v>1</v>
      </c>
      <c r="AA415">
        <v>2</v>
      </c>
      <c r="AH415" t="b">
        <v>1</v>
      </c>
      <c r="AJ415" s="1" t="s">
        <v>581</v>
      </c>
      <c r="AK415" s="1" t="s">
        <v>499</v>
      </c>
    </row>
    <row r="416" spans="1:50" x14ac:dyDescent="0.25">
      <c r="A416" t="s">
        <v>466</v>
      </c>
      <c r="B416" t="s">
        <v>20</v>
      </c>
      <c r="C416" t="s">
        <v>481</v>
      </c>
      <c r="E416" t="s">
        <v>482</v>
      </c>
      <c r="F416" s="1" t="s">
        <v>492</v>
      </c>
      <c r="W416">
        <v>1</v>
      </c>
      <c r="AA416">
        <v>2</v>
      </c>
      <c r="AH416" t="b">
        <v>1</v>
      </c>
      <c r="AJ416" s="1" t="s">
        <v>620</v>
      </c>
      <c r="AK416" s="1" t="s">
        <v>587</v>
      </c>
    </row>
    <row r="417" spans="1:37" x14ac:dyDescent="0.25">
      <c r="A417" t="s">
        <v>466</v>
      </c>
      <c r="B417" t="s">
        <v>20</v>
      </c>
      <c r="C417" t="s">
        <v>484</v>
      </c>
      <c r="E417" t="s">
        <v>485</v>
      </c>
      <c r="F417" s="1" t="s">
        <v>492</v>
      </c>
      <c r="W417">
        <v>1</v>
      </c>
      <c r="AA417">
        <v>2</v>
      </c>
      <c r="AH417" t="b">
        <v>1</v>
      </c>
      <c r="AJ417" s="1" t="s">
        <v>620</v>
      </c>
      <c r="AK417" s="1" t="s">
        <v>587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results_041724_215540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 Monderer</cp:lastModifiedBy>
  <dcterms:created xsi:type="dcterms:W3CDTF">2024-04-19T06:05:49Z</dcterms:created>
  <dcterms:modified xsi:type="dcterms:W3CDTF">2024-06-30T11:54:30Z</dcterms:modified>
</cp:coreProperties>
</file>