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05" windowWidth="2835" windowHeight="6975" activeTab="1"/>
  </bookViews>
  <sheets>
    <sheet name="Raw" sheetId="1" r:id="rId1"/>
    <sheet name="Analysis" sheetId="2" r:id="rId2"/>
    <sheet name="Notes" sheetId="3" r:id="rId3"/>
  </sheets>
  <calcPr calcId="145621" concurrentCalc="0"/>
</workbook>
</file>

<file path=xl/calcChain.xml><?xml version="1.0" encoding="utf-8"?>
<calcChain xmlns="http://schemas.openxmlformats.org/spreadsheetml/2006/main">
  <c r="Y5" i="2" l="1"/>
  <c r="Y6" i="2"/>
  <c r="Y7" i="2"/>
  <c r="Y8" i="2"/>
  <c r="Y9" i="2"/>
  <c r="Y10" i="2"/>
  <c r="Y11" i="2"/>
  <c r="Y12" i="2"/>
  <c r="Y13" i="2"/>
  <c r="Y14" i="2"/>
  <c r="Y15" i="2"/>
  <c r="Y16" i="2"/>
  <c r="Y17" i="2"/>
  <c r="Y18" i="2"/>
  <c r="Y19" i="2"/>
  <c r="Y20" i="2"/>
  <c r="Y21" i="2"/>
  <c r="Y22" i="2"/>
  <c r="Y23" i="2"/>
  <c r="Y24" i="2"/>
  <c r="Y25" i="2"/>
  <c r="Y26" i="2"/>
  <c r="Y27" i="2"/>
  <c r="Y28" i="2"/>
  <c r="Y29" i="2"/>
  <c r="Y30" i="2"/>
  <c r="Y31" i="2"/>
  <c r="Y32" i="2"/>
  <c r="Y33" i="2"/>
  <c r="Y34" i="2"/>
  <c r="Y35" i="2"/>
  <c r="Y36" i="2"/>
  <c r="Y37" i="2"/>
  <c r="Y38" i="2"/>
  <c r="Y39" i="2"/>
  <c r="Y40" i="2"/>
  <c r="Y41" i="2"/>
  <c r="Y42" i="2"/>
  <c r="Y43" i="2"/>
  <c r="Y44" i="2"/>
  <c r="Y45" i="2"/>
  <c r="Y46" i="2"/>
  <c r="Y47" i="2"/>
  <c r="Y48" i="2"/>
  <c r="Y49" i="2"/>
  <c r="Y50" i="2"/>
  <c r="Y51" i="2"/>
  <c r="Y52" i="2"/>
  <c r="Y53" i="2"/>
  <c r="Y54" i="2"/>
  <c r="Y55" i="2"/>
  <c r="Y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4" i="2"/>
  <c r="X4" i="2"/>
  <c r="X5" i="2"/>
  <c r="X6" i="2"/>
  <c r="X7" i="2"/>
  <c r="X8" i="2"/>
  <c r="X9" i="2"/>
  <c r="X10" i="2"/>
  <c r="X11" i="2"/>
  <c r="X12" i="2"/>
  <c r="X13" i="2"/>
  <c r="X14" i="2"/>
  <c r="X15" i="2"/>
  <c r="X16" i="2"/>
  <c r="X17" i="2"/>
  <c r="X18" i="2"/>
  <c r="X19" i="2"/>
  <c r="X20" i="2"/>
  <c r="X21" i="2"/>
  <c r="X22" i="2"/>
  <c r="X23" i="2"/>
  <c r="X24" i="2"/>
  <c r="X25" i="2"/>
  <c r="X26" i="2"/>
  <c r="X27" i="2"/>
  <c r="X28" i="2"/>
  <c r="X29" i="2"/>
  <c r="X30" i="2"/>
  <c r="X31" i="2"/>
  <c r="X32" i="2"/>
  <c r="X33" i="2"/>
  <c r="X34" i="2"/>
  <c r="X35" i="2"/>
  <c r="X36" i="2"/>
  <c r="X37" i="2"/>
  <c r="X38" i="2"/>
  <c r="X39" i="2"/>
  <c r="X40" i="2"/>
  <c r="X41" i="2"/>
  <c r="X42" i="2"/>
  <c r="X43" i="2"/>
  <c r="X44" i="2"/>
  <c r="X45" i="2"/>
  <c r="X46" i="2"/>
  <c r="X47" i="2"/>
  <c r="X48" i="2"/>
  <c r="X49" i="2"/>
  <c r="X50" i="2"/>
  <c r="X51" i="2"/>
  <c r="X52" i="2"/>
  <c r="X53" i="2"/>
  <c r="X54" i="2"/>
  <c r="X55" i="2"/>
  <c r="V5" i="2"/>
  <c r="V6" i="2"/>
  <c r="V7" i="2"/>
  <c r="V8" i="2"/>
  <c r="V9" i="2"/>
  <c r="V10" i="2"/>
  <c r="V11" i="2"/>
  <c r="V12" i="2"/>
  <c r="V13" i="2"/>
  <c r="V14" i="2"/>
  <c r="V15" i="2"/>
  <c r="V16" i="2"/>
  <c r="V17" i="2"/>
  <c r="V18" i="2"/>
  <c r="V19" i="2"/>
  <c r="V20" i="2"/>
  <c r="V21" i="2"/>
  <c r="V22" i="2"/>
  <c r="V23" i="2"/>
  <c r="V24" i="2"/>
  <c r="V25" i="2"/>
  <c r="V26" i="2"/>
  <c r="V27" i="2"/>
  <c r="V28" i="2"/>
  <c r="V29" i="2"/>
  <c r="V30" i="2"/>
  <c r="V31" i="2"/>
  <c r="V32" i="2"/>
  <c r="V33" i="2"/>
  <c r="V34" i="2"/>
  <c r="V35" i="2"/>
  <c r="V36" i="2"/>
  <c r="V37" i="2"/>
  <c r="V38" i="2"/>
  <c r="V39" i="2"/>
  <c r="V40" i="2"/>
  <c r="V41" i="2"/>
  <c r="V42" i="2"/>
  <c r="V43" i="2"/>
  <c r="V44" i="2"/>
  <c r="V45" i="2"/>
  <c r="V46" i="2"/>
  <c r="V47" i="2"/>
  <c r="V48" i="2"/>
  <c r="V49" i="2"/>
  <c r="V50" i="2"/>
  <c r="V51" i="2"/>
  <c r="V52" i="2"/>
  <c r="V53" i="2"/>
  <c r="V54" i="2"/>
  <c r="V55" i="2"/>
  <c r="V4" i="2"/>
  <c r="R4" i="2"/>
  <c r="AD26" i="2"/>
  <c r="AD27" i="2"/>
  <c r="AD28" i="2"/>
  <c r="AD29" i="2"/>
  <c r="AD30" i="2"/>
  <c r="AD31" i="2"/>
  <c r="AD32" i="2"/>
  <c r="AD33" i="2"/>
  <c r="AD34" i="2"/>
  <c r="AD35" i="2"/>
  <c r="AD25" i="2"/>
  <c r="AB21" i="2"/>
  <c r="AB18" i="2"/>
  <c r="W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4" i="2"/>
  <c r="W5" i="2"/>
  <c r="W6" i="2"/>
  <c r="W7" i="2"/>
  <c r="W8" i="2"/>
  <c r="W9" i="2"/>
  <c r="W10" i="2"/>
  <c r="W11" i="2"/>
  <c r="W12" i="2"/>
  <c r="W13" i="2"/>
  <c r="W14" i="2"/>
  <c r="W15" i="2"/>
  <c r="W16" i="2"/>
  <c r="W17" i="2"/>
  <c r="W18" i="2"/>
  <c r="W19" i="2"/>
  <c r="W20" i="2"/>
  <c r="W21" i="2"/>
  <c r="W22" i="2"/>
  <c r="W23" i="2"/>
  <c r="W24" i="2"/>
  <c r="W25" i="2"/>
  <c r="W26" i="2"/>
  <c r="W27" i="2"/>
  <c r="W28" i="2"/>
  <c r="W29" i="2"/>
  <c r="W30" i="2"/>
  <c r="W31" i="2"/>
  <c r="W32" i="2"/>
  <c r="W33" i="2"/>
  <c r="W34" i="2"/>
  <c r="W35" i="2"/>
  <c r="W36" i="2"/>
  <c r="W37" i="2"/>
  <c r="W38" i="2"/>
  <c r="W39" i="2"/>
  <c r="W40" i="2"/>
  <c r="W41" i="2"/>
  <c r="W42" i="2"/>
  <c r="W43" i="2"/>
  <c r="W44" i="2"/>
  <c r="W45" i="2"/>
  <c r="W46" i="2"/>
  <c r="W47" i="2"/>
  <c r="W48" i="2"/>
  <c r="W49" i="2"/>
  <c r="W50" i="2"/>
  <c r="W51" i="2"/>
  <c r="W52" i="2"/>
  <c r="W53" i="2"/>
  <c r="W54" i="2"/>
  <c r="W55" i="2"/>
  <c r="J5" i="2"/>
  <c r="M5" i="2"/>
  <c r="K5" i="2"/>
  <c r="N5" i="2"/>
  <c r="L5" i="2"/>
  <c r="O5" i="2"/>
  <c r="J6" i="2"/>
  <c r="M6" i="2"/>
  <c r="K6" i="2"/>
  <c r="N6" i="2"/>
  <c r="L6" i="2"/>
  <c r="O6" i="2"/>
  <c r="J7" i="2"/>
  <c r="M7" i="2"/>
  <c r="K7" i="2"/>
  <c r="N7" i="2"/>
  <c r="L7" i="2"/>
  <c r="O7" i="2"/>
  <c r="J8" i="2"/>
  <c r="M8" i="2"/>
  <c r="K8" i="2"/>
  <c r="N8" i="2"/>
  <c r="L8" i="2"/>
  <c r="O8" i="2"/>
  <c r="J9" i="2"/>
  <c r="M9" i="2"/>
  <c r="K9" i="2"/>
  <c r="N9" i="2"/>
  <c r="L9" i="2"/>
  <c r="O9" i="2"/>
  <c r="J10" i="2"/>
  <c r="M10" i="2"/>
  <c r="K10" i="2"/>
  <c r="N10" i="2"/>
  <c r="L10" i="2"/>
  <c r="O10" i="2"/>
  <c r="J11" i="2"/>
  <c r="M11" i="2"/>
  <c r="K11" i="2"/>
  <c r="N11" i="2"/>
  <c r="L11" i="2"/>
  <c r="O11" i="2"/>
  <c r="J12" i="2"/>
  <c r="M12" i="2"/>
  <c r="K12" i="2"/>
  <c r="N12" i="2"/>
  <c r="L12" i="2"/>
  <c r="O12" i="2"/>
  <c r="J13" i="2"/>
  <c r="M13" i="2"/>
  <c r="K13" i="2"/>
  <c r="N13" i="2"/>
  <c r="L13" i="2"/>
  <c r="O13" i="2"/>
  <c r="J14" i="2"/>
  <c r="M14" i="2"/>
  <c r="K14" i="2"/>
  <c r="N14" i="2"/>
  <c r="L14" i="2"/>
  <c r="O14" i="2"/>
  <c r="J15" i="2"/>
  <c r="M15" i="2"/>
  <c r="K15" i="2"/>
  <c r="N15" i="2"/>
  <c r="L15" i="2"/>
  <c r="O15" i="2"/>
  <c r="J16" i="2"/>
  <c r="M16" i="2"/>
  <c r="K16" i="2"/>
  <c r="N16" i="2"/>
  <c r="L16" i="2"/>
  <c r="O16" i="2"/>
  <c r="J17" i="2"/>
  <c r="M17" i="2"/>
  <c r="K17" i="2"/>
  <c r="N17" i="2"/>
  <c r="L17" i="2"/>
  <c r="O17" i="2"/>
  <c r="J18" i="2"/>
  <c r="M18" i="2"/>
  <c r="K18" i="2"/>
  <c r="N18" i="2"/>
  <c r="L18" i="2"/>
  <c r="O18" i="2"/>
  <c r="J19" i="2"/>
  <c r="M19" i="2"/>
  <c r="K19" i="2"/>
  <c r="N19" i="2"/>
  <c r="L19" i="2"/>
  <c r="O19" i="2"/>
  <c r="J20" i="2"/>
  <c r="M20" i="2"/>
  <c r="K20" i="2"/>
  <c r="N20" i="2"/>
  <c r="L20" i="2"/>
  <c r="O20" i="2"/>
  <c r="J21" i="2"/>
  <c r="M21" i="2"/>
  <c r="K21" i="2"/>
  <c r="N21" i="2"/>
  <c r="L21" i="2"/>
  <c r="O21" i="2"/>
  <c r="J22" i="2"/>
  <c r="M22" i="2"/>
  <c r="K22" i="2"/>
  <c r="N22" i="2"/>
  <c r="L22" i="2"/>
  <c r="O22" i="2"/>
  <c r="J23" i="2"/>
  <c r="M23" i="2"/>
  <c r="K23" i="2"/>
  <c r="N23" i="2"/>
  <c r="L23" i="2"/>
  <c r="O23" i="2"/>
  <c r="J24" i="2"/>
  <c r="M24" i="2"/>
  <c r="K24" i="2"/>
  <c r="N24" i="2"/>
  <c r="L24" i="2"/>
  <c r="O24" i="2"/>
  <c r="J25" i="2"/>
  <c r="M25" i="2"/>
  <c r="K25" i="2"/>
  <c r="N25" i="2"/>
  <c r="L25" i="2"/>
  <c r="O25" i="2"/>
  <c r="J26" i="2"/>
  <c r="M26" i="2"/>
  <c r="K26" i="2"/>
  <c r="N26" i="2"/>
  <c r="L26" i="2"/>
  <c r="O26" i="2"/>
  <c r="J27" i="2"/>
  <c r="M27" i="2"/>
  <c r="K27" i="2"/>
  <c r="N27" i="2"/>
  <c r="L27" i="2"/>
  <c r="O27" i="2"/>
  <c r="J28" i="2"/>
  <c r="M28" i="2"/>
  <c r="K28" i="2"/>
  <c r="N28" i="2"/>
  <c r="L28" i="2"/>
  <c r="O28" i="2"/>
  <c r="J29" i="2"/>
  <c r="M29" i="2"/>
  <c r="K29" i="2"/>
  <c r="N29" i="2"/>
  <c r="L29" i="2"/>
  <c r="O29" i="2"/>
  <c r="J30" i="2"/>
  <c r="M30" i="2"/>
  <c r="K30" i="2"/>
  <c r="N30" i="2"/>
  <c r="L30" i="2"/>
  <c r="O30" i="2"/>
  <c r="J31" i="2"/>
  <c r="M31" i="2"/>
  <c r="K31" i="2"/>
  <c r="N31" i="2"/>
  <c r="L31" i="2"/>
  <c r="O31" i="2"/>
  <c r="J32" i="2"/>
  <c r="M32" i="2"/>
  <c r="K32" i="2"/>
  <c r="N32" i="2"/>
  <c r="L32" i="2"/>
  <c r="O32" i="2"/>
  <c r="J33" i="2"/>
  <c r="M33" i="2"/>
  <c r="K33" i="2"/>
  <c r="N33" i="2"/>
  <c r="L33" i="2"/>
  <c r="O33" i="2"/>
  <c r="J34" i="2"/>
  <c r="M34" i="2"/>
  <c r="K34" i="2"/>
  <c r="N34" i="2"/>
  <c r="L34" i="2"/>
  <c r="O34" i="2"/>
  <c r="J35" i="2"/>
  <c r="M35" i="2"/>
  <c r="K35" i="2"/>
  <c r="N35" i="2"/>
  <c r="L35" i="2"/>
  <c r="O35" i="2"/>
  <c r="J36" i="2"/>
  <c r="M36" i="2"/>
  <c r="K36" i="2"/>
  <c r="N36" i="2"/>
  <c r="L36" i="2"/>
  <c r="O36" i="2"/>
  <c r="J37" i="2"/>
  <c r="M37" i="2"/>
  <c r="K37" i="2"/>
  <c r="N37" i="2"/>
  <c r="L37" i="2"/>
  <c r="O37" i="2"/>
  <c r="J38" i="2"/>
  <c r="M38" i="2"/>
  <c r="K38" i="2"/>
  <c r="N38" i="2"/>
  <c r="L38" i="2"/>
  <c r="O38" i="2"/>
  <c r="J39" i="2"/>
  <c r="M39" i="2"/>
  <c r="K39" i="2"/>
  <c r="N39" i="2"/>
  <c r="L39" i="2"/>
  <c r="O39" i="2"/>
  <c r="J40" i="2"/>
  <c r="M40" i="2"/>
  <c r="K40" i="2"/>
  <c r="N40" i="2"/>
  <c r="L40" i="2"/>
  <c r="O40" i="2"/>
  <c r="J41" i="2"/>
  <c r="M41" i="2"/>
  <c r="K41" i="2"/>
  <c r="N41" i="2"/>
  <c r="L41" i="2"/>
  <c r="O41" i="2"/>
  <c r="J42" i="2"/>
  <c r="M42" i="2"/>
  <c r="K42" i="2"/>
  <c r="N42" i="2"/>
  <c r="L42" i="2"/>
  <c r="O42" i="2"/>
  <c r="J43" i="2"/>
  <c r="M43" i="2"/>
  <c r="K43" i="2"/>
  <c r="N43" i="2"/>
  <c r="L43" i="2"/>
  <c r="O43" i="2"/>
  <c r="J44" i="2"/>
  <c r="M44" i="2"/>
  <c r="K44" i="2"/>
  <c r="N44" i="2"/>
  <c r="L44" i="2"/>
  <c r="O44" i="2"/>
  <c r="J45" i="2"/>
  <c r="M45" i="2"/>
  <c r="K45" i="2"/>
  <c r="N45" i="2"/>
  <c r="L45" i="2"/>
  <c r="O45" i="2"/>
  <c r="J46" i="2"/>
  <c r="M46" i="2"/>
  <c r="K46" i="2"/>
  <c r="N46" i="2"/>
  <c r="L46" i="2"/>
  <c r="O46" i="2"/>
  <c r="J47" i="2"/>
  <c r="M47" i="2"/>
  <c r="K47" i="2"/>
  <c r="N47" i="2"/>
  <c r="L47" i="2"/>
  <c r="O47" i="2"/>
  <c r="J48" i="2"/>
  <c r="M48" i="2"/>
  <c r="K48" i="2"/>
  <c r="N48" i="2"/>
  <c r="L48" i="2"/>
  <c r="O48" i="2"/>
  <c r="J49" i="2"/>
  <c r="M49" i="2"/>
  <c r="K49" i="2"/>
  <c r="N49" i="2"/>
  <c r="L49" i="2"/>
  <c r="O49" i="2"/>
  <c r="J50" i="2"/>
  <c r="M50" i="2"/>
  <c r="K50" i="2"/>
  <c r="N50" i="2"/>
  <c r="L50" i="2"/>
  <c r="O50" i="2"/>
  <c r="J51" i="2"/>
  <c r="M51" i="2"/>
  <c r="K51" i="2"/>
  <c r="N51" i="2"/>
  <c r="L51" i="2"/>
  <c r="O51" i="2"/>
  <c r="J52" i="2"/>
  <c r="M52" i="2"/>
  <c r="K52" i="2"/>
  <c r="N52" i="2"/>
  <c r="L52" i="2"/>
  <c r="O52" i="2"/>
  <c r="J53" i="2"/>
  <c r="M53" i="2"/>
  <c r="K53" i="2"/>
  <c r="N53" i="2"/>
  <c r="L53" i="2"/>
  <c r="O53" i="2"/>
  <c r="J54" i="2"/>
  <c r="M54" i="2"/>
  <c r="K54" i="2"/>
  <c r="N54" i="2"/>
  <c r="L54" i="2"/>
  <c r="O54" i="2"/>
  <c r="J55" i="2"/>
  <c r="M55" i="2"/>
  <c r="K55" i="2"/>
  <c r="N55" i="2"/>
  <c r="L55" i="2"/>
  <c r="O55" i="2"/>
  <c r="J56" i="2"/>
  <c r="M56" i="2"/>
  <c r="K56" i="2"/>
  <c r="N56" i="2"/>
  <c r="L56" i="2"/>
  <c r="O56" i="2"/>
  <c r="J57" i="2"/>
  <c r="M57" i="2"/>
  <c r="K57" i="2"/>
  <c r="N57" i="2"/>
  <c r="L57" i="2"/>
  <c r="O57" i="2"/>
  <c r="J58" i="2"/>
  <c r="M58" i="2"/>
  <c r="K58" i="2"/>
  <c r="N58" i="2"/>
  <c r="L58" i="2"/>
  <c r="O58" i="2"/>
  <c r="J59" i="2"/>
  <c r="M59" i="2"/>
  <c r="K59" i="2"/>
  <c r="N59" i="2"/>
  <c r="L59" i="2"/>
  <c r="O59" i="2"/>
  <c r="J60" i="2"/>
  <c r="M60" i="2"/>
  <c r="K60" i="2"/>
  <c r="N60" i="2"/>
  <c r="L60" i="2"/>
  <c r="O60" i="2"/>
  <c r="J61" i="2"/>
  <c r="M61" i="2"/>
  <c r="K61" i="2"/>
  <c r="N61" i="2"/>
  <c r="L61" i="2"/>
  <c r="O61" i="2"/>
  <c r="J62" i="2"/>
  <c r="M62" i="2"/>
  <c r="K62" i="2"/>
  <c r="N62" i="2"/>
  <c r="L62" i="2"/>
  <c r="O62" i="2"/>
  <c r="J63" i="2"/>
  <c r="M63" i="2"/>
  <c r="K63" i="2"/>
  <c r="N63" i="2"/>
  <c r="L63" i="2"/>
  <c r="O63" i="2"/>
  <c r="K4" i="2"/>
  <c r="N4" i="2"/>
  <c r="L4" i="2"/>
  <c r="O4" i="2"/>
  <c r="J4" i="2"/>
  <c r="M4" i="2"/>
</calcChain>
</file>

<file path=xl/sharedStrings.xml><?xml version="1.0" encoding="utf-8"?>
<sst xmlns="http://schemas.openxmlformats.org/spreadsheetml/2006/main" count="234" uniqueCount="79">
  <si>
    <t>Term</t>
  </si>
  <si>
    <t>Month</t>
  </si>
  <si>
    <t>Fall</t>
  </si>
  <si>
    <t>Service Charge Summary for FT St. George Campus Students</t>
  </si>
  <si>
    <t>OSAP deferral</t>
  </si>
  <si>
    <t>Non-OSAP Deferral</t>
  </si>
  <si>
    <t>All Students</t>
  </si>
  <si>
    <t>Non-OSAP deferral</t>
  </si>
  <si>
    <t>Total S/C amount</t>
  </si>
  <si>
    <t>Summer</t>
  </si>
  <si>
    <t>Winter</t>
  </si>
  <si>
    <t># Students Total</t>
  </si>
  <si>
    <t>Service Charges Total</t>
  </si>
  <si>
    <t>Avg Service Charges Per Student</t>
  </si>
  <si>
    <t>Avg Amount Owing Per Student (Interest x 66.67)</t>
  </si>
  <si>
    <t>% of students in population</t>
  </si>
  <si>
    <t>2004-05</t>
  </si>
  <si>
    <t>2005-06</t>
  </si>
  <si>
    <t>2006-07</t>
  </si>
  <si>
    <t>2007-08</t>
  </si>
  <si>
    <t>2008-09</t>
  </si>
  <si>
    <t>2009-10</t>
  </si>
  <si>
    <t>2010-11</t>
  </si>
  <si>
    <t>Total in OSAP Population</t>
  </si>
  <si>
    <t>Total Non-OSAP Population</t>
  </si>
  <si>
    <t>2011-2012</t>
  </si>
  <si>
    <t>Total Weighted %</t>
  </si>
  <si>
    <t>Total Students</t>
  </si>
  <si>
    <t>OSAP Recipients St George FT Undergrad</t>
  </si>
  <si>
    <t>Num of Students in Population</t>
  </si>
  <si>
    <t>% Students in Population owing charges</t>
  </si>
  <si>
    <t>Total Amount 2011-2012</t>
  </si>
  <si>
    <t>Payback as % of Total Amount</t>
  </si>
  <si>
    <t>Numbers of students considered Full-Time, St. George Undergraduates come from Part F of the U of T Facts and Figures (Student Awards).</t>
  </si>
  <si>
    <t>The total number of students is calculated using the percentage of students on OSAP and the number of students on OSAP.  (Number of Students on OSAP/Percentage of students who are on OSAP x 100)  While this is not completely desirable, it gives a better idea of how many students there are, as the census for this data is taken later in the year, after some students have dropped out.</t>
  </si>
  <si>
    <t>The Following Categories of Students were included in the definition of Full-Time St. George Undergrads:</t>
  </si>
  <si>
    <t>Applied Science and Engineering</t>
  </si>
  <si>
    <t>Arts and Science, St. George</t>
  </si>
  <si>
    <t>Innis College</t>
  </si>
  <si>
    <t>New College</t>
  </si>
  <si>
    <t>St. Michael's College</t>
  </si>
  <si>
    <t>Trinity College</t>
  </si>
  <si>
    <t>University College</t>
  </si>
  <si>
    <t>Victoria College</t>
  </si>
  <si>
    <t>Woodsworth College</t>
  </si>
  <si>
    <t>Dentistry</t>
  </si>
  <si>
    <t>Kinesiology &amp; Physical Education</t>
  </si>
  <si>
    <t>Law</t>
  </si>
  <si>
    <t>Management</t>
  </si>
  <si>
    <t>Medicine</t>
  </si>
  <si>
    <t>Radiation Sciences</t>
  </si>
  <si>
    <t>Physician Assistant</t>
  </si>
  <si>
    <t>Music</t>
  </si>
  <si>
    <t>Nursing</t>
  </si>
  <si>
    <t>OISE/UT Undergraduate</t>
  </si>
  <si>
    <t>Pharmacy</t>
  </si>
  <si>
    <t>Transitional Year Program</t>
  </si>
  <si>
    <t>Woodsworth - Certificate Program (listed in U of T Facts and Figures as Woodsworth - Cert.</t>
  </si>
  <si>
    <t>(1) Do the numbers for OSAP and UTAPS recipients by college/faculty include part-time students who receive government aid, or do those numbers only reflect full-time OSAP and UTAPS recipients?</t>
  </si>
  <si>
    <t>Response: The OSAP and UTAPS numbers only reflect students studying on a full-time basis.</t>
  </si>
  <si>
    <t xml:space="preserve">Response: The enrolment data reported in Table D (students) is a snapshot of the enrolment as of November 1, 2012. These are students who are enrolled on November 1, 2012 for the 2012-13 academic year. The enrolment numbers reported in the OSAP/UTAPS table capture OSAP/UTAPS recipients by fiscal year, in this case May 1, 2011-April 30,2012. In addition, the OSAP/UTAPS data reflects domestic students only. </t>
  </si>
  <si>
    <t>Answers to Questions about U of T Facts and Figures from the administrator who takes care of them:</t>
  </si>
  <si>
    <t>(2) The total enrollment numbers for all students in the OSAP/UTAPS table (Part F) appear to be about 10-15% lower than the equivalent numbers in part D (Students).  Is this simply a result of having the data taken later in the year, when some students have dropped out?</t>
  </si>
  <si>
    <t>Explanation of negative interest values from U of T Freedom of Information office</t>
  </si>
  <si>
    <t>Negative values for service charge total amounts indicate that service charge fee reversals exceeded service charge fees billed for the period.  Adjustments are made around May for the preceding fall-winter session.  For example, students whose payment was made before the payment deadline but did not reach the U of T bank account before the monthly service charge date, or students whose prior period tuition or residence fees have been adjusted.</t>
  </si>
  <si>
    <t>2002-03</t>
  </si>
  <si>
    <t>2003-04</t>
  </si>
  <si>
    <t>2011-12</t>
  </si>
  <si>
    <t>2012-13</t>
  </si>
  <si>
    <t>% Intnl.</t>
  </si>
  <si>
    <t>Year</t>
  </si>
  <si>
    <t>Multiplication Coefficient</t>
  </si>
  <si>
    <t>Total Population Domestic</t>
  </si>
  <si>
    <t>Total Population Dom.&amp;Intl.</t>
  </si>
  <si>
    <t>International Student Adjust Coeff.</t>
  </si>
  <si>
    <t>Adjusting For International Students</t>
  </si>
  <si>
    <t>To adjust for the problem that the data from part F: Student Awards does not include international students, the total number of students is adjusted to reflect a population that includes international students using data from part D: Students.  This is somewhat problematic, as it is an adjustment, and not a real measure of the total number of students when the census of how many students receive OSAP is taken.  Furthermore, the data from part D is taken earlier in the year than the data in part F, so adjusting the data in part F using the data from part D may cause some distortion, as there may be differences in the drop-out rates between domestic and international students.  Nevertheless, this is the most reliable data that can be found to place the numbers of students in the service charge data in context.</t>
  </si>
  <si>
    <t>Summer School</t>
  </si>
  <si>
    <t>The population percentages for the summer months are likely to be innacurate, as the University prevents students from re-registering from school if they have not paid off all of their fees by the end of the Fall-Winter Term (According to fees.utoronto.ca, the exact date is April 30th.)  Therefore, because the population numbers used in the analysis reflect the fall-winter term, it is likely that the proportion of students who pay interest on fees due for summer school is severely underestimated.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</si>
</sst>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8" formatCode="&quot;$&quot;#,##0.00;[Red]\-&quot;$&quot;#,##0.00"/>
    <numFmt numFmtId="164" formatCode="0.0%"/>
  </numFmts>
  <fonts count="11">
    <font>
      <sz val="11"/>
      <color theme="1"/>
      <name val="Calibri"/>
      <family val="2"/>
      <scheme val="minor"/>
    </font>
    <font>
      <b/>
      <sz val="11"/>
      <color theme="1"/>
      <name val="Calibri"/>
      <family val="2"/>
      <scheme val="minor"/>
    </font>
    <font>
      <sz val="10"/>
      <name val="Geneva"/>
    </font>
    <font>
      <b/>
      <sz val="10"/>
      <name val="Arial"/>
      <family val="2"/>
    </font>
    <font>
      <sz val="11"/>
      <color rgb="FFFF0000"/>
      <name val="Calibri"/>
      <family val="2"/>
      <scheme val="minor"/>
    </font>
    <font>
      <sz val="10"/>
      <name val="Arial"/>
      <family val="2"/>
    </font>
    <font>
      <sz val="11"/>
      <name val="Calibri"/>
      <family val="2"/>
      <scheme val="minor"/>
    </font>
    <font>
      <sz val="11"/>
      <color theme="1"/>
      <name val="Calibri Light"/>
      <family val="2"/>
    </font>
    <font>
      <sz val="11"/>
      <color rgb="FFFF0000"/>
      <name val="Calibri Light"/>
      <family val="2"/>
    </font>
    <font>
      <b/>
      <u/>
      <sz val="11"/>
      <color theme="1"/>
      <name val="Calibri"/>
      <family val="2"/>
      <scheme val="minor"/>
    </font>
    <font>
      <b/>
      <u/>
      <sz val="11"/>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right/>
      <top style="thin">
        <color indexed="64"/>
      </top>
      <bottom style="thin">
        <color indexed="64"/>
      </bottom>
      <diagonal/>
    </border>
    <border>
      <left/>
      <right/>
      <top style="thin">
        <color indexed="64"/>
      </top>
      <bottom/>
      <diagonal/>
    </border>
  </borders>
  <cellStyleXfs count="3">
    <xf numFmtId="0" fontId="0" fillId="0" borderId="0"/>
    <xf numFmtId="0" fontId="2" fillId="0" borderId="0"/>
    <xf numFmtId="0" fontId="5" fillId="0" borderId="0"/>
  </cellStyleXfs>
  <cellXfs count="52">
    <xf numFmtId="0" fontId="0" fillId="0" borderId="0" xfId="0"/>
    <xf numFmtId="17" fontId="0" fillId="0" borderId="0" xfId="0" applyNumberFormat="1"/>
    <xf numFmtId="8" fontId="0" fillId="0" borderId="0" xfId="0" applyNumberFormat="1"/>
    <xf numFmtId="4" fontId="0" fillId="0" borderId="0" xfId="0" applyNumberFormat="1"/>
    <xf numFmtId="3" fontId="0" fillId="0" borderId="0" xfId="0" applyNumberFormat="1"/>
    <xf numFmtId="0" fontId="0" fillId="0" borderId="0" xfId="0" applyAlignment="1">
      <alignment wrapText="1"/>
    </xf>
    <xf numFmtId="0" fontId="1" fillId="0" borderId="0" xfId="0" applyFont="1"/>
    <xf numFmtId="0" fontId="1" fillId="0" borderId="0" xfId="0" applyFont="1" applyAlignment="1">
      <alignment wrapText="1"/>
    </xf>
    <xf numFmtId="0" fontId="3" fillId="0" borderId="1" xfId="1" applyFont="1" applyFill="1" applyBorder="1" applyAlignment="1">
      <alignment horizontal="right"/>
    </xf>
    <xf numFmtId="0" fontId="3" fillId="0" borderId="0" xfId="0" applyFont="1" applyAlignment="1">
      <alignment horizontal="right"/>
    </xf>
    <xf numFmtId="3" fontId="3" fillId="0" borderId="0" xfId="0" applyNumberFormat="1" applyFont="1" applyAlignment="1">
      <alignment horizontal="right"/>
    </xf>
    <xf numFmtId="0" fontId="3" fillId="0" borderId="0" xfId="1" applyFont="1" applyFill="1" applyBorder="1" applyAlignment="1">
      <alignment horizontal="right"/>
    </xf>
    <xf numFmtId="0" fontId="3" fillId="0" borderId="0" xfId="0" applyFont="1"/>
    <xf numFmtId="1" fontId="5" fillId="0" borderId="0" xfId="0" applyNumberFormat="1" applyFont="1" applyAlignment="1">
      <alignment horizontal="right"/>
    </xf>
    <xf numFmtId="0" fontId="1" fillId="0" borderId="2" xfId="0" applyFont="1" applyBorder="1"/>
    <xf numFmtId="17" fontId="0" fillId="0" borderId="2" xfId="0" applyNumberFormat="1" applyBorder="1"/>
    <xf numFmtId="0" fontId="0" fillId="0" borderId="2" xfId="0" applyBorder="1"/>
    <xf numFmtId="8" fontId="0" fillId="0" borderId="2" xfId="0" applyNumberFormat="1" applyBorder="1"/>
    <xf numFmtId="4" fontId="0" fillId="0" borderId="2" xfId="0" applyNumberFormat="1" applyBorder="1"/>
    <xf numFmtId="1" fontId="5" fillId="0" borderId="2" xfId="0" applyNumberFormat="1" applyFont="1" applyBorder="1" applyAlignment="1">
      <alignment horizontal="right"/>
    </xf>
    <xf numFmtId="1" fontId="5" fillId="0" borderId="0" xfId="0" applyNumberFormat="1" applyFont="1" applyBorder="1" applyAlignment="1">
      <alignment horizontal="right"/>
    </xf>
    <xf numFmtId="164" fontId="3" fillId="0" borderId="0" xfId="0" applyNumberFormat="1" applyFont="1" applyAlignment="1">
      <alignment horizontal="right"/>
    </xf>
    <xf numFmtId="164" fontId="0" fillId="0" borderId="0" xfId="0" applyNumberFormat="1"/>
    <xf numFmtId="164" fontId="3" fillId="0" borderId="2" xfId="0" applyNumberFormat="1" applyFont="1" applyBorder="1" applyAlignment="1">
      <alignment horizontal="right"/>
    </xf>
    <xf numFmtId="164" fontId="0" fillId="0" borderId="2" xfId="0" applyNumberFormat="1" applyBorder="1"/>
    <xf numFmtId="0" fontId="1" fillId="2" borderId="0" xfId="0" applyFont="1" applyFill="1"/>
    <xf numFmtId="17" fontId="0" fillId="2" borderId="0" xfId="0" applyNumberFormat="1" applyFill="1"/>
    <xf numFmtId="0" fontId="0" fillId="2" borderId="0" xfId="0" applyFill="1"/>
    <xf numFmtId="8" fontId="0" fillId="2" borderId="0" xfId="0" applyNumberFormat="1" applyFill="1"/>
    <xf numFmtId="164" fontId="3" fillId="2" borderId="0" xfId="0" applyNumberFormat="1" applyFont="1" applyFill="1" applyAlignment="1">
      <alignment horizontal="right"/>
    </xf>
    <xf numFmtId="164" fontId="0" fillId="2" borderId="0" xfId="0" applyNumberFormat="1" applyFill="1"/>
    <xf numFmtId="3" fontId="3" fillId="2" borderId="0" xfId="0" applyNumberFormat="1" applyFont="1" applyFill="1" applyAlignment="1">
      <alignment horizontal="right"/>
    </xf>
    <xf numFmtId="1" fontId="5" fillId="2" borderId="0" xfId="0" applyNumberFormat="1" applyFont="1" applyFill="1" applyAlignment="1">
      <alignment horizontal="right"/>
    </xf>
    <xf numFmtId="1" fontId="5" fillId="2" borderId="0" xfId="0" applyNumberFormat="1" applyFont="1" applyFill="1" applyBorder="1" applyAlignment="1">
      <alignment horizontal="right"/>
    </xf>
    <xf numFmtId="0" fontId="0" fillId="0" borderId="0" xfId="0" applyAlignment="1">
      <alignment horizontal="left" vertical="top" wrapText="1"/>
    </xf>
    <xf numFmtId="0" fontId="0" fillId="0" borderId="0" xfId="0" applyAlignment="1">
      <alignment vertical="top" wrapText="1"/>
    </xf>
    <xf numFmtId="10" fontId="0" fillId="0" borderId="0" xfId="0" applyNumberFormat="1"/>
    <xf numFmtId="0" fontId="0" fillId="0" borderId="0" xfId="0" applyFont="1"/>
    <xf numFmtId="0" fontId="6" fillId="0" borderId="0" xfId="0" applyFont="1"/>
    <xf numFmtId="0" fontId="6" fillId="0" borderId="0" xfId="0" applyFont="1" applyBorder="1"/>
    <xf numFmtId="0" fontId="6" fillId="0" borderId="0" xfId="2" applyFont="1" applyBorder="1"/>
    <xf numFmtId="0" fontId="7" fillId="0" borderId="0" xfId="0" applyFont="1" applyAlignment="1">
      <alignment vertical="center"/>
    </xf>
    <xf numFmtId="0" fontId="7" fillId="0" borderId="0" xfId="0" applyFont="1" applyAlignment="1">
      <alignment vertical="top" wrapText="1"/>
    </xf>
    <xf numFmtId="0" fontId="8" fillId="0" borderId="0" xfId="0" applyFont="1" applyAlignment="1">
      <alignment vertical="top" wrapText="1"/>
    </xf>
    <xf numFmtId="0" fontId="4" fillId="0" borderId="0" xfId="0" applyFont="1" applyAlignment="1">
      <alignment vertical="top" wrapText="1"/>
    </xf>
    <xf numFmtId="0" fontId="9" fillId="0" borderId="0" xfId="0" applyFont="1" applyAlignment="1">
      <alignment vertical="top"/>
    </xf>
    <xf numFmtId="0" fontId="10" fillId="0" borderId="0" xfId="2" applyFont="1" applyFill="1" applyBorder="1" applyAlignment="1">
      <alignment vertical="top"/>
    </xf>
    <xf numFmtId="0" fontId="0" fillId="0" borderId="0" xfId="0" applyNumberFormat="1"/>
    <xf numFmtId="0" fontId="1" fillId="0" borderId="0" xfId="0" applyNumberFormat="1" applyFont="1" applyAlignment="1">
      <alignment wrapText="1"/>
    </xf>
    <xf numFmtId="0" fontId="5" fillId="0" borderId="0" xfId="0" applyNumberFormat="1" applyFont="1" applyAlignment="1">
      <alignment horizontal="right"/>
    </xf>
    <xf numFmtId="0" fontId="5" fillId="0" borderId="0" xfId="0" applyNumberFormat="1" applyFont="1" applyBorder="1" applyAlignment="1">
      <alignment horizontal="right"/>
    </xf>
    <xf numFmtId="0" fontId="0" fillId="0" borderId="0" xfId="0" applyFont="1" applyAlignment="1">
      <alignment vertical="top" wrapText="1"/>
    </xf>
  </cellXfs>
  <cellStyles count="3">
    <cellStyle name="Normal" xfId="0" builtinId="0"/>
    <cellStyle name="Normal 2 2 2" xfId="2"/>
    <cellStyle name="Normal_Parti-ph"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latin typeface="Calibri Light" pitchFamily="34" charset="0"/>
              </a:defRPr>
            </a:pPr>
            <a:r>
              <a:rPr lang="en-CA">
                <a:latin typeface="+mj-lt"/>
              </a:rPr>
              <a:t>% of Students Paying Service Charges per Month</a:t>
            </a:r>
          </a:p>
        </c:rich>
      </c:tx>
      <c:layout/>
      <c:overlay val="0"/>
    </c:title>
    <c:autoTitleDeleted val="0"/>
    <c:plotArea>
      <c:layout/>
      <c:lineChart>
        <c:grouping val="standard"/>
        <c:varyColors val="0"/>
        <c:ser>
          <c:idx val="0"/>
          <c:order val="0"/>
          <c:tx>
            <c:v>OSAP % Students Assessed Service Charges</c:v>
          </c:tx>
          <c:marker>
            <c:symbol val="none"/>
          </c:marker>
          <c:cat>
            <c:numRef>
              <c:f>Analysis!$C$20:$C$55</c:f>
              <c:numCache>
                <c:formatCode>mmm\-yy</c:formatCode>
                <c:ptCount val="36"/>
                <c:pt idx="0">
                  <c:v>40057</c:v>
                </c:pt>
                <c:pt idx="1">
                  <c:v>40087</c:v>
                </c:pt>
                <c:pt idx="2">
                  <c:v>40118</c:v>
                </c:pt>
                <c:pt idx="3">
                  <c:v>40148</c:v>
                </c:pt>
                <c:pt idx="4">
                  <c:v>40179</c:v>
                </c:pt>
                <c:pt idx="5">
                  <c:v>40210</c:v>
                </c:pt>
                <c:pt idx="6">
                  <c:v>40238</c:v>
                </c:pt>
                <c:pt idx="7">
                  <c:v>40269</c:v>
                </c:pt>
                <c:pt idx="8">
                  <c:v>40299</c:v>
                </c:pt>
                <c:pt idx="9">
                  <c:v>40330</c:v>
                </c:pt>
                <c:pt idx="10">
                  <c:v>40360</c:v>
                </c:pt>
                <c:pt idx="11">
                  <c:v>40391</c:v>
                </c:pt>
                <c:pt idx="12">
                  <c:v>40422</c:v>
                </c:pt>
                <c:pt idx="13">
                  <c:v>40452</c:v>
                </c:pt>
                <c:pt idx="14">
                  <c:v>40483</c:v>
                </c:pt>
                <c:pt idx="15">
                  <c:v>40513</c:v>
                </c:pt>
                <c:pt idx="16">
                  <c:v>40544</c:v>
                </c:pt>
                <c:pt idx="17">
                  <c:v>40575</c:v>
                </c:pt>
                <c:pt idx="18">
                  <c:v>40603</c:v>
                </c:pt>
                <c:pt idx="19">
                  <c:v>40634</c:v>
                </c:pt>
                <c:pt idx="20">
                  <c:v>40664</c:v>
                </c:pt>
                <c:pt idx="21">
                  <c:v>40695</c:v>
                </c:pt>
                <c:pt idx="22">
                  <c:v>40725</c:v>
                </c:pt>
                <c:pt idx="23">
                  <c:v>40756</c:v>
                </c:pt>
                <c:pt idx="24">
                  <c:v>40787</c:v>
                </c:pt>
                <c:pt idx="25">
                  <c:v>40817</c:v>
                </c:pt>
                <c:pt idx="26">
                  <c:v>40848</c:v>
                </c:pt>
                <c:pt idx="27">
                  <c:v>40878</c:v>
                </c:pt>
                <c:pt idx="28">
                  <c:v>40909</c:v>
                </c:pt>
                <c:pt idx="29">
                  <c:v>40940</c:v>
                </c:pt>
                <c:pt idx="30">
                  <c:v>40969</c:v>
                </c:pt>
                <c:pt idx="31">
                  <c:v>41000</c:v>
                </c:pt>
                <c:pt idx="32">
                  <c:v>41030</c:v>
                </c:pt>
                <c:pt idx="33">
                  <c:v>41061</c:v>
                </c:pt>
                <c:pt idx="34">
                  <c:v>41091</c:v>
                </c:pt>
                <c:pt idx="35">
                  <c:v>41122</c:v>
                </c:pt>
              </c:numCache>
            </c:numRef>
          </c:cat>
          <c:val>
            <c:numRef>
              <c:f>Analysis!$W$20:$W$55</c:f>
              <c:numCache>
                <c:formatCode>0.0%</c:formatCode>
                <c:ptCount val="36"/>
                <c:pt idx="0">
                  <c:v>1.7461802307452444E-2</c:v>
                </c:pt>
                <c:pt idx="1">
                  <c:v>1.2862488306828811E-2</c:v>
                </c:pt>
                <c:pt idx="2">
                  <c:v>0.37316806984720918</c:v>
                </c:pt>
                <c:pt idx="3">
                  <c:v>0.38104147178048015</c:v>
                </c:pt>
                <c:pt idx="4">
                  <c:v>0.25093545369504205</c:v>
                </c:pt>
                <c:pt idx="5">
                  <c:v>0.17360461490489551</c:v>
                </c:pt>
                <c:pt idx="6">
                  <c:v>0.14094169005300902</c:v>
                </c:pt>
                <c:pt idx="7">
                  <c:v>0.10781103835360148</c:v>
                </c:pt>
                <c:pt idx="8">
                  <c:v>2.572497661365762E-3</c:v>
                </c:pt>
                <c:pt idx="9">
                  <c:v>1.6604303086997192E-2</c:v>
                </c:pt>
                <c:pt idx="10">
                  <c:v>1.0835671967570936E-2</c:v>
                </c:pt>
                <c:pt idx="11">
                  <c:v>7.1718116619893975E-3</c:v>
                </c:pt>
                <c:pt idx="12">
                  <c:v>1.8760572043672149E-2</c:v>
                </c:pt>
                <c:pt idx="13">
                  <c:v>1.2225126864524065E-2</c:v>
                </c:pt>
                <c:pt idx="14">
                  <c:v>0.33223127787175144</c:v>
                </c:pt>
                <c:pt idx="15">
                  <c:v>0.30701214823927414</c:v>
                </c:pt>
                <c:pt idx="16">
                  <c:v>0.27618022451176377</c:v>
                </c:pt>
                <c:pt idx="17">
                  <c:v>0.16792249730893433</c:v>
                </c:pt>
                <c:pt idx="18">
                  <c:v>0.13117022912501922</c:v>
                </c:pt>
                <c:pt idx="19">
                  <c:v>9.764723973550668E-2</c:v>
                </c:pt>
                <c:pt idx="20">
                  <c:v>3.4599415654313387E-3</c:v>
                </c:pt>
                <c:pt idx="21">
                  <c:v>2.714131939105028E-2</c:v>
                </c:pt>
                <c:pt idx="22">
                  <c:v>1.8222358911271719E-2</c:v>
                </c:pt>
                <c:pt idx="23">
                  <c:v>1.0687375057665691E-2</c:v>
                </c:pt>
                <c:pt idx="24">
                  <c:v>1.7116718311937434E-2</c:v>
                </c:pt>
                <c:pt idx="25">
                  <c:v>1.2394864984506419E-2</c:v>
                </c:pt>
                <c:pt idx="26">
                  <c:v>0.33289065958388669</c:v>
                </c:pt>
                <c:pt idx="27">
                  <c:v>0.30182971816437953</c:v>
                </c:pt>
                <c:pt idx="28">
                  <c:v>0.25984949092518811</c:v>
                </c:pt>
                <c:pt idx="29">
                  <c:v>0.15036151689538144</c:v>
                </c:pt>
                <c:pt idx="30">
                  <c:v>0.11450494319020216</c:v>
                </c:pt>
                <c:pt idx="31">
                  <c:v>8.669027593330382E-2</c:v>
                </c:pt>
                <c:pt idx="32">
                  <c:v>2.3609266637155085E-3</c:v>
                </c:pt>
                <c:pt idx="33">
                  <c:v>1.9256308100929615E-2</c:v>
                </c:pt>
                <c:pt idx="34">
                  <c:v>1.4903349564704146E-2</c:v>
                </c:pt>
                <c:pt idx="35">
                  <c:v>8.4845801977276088E-3</c:v>
                </c:pt>
              </c:numCache>
            </c:numRef>
          </c:val>
          <c:smooth val="0"/>
        </c:ser>
        <c:ser>
          <c:idx val="2"/>
          <c:order val="2"/>
          <c:tx>
            <c:v>NON OSAP % Students Assessed Service Charges</c:v>
          </c:tx>
          <c:spPr>
            <a:ln>
              <a:solidFill>
                <a:schemeClr val="accent2"/>
              </a:solidFill>
            </a:ln>
          </c:spPr>
          <c:marker>
            <c:symbol val="none"/>
          </c:marker>
          <c:cat>
            <c:numRef>
              <c:f>Analysis!$C$20:$C$55</c:f>
              <c:numCache>
                <c:formatCode>mmm\-yy</c:formatCode>
                <c:ptCount val="36"/>
                <c:pt idx="0">
                  <c:v>40057</c:v>
                </c:pt>
                <c:pt idx="1">
                  <c:v>40087</c:v>
                </c:pt>
                <c:pt idx="2">
                  <c:v>40118</c:v>
                </c:pt>
                <c:pt idx="3">
                  <c:v>40148</c:v>
                </c:pt>
                <c:pt idx="4">
                  <c:v>40179</c:v>
                </c:pt>
                <c:pt idx="5">
                  <c:v>40210</c:v>
                </c:pt>
                <c:pt idx="6">
                  <c:v>40238</c:v>
                </c:pt>
                <c:pt idx="7">
                  <c:v>40269</c:v>
                </c:pt>
                <c:pt idx="8">
                  <c:v>40299</c:v>
                </c:pt>
                <c:pt idx="9">
                  <c:v>40330</c:v>
                </c:pt>
                <c:pt idx="10">
                  <c:v>40360</c:v>
                </c:pt>
                <c:pt idx="11">
                  <c:v>40391</c:v>
                </c:pt>
                <c:pt idx="12">
                  <c:v>40422</c:v>
                </c:pt>
                <c:pt idx="13">
                  <c:v>40452</c:v>
                </c:pt>
                <c:pt idx="14">
                  <c:v>40483</c:v>
                </c:pt>
                <c:pt idx="15">
                  <c:v>40513</c:v>
                </c:pt>
                <c:pt idx="16">
                  <c:v>40544</c:v>
                </c:pt>
                <c:pt idx="17">
                  <c:v>40575</c:v>
                </c:pt>
                <c:pt idx="18">
                  <c:v>40603</c:v>
                </c:pt>
                <c:pt idx="19">
                  <c:v>40634</c:v>
                </c:pt>
                <c:pt idx="20">
                  <c:v>40664</c:v>
                </c:pt>
                <c:pt idx="21">
                  <c:v>40695</c:v>
                </c:pt>
                <c:pt idx="22">
                  <c:v>40725</c:v>
                </c:pt>
                <c:pt idx="23">
                  <c:v>40756</c:v>
                </c:pt>
                <c:pt idx="24">
                  <c:v>40787</c:v>
                </c:pt>
                <c:pt idx="25">
                  <c:v>40817</c:v>
                </c:pt>
                <c:pt idx="26">
                  <c:v>40848</c:v>
                </c:pt>
                <c:pt idx="27">
                  <c:v>40878</c:v>
                </c:pt>
                <c:pt idx="28">
                  <c:v>40909</c:v>
                </c:pt>
                <c:pt idx="29">
                  <c:v>40940</c:v>
                </c:pt>
                <c:pt idx="30">
                  <c:v>40969</c:v>
                </c:pt>
                <c:pt idx="31">
                  <c:v>41000</c:v>
                </c:pt>
                <c:pt idx="32">
                  <c:v>41030</c:v>
                </c:pt>
                <c:pt idx="33">
                  <c:v>41061</c:v>
                </c:pt>
                <c:pt idx="34">
                  <c:v>41091</c:v>
                </c:pt>
                <c:pt idx="35">
                  <c:v>41122</c:v>
                </c:pt>
              </c:numCache>
            </c:numRef>
          </c:cat>
          <c:val>
            <c:numRef>
              <c:f>Analysis!$X$20:$X$55</c:f>
              <c:numCache>
                <c:formatCode>0.0%</c:formatCode>
                <c:ptCount val="36"/>
                <c:pt idx="0">
                  <c:v>1.0132398152936191E-2</c:v>
                </c:pt>
                <c:pt idx="1">
                  <c:v>9.8685336177034774E-3</c:v>
                </c:pt>
                <c:pt idx="2">
                  <c:v>0.25774287801531431</c:v>
                </c:pt>
                <c:pt idx="3">
                  <c:v>0.25088240009926377</c:v>
                </c:pt>
                <c:pt idx="4">
                  <c:v>0.21763546865994191</c:v>
                </c:pt>
                <c:pt idx="5">
                  <c:v>0.17884738198073305</c:v>
                </c:pt>
                <c:pt idx="6">
                  <c:v>0.15362193241248567</c:v>
                </c:pt>
                <c:pt idx="7">
                  <c:v>0.12464960644393376</c:v>
                </c:pt>
                <c:pt idx="8">
                  <c:v>3.4302389580252728E-3</c:v>
                </c:pt>
                <c:pt idx="9">
                  <c:v>3.8102038887603801E-2</c:v>
                </c:pt>
                <c:pt idx="10">
                  <c:v>3.1505425506785964E-2</c:v>
                </c:pt>
                <c:pt idx="11">
                  <c:v>2.1214708632710147E-2</c:v>
                </c:pt>
                <c:pt idx="12">
                  <c:v>1.0233785501685983E-2</c:v>
                </c:pt>
                <c:pt idx="13">
                  <c:v>7.3663480181217949E-3</c:v>
                </c:pt>
                <c:pt idx="14">
                  <c:v>0.2160960213906736</c:v>
                </c:pt>
                <c:pt idx="15">
                  <c:v>0.19404641591361105</c:v>
                </c:pt>
                <c:pt idx="16">
                  <c:v>0.19513406461427332</c:v>
                </c:pt>
                <c:pt idx="17">
                  <c:v>0.14277861125057545</c:v>
                </c:pt>
                <c:pt idx="18">
                  <c:v>0.12181665447417518</c:v>
                </c:pt>
                <c:pt idx="19">
                  <c:v>0.10060750481126075</c:v>
                </c:pt>
                <c:pt idx="20">
                  <c:v>3.6090161431066511E-3</c:v>
                </c:pt>
                <c:pt idx="21">
                  <c:v>3.3024969638290998E-2</c:v>
                </c:pt>
                <c:pt idx="22">
                  <c:v>2.9860900690909825E-2</c:v>
                </c:pt>
                <c:pt idx="23">
                  <c:v>1.7352940633293623E-2</c:v>
                </c:pt>
                <c:pt idx="24">
                  <c:v>9.3396298437984863E-3</c:v>
                </c:pt>
                <c:pt idx="25">
                  <c:v>6.1404196210608835E-3</c:v>
                </c:pt>
                <c:pt idx="26">
                  <c:v>0.22590552185718107</c:v>
                </c:pt>
                <c:pt idx="27">
                  <c:v>0.19633862737929969</c:v>
                </c:pt>
                <c:pt idx="28">
                  <c:v>0.18983700660405875</c:v>
                </c:pt>
                <c:pt idx="29">
                  <c:v>0.14814407337870417</c:v>
                </c:pt>
                <c:pt idx="30">
                  <c:v>0.12564640148977521</c:v>
                </c:pt>
                <c:pt idx="31">
                  <c:v>0.10815394559448413</c:v>
                </c:pt>
                <c:pt idx="32">
                  <c:v>3.7152118715662488E-3</c:v>
                </c:pt>
                <c:pt idx="33">
                  <c:v>3.4056108822690612E-2</c:v>
                </c:pt>
                <c:pt idx="34">
                  <c:v>2.8534891180224106E-2</c:v>
                </c:pt>
                <c:pt idx="35">
                  <c:v>1.7028054411345306E-2</c:v>
                </c:pt>
              </c:numCache>
            </c:numRef>
          </c:val>
          <c:smooth val="0"/>
        </c:ser>
        <c:dLbls>
          <c:showLegendKey val="0"/>
          <c:showVal val="0"/>
          <c:showCatName val="0"/>
          <c:showSerName val="0"/>
          <c:showPercent val="0"/>
          <c:showBubbleSize val="0"/>
        </c:dLbls>
        <c:marker val="1"/>
        <c:smooth val="0"/>
        <c:axId val="135305472"/>
        <c:axId val="135323648"/>
      </c:lineChart>
      <c:lineChart>
        <c:grouping val="standard"/>
        <c:varyColors val="0"/>
        <c:ser>
          <c:idx val="1"/>
          <c:order val="1"/>
          <c:tx>
            <c:v>OSAP Average Service Charge Amount Assessed</c:v>
          </c:tx>
          <c:spPr>
            <a:ln>
              <a:solidFill>
                <a:schemeClr val="accent1">
                  <a:alpha val="50000"/>
                </a:schemeClr>
              </a:solidFill>
              <a:prstDash val="sysDash"/>
            </a:ln>
          </c:spPr>
          <c:marker>
            <c:symbol val="none"/>
          </c:marker>
          <c:cat>
            <c:numRef>
              <c:f>Analysis!$C$4:$C$63</c:f>
              <c:numCache>
                <c:formatCode>mmm\-yy</c:formatCode>
                <c:ptCount val="60"/>
                <c:pt idx="0">
                  <c:v>39569</c:v>
                </c:pt>
                <c:pt idx="1">
                  <c:v>39600</c:v>
                </c:pt>
                <c:pt idx="2">
                  <c:v>39630</c:v>
                </c:pt>
                <c:pt idx="3">
                  <c:v>39661</c:v>
                </c:pt>
                <c:pt idx="4">
                  <c:v>39692</c:v>
                </c:pt>
                <c:pt idx="5">
                  <c:v>39722</c:v>
                </c:pt>
                <c:pt idx="6">
                  <c:v>39753</c:v>
                </c:pt>
                <c:pt idx="7">
                  <c:v>39783</c:v>
                </c:pt>
                <c:pt idx="8">
                  <c:v>39814</c:v>
                </c:pt>
                <c:pt idx="9">
                  <c:v>39845</c:v>
                </c:pt>
                <c:pt idx="10">
                  <c:v>39873</c:v>
                </c:pt>
                <c:pt idx="11">
                  <c:v>39904</c:v>
                </c:pt>
                <c:pt idx="12">
                  <c:v>39934</c:v>
                </c:pt>
                <c:pt idx="13">
                  <c:v>39965</c:v>
                </c:pt>
                <c:pt idx="14">
                  <c:v>39995</c:v>
                </c:pt>
                <c:pt idx="15">
                  <c:v>40026</c:v>
                </c:pt>
                <c:pt idx="16">
                  <c:v>40057</c:v>
                </c:pt>
                <c:pt idx="17">
                  <c:v>40087</c:v>
                </c:pt>
                <c:pt idx="18">
                  <c:v>40118</c:v>
                </c:pt>
                <c:pt idx="19">
                  <c:v>40148</c:v>
                </c:pt>
                <c:pt idx="20">
                  <c:v>40179</c:v>
                </c:pt>
                <c:pt idx="21">
                  <c:v>40210</c:v>
                </c:pt>
                <c:pt idx="22">
                  <c:v>40238</c:v>
                </c:pt>
                <c:pt idx="23">
                  <c:v>40269</c:v>
                </c:pt>
                <c:pt idx="24">
                  <c:v>40299</c:v>
                </c:pt>
                <c:pt idx="25">
                  <c:v>40330</c:v>
                </c:pt>
                <c:pt idx="26">
                  <c:v>40360</c:v>
                </c:pt>
                <c:pt idx="27">
                  <c:v>40391</c:v>
                </c:pt>
                <c:pt idx="28">
                  <c:v>40422</c:v>
                </c:pt>
                <c:pt idx="29">
                  <c:v>40452</c:v>
                </c:pt>
                <c:pt idx="30">
                  <c:v>40483</c:v>
                </c:pt>
                <c:pt idx="31">
                  <c:v>40513</c:v>
                </c:pt>
                <c:pt idx="32">
                  <c:v>40544</c:v>
                </c:pt>
                <c:pt idx="33">
                  <c:v>40575</c:v>
                </c:pt>
                <c:pt idx="34">
                  <c:v>40603</c:v>
                </c:pt>
                <c:pt idx="35">
                  <c:v>40634</c:v>
                </c:pt>
                <c:pt idx="36">
                  <c:v>40664</c:v>
                </c:pt>
                <c:pt idx="37">
                  <c:v>40695</c:v>
                </c:pt>
                <c:pt idx="38">
                  <c:v>40725</c:v>
                </c:pt>
                <c:pt idx="39">
                  <c:v>40756</c:v>
                </c:pt>
                <c:pt idx="40">
                  <c:v>40787</c:v>
                </c:pt>
                <c:pt idx="41">
                  <c:v>40817</c:v>
                </c:pt>
                <c:pt idx="42">
                  <c:v>40848</c:v>
                </c:pt>
                <c:pt idx="43">
                  <c:v>40878</c:v>
                </c:pt>
                <c:pt idx="44">
                  <c:v>40909</c:v>
                </c:pt>
                <c:pt idx="45">
                  <c:v>40940</c:v>
                </c:pt>
                <c:pt idx="46">
                  <c:v>40969</c:v>
                </c:pt>
                <c:pt idx="47">
                  <c:v>41000</c:v>
                </c:pt>
                <c:pt idx="48">
                  <c:v>41030</c:v>
                </c:pt>
                <c:pt idx="49">
                  <c:v>41061</c:v>
                </c:pt>
                <c:pt idx="50">
                  <c:v>41091</c:v>
                </c:pt>
                <c:pt idx="51">
                  <c:v>41122</c:v>
                </c:pt>
                <c:pt idx="52">
                  <c:v>41153</c:v>
                </c:pt>
                <c:pt idx="53">
                  <c:v>41183</c:v>
                </c:pt>
                <c:pt idx="54">
                  <c:v>41214</c:v>
                </c:pt>
                <c:pt idx="55">
                  <c:v>41244</c:v>
                </c:pt>
                <c:pt idx="56">
                  <c:v>41275</c:v>
                </c:pt>
                <c:pt idx="57">
                  <c:v>41306</c:v>
                </c:pt>
                <c:pt idx="58">
                  <c:v>41334</c:v>
                </c:pt>
                <c:pt idx="59">
                  <c:v>41365</c:v>
                </c:pt>
              </c:numCache>
            </c:numRef>
          </c:cat>
          <c:val>
            <c:numRef>
              <c:f>Analysis!$J$20:$J$55</c:f>
              <c:numCache>
                <c:formatCode>"$"#,##0.00_);[Red]\("$"#,##0.00\)</c:formatCode>
                <c:ptCount val="36"/>
                <c:pt idx="0">
                  <c:v>10.906562500000001</c:v>
                </c:pt>
                <c:pt idx="1">
                  <c:v>10.473636363636365</c:v>
                </c:pt>
                <c:pt idx="2">
                  <c:v>64.574257363693334</c:v>
                </c:pt>
                <c:pt idx="3">
                  <c:v>27.78918371522095</c:v>
                </c:pt>
                <c:pt idx="4">
                  <c:v>46.419347623485557</c:v>
                </c:pt>
                <c:pt idx="5">
                  <c:v>42.511041760215534</c:v>
                </c:pt>
                <c:pt idx="6">
                  <c:v>41.923252212389386</c:v>
                </c:pt>
                <c:pt idx="7">
                  <c:v>42.766355748373101</c:v>
                </c:pt>
                <c:pt idx="8">
                  <c:v>5.5633333333333335</c:v>
                </c:pt>
                <c:pt idx="9">
                  <c:v>24.110985915492961</c:v>
                </c:pt>
                <c:pt idx="10">
                  <c:v>16.186474820143886</c:v>
                </c:pt>
                <c:pt idx="11">
                  <c:v>16.264021739130435</c:v>
                </c:pt>
                <c:pt idx="12">
                  <c:v>7.61811475409836</c:v>
                </c:pt>
                <c:pt idx="13">
                  <c:v>5.8862264150943391</c:v>
                </c:pt>
                <c:pt idx="14">
                  <c:v>53.2730293913446</c:v>
                </c:pt>
                <c:pt idx="15">
                  <c:v>45.415048835462059</c:v>
                </c:pt>
                <c:pt idx="16">
                  <c:v>46.299896993318491</c:v>
                </c:pt>
                <c:pt idx="17">
                  <c:v>41.485256410256412</c:v>
                </c:pt>
                <c:pt idx="18">
                  <c:v>39.090996483001177</c:v>
                </c:pt>
                <c:pt idx="19">
                  <c:v>39.759385826771656</c:v>
                </c:pt>
                <c:pt idx="20">
                  <c:v>11.641999999999999</c:v>
                </c:pt>
                <c:pt idx="21">
                  <c:v>29.85643059490085</c:v>
                </c:pt>
                <c:pt idx="22">
                  <c:v>23.938059071729956</c:v>
                </c:pt>
                <c:pt idx="23">
                  <c:v>20.8394964028777</c:v>
                </c:pt>
                <c:pt idx="24">
                  <c:v>9.318965517241379</c:v>
                </c:pt>
                <c:pt idx="25">
                  <c:v>4.9983928571428571</c:v>
                </c:pt>
                <c:pt idx="26">
                  <c:v>55.900478723404255</c:v>
                </c:pt>
                <c:pt idx="27">
                  <c:v>48.481151307748718</c:v>
                </c:pt>
                <c:pt idx="28">
                  <c:v>48.6348182850653</c:v>
                </c:pt>
                <c:pt idx="29">
                  <c:v>44.518699705593718</c:v>
                </c:pt>
                <c:pt idx="30">
                  <c:v>43.264639175257734</c:v>
                </c:pt>
                <c:pt idx="31">
                  <c:v>42.628068085106385</c:v>
                </c:pt>
                <c:pt idx="32">
                  <c:v>-17.596875000000001</c:v>
                </c:pt>
                <c:pt idx="33">
                  <c:v>-27.755172413793105</c:v>
                </c:pt>
                <c:pt idx="34">
                  <c:v>27.650148514851484</c:v>
                </c:pt>
                <c:pt idx="35">
                  <c:v>25.936260869565217</c:v>
                </c:pt>
              </c:numCache>
            </c:numRef>
          </c:val>
          <c:smooth val="0"/>
        </c:ser>
        <c:ser>
          <c:idx val="3"/>
          <c:order val="3"/>
          <c:tx>
            <c:v>NON OSAP Average Service Charge Amount Assessed</c:v>
          </c:tx>
          <c:spPr>
            <a:ln>
              <a:solidFill>
                <a:schemeClr val="accent2">
                  <a:alpha val="50000"/>
                </a:schemeClr>
              </a:solidFill>
              <a:prstDash val="sysDash"/>
            </a:ln>
          </c:spPr>
          <c:marker>
            <c:symbol val="none"/>
          </c:marker>
          <c:cat>
            <c:numRef>
              <c:f>Analysis!$C$4:$C$63</c:f>
              <c:numCache>
                <c:formatCode>mmm\-yy</c:formatCode>
                <c:ptCount val="60"/>
                <c:pt idx="0">
                  <c:v>39569</c:v>
                </c:pt>
                <c:pt idx="1">
                  <c:v>39600</c:v>
                </c:pt>
                <c:pt idx="2">
                  <c:v>39630</c:v>
                </c:pt>
                <c:pt idx="3">
                  <c:v>39661</c:v>
                </c:pt>
                <c:pt idx="4">
                  <c:v>39692</c:v>
                </c:pt>
                <c:pt idx="5">
                  <c:v>39722</c:v>
                </c:pt>
                <c:pt idx="6">
                  <c:v>39753</c:v>
                </c:pt>
                <c:pt idx="7">
                  <c:v>39783</c:v>
                </c:pt>
                <c:pt idx="8">
                  <c:v>39814</c:v>
                </c:pt>
                <c:pt idx="9">
                  <c:v>39845</c:v>
                </c:pt>
                <c:pt idx="10">
                  <c:v>39873</c:v>
                </c:pt>
                <c:pt idx="11">
                  <c:v>39904</c:v>
                </c:pt>
                <c:pt idx="12">
                  <c:v>39934</c:v>
                </c:pt>
                <c:pt idx="13">
                  <c:v>39965</c:v>
                </c:pt>
                <c:pt idx="14">
                  <c:v>39995</c:v>
                </c:pt>
                <c:pt idx="15">
                  <c:v>40026</c:v>
                </c:pt>
                <c:pt idx="16">
                  <c:v>40057</c:v>
                </c:pt>
                <c:pt idx="17">
                  <c:v>40087</c:v>
                </c:pt>
                <c:pt idx="18">
                  <c:v>40118</c:v>
                </c:pt>
                <c:pt idx="19">
                  <c:v>40148</c:v>
                </c:pt>
                <c:pt idx="20">
                  <c:v>40179</c:v>
                </c:pt>
                <c:pt idx="21">
                  <c:v>40210</c:v>
                </c:pt>
                <c:pt idx="22">
                  <c:v>40238</c:v>
                </c:pt>
                <c:pt idx="23">
                  <c:v>40269</c:v>
                </c:pt>
                <c:pt idx="24">
                  <c:v>40299</c:v>
                </c:pt>
                <c:pt idx="25">
                  <c:v>40330</c:v>
                </c:pt>
                <c:pt idx="26">
                  <c:v>40360</c:v>
                </c:pt>
                <c:pt idx="27">
                  <c:v>40391</c:v>
                </c:pt>
                <c:pt idx="28">
                  <c:v>40422</c:v>
                </c:pt>
                <c:pt idx="29">
                  <c:v>40452</c:v>
                </c:pt>
                <c:pt idx="30">
                  <c:v>40483</c:v>
                </c:pt>
                <c:pt idx="31">
                  <c:v>40513</c:v>
                </c:pt>
                <c:pt idx="32">
                  <c:v>40544</c:v>
                </c:pt>
                <c:pt idx="33">
                  <c:v>40575</c:v>
                </c:pt>
                <c:pt idx="34">
                  <c:v>40603</c:v>
                </c:pt>
                <c:pt idx="35">
                  <c:v>40634</c:v>
                </c:pt>
                <c:pt idx="36">
                  <c:v>40664</c:v>
                </c:pt>
                <c:pt idx="37">
                  <c:v>40695</c:v>
                </c:pt>
                <c:pt idx="38">
                  <c:v>40725</c:v>
                </c:pt>
                <c:pt idx="39">
                  <c:v>40756</c:v>
                </c:pt>
                <c:pt idx="40">
                  <c:v>40787</c:v>
                </c:pt>
                <c:pt idx="41">
                  <c:v>40817</c:v>
                </c:pt>
                <c:pt idx="42">
                  <c:v>40848</c:v>
                </c:pt>
                <c:pt idx="43">
                  <c:v>40878</c:v>
                </c:pt>
                <c:pt idx="44">
                  <c:v>40909</c:v>
                </c:pt>
                <c:pt idx="45">
                  <c:v>40940</c:v>
                </c:pt>
                <c:pt idx="46">
                  <c:v>40969</c:v>
                </c:pt>
                <c:pt idx="47">
                  <c:v>41000</c:v>
                </c:pt>
                <c:pt idx="48">
                  <c:v>41030</c:v>
                </c:pt>
                <c:pt idx="49">
                  <c:v>41061</c:v>
                </c:pt>
                <c:pt idx="50">
                  <c:v>41091</c:v>
                </c:pt>
                <c:pt idx="51">
                  <c:v>41122</c:v>
                </c:pt>
                <c:pt idx="52">
                  <c:v>41153</c:v>
                </c:pt>
                <c:pt idx="53">
                  <c:v>41183</c:v>
                </c:pt>
                <c:pt idx="54">
                  <c:v>41214</c:v>
                </c:pt>
                <c:pt idx="55">
                  <c:v>41244</c:v>
                </c:pt>
                <c:pt idx="56">
                  <c:v>41275</c:v>
                </c:pt>
                <c:pt idx="57">
                  <c:v>41306</c:v>
                </c:pt>
                <c:pt idx="58">
                  <c:v>41334</c:v>
                </c:pt>
                <c:pt idx="59">
                  <c:v>41365</c:v>
                </c:pt>
              </c:numCache>
            </c:numRef>
          </c:cat>
          <c:val>
            <c:numRef>
              <c:f>Analysis!$K$20:$K$55</c:f>
              <c:numCache>
                <c:formatCode>"$"#,##0.00_);[Red]\("$"#,##0.00\)</c:formatCode>
                <c:ptCount val="36"/>
                <c:pt idx="0">
                  <c:v>20.05421875</c:v>
                </c:pt>
                <c:pt idx="1">
                  <c:v>19.176844919786099</c:v>
                </c:pt>
                <c:pt idx="2">
                  <c:v>43.770904995904999</c:v>
                </c:pt>
                <c:pt idx="3">
                  <c:v>41.183710559528812</c:v>
                </c:pt>
                <c:pt idx="4">
                  <c:v>42.310533462657617</c:v>
                </c:pt>
                <c:pt idx="5">
                  <c:v>39.594434936559459</c:v>
                </c:pt>
                <c:pt idx="6">
                  <c:v>37.410106492614226</c:v>
                </c:pt>
                <c:pt idx="7">
                  <c:v>36.04472480948349</c:v>
                </c:pt>
                <c:pt idx="8">
                  <c:v>18.709846153846154</c:v>
                </c:pt>
                <c:pt idx="9">
                  <c:v>19.146966759002773</c:v>
                </c:pt>
                <c:pt idx="10">
                  <c:v>19.933785594639865</c:v>
                </c:pt>
                <c:pt idx="11">
                  <c:v>21.294875621890551</c:v>
                </c:pt>
                <c:pt idx="12">
                  <c:v>32.980676328502419</c:v>
                </c:pt>
                <c:pt idx="13">
                  <c:v>45.524429530201346</c:v>
                </c:pt>
                <c:pt idx="14">
                  <c:v>48.458844657973003</c:v>
                </c:pt>
                <c:pt idx="15">
                  <c:v>43.487383439490451</c:v>
                </c:pt>
                <c:pt idx="16">
                  <c:v>46.110615657461366</c:v>
                </c:pt>
                <c:pt idx="17">
                  <c:v>44.37565096952909</c:v>
                </c:pt>
                <c:pt idx="18">
                  <c:v>41.91971185064935</c:v>
                </c:pt>
                <c:pt idx="19">
                  <c:v>40.429936117936116</c:v>
                </c:pt>
                <c:pt idx="20">
                  <c:v>-32.142191780821918</c:v>
                </c:pt>
                <c:pt idx="21">
                  <c:v>2.7063173652694608</c:v>
                </c:pt>
                <c:pt idx="22">
                  <c:v>19.273708609271523</c:v>
                </c:pt>
                <c:pt idx="23">
                  <c:v>19.774529914529914</c:v>
                </c:pt>
                <c:pt idx="24">
                  <c:v>18.097513812154698</c:v>
                </c:pt>
                <c:pt idx="25">
                  <c:v>28.654705882352939</c:v>
                </c:pt>
                <c:pt idx="26">
                  <c:v>51.676231155778893</c:v>
                </c:pt>
                <c:pt idx="27">
                  <c:v>46.745363994743755</c:v>
                </c:pt>
                <c:pt idx="28">
                  <c:v>47.575115520521884</c:v>
                </c:pt>
                <c:pt idx="29">
                  <c:v>45.787460815047019</c:v>
                </c:pt>
                <c:pt idx="30">
                  <c:v>42.562492813141681</c:v>
                </c:pt>
                <c:pt idx="31">
                  <c:v>41.348158396946566</c:v>
                </c:pt>
                <c:pt idx="32">
                  <c:v>-21.817638888888887</c:v>
                </c:pt>
                <c:pt idx="33">
                  <c:v>-3.9425151515151513</c:v>
                </c:pt>
                <c:pt idx="34">
                  <c:v>22.32904159132007</c:v>
                </c:pt>
                <c:pt idx="35">
                  <c:v>21.104848484848485</c:v>
                </c:pt>
              </c:numCache>
            </c:numRef>
          </c:val>
          <c:smooth val="0"/>
        </c:ser>
        <c:dLbls>
          <c:showLegendKey val="0"/>
          <c:showVal val="0"/>
          <c:showCatName val="0"/>
          <c:showSerName val="0"/>
          <c:showPercent val="0"/>
          <c:showBubbleSize val="0"/>
        </c:dLbls>
        <c:marker val="1"/>
        <c:smooth val="0"/>
        <c:axId val="135326720"/>
        <c:axId val="135325184"/>
      </c:lineChart>
      <c:dateAx>
        <c:axId val="135305472"/>
        <c:scaling>
          <c:orientation val="minMax"/>
        </c:scaling>
        <c:delete val="0"/>
        <c:axPos val="b"/>
        <c:majorGridlines>
          <c:spPr>
            <a:ln>
              <a:solidFill>
                <a:schemeClr val="bg1">
                  <a:lumMod val="85000"/>
                </a:schemeClr>
              </a:solidFill>
              <a:prstDash val="dash"/>
            </a:ln>
          </c:spPr>
        </c:majorGridlines>
        <c:numFmt formatCode="mmm\-yy" sourceLinked="1"/>
        <c:majorTickMark val="out"/>
        <c:minorTickMark val="none"/>
        <c:tickLblPos val="nextTo"/>
        <c:crossAx val="135323648"/>
        <c:crosses val="autoZero"/>
        <c:auto val="1"/>
        <c:lblOffset val="100"/>
        <c:baseTimeUnit val="months"/>
      </c:dateAx>
      <c:valAx>
        <c:axId val="135323648"/>
        <c:scaling>
          <c:orientation val="minMax"/>
          <c:max val="0.5"/>
        </c:scaling>
        <c:delete val="0"/>
        <c:axPos val="l"/>
        <c:majorGridlines>
          <c:spPr>
            <a:ln>
              <a:solidFill>
                <a:schemeClr val="bg1">
                  <a:lumMod val="85000"/>
                </a:schemeClr>
              </a:solidFill>
            </a:ln>
          </c:spPr>
        </c:majorGridlines>
        <c:numFmt formatCode="0.0%" sourceLinked="1"/>
        <c:majorTickMark val="out"/>
        <c:minorTickMark val="none"/>
        <c:tickLblPos val="nextTo"/>
        <c:crossAx val="135305472"/>
        <c:crosses val="autoZero"/>
        <c:crossBetween val="midCat"/>
      </c:valAx>
      <c:valAx>
        <c:axId val="135325184"/>
        <c:scaling>
          <c:orientation val="minMax"/>
          <c:max val="70"/>
          <c:min val="0"/>
        </c:scaling>
        <c:delete val="0"/>
        <c:axPos val="r"/>
        <c:numFmt formatCode="&quot;$&quot;#,##0.00_);[Red]\(&quot;$&quot;#,##0.00\)" sourceLinked="1"/>
        <c:majorTickMark val="out"/>
        <c:minorTickMark val="none"/>
        <c:tickLblPos val="nextTo"/>
        <c:crossAx val="135326720"/>
        <c:crosses val="max"/>
        <c:crossBetween val="between"/>
      </c:valAx>
      <c:dateAx>
        <c:axId val="135326720"/>
        <c:scaling>
          <c:orientation val="minMax"/>
        </c:scaling>
        <c:delete val="1"/>
        <c:axPos val="b"/>
        <c:numFmt formatCode="mmm\-yy" sourceLinked="1"/>
        <c:majorTickMark val="out"/>
        <c:minorTickMark val="none"/>
        <c:tickLblPos val="nextTo"/>
        <c:crossAx val="135325184"/>
        <c:crosses val="autoZero"/>
        <c:auto val="1"/>
        <c:lblOffset val="100"/>
        <c:baseTimeUnit val="months"/>
      </c:dateAx>
    </c:plotArea>
    <c:legend>
      <c:legendPos val="b"/>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latin typeface="Calibri Light" pitchFamily="34" charset="0"/>
              </a:defRPr>
            </a:pPr>
            <a:r>
              <a:rPr lang="en-CA">
                <a:latin typeface="+mj-lt"/>
              </a:rPr>
              <a:t>% of Students Paying Service Charges per Month Excluding Negative Months</a:t>
            </a:r>
          </a:p>
        </c:rich>
      </c:tx>
      <c:layout/>
      <c:overlay val="0"/>
    </c:title>
    <c:autoTitleDeleted val="0"/>
    <c:plotArea>
      <c:layout/>
      <c:lineChart>
        <c:grouping val="standard"/>
        <c:varyColors val="0"/>
        <c:ser>
          <c:idx val="0"/>
          <c:order val="0"/>
          <c:tx>
            <c:v>OSAP % Students Assessed Service Charges</c:v>
          </c:tx>
          <c:marker>
            <c:symbol val="none"/>
          </c:marker>
          <c:cat>
            <c:numRef>
              <c:f>(Analysis!$C$20:$C$27,Analysis!$C$29:$C$39,Analysis!$C$41:$C$51,Analysis!$C$54:$C$55)</c:f>
              <c:numCache>
                <c:formatCode>mmm\-yy</c:formatCode>
                <c:ptCount val="32"/>
                <c:pt idx="0">
                  <c:v>40057</c:v>
                </c:pt>
                <c:pt idx="1">
                  <c:v>40087</c:v>
                </c:pt>
                <c:pt idx="2">
                  <c:v>40118</c:v>
                </c:pt>
                <c:pt idx="3">
                  <c:v>40148</c:v>
                </c:pt>
                <c:pt idx="4">
                  <c:v>40179</c:v>
                </c:pt>
                <c:pt idx="5">
                  <c:v>40210</c:v>
                </c:pt>
                <c:pt idx="6">
                  <c:v>40238</c:v>
                </c:pt>
                <c:pt idx="7">
                  <c:v>40269</c:v>
                </c:pt>
                <c:pt idx="8">
                  <c:v>40330</c:v>
                </c:pt>
                <c:pt idx="9">
                  <c:v>40360</c:v>
                </c:pt>
                <c:pt idx="10">
                  <c:v>40391</c:v>
                </c:pt>
                <c:pt idx="11">
                  <c:v>40422</c:v>
                </c:pt>
                <c:pt idx="12">
                  <c:v>40452</c:v>
                </c:pt>
                <c:pt idx="13">
                  <c:v>40483</c:v>
                </c:pt>
                <c:pt idx="14">
                  <c:v>40513</c:v>
                </c:pt>
                <c:pt idx="15">
                  <c:v>40544</c:v>
                </c:pt>
                <c:pt idx="16">
                  <c:v>40575</c:v>
                </c:pt>
                <c:pt idx="17">
                  <c:v>40603</c:v>
                </c:pt>
                <c:pt idx="18">
                  <c:v>40634</c:v>
                </c:pt>
                <c:pt idx="19">
                  <c:v>40695</c:v>
                </c:pt>
                <c:pt idx="20">
                  <c:v>40725</c:v>
                </c:pt>
                <c:pt idx="21">
                  <c:v>40756</c:v>
                </c:pt>
                <c:pt idx="22">
                  <c:v>40787</c:v>
                </c:pt>
                <c:pt idx="23">
                  <c:v>40817</c:v>
                </c:pt>
                <c:pt idx="24">
                  <c:v>40848</c:v>
                </c:pt>
                <c:pt idx="25">
                  <c:v>40878</c:v>
                </c:pt>
                <c:pt idx="26">
                  <c:v>40909</c:v>
                </c:pt>
                <c:pt idx="27">
                  <c:v>40940</c:v>
                </c:pt>
                <c:pt idx="28">
                  <c:v>40969</c:v>
                </c:pt>
                <c:pt idx="29">
                  <c:v>41000</c:v>
                </c:pt>
                <c:pt idx="30">
                  <c:v>41091</c:v>
                </c:pt>
                <c:pt idx="31">
                  <c:v>41122</c:v>
                </c:pt>
              </c:numCache>
            </c:numRef>
          </c:cat>
          <c:val>
            <c:numRef>
              <c:f>(Analysis!$W$20:$W$27,Analysis!$W$29:$W$39,Analysis!$W$41:$W$51,Analysis!$W$54:$W$55)</c:f>
              <c:numCache>
                <c:formatCode>0.0%</c:formatCode>
                <c:ptCount val="32"/>
                <c:pt idx="0">
                  <c:v>1.7461802307452444E-2</c:v>
                </c:pt>
                <c:pt idx="1">
                  <c:v>1.2862488306828811E-2</c:v>
                </c:pt>
                <c:pt idx="2">
                  <c:v>0.37316806984720918</c:v>
                </c:pt>
                <c:pt idx="3">
                  <c:v>0.38104147178048015</c:v>
                </c:pt>
                <c:pt idx="4">
                  <c:v>0.25093545369504205</c:v>
                </c:pt>
                <c:pt idx="5">
                  <c:v>0.17360461490489551</c:v>
                </c:pt>
                <c:pt idx="6">
                  <c:v>0.14094169005300902</c:v>
                </c:pt>
                <c:pt idx="7">
                  <c:v>0.10781103835360148</c:v>
                </c:pt>
                <c:pt idx="8">
                  <c:v>1.6604303086997192E-2</c:v>
                </c:pt>
                <c:pt idx="9">
                  <c:v>1.0835671967570936E-2</c:v>
                </c:pt>
                <c:pt idx="10">
                  <c:v>7.1718116619893975E-3</c:v>
                </c:pt>
                <c:pt idx="11">
                  <c:v>1.8760572043672149E-2</c:v>
                </c:pt>
                <c:pt idx="12">
                  <c:v>1.2225126864524065E-2</c:v>
                </c:pt>
                <c:pt idx="13">
                  <c:v>0.33223127787175144</c:v>
                </c:pt>
                <c:pt idx="14">
                  <c:v>0.30701214823927414</c:v>
                </c:pt>
                <c:pt idx="15">
                  <c:v>0.27618022451176377</c:v>
                </c:pt>
                <c:pt idx="16">
                  <c:v>0.16792249730893433</c:v>
                </c:pt>
                <c:pt idx="17">
                  <c:v>0.13117022912501922</c:v>
                </c:pt>
                <c:pt idx="18">
                  <c:v>9.764723973550668E-2</c:v>
                </c:pt>
                <c:pt idx="19">
                  <c:v>2.714131939105028E-2</c:v>
                </c:pt>
                <c:pt idx="20">
                  <c:v>1.8222358911271719E-2</c:v>
                </c:pt>
                <c:pt idx="21">
                  <c:v>1.0687375057665691E-2</c:v>
                </c:pt>
                <c:pt idx="22">
                  <c:v>1.7116718311937434E-2</c:v>
                </c:pt>
                <c:pt idx="23">
                  <c:v>1.2394864984506419E-2</c:v>
                </c:pt>
                <c:pt idx="24">
                  <c:v>0.33289065958388669</c:v>
                </c:pt>
                <c:pt idx="25">
                  <c:v>0.30182971816437953</c:v>
                </c:pt>
                <c:pt idx="26">
                  <c:v>0.25984949092518811</c:v>
                </c:pt>
                <c:pt idx="27">
                  <c:v>0.15036151689538144</c:v>
                </c:pt>
                <c:pt idx="28">
                  <c:v>0.11450494319020216</c:v>
                </c:pt>
                <c:pt idx="29">
                  <c:v>8.669027593330382E-2</c:v>
                </c:pt>
                <c:pt idx="30">
                  <c:v>1.4903349564704146E-2</c:v>
                </c:pt>
                <c:pt idx="31">
                  <c:v>8.4845801977276088E-3</c:v>
                </c:pt>
              </c:numCache>
            </c:numRef>
          </c:val>
          <c:smooth val="0"/>
        </c:ser>
        <c:ser>
          <c:idx val="2"/>
          <c:order val="2"/>
          <c:tx>
            <c:v>NON OSAP % Students Assessed Service Charges</c:v>
          </c:tx>
          <c:spPr>
            <a:ln>
              <a:solidFill>
                <a:schemeClr val="accent2"/>
              </a:solidFill>
            </a:ln>
          </c:spPr>
          <c:marker>
            <c:symbol val="none"/>
          </c:marker>
          <c:cat>
            <c:numRef>
              <c:f>(Analysis!$C$20:$C$27,Analysis!$C$29:$C$39,Analysis!$C$41:$C$51,Analysis!$C$54:$C$55)</c:f>
              <c:numCache>
                <c:formatCode>mmm\-yy</c:formatCode>
                <c:ptCount val="32"/>
                <c:pt idx="0">
                  <c:v>40057</c:v>
                </c:pt>
                <c:pt idx="1">
                  <c:v>40087</c:v>
                </c:pt>
                <c:pt idx="2">
                  <c:v>40118</c:v>
                </c:pt>
                <c:pt idx="3">
                  <c:v>40148</c:v>
                </c:pt>
                <c:pt idx="4">
                  <c:v>40179</c:v>
                </c:pt>
                <c:pt idx="5">
                  <c:v>40210</c:v>
                </c:pt>
                <c:pt idx="6">
                  <c:v>40238</c:v>
                </c:pt>
                <c:pt idx="7">
                  <c:v>40269</c:v>
                </c:pt>
                <c:pt idx="8">
                  <c:v>40330</c:v>
                </c:pt>
                <c:pt idx="9">
                  <c:v>40360</c:v>
                </c:pt>
                <c:pt idx="10">
                  <c:v>40391</c:v>
                </c:pt>
                <c:pt idx="11">
                  <c:v>40422</c:v>
                </c:pt>
                <c:pt idx="12">
                  <c:v>40452</c:v>
                </c:pt>
                <c:pt idx="13">
                  <c:v>40483</c:v>
                </c:pt>
                <c:pt idx="14">
                  <c:v>40513</c:v>
                </c:pt>
                <c:pt idx="15">
                  <c:v>40544</c:v>
                </c:pt>
                <c:pt idx="16">
                  <c:v>40575</c:v>
                </c:pt>
                <c:pt idx="17">
                  <c:v>40603</c:v>
                </c:pt>
                <c:pt idx="18">
                  <c:v>40634</c:v>
                </c:pt>
                <c:pt idx="19">
                  <c:v>40695</c:v>
                </c:pt>
                <c:pt idx="20">
                  <c:v>40725</c:v>
                </c:pt>
                <c:pt idx="21">
                  <c:v>40756</c:v>
                </c:pt>
                <c:pt idx="22">
                  <c:v>40787</c:v>
                </c:pt>
                <c:pt idx="23">
                  <c:v>40817</c:v>
                </c:pt>
                <c:pt idx="24">
                  <c:v>40848</c:v>
                </c:pt>
                <c:pt idx="25">
                  <c:v>40878</c:v>
                </c:pt>
                <c:pt idx="26">
                  <c:v>40909</c:v>
                </c:pt>
                <c:pt idx="27">
                  <c:v>40940</c:v>
                </c:pt>
                <c:pt idx="28">
                  <c:v>40969</c:v>
                </c:pt>
                <c:pt idx="29">
                  <c:v>41000</c:v>
                </c:pt>
                <c:pt idx="30">
                  <c:v>41091</c:v>
                </c:pt>
                <c:pt idx="31">
                  <c:v>41122</c:v>
                </c:pt>
              </c:numCache>
            </c:numRef>
          </c:cat>
          <c:val>
            <c:numRef>
              <c:f>(Analysis!$X$20:$X$27,Analysis!$X$29:$X$39,Analysis!$X$41:$X$51,Analysis!$X$54:$X$55)</c:f>
              <c:numCache>
                <c:formatCode>0.0%</c:formatCode>
                <c:ptCount val="32"/>
                <c:pt idx="0">
                  <c:v>1.0132398152936191E-2</c:v>
                </c:pt>
                <c:pt idx="1">
                  <c:v>9.8685336177034774E-3</c:v>
                </c:pt>
                <c:pt idx="2">
                  <c:v>0.25774287801531431</c:v>
                </c:pt>
                <c:pt idx="3">
                  <c:v>0.25088240009926377</c:v>
                </c:pt>
                <c:pt idx="4">
                  <c:v>0.21763546865994191</c:v>
                </c:pt>
                <c:pt idx="5">
                  <c:v>0.17884738198073305</c:v>
                </c:pt>
                <c:pt idx="6">
                  <c:v>0.15362193241248567</c:v>
                </c:pt>
                <c:pt idx="7">
                  <c:v>0.12464960644393376</c:v>
                </c:pt>
                <c:pt idx="8">
                  <c:v>3.8102038887603801E-2</c:v>
                </c:pt>
                <c:pt idx="9">
                  <c:v>3.1505425506785964E-2</c:v>
                </c:pt>
                <c:pt idx="10">
                  <c:v>2.1214708632710147E-2</c:v>
                </c:pt>
                <c:pt idx="11">
                  <c:v>1.0233785501685983E-2</c:v>
                </c:pt>
                <c:pt idx="12">
                  <c:v>7.3663480181217949E-3</c:v>
                </c:pt>
                <c:pt idx="13">
                  <c:v>0.2160960213906736</c:v>
                </c:pt>
                <c:pt idx="14">
                  <c:v>0.19404641591361105</c:v>
                </c:pt>
                <c:pt idx="15">
                  <c:v>0.19513406461427332</c:v>
                </c:pt>
                <c:pt idx="16">
                  <c:v>0.14277861125057545</c:v>
                </c:pt>
                <c:pt idx="17">
                  <c:v>0.12181665447417518</c:v>
                </c:pt>
                <c:pt idx="18">
                  <c:v>0.10060750481126075</c:v>
                </c:pt>
                <c:pt idx="19">
                  <c:v>3.3024969638290998E-2</c:v>
                </c:pt>
                <c:pt idx="20">
                  <c:v>2.9860900690909825E-2</c:v>
                </c:pt>
                <c:pt idx="21">
                  <c:v>1.7352940633293623E-2</c:v>
                </c:pt>
                <c:pt idx="22">
                  <c:v>9.3396298437984863E-3</c:v>
                </c:pt>
                <c:pt idx="23">
                  <c:v>6.1404196210608835E-3</c:v>
                </c:pt>
                <c:pt idx="24">
                  <c:v>0.22590552185718107</c:v>
                </c:pt>
                <c:pt idx="25">
                  <c:v>0.19633862737929969</c:v>
                </c:pt>
                <c:pt idx="26">
                  <c:v>0.18983700660405875</c:v>
                </c:pt>
                <c:pt idx="27">
                  <c:v>0.14814407337870417</c:v>
                </c:pt>
                <c:pt idx="28">
                  <c:v>0.12564640148977521</c:v>
                </c:pt>
                <c:pt idx="29">
                  <c:v>0.10815394559448413</c:v>
                </c:pt>
                <c:pt idx="30">
                  <c:v>2.8534891180224106E-2</c:v>
                </c:pt>
                <c:pt idx="31">
                  <c:v>1.7028054411345306E-2</c:v>
                </c:pt>
              </c:numCache>
            </c:numRef>
          </c:val>
          <c:smooth val="0"/>
        </c:ser>
        <c:dLbls>
          <c:showLegendKey val="0"/>
          <c:showVal val="0"/>
          <c:showCatName val="0"/>
          <c:showSerName val="0"/>
          <c:showPercent val="0"/>
          <c:showBubbleSize val="0"/>
        </c:dLbls>
        <c:marker val="1"/>
        <c:smooth val="0"/>
        <c:axId val="87393792"/>
        <c:axId val="87395328"/>
      </c:lineChart>
      <c:lineChart>
        <c:grouping val="standard"/>
        <c:varyColors val="0"/>
        <c:ser>
          <c:idx val="1"/>
          <c:order val="1"/>
          <c:tx>
            <c:v>OSAP Average Service Charge Amount Assessed</c:v>
          </c:tx>
          <c:spPr>
            <a:ln>
              <a:solidFill>
                <a:schemeClr val="accent1">
                  <a:alpha val="50000"/>
                </a:schemeClr>
              </a:solidFill>
              <a:prstDash val="sysDash"/>
            </a:ln>
          </c:spPr>
          <c:marker>
            <c:symbol val="none"/>
          </c:marker>
          <c:cat>
            <c:numRef>
              <c:f>(Analysis!$C$20:$C$27,Analysis!$C$29:$C$39,Analysis!$C$41:$C$51,Analysis!$C$54:$C$55)</c:f>
              <c:numCache>
                <c:formatCode>mmm\-yy</c:formatCode>
                <c:ptCount val="32"/>
                <c:pt idx="0">
                  <c:v>40057</c:v>
                </c:pt>
                <c:pt idx="1">
                  <c:v>40087</c:v>
                </c:pt>
                <c:pt idx="2">
                  <c:v>40118</c:v>
                </c:pt>
                <c:pt idx="3">
                  <c:v>40148</c:v>
                </c:pt>
                <c:pt idx="4">
                  <c:v>40179</c:v>
                </c:pt>
                <c:pt idx="5">
                  <c:v>40210</c:v>
                </c:pt>
                <c:pt idx="6">
                  <c:v>40238</c:v>
                </c:pt>
                <c:pt idx="7">
                  <c:v>40269</c:v>
                </c:pt>
                <c:pt idx="8">
                  <c:v>40330</c:v>
                </c:pt>
                <c:pt idx="9">
                  <c:v>40360</c:v>
                </c:pt>
                <c:pt idx="10">
                  <c:v>40391</c:v>
                </c:pt>
                <c:pt idx="11">
                  <c:v>40422</c:v>
                </c:pt>
                <c:pt idx="12">
                  <c:v>40452</c:v>
                </c:pt>
                <c:pt idx="13">
                  <c:v>40483</c:v>
                </c:pt>
                <c:pt idx="14">
                  <c:v>40513</c:v>
                </c:pt>
                <c:pt idx="15">
                  <c:v>40544</c:v>
                </c:pt>
                <c:pt idx="16">
                  <c:v>40575</c:v>
                </c:pt>
                <c:pt idx="17">
                  <c:v>40603</c:v>
                </c:pt>
                <c:pt idx="18">
                  <c:v>40634</c:v>
                </c:pt>
                <c:pt idx="19">
                  <c:v>40695</c:v>
                </c:pt>
                <c:pt idx="20">
                  <c:v>40725</c:v>
                </c:pt>
                <c:pt idx="21">
                  <c:v>40756</c:v>
                </c:pt>
                <c:pt idx="22">
                  <c:v>40787</c:v>
                </c:pt>
                <c:pt idx="23">
                  <c:v>40817</c:v>
                </c:pt>
                <c:pt idx="24">
                  <c:v>40848</c:v>
                </c:pt>
                <c:pt idx="25">
                  <c:v>40878</c:v>
                </c:pt>
                <c:pt idx="26">
                  <c:v>40909</c:v>
                </c:pt>
                <c:pt idx="27">
                  <c:v>40940</c:v>
                </c:pt>
                <c:pt idx="28">
                  <c:v>40969</c:v>
                </c:pt>
                <c:pt idx="29">
                  <c:v>41000</c:v>
                </c:pt>
                <c:pt idx="30">
                  <c:v>41091</c:v>
                </c:pt>
                <c:pt idx="31">
                  <c:v>41122</c:v>
                </c:pt>
              </c:numCache>
            </c:numRef>
          </c:cat>
          <c:val>
            <c:numRef>
              <c:f>(Analysis!$J$20:$J$27,Analysis!$J$29:$J$39,Analysis!$J$41:$J$51,Analysis!$J$54:$J$55)</c:f>
              <c:numCache>
                <c:formatCode>"$"#,##0.00_);[Red]\("$"#,##0.00\)</c:formatCode>
                <c:ptCount val="32"/>
                <c:pt idx="0">
                  <c:v>10.906562500000001</c:v>
                </c:pt>
                <c:pt idx="1">
                  <c:v>10.473636363636365</c:v>
                </c:pt>
                <c:pt idx="2">
                  <c:v>64.574257363693334</c:v>
                </c:pt>
                <c:pt idx="3">
                  <c:v>27.78918371522095</c:v>
                </c:pt>
                <c:pt idx="4">
                  <c:v>46.419347623485557</c:v>
                </c:pt>
                <c:pt idx="5">
                  <c:v>42.511041760215534</c:v>
                </c:pt>
                <c:pt idx="6">
                  <c:v>41.923252212389386</c:v>
                </c:pt>
                <c:pt idx="7">
                  <c:v>42.766355748373101</c:v>
                </c:pt>
                <c:pt idx="8">
                  <c:v>24.110985915492961</c:v>
                </c:pt>
                <c:pt idx="9">
                  <c:v>16.186474820143886</c:v>
                </c:pt>
                <c:pt idx="10">
                  <c:v>16.264021739130435</c:v>
                </c:pt>
                <c:pt idx="11">
                  <c:v>7.61811475409836</c:v>
                </c:pt>
                <c:pt idx="12">
                  <c:v>5.8862264150943391</c:v>
                </c:pt>
                <c:pt idx="13">
                  <c:v>53.2730293913446</c:v>
                </c:pt>
                <c:pt idx="14">
                  <c:v>45.415048835462059</c:v>
                </c:pt>
                <c:pt idx="15">
                  <c:v>46.299896993318491</c:v>
                </c:pt>
                <c:pt idx="16">
                  <c:v>41.485256410256412</c:v>
                </c:pt>
                <c:pt idx="17">
                  <c:v>39.090996483001177</c:v>
                </c:pt>
                <c:pt idx="18">
                  <c:v>39.759385826771656</c:v>
                </c:pt>
                <c:pt idx="19">
                  <c:v>29.85643059490085</c:v>
                </c:pt>
                <c:pt idx="20">
                  <c:v>23.938059071729956</c:v>
                </c:pt>
                <c:pt idx="21">
                  <c:v>20.8394964028777</c:v>
                </c:pt>
                <c:pt idx="22">
                  <c:v>9.318965517241379</c:v>
                </c:pt>
                <c:pt idx="23">
                  <c:v>4.9983928571428571</c:v>
                </c:pt>
                <c:pt idx="24">
                  <c:v>55.900478723404255</c:v>
                </c:pt>
                <c:pt idx="25">
                  <c:v>48.481151307748718</c:v>
                </c:pt>
                <c:pt idx="26">
                  <c:v>48.6348182850653</c:v>
                </c:pt>
                <c:pt idx="27">
                  <c:v>44.518699705593718</c:v>
                </c:pt>
                <c:pt idx="28">
                  <c:v>43.264639175257734</c:v>
                </c:pt>
                <c:pt idx="29">
                  <c:v>42.628068085106385</c:v>
                </c:pt>
                <c:pt idx="30">
                  <c:v>27.650148514851484</c:v>
                </c:pt>
                <c:pt idx="31">
                  <c:v>25.936260869565217</c:v>
                </c:pt>
              </c:numCache>
            </c:numRef>
          </c:val>
          <c:smooth val="0"/>
        </c:ser>
        <c:ser>
          <c:idx val="3"/>
          <c:order val="3"/>
          <c:tx>
            <c:v>NON OSAP Average Service Charge Amount Assessed</c:v>
          </c:tx>
          <c:spPr>
            <a:ln>
              <a:solidFill>
                <a:schemeClr val="accent2">
                  <a:alpha val="50000"/>
                </a:schemeClr>
              </a:solidFill>
              <a:prstDash val="sysDash"/>
            </a:ln>
          </c:spPr>
          <c:marker>
            <c:symbol val="none"/>
          </c:marker>
          <c:cat>
            <c:numRef>
              <c:f>(Analysis!$C$20:$C$27,Analysis!$C$29:$C$39,Analysis!$C$41:$C$51,Analysis!$C$54:$C$55)</c:f>
              <c:numCache>
                <c:formatCode>mmm\-yy</c:formatCode>
                <c:ptCount val="32"/>
                <c:pt idx="0">
                  <c:v>40057</c:v>
                </c:pt>
                <c:pt idx="1">
                  <c:v>40087</c:v>
                </c:pt>
                <c:pt idx="2">
                  <c:v>40118</c:v>
                </c:pt>
                <c:pt idx="3">
                  <c:v>40148</c:v>
                </c:pt>
                <c:pt idx="4">
                  <c:v>40179</c:v>
                </c:pt>
                <c:pt idx="5">
                  <c:v>40210</c:v>
                </c:pt>
                <c:pt idx="6">
                  <c:v>40238</c:v>
                </c:pt>
                <c:pt idx="7">
                  <c:v>40269</c:v>
                </c:pt>
                <c:pt idx="8">
                  <c:v>40330</c:v>
                </c:pt>
                <c:pt idx="9">
                  <c:v>40360</c:v>
                </c:pt>
                <c:pt idx="10">
                  <c:v>40391</c:v>
                </c:pt>
                <c:pt idx="11">
                  <c:v>40422</c:v>
                </c:pt>
                <c:pt idx="12">
                  <c:v>40452</c:v>
                </c:pt>
                <c:pt idx="13">
                  <c:v>40483</c:v>
                </c:pt>
                <c:pt idx="14">
                  <c:v>40513</c:v>
                </c:pt>
                <c:pt idx="15">
                  <c:v>40544</c:v>
                </c:pt>
                <c:pt idx="16">
                  <c:v>40575</c:v>
                </c:pt>
                <c:pt idx="17">
                  <c:v>40603</c:v>
                </c:pt>
                <c:pt idx="18">
                  <c:v>40634</c:v>
                </c:pt>
                <c:pt idx="19">
                  <c:v>40695</c:v>
                </c:pt>
                <c:pt idx="20">
                  <c:v>40725</c:v>
                </c:pt>
                <c:pt idx="21">
                  <c:v>40756</c:v>
                </c:pt>
                <c:pt idx="22">
                  <c:v>40787</c:v>
                </c:pt>
                <c:pt idx="23">
                  <c:v>40817</c:v>
                </c:pt>
                <c:pt idx="24">
                  <c:v>40848</c:v>
                </c:pt>
                <c:pt idx="25">
                  <c:v>40878</c:v>
                </c:pt>
                <c:pt idx="26">
                  <c:v>40909</c:v>
                </c:pt>
                <c:pt idx="27">
                  <c:v>40940</c:v>
                </c:pt>
                <c:pt idx="28">
                  <c:v>40969</c:v>
                </c:pt>
                <c:pt idx="29">
                  <c:v>41000</c:v>
                </c:pt>
                <c:pt idx="30">
                  <c:v>41091</c:v>
                </c:pt>
                <c:pt idx="31">
                  <c:v>41122</c:v>
                </c:pt>
              </c:numCache>
            </c:numRef>
          </c:cat>
          <c:val>
            <c:numRef>
              <c:f>(Analysis!$K$20:$K$27,Analysis!$K$29:$K$39,Analysis!$K$41:$K$51,Analysis!$K$54:$K$55)</c:f>
              <c:numCache>
                <c:formatCode>"$"#,##0.00_);[Red]\("$"#,##0.00\)</c:formatCode>
                <c:ptCount val="32"/>
                <c:pt idx="0">
                  <c:v>20.05421875</c:v>
                </c:pt>
                <c:pt idx="1">
                  <c:v>19.176844919786099</c:v>
                </c:pt>
                <c:pt idx="2">
                  <c:v>43.770904995904999</c:v>
                </c:pt>
                <c:pt idx="3">
                  <c:v>41.183710559528812</c:v>
                </c:pt>
                <c:pt idx="4">
                  <c:v>42.310533462657617</c:v>
                </c:pt>
                <c:pt idx="5">
                  <c:v>39.594434936559459</c:v>
                </c:pt>
                <c:pt idx="6">
                  <c:v>37.410106492614226</c:v>
                </c:pt>
                <c:pt idx="7">
                  <c:v>36.04472480948349</c:v>
                </c:pt>
                <c:pt idx="8">
                  <c:v>19.146966759002773</c:v>
                </c:pt>
                <c:pt idx="9">
                  <c:v>19.933785594639865</c:v>
                </c:pt>
                <c:pt idx="10">
                  <c:v>21.294875621890551</c:v>
                </c:pt>
                <c:pt idx="11">
                  <c:v>32.980676328502419</c:v>
                </c:pt>
                <c:pt idx="12">
                  <c:v>45.524429530201346</c:v>
                </c:pt>
                <c:pt idx="13">
                  <c:v>48.458844657973003</c:v>
                </c:pt>
                <c:pt idx="14">
                  <c:v>43.487383439490451</c:v>
                </c:pt>
                <c:pt idx="15">
                  <c:v>46.110615657461366</c:v>
                </c:pt>
                <c:pt idx="16">
                  <c:v>44.37565096952909</c:v>
                </c:pt>
                <c:pt idx="17">
                  <c:v>41.91971185064935</c:v>
                </c:pt>
                <c:pt idx="18">
                  <c:v>40.429936117936116</c:v>
                </c:pt>
                <c:pt idx="19">
                  <c:v>2.7063173652694608</c:v>
                </c:pt>
                <c:pt idx="20">
                  <c:v>19.273708609271523</c:v>
                </c:pt>
                <c:pt idx="21">
                  <c:v>19.774529914529914</c:v>
                </c:pt>
                <c:pt idx="22">
                  <c:v>18.097513812154698</c:v>
                </c:pt>
                <c:pt idx="23">
                  <c:v>28.654705882352939</c:v>
                </c:pt>
                <c:pt idx="24">
                  <c:v>51.676231155778893</c:v>
                </c:pt>
                <c:pt idx="25">
                  <c:v>46.745363994743755</c:v>
                </c:pt>
                <c:pt idx="26">
                  <c:v>47.575115520521884</c:v>
                </c:pt>
                <c:pt idx="27">
                  <c:v>45.787460815047019</c:v>
                </c:pt>
                <c:pt idx="28">
                  <c:v>42.562492813141681</c:v>
                </c:pt>
                <c:pt idx="29">
                  <c:v>41.348158396946566</c:v>
                </c:pt>
                <c:pt idx="30">
                  <c:v>22.32904159132007</c:v>
                </c:pt>
                <c:pt idx="31">
                  <c:v>21.104848484848485</c:v>
                </c:pt>
              </c:numCache>
            </c:numRef>
          </c:val>
          <c:smooth val="0"/>
        </c:ser>
        <c:dLbls>
          <c:showLegendKey val="0"/>
          <c:showVal val="0"/>
          <c:showCatName val="0"/>
          <c:showSerName val="0"/>
          <c:showPercent val="0"/>
          <c:showBubbleSize val="0"/>
        </c:dLbls>
        <c:marker val="1"/>
        <c:smooth val="0"/>
        <c:axId val="104487168"/>
        <c:axId val="104485632"/>
      </c:lineChart>
      <c:dateAx>
        <c:axId val="87393792"/>
        <c:scaling>
          <c:orientation val="minMax"/>
        </c:scaling>
        <c:delete val="0"/>
        <c:axPos val="b"/>
        <c:majorGridlines>
          <c:spPr>
            <a:ln>
              <a:solidFill>
                <a:schemeClr val="bg1">
                  <a:lumMod val="85000"/>
                </a:schemeClr>
              </a:solidFill>
              <a:prstDash val="dash"/>
            </a:ln>
          </c:spPr>
        </c:majorGridlines>
        <c:numFmt formatCode="mmm\-yy" sourceLinked="1"/>
        <c:majorTickMark val="out"/>
        <c:minorTickMark val="none"/>
        <c:tickLblPos val="nextTo"/>
        <c:crossAx val="87395328"/>
        <c:crosses val="autoZero"/>
        <c:auto val="1"/>
        <c:lblOffset val="100"/>
        <c:baseTimeUnit val="months"/>
      </c:dateAx>
      <c:valAx>
        <c:axId val="87395328"/>
        <c:scaling>
          <c:orientation val="minMax"/>
          <c:max val="0.5"/>
        </c:scaling>
        <c:delete val="0"/>
        <c:axPos val="l"/>
        <c:majorGridlines>
          <c:spPr>
            <a:ln>
              <a:solidFill>
                <a:schemeClr val="bg1">
                  <a:lumMod val="85000"/>
                </a:schemeClr>
              </a:solidFill>
            </a:ln>
          </c:spPr>
        </c:majorGridlines>
        <c:numFmt formatCode="0.0%" sourceLinked="1"/>
        <c:majorTickMark val="out"/>
        <c:minorTickMark val="none"/>
        <c:tickLblPos val="nextTo"/>
        <c:crossAx val="87393792"/>
        <c:crosses val="autoZero"/>
        <c:crossBetween val="midCat"/>
      </c:valAx>
      <c:valAx>
        <c:axId val="104485632"/>
        <c:scaling>
          <c:orientation val="minMax"/>
          <c:max val="70"/>
          <c:min val="0"/>
        </c:scaling>
        <c:delete val="0"/>
        <c:axPos val="r"/>
        <c:numFmt formatCode="&quot;$&quot;#,##0.00_);[Red]\(&quot;$&quot;#,##0.00\)" sourceLinked="1"/>
        <c:majorTickMark val="out"/>
        <c:minorTickMark val="none"/>
        <c:tickLblPos val="nextTo"/>
        <c:crossAx val="104487168"/>
        <c:crosses val="max"/>
        <c:crossBetween val="between"/>
      </c:valAx>
      <c:dateAx>
        <c:axId val="104487168"/>
        <c:scaling>
          <c:orientation val="minMax"/>
        </c:scaling>
        <c:delete val="1"/>
        <c:axPos val="b"/>
        <c:numFmt formatCode="mmm\-yy" sourceLinked="1"/>
        <c:majorTickMark val="out"/>
        <c:minorTickMark val="none"/>
        <c:tickLblPos val="nextTo"/>
        <c:crossAx val="104485632"/>
        <c:crosses val="autoZero"/>
        <c:auto val="1"/>
        <c:lblOffset val="100"/>
        <c:baseTimeUnit val="months"/>
      </c:dateAx>
    </c:plotArea>
    <c:legend>
      <c:legendPos val="b"/>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76201</xdr:colOff>
      <xdr:row>64</xdr:row>
      <xdr:rowOff>38099</xdr:rowOff>
    </xdr:from>
    <xdr:to>
      <xdr:col>15</xdr:col>
      <xdr:colOff>723900</xdr:colOff>
      <xdr:row>88</xdr:row>
      <xdr:rowOff>161924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90</xdr:row>
      <xdr:rowOff>0</xdr:rowOff>
    </xdr:from>
    <xdr:to>
      <xdr:col>15</xdr:col>
      <xdr:colOff>647699</xdr:colOff>
      <xdr:row>114</xdr:row>
      <xdr:rowOff>123825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workbookViewId="0">
      <selection activeCell="D20" sqref="D20"/>
    </sheetView>
  </sheetViews>
  <sheetFormatPr defaultRowHeight="15"/>
  <cols>
    <col min="1" max="1" width="5.7109375" customWidth="1"/>
    <col min="2" max="2" width="9.5703125" customWidth="1"/>
    <col min="3" max="3" width="10.5703125" customWidth="1"/>
    <col min="4" max="10" width="12.7109375" customWidth="1"/>
  </cols>
  <sheetData>
    <row r="1" spans="1:9">
      <c r="A1" s="6" t="s">
        <v>3</v>
      </c>
      <c r="B1" s="6"/>
      <c r="C1" s="6"/>
      <c r="D1" s="6"/>
      <c r="E1" s="6"/>
      <c r="F1" s="6"/>
      <c r="G1" s="6"/>
      <c r="H1" s="6"/>
      <c r="I1" s="6"/>
    </row>
    <row r="2" spans="1:9">
      <c r="A2" s="6"/>
      <c r="B2" s="6"/>
      <c r="C2" s="6" t="s">
        <v>11</v>
      </c>
      <c r="D2" s="6"/>
      <c r="E2" s="6"/>
      <c r="F2" s="6" t="s">
        <v>12</v>
      </c>
      <c r="G2" s="6"/>
      <c r="H2" s="6"/>
      <c r="I2" s="6"/>
    </row>
    <row r="3" spans="1:9" s="5" customFormat="1" ht="45" customHeight="1">
      <c r="A3" s="7" t="s">
        <v>0</v>
      </c>
      <c r="B3" s="7"/>
      <c r="C3" s="7" t="s">
        <v>1</v>
      </c>
      <c r="D3" s="7" t="s">
        <v>4</v>
      </c>
      <c r="E3" s="7" t="s">
        <v>5</v>
      </c>
      <c r="F3" s="7" t="s">
        <v>6</v>
      </c>
      <c r="G3" s="7" t="s">
        <v>4</v>
      </c>
      <c r="H3" s="7" t="s">
        <v>7</v>
      </c>
      <c r="I3" s="7" t="s">
        <v>8</v>
      </c>
    </row>
    <row r="4" spans="1:9">
      <c r="A4" s="6">
        <v>2008</v>
      </c>
      <c r="B4" s="6" t="s">
        <v>9</v>
      </c>
      <c r="C4" s="1">
        <v>39569</v>
      </c>
      <c r="D4">
        <v>35</v>
      </c>
      <c r="E4">
        <v>80</v>
      </c>
      <c r="F4">
        <v>115</v>
      </c>
      <c r="G4" s="2">
        <v>911.2</v>
      </c>
      <c r="H4" s="2">
        <v>-4770.5200000000004</v>
      </c>
      <c r="I4" s="2">
        <v>-3859.32</v>
      </c>
    </row>
    <row r="5" spans="1:9">
      <c r="A5" s="6">
        <v>2008</v>
      </c>
      <c r="B5" s="6" t="s">
        <v>9</v>
      </c>
      <c r="C5" s="1">
        <v>39600</v>
      </c>
      <c r="D5">
        <v>258</v>
      </c>
      <c r="E5">
        <v>629</v>
      </c>
      <c r="F5">
        <v>887</v>
      </c>
      <c r="G5" s="2">
        <v>6824.34</v>
      </c>
      <c r="H5" s="2">
        <v>5850.52</v>
      </c>
      <c r="I5" s="2">
        <v>12674.86</v>
      </c>
    </row>
    <row r="6" spans="1:9">
      <c r="A6" s="6">
        <v>2008</v>
      </c>
      <c r="B6" s="6" t="s">
        <v>9</v>
      </c>
      <c r="C6" s="1">
        <v>39630</v>
      </c>
      <c r="D6">
        <v>160</v>
      </c>
      <c r="E6">
        <v>479</v>
      </c>
      <c r="F6">
        <v>639</v>
      </c>
      <c r="G6" s="2">
        <v>3515.96</v>
      </c>
      <c r="H6" s="2">
        <v>9523.14</v>
      </c>
      <c r="I6" s="2">
        <v>13039.1</v>
      </c>
    </row>
    <row r="7" spans="1:9">
      <c r="A7" s="6">
        <v>2008</v>
      </c>
      <c r="B7" s="6" t="s">
        <v>9</v>
      </c>
      <c r="C7" s="1">
        <v>39661</v>
      </c>
      <c r="D7">
        <v>107</v>
      </c>
      <c r="E7">
        <v>338</v>
      </c>
      <c r="F7">
        <v>445</v>
      </c>
      <c r="G7" s="2">
        <v>2277.48</v>
      </c>
      <c r="H7" s="2">
        <v>6836.67</v>
      </c>
      <c r="I7" s="2">
        <v>9114.15</v>
      </c>
    </row>
    <row r="8" spans="1:9">
      <c r="A8" s="6">
        <v>2008</v>
      </c>
      <c r="B8" s="6" t="s">
        <v>2</v>
      </c>
      <c r="C8" s="1">
        <v>39692</v>
      </c>
      <c r="D8">
        <v>210</v>
      </c>
      <c r="E8">
        <v>181</v>
      </c>
      <c r="F8">
        <v>391</v>
      </c>
      <c r="G8" s="2">
        <v>1974.92</v>
      </c>
      <c r="H8" s="3">
        <v>4842.93</v>
      </c>
      <c r="I8" s="2">
        <v>6817.85</v>
      </c>
    </row>
    <row r="9" spans="1:9">
      <c r="A9" s="6">
        <v>2008</v>
      </c>
      <c r="B9" s="6" t="s">
        <v>2</v>
      </c>
      <c r="C9" s="1">
        <v>39722</v>
      </c>
      <c r="D9">
        <v>149</v>
      </c>
      <c r="E9">
        <v>129</v>
      </c>
      <c r="F9">
        <v>278</v>
      </c>
      <c r="G9" s="2">
        <v>993.12</v>
      </c>
      <c r="H9" s="2">
        <v>3766.62</v>
      </c>
      <c r="I9" s="2">
        <v>4759.74</v>
      </c>
    </row>
    <row r="10" spans="1:9">
      <c r="A10" s="6">
        <v>2008</v>
      </c>
      <c r="B10" s="6" t="s">
        <v>2</v>
      </c>
      <c r="C10" s="1">
        <v>39753</v>
      </c>
      <c r="D10" s="4">
        <v>3306</v>
      </c>
      <c r="E10" s="4">
        <v>5104</v>
      </c>
      <c r="F10" s="4">
        <v>8410</v>
      </c>
      <c r="G10" s="2">
        <v>167414.76999999999</v>
      </c>
      <c r="H10" s="2">
        <v>219130</v>
      </c>
      <c r="I10" s="2">
        <v>386544.77</v>
      </c>
    </row>
    <row r="11" spans="1:9">
      <c r="A11" s="6">
        <v>2008</v>
      </c>
      <c r="B11" s="6" t="s">
        <v>2</v>
      </c>
      <c r="C11" s="1">
        <v>39783</v>
      </c>
      <c r="D11" s="4">
        <v>3159</v>
      </c>
      <c r="E11" s="4">
        <v>5152</v>
      </c>
      <c r="F11" s="4">
        <v>8311</v>
      </c>
      <c r="G11" s="2">
        <v>134638.35</v>
      </c>
      <c r="H11" s="2">
        <v>193083.98</v>
      </c>
      <c r="I11" s="2">
        <v>327722.33</v>
      </c>
    </row>
    <row r="12" spans="1:9">
      <c r="A12" s="6">
        <v>2009</v>
      </c>
      <c r="B12" s="6" t="s">
        <v>10</v>
      </c>
      <c r="C12" s="1">
        <v>39814</v>
      </c>
      <c r="D12" s="4">
        <v>2369</v>
      </c>
      <c r="E12" s="4">
        <v>4322</v>
      </c>
      <c r="F12" s="4">
        <v>6691</v>
      </c>
      <c r="G12" s="2">
        <v>98515.22</v>
      </c>
      <c r="H12" s="2">
        <v>174646.77</v>
      </c>
      <c r="I12" s="2">
        <v>273161.99</v>
      </c>
    </row>
    <row r="13" spans="1:9">
      <c r="A13" s="6">
        <v>2009</v>
      </c>
      <c r="B13" s="6" t="s">
        <v>10</v>
      </c>
      <c r="C13" s="1">
        <v>39845</v>
      </c>
      <c r="D13" s="4">
        <v>1586</v>
      </c>
      <c r="E13" s="4">
        <v>3340</v>
      </c>
      <c r="F13" s="4">
        <v>4926</v>
      </c>
      <c r="G13" s="2">
        <v>64691.44</v>
      </c>
      <c r="H13" s="2">
        <v>127130.43</v>
      </c>
      <c r="I13" s="2">
        <v>191821.87</v>
      </c>
    </row>
    <row r="14" spans="1:9">
      <c r="A14" s="6">
        <v>2009</v>
      </c>
      <c r="B14" s="6" t="s">
        <v>10</v>
      </c>
      <c r="C14" s="1">
        <v>39873</v>
      </c>
      <c r="D14" s="4">
        <v>1280</v>
      </c>
      <c r="E14">
        <v>2737</v>
      </c>
      <c r="F14">
        <v>4017</v>
      </c>
      <c r="G14" s="2">
        <v>50160.18</v>
      </c>
      <c r="H14" s="2">
        <v>102027.64</v>
      </c>
      <c r="I14" s="2">
        <v>152187.82</v>
      </c>
    </row>
    <row r="15" spans="1:9">
      <c r="A15" s="6">
        <v>2009</v>
      </c>
      <c r="B15" s="6" t="s">
        <v>10</v>
      </c>
      <c r="C15" s="1">
        <v>39904</v>
      </c>
      <c r="D15">
        <v>748</v>
      </c>
      <c r="E15" s="4">
        <v>2203</v>
      </c>
      <c r="F15" s="4">
        <v>2951</v>
      </c>
      <c r="G15" s="2">
        <v>41095.370000000003</v>
      </c>
      <c r="H15" s="2">
        <v>83272.800000000003</v>
      </c>
      <c r="I15" s="2">
        <v>124368.17</v>
      </c>
    </row>
    <row r="16" spans="1:9">
      <c r="A16" s="6">
        <v>2009</v>
      </c>
      <c r="B16" s="6" t="s">
        <v>9</v>
      </c>
      <c r="C16" s="1">
        <v>39934</v>
      </c>
      <c r="D16">
        <v>27</v>
      </c>
      <c r="E16">
        <v>73</v>
      </c>
      <c r="F16">
        <v>100</v>
      </c>
      <c r="G16" s="2">
        <v>275.2</v>
      </c>
      <c r="H16" s="2">
        <v>-1508.83</v>
      </c>
      <c r="I16" s="2">
        <v>-1233.6300000000001</v>
      </c>
    </row>
    <row r="17" spans="1:9">
      <c r="A17" s="6">
        <v>2009</v>
      </c>
      <c r="B17" s="6" t="s">
        <v>9</v>
      </c>
      <c r="C17" s="1">
        <v>39965</v>
      </c>
      <c r="D17">
        <v>270</v>
      </c>
      <c r="E17">
        <v>600</v>
      </c>
      <c r="F17">
        <v>870</v>
      </c>
      <c r="G17" s="2">
        <v>7371.46</v>
      </c>
      <c r="H17" s="2">
        <v>-5994.38</v>
      </c>
      <c r="I17" s="2">
        <v>1377.08</v>
      </c>
    </row>
    <row r="18" spans="1:9">
      <c r="A18" s="6">
        <v>2009</v>
      </c>
      <c r="B18" s="6" t="s">
        <v>9</v>
      </c>
      <c r="C18" s="1">
        <v>39995</v>
      </c>
      <c r="D18">
        <v>177</v>
      </c>
      <c r="E18">
        <v>439</v>
      </c>
      <c r="F18">
        <v>616</v>
      </c>
      <c r="G18" s="2">
        <v>3672.44</v>
      </c>
      <c r="H18" s="2">
        <v>8588.76</v>
      </c>
      <c r="I18" s="2">
        <v>12261.2</v>
      </c>
    </row>
    <row r="19" spans="1:9">
      <c r="A19" s="6">
        <v>2009</v>
      </c>
      <c r="B19" s="6" t="s">
        <v>9</v>
      </c>
      <c r="C19" s="1">
        <v>40026</v>
      </c>
      <c r="D19">
        <v>93</v>
      </c>
      <c r="E19">
        <v>206</v>
      </c>
      <c r="F19">
        <v>299</v>
      </c>
      <c r="G19" s="2">
        <v>1638.66</v>
      </c>
      <c r="H19" s="2">
        <v>5331.98</v>
      </c>
      <c r="I19" s="2">
        <v>6970.64</v>
      </c>
    </row>
    <row r="20" spans="1:9">
      <c r="A20" s="6">
        <v>2009</v>
      </c>
      <c r="B20" s="6" t="s">
        <v>2</v>
      </c>
      <c r="C20" s="1">
        <v>40057</v>
      </c>
      <c r="D20">
        <v>224</v>
      </c>
      <c r="E20">
        <v>192</v>
      </c>
      <c r="F20">
        <v>416</v>
      </c>
      <c r="G20" s="2">
        <v>2443.0700000000002</v>
      </c>
      <c r="H20" s="2">
        <v>3850.41</v>
      </c>
      <c r="I20" s="2">
        <v>6293.48</v>
      </c>
    </row>
    <row r="21" spans="1:9">
      <c r="A21" s="6">
        <v>2009</v>
      </c>
      <c r="B21" s="6" t="s">
        <v>2</v>
      </c>
      <c r="C21" s="1">
        <v>40087</v>
      </c>
      <c r="D21">
        <v>165</v>
      </c>
      <c r="E21">
        <v>187</v>
      </c>
      <c r="F21">
        <v>352</v>
      </c>
      <c r="G21" s="2">
        <v>1728.15</v>
      </c>
      <c r="H21" s="2">
        <v>3586.07</v>
      </c>
      <c r="I21" s="2">
        <v>5314.22</v>
      </c>
    </row>
    <row r="22" spans="1:9">
      <c r="A22" s="6">
        <v>2009</v>
      </c>
      <c r="B22" s="6" t="s">
        <v>2</v>
      </c>
      <c r="C22" s="1">
        <v>40118</v>
      </c>
      <c r="D22" s="4">
        <v>4787</v>
      </c>
      <c r="E22" s="4">
        <v>4884</v>
      </c>
      <c r="F22" s="4">
        <v>9671</v>
      </c>
      <c r="G22" s="2">
        <v>309116.96999999997</v>
      </c>
      <c r="H22" s="2">
        <v>213777.1</v>
      </c>
      <c r="I22" s="2">
        <v>522894.07</v>
      </c>
    </row>
    <row r="23" spans="1:9">
      <c r="A23" s="6">
        <v>2009</v>
      </c>
      <c r="B23" s="6" t="s">
        <v>2</v>
      </c>
      <c r="C23" s="1">
        <v>40148</v>
      </c>
      <c r="D23" s="4">
        <v>4888</v>
      </c>
      <c r="E23" s="4">
        <v>4754</v>
      </c>
      <c r="F23" s="4">
        <v>9642</v>
      </c>
      <c r="G23" s="2">
        <v>135833.53</v>
      </c>
      <c r="H23" s="2">
        <v>195787.36</v>
      </c>
      <c r="I23" s="2">
        <v>331620.89</v>
      </c>
    </row>
    <row r="24" spans="1:9">
      <c r="A24" s="6">
        <v>2010</v>
      </c>
      <c r="B24" s="6" t="s">
        <v>10</v>
      </c>
      <c r="C24" s="1">
        <v>40179</v>
      </c>
      <c r="D24" s="4">
        <v>3219</v>
      </c>
      <c r="E24" s="4">
        <v>4124</v>
      </c>
      <c r="F24" s="4">
        <v>7343</v>
      </c>
      <c r="G24" s="2">
        <v>149423.88</v>
      </c>
      <c r="H24" s="2">
        <v>174488.64</v>
      </c>
      <c r="I24" s="2">
        <v>323912.52</v>
      </c>
    </row>
    <row r="25" spans="1:9">
      <c r="A25" s="6">
        <v>2010</v>
      </c>
      <c r="B25" s="6" t="s">
        <v>10</v>
      </c>
      <c r="C25" s="1">
        <v>40210</v>
      </c>
      <c r="D25" s="4">
        <v>2227</v>
      </c>
      <c r="E25" s="4">
        <v>3389</v>
      </c>
      <c r="F25" s="4">
        <v>5616</v>
      </c>
      <c r="G25" s="2">
        <v>94672.09</v>
      </c>
      <c r="H25" s="2">
        <v>134185.54</v>
      </c>
      <c r="I25" s="2">
        <v>228857.63</v>
      </c>
    </row>
    <row r="26" spans="1:9">
      <c r="A26" s="6">
        <v>2010</v>
      </c>
      <c r="B26" s="6" t="s">
        <v>10</v>
      </c>
      <c r="C26" s="1">
        <v>40238</v>
      </c>
      <c r="D26" s="4">
        <v>1808</v>
      </c>
      <c r="E26" s="4">
        <v>2911</v>
      </c>
      <c r="F26" s="4">
        <v>4719</v>
      </c>
      <c r="G26" s="2">
        <v>75797.240000000005</v>
      </c>
      <c r="H26" s="2">
        <v>108900.82</v>
      </c>
      <c r="I26" s="2">
        <v>184698.06</v>
      </c>
    </row>
    <row r="27" spans="1:9">
      <c r="A27" s="6">
        <v>2010</v>
      </c>
      <c r="B27" s="6" t="s">
        <v>10</v>
      </c>
      <c r="C27" s="1">
        <v>40269</v>
      </c>
      <c r="D27" s="4">
        <v>1383</v>
      </c>
      <c r="E27" s="4">
        <v>2362</v>
      </c>
      <c r="F27" s="4">
        <v>3745</v>
      </c>
      <c r="G27" s="2">
        <v>59145.87</v>
      </c>
      <c r="H27" s="2">
        <v>85137.64</v>
      </c>
      <c r="I27" s="2">
        <v>144283.51</v>
      </c>
    </row>
    <row r="28" spans="1:9">
      <c r="A28" s="6">
        <v>2010</v>
      </c>
      <c r="B28" s="6" t="s">
        <v>9</v>
      </c>
      <c r="C28" s="1">
        <v>40299</v>
      </c>
      <c r="D28">
        <v>33</v>
      </c>
      <c r="E28">
        <v>65</v>
      </c>
      <c r="F28">
        <v>98</v>
      </c>
      <c r="G28" s="2">
        <v>183.59</v>
      </c>
      <c r="H28" s="2">
        <v>1216.1400000000001</v>
      </c>
      <c r="I28" s="2">
        <v>1399.73</v>
      </c>
    </row>
    <row r="29" spans="1:9">
      <c r="A29" s="6">
        <v>2010</v>
      </c>
      <c r="B29" s="6" t="s">
        <v>9</v>
      </c>
      <c r="C29" s="1">
        <v>40330</v>
      </c>
      <c r="D29">
        <v>213</v>
      </c>
      <c r="E29">
        <v>722</v>
      </c>
      <c r="F29">
        <v>935</v>
      </c>
      <c r="G29" s="2">
        <v>5135.6400000000003</v>
      </c>
      <c r="H29" s="2">
        <v>13824.11</v>
      </c>
      <c r="I29" s="2">
        <v>18959.75</v>
      </c>
    </row>
    <row r="30" spans="1:9">
      <c r="A30" s="6">
        <v>2010</v>
      </c>
      <c r="B30" s="6" t="s">
        <v>9</v>
      </c>
      <c r="C30" s="1">
        <v>40360</v>
      </c>
      <c r="D30">
        <v>139</v>
      </c>
      <c r="E30">
        <v>597</v>
      </c>
      <c r="F30">
        <v>736</v>
      </c>
      <c r="G30" s="2">
        <v>2249.92</v>
      </c>
      <c r="H30" s="2">
        <v>11900.47</v>
      </c>
      <c r="I30" s="2">
        <v>14150.39</v>
      </c>
    </row>
    <row r="31" spans="1:9">
      <c r="A31" s="6">
        <v>2010</v>
      </c>
      <c r="B31" s="6" t="s">
        <v>9</v>
      </c>
      <c r="C31" s="1">
        <v>40391</v>
      </c>
      <c r="D31">
        <v>92</v>
      </c>
      <c r="E31">
        <v>402</v>
      </c>
      <c r="F31">
        <v>494</v>
      </c>
      <c r="G31" s="2">
        <v>1496.29</v>
      </c>
      <c r="H31" s="2">
        <v>8560.5400000000009</v>
      </c>
      <c r="I31" s="2">
        <v>10056.83</v>
      </c>
    </row>
    <row r="32" spans="1:9">
      <c r="A32" s="6">
        <v>2010</v>
      </c>
      <c r="B32" s="6" t="s">
        <v>2</v>
      </c>
      <c r="C32" s="1">
        <v>40422</v>
      </c>
      <c r="D32">
        <v>244</v>
      </c>
      <c r="E32">
        <v>207</v>
      </c>
      <c r="F32">
        <v>451</v>
      </c>
      <c r="G32" s="2">
        <v>1858.82</v>
      </c>
      <c r="H32" s="2">
        <v>6827</v>
      </c>
      <c r="I32" s="2">
        <v>3685.82</v>
      </c>
    </row>
    <row r="33" spans="1:9">
      <c r="A33" s="6">
        <v>2010</v>
      </c>
      <c r="B33" s="6" t="s">
        <v>2</v>
      </c>
      <c r="C33" s="1">
        <v>40452</v>
      </c>
      <c r="D33">
        <v>159</v>
      </c>
      <c r="E33">
        <v>149</v>
      </c>
      <c r="F33">
        <v>308</v>
      </c>
      <c r="G33" s="2">
        <v>935.91</v>
      </c>
      <c r="H33" s="2">
        <v>6783.14</v>
      </c>
      <c r="I33" s="2">
        <v>7719.05</v>
      </c>
    </row>
    <row r="34" spans="1:9">
      <c r="A34" s="6">
        <v>2010</v>
      </c>
      <c r="B34" s="6" t="s">
        <v>2</v>
      </c>
      <c r="C34" s="1">
        <v>40483</v>
      </c>
      <c r="D34" s="4">
        <v>4321</v>
      </c>
      <c r="E34" s="4">
        <v>4371</v>
      </c>
      <c r="F34" s="4">
        <v>8692</v>
      </c>
      <c r="G34" s="2">
        <v>230192.76</v>
      </c>
      <c r="H34" s="2">
        <v>211813.61</v>
      </c>
      <c r="I34" s="2">
        <v>442006.37</v>
      </c>
    </row>
    <row r="35" spans="1:9">
      <c r="A35" s="6">
        <v>2010</v>
      </c>
      <c r="B35" s="6" t="s">
        <v>2</v>
      </c>
      <c r="C35" s="1">
        <v>40513</v>
      </c>
      <c r="D35" s="4">
        <v>3993</v>
      </c>
      <c r="E35" s="4">
        <v>3925</v>
      </c>
      <c r="F35" s="4">
        <v>7918</v>
      </c>
      <c r="G35" s="2">
        <v>181342.29</v>
      </c>
      <c r="H35" s="2">
        <v>170687.98</v>
      </c>
      <c r="I35" s="2">
        <v>352030.27</v>
      </c>
    </row>
    <row r="36" spans="1:9">
      <c r="A36" s="6">
        <v>2011</v>
      </c>
      <c r="B36" s="6" t="s">
        <v>10</v>
      </c>
      <c r="C36" s="1">
        <v>40544</v>
      </c>
      <c r="D36" s="4">
        <v>3592</v>
      </c>
      <c r="E36" s="4">
        <v>3947</v>
      </c>
      <c r="F36" s="4">
        <v>7539</v>
      </c>
      <c r="G36" s="2">
        <v>166309.23000000001</v>
      </c>
      <c r="H36" s="2">
        <v>181998.6</v>
      </c>
      <c r="I36" s="2">
        <v>348307.83</v>
      </c>
    </row>
    <row r="37" spans="1:9">
      <c r="A37" s="6">
        <v>2011</v>
      </c>
      <c r="B37" s="6" t="s">
        <v>10</v>
      </c>
      <c r="C37" s="1">
        <v>40575</v>
      </c>
      <c r="D37" s="4">
        <v>2184</v>
      </c>
      <c r="E37" s="4">
        <v>2888</v>
      </c>
      <c r="F37" s="4">
        <v>5072</v>
      </c>
      <c r="G37" s="2">
        <v>90603.8</v>
      </c>
      <c r="H37" s="2">
        <v>128156.88</v>
      </c>
      <c r="I37" s="2">
        <v>218760.68</v>
      </c>
    </row>
    <row r="38" spans="1:9">
      <c r="A38" s="6">
        <v>2011</v>
      </c>
      <c r="B38" s="6" t="s">
        <v>10</v>
      </c>
      <c r="C38" s="1">
        <v>40603</v>
      </c>
      <c r="D38" s="4">
        <v>1706</v>
      </c>
      <c r="E38" s="4">
        <v>2464</v>
      </c>
      <c r="F38" s="4">
        <v>4170</v>
      </c>
      <c r="G38" s="2">
        <v>66689.240000000005</v>
      </c>
      <c r="H38" s="2">
        <v>103290.17</v>
      </c>
      <c r="I38" s="2">
        <v>169979.41</v>
      </c>
    </row>
    <row r="39" spans="1:9">
      <c r="A39" s="6">
        <v>2011</v>
      </c>
      <c r="B39" s="6" t="s">
        <v>10</v>
      </c>
      <c r="C39" s="1">
        <v>40634</v>
      </c>
      <c r="D39" s="4">
        <v>1270</v>
      </c>
      <c r="E39" s="4">
        <v>2035</v>
      </c>
      <c r="F39" s="4">
        <v>3305</v>
      </c>
      <c r="G39" s="2">
        <v>50494.42</v>
      </c>
      <c r="H39" s="2">
        <v>82274.92</v>
      </c>
      <c r="I39" s="2">
        <v>132769.34</v>
      </c>
    </row>
    <row r="40" spans="1:9">
      <c r="A40" s="6">
        <v>2011</v>
      </c>
      <c r="B40" s="6" t="s">
        <v>9</v>
      </c>
      <c r="C40" s="1">
        <v>40664</v>
      </c>
      <c r="D40">
        <v>45</v>
      </c>
      <c r="E40">
        <v>73</v>
      </c>
      <c r="F40">
        <v>118</v>
      </c>
      <c r="G40" s="2">
        <v>523.89</v>
      </c>
      <c r="H40" s="2">
        <v>-2346.38</v>
      </c>
      <c r="I40" s="2">
        <v>-1822.49</v>
      </c>
    </row>
    <row r="41" spans="1:9">
      <c r="A41" s="6">
        <v>2011</v>
      </c>
      <c r="B41" s="6" t="s">
        <v>9</v>
      </c>
      <c r="C41" s="1">
        <v>40695</v>
      </c>
      <c r="D41">
        <v>353</v>
      </c>
      <c r="E41">
        <v>668</v>
      </c>
      <c r="F41" s="4">
        <v>1021</v>
      </c>
      <c r="G41" s="2">
        <v>10539.32</v>
      </c>
      <c r="H41" s="2">
        <v>1807.82</v>
      </c>
      <c r="I41" s="2">
        <v>12347.14</v>
      </c>
    </row>
    <row r="42" spans="1:9">
      <c r="A42" s="6">
        <v>2011</v>
      </c>
      <c r="B42" s="6" t="s">
        <v>9</v>
      </c>
      <c r="C42" s="1">
        <v>40725</v>
      </c>
      <c r="D42">
        <v>237</v>
      </c>
      <c r="E42">
        <v>604</v>
      </c>
      <c r="F42">
        <v>841</v>
      </c>
      <c r="G42" s="2">
        <v>5673.32</v>
      </c>
      <c r="H42" s="2">
        <v>11641.32</v>
      </c>
      <c r="I42" s="2">
        <v>17315.14</v>
      </c>
    </row>
    <row r="43" spans="1:9">
      <c r="A43" s="6">
        <v>2011</v>
      </c>
      <c r="B43" s="6" t="s">
        <v>9</v>
      </c>
      <c r="C43" s="1">
        <v>40756</v>
      </c>
      <c r="D43">
        <v>139</v>
      </c>
      <c r="E43">
        <v>351</v>
      </c>
      <c r="F43">
        <v>490</v>
      </c>
      <c r="G43" s="2">
        <v>2896.69</v>
      </c>
      <c r="H43" s="2">
        <v>6940.86</v>
      </c>
      <c r="I43" s="2">
        <v>9837.5499999999993</v>
      </c>
    </row>
    <row r="44" spans="1:9">
      <c r="A44" s="6">
        <v>2011</v>
      </c>
      <c r="B44" s="6" t="s">
        <v>2</v>
      </c>
      <c r="C44" s="1">
        <v>40787</v>
      </c>
      <c r="D44">
        <v>232</v>
      </c>
      <c r="E44">
        <v>181</v>
      </c>
      <c r="F44">
        <v>413</v>
      </c>
      <c r="G44" s="2">
        <v>2162</v>
      </c>
      <c r="H44" s="2">
        <v>3275.65</v>
      </c>
      <c r="I44" s="2">
        <v>5437.65</v>
      </c>
    </row>
    <row r="45" spans="1:9">
      <c r="A45" s="6">
        <v>2011</v>
      </c>
      <c r="B45" s="6" t="s">
        <v>2</v>
      </c>
      <c r="C45" s="1">
        <v>40817</v>
      </c>
      <c r="D45">
        <v>168</v>
      </c>
      <c r="E45">
        <v>119</v>
      </c>
      <c r="F45">
        <v>287</v>
      </c>
      <c r="G45" s="2">
        <v>839.73</v>
      </c>
      <c r="H45" s="2">
        <v>3409.91</v>
      </c>
      <c r="I45" s="2">
        <v>4249.6400000000003</v>
      </c>
    </row>
    <row r="46" spans="1:9">
      <c r="A46" s="6">
        <v>2011</v>
      </c>
      <c r="B46" s="6" t="s">
        <v>2</v>
      </c>
      <c r="C46" s="1">
        <v>40848</v>
      </c>
      <c r="D46" s="4">
        <v>4512</v>
      </c>
      <c r="E46" s="4">
        <v>4378</v>
      </c>
      <c r="F46" s="4">
        <v>8890</v>
      </c>
      <c r="G46" s="2">
        <v>252222.96</v>
      </c>
      <c r="H46" s="2">
        <v>226238.54</v>
      </c>
      <c r="I46" s="2">
        <v>478461.5</v>
      </c>
    </row>
    <row r="47" spans="1:9">
      <c r="A47" s="6">
        <v>2011</v>
      </c>
      <c r="B47" s="6" t="s">
        <v>2</v>
      </c>
      <c r="C47" s="1">
        <v>40878</v>
      </c>
      <c r="D47" s="4">
        <v>4091</v>
      </c>
      <c r="E47" s="4">
        <v>3805</v>
      </c>
      <c r="F47" s="4">
        <v>7896</v>
      </c>
      <c r="G47" s="2">
        <v>198336.39</v>
      </c>
      <c r="H47" s="2">
        <v>177866.11</v>
      </c>
      <c r="I47" s="2">
        <v>376202.5</v>
      </c>
    </row>
    <row r="48" spans="1:9">
      <c r="A48" s="6">
        <v>2012</v>
      </c>
      <c r="B48" s="6" t="s">
        <v>10</v>
      </c>
      <c r="C48" s="1">
        <v>40909</v>
      </c>
      <c r="D48" s="4">
        <v>3522</v>
      </c>
      <c r="E48" s="4">
        <v>3679</v>
      </c>
      <c r="F48" s="4">
        <v>7201</v>
      </c>
      <c r="G48" s="2">
        <v>171291.83</v>
      </c>
      <c r="H48" s="2">
        <v>175028.85</v>
      </c>
      <c r="I48" s="2">
        <v>346320.68</v>
      </c>
    </row>
    <row r="49" spans="1:9">
      <c r="A49" s="6">
        <v>2012</v>
      </c>
      <c r="B49" s="6" t="s">
        <v>10</v>
      </c>
      <c r="C49" s="1">
        <v>40940</v>
      </c>
      <c r="D49" s="4">
        <v>2038</v>
      </c>
      <c r="E49" s="4">
        <v>2871</v>
      </c>
      <c r="F49" s="4">
        <v>4909</v>
      </c>
      <c r="G49" s="2">
        <v>90729.11</v>
      </c>
      <c r="H49" s="2">
        <v>131455.79999999999</v>
      </c>
      <c r="I49" s="2">
        <v>222184.91</v>
      </c>
    </row>
    <row r="50" spans="1:9">
      <c r="A50" s="6">
        <v>2012</v>
      </c>
      <c r="B50" s="6" t="s">
        <v>10</v>
      </c>
      <c r="C50" s="1">
        <v>40969</v>
      </c>
      <c r="D50" s="4">
        <v>1552</v>
      </c>
      <c r="E50" s="4">
        <v>2435</v>
      </c>
      <c r="F50" s="4">
        <v>3987</v>
      </c>
      <c r="G50" s="2">
        <v>67146.720000000001</v>
      </c>
      <c r="H50" s="2">
        <v>103639.67</v>
      </c>
      <c r="I50" s="2">
        <v>170786.39</v>
      </c>
    </row>
    <row r="51" spans="1:9">
      <c r="A51" s="6">
        <v>2012</v>
      </c>
      <c r="B51" s="6" t="s">
        <v>10</v>
      </c>
      <c r="C51" s="1">
        <v>41000</v>
      </c>
      <c r="D51" s="4">
        <v>1175</v>
      </c>
      <c r="E51" s="4">
        <v>2096</v>
      </c>
      <c r="F51" s="4">
        <v>3271</v>
      </c>
      <c r="G51" s="2">
        <v>50087.98</v>
      </c>
      <c r="H51" s="2">
        <v>86665.74</v>
      </c>
      <c r="I51" s="2">
        <v>136753.72</v>
      </c>
    </row>
    <row r="52" spans="1:9">
      <c r="A52" s="6">
        <v>2012</v>
      </c>
      <c r="B52" s="6" t="s">
        <v>9</v>
      </c>
      <c r="C52" s="1">
        <v>41030</v>
      </c>
      <c r="D52">
        <v>32</v>
      </c>
      <c r="E52">
        <v>72</v>
      </c>
      <c r="F52">
        <v>104</v>
      </c>
      <c r="G52" s="2">
        <v>-563.1</v>
      </c>
      <c r="H52" s="2">
        <v>-1570.87</v>
      </c>
      <c r="I52" s="2">
        <v>-2138.9699999999998</v>
      </c>
    </row>
    <row r="53" spans="1:9">
      <c r="A53" s="6">
        <v>2012</v>
      </c>
      <c r="B53" s="6" t="s">
        <v>9</v>
      </c>
      <c r="C53" s="1">
        <v>41061</v>
      </c>
      <c r="D53">
        <v>261</v>
      </c>
      <c r="E53">
        <v>660</v>
      </c>
      <c r="F53">
        <v>921</v>
      </c>
      <c r="G53" s="2">
        <v>-7244.1</v>
      </c>
      <c r="H53" s="2">
        <v>-2602.06</v>
      </c>
      <c r="I53" s="2">
        <v>-9846.16</v>
      </c>
    </row>
    <row r="54" spans="1:9">
      <c r="A54" s="6">
        <v>2012</v>
      </c>
      <c r="B54" s="6" t="s">
        <v>9</v>
      </c>
      <c r="C54" s="1">
        <v>41091</v>
      </c>
      <c r="D54">
        <v>202</v>
      </c>
      <c r="E54">
        <v>553</v>
      </c>
      <c r="F54">
        <v>755</v>
      </c>
      <c r="G54" s="2">
        <v>5585.33</v>
      </c>
      <c r="H54" s="2">
        <v>12347.96</v>
      </c>
      <c r="I54" s="2">
        <v>17933.29</v>
      </c>
    </row>
    <row r="55" spans="1:9">
      <c r="A55" s="6">
        <v>2012</v>
      </c>
      <c r="B55" s="6" t="s">
        <v>9</v>
      </c>
      <c r="C55" s="1">
        <v>41122</v>
      </c>
      <c r="D55">
        <v>115</v>
      </c>
      <c r="E55">
        <v>330</v>
      </c>
      <c r="F55">
        <v>445</v>
      </c>
      <c r="G55" s="2">
        <v>2982.67</v>
      </c>
      <c r="H55" s="2">
        <v>6964.6</v>
      </c>
      <c r="I55" s="2">
        <v>9947.27</v>
      </c>
    </row>
    <row r="56" spans="1:9">
      <c r="A56" s="6">
        <v>2012</v>
      </c>
      <c r="B56" s="6" t="s">
        <v>2</v>
      </c>
      <c r="C56" s="1">
        <v>41153</v>
      </c>
      <c r="D56">
        <v>309</v>
      </c>
      <c r="E56">
        <v>279</v>
      </c>
      <c r="F56">
        <v>588</v>
      </c>
      <c r="G56" s="2">
        <v>4486.46</v>
      </c>
      <c r="H56" s="2">
        <v>5988.04</v>
      </c>
      <c r="I56" s="2">
        <v>10474.5</v>
      </c>
    </row>
    <row r="57" spans="1:9">
      <c r="A57" s="6">
        <v>2012</v>
      </c>
      <c r="B57" s="6" t="s">
        <v>2</v>
      </c>
      <c r="C57" s="1">
        <v>41183</v>
      </c>
      <c r="D57">
        <v>133</v>
      </c>
      <c r="E57">
        <v>97</v>
      </c>
      <c r="F57">
        <v>230</v>
      </c>
      <c r="G57" s="2">
        <v>621.58000000000004</v>
      </c>
      <c r="H57" s="2">
        <v>2589.13</v>
      </c>
      <c r="I57" s="2">
        <v>3210.76</v>
      </c>
    </row>
    <row r="58" spans="1:9">
      <c r="A58" s="6">
        <v>2012</v>
      </c>
      <c r="B58" s="6" t="s">
        <v>2</v>
      </c>
      <c r="C58" s="1">
        <v>41214</v>
      </c>
      <c r="D58" s="4">
        <v>4308</v>
      </c>
      <c r="E58" s="4">
        <v>3732</v>
      </c>
      <c r="F58" s="4">
        <v>8040</v>
      </c>
      <c r="G58" s="2">
        <v>247670.77</v>
      </c>
      <c r="H58" s="2">
        <v>211348.91</v>
      </c>
      <c r="I58" s="2">
        <v>459019.68</v>
      </c>
    </row>
    <row r="59" spans="1:9">
      <c r="A59" s="6">
        <v>2012</v>
      </c>
      <c r="B59" s="6" t="s">
        <v>2</v>
      </c>
      <c r="C59" s="1">
        <v>41244</v>
      </c>
      <c r="D59" s="4">
        <v>3978</v>
      </c>
      <c r="E59" s="4">
        <v>3287</v>
      </c>
      <c r="F59" s="4">
        <v>7265</v>
      </c>
      <c r="G59" s="2">
        <v>214538.95</v>
      </c>
      <c r="H59" s="2">
        <v>167787.3</v>
      </c>
      <c r="I59" s="2">
        <v>382326.75</v>
      </c>
    </row>
    <row r="60" spans="1:9">
      <c r="A60" s="6">
        <v>2013</v>
      </c>
      <c r="B60" s="6" t="s">
        <v>10</v>
      </c>
      <c r="C60" s="1">
        <v>41275</v>
      </c>
      <c r="D60" s="4">
        <v>2276</v>
      </c>
      <c r="E60" s="4">
        <v>3038</v>
      </c>
      <c r="F60" s="4">
        <v>5314</v>
      </c>
      <c r="G60" s="2">
        <v>126239.61</v>
      </c>
      <c r="H60" s="2">
        <v>163886.67000000001</v>
      </c>
      <c r="I60" s="2">
        <v>290126.28000000003</v>
      </c>
    </row>
    <row r="61" spans="1:9">
      <c r="A61" s="6">
        <v>2013</v>
      </c>
      <c r="B61" s="6" t="s">
        <v>10</v>
      </c>
      <c r="C61" s="1">
        <v>41306</v>
      </c>
      <c r="D61" s="4">
        <v>1667</v>
      </c>
      <c r="E61" s="4">
        <v>2334</v>
      </c>
      <c r="F61" s="4">
        <v>4001</v>
      </c>
      <c r="G61" s="2">
        <v>83443.73</v>
      </c>
      <c r="H61" s="2">
        <v>115900.36</v>
      </c>
      <c r="I61" s="2">
        <v>199344.09</v>
      </c>
    </row>
    <row r="62" spans="1:9">
      <c r="A62" s="6">
        <v>2013</v>
      </c>
      <c r="B62" s="6" t="s">
        <v>10</v>
      </c>
      <c r="C62" s="1">
        <v>41334</v>
      </c>
      <c r="D62" s="4">
        <v>1386</v>
      </c>
      <c r="E62" s="4">
        <v>1987</v>
      </c>
      <c r="F62" s="4">
        <v>3373</v>
      </c>
      <c r="G62" s="2">
        <v>67595.17</v>
      </c>
      <c r="H62" s="2">
        <v>90962.09</v>
      </c>
      <c r="I62" s="2">
        <v>158557.26</v>
      </c>
    </row>
    <row r="63" spans="1:9">
      <c r="A63" s="6">
        <v>2013</v>
      </c>
      <c r="B63" s="6" t="s">
        <v>10</v>
      </c>
      <c r="C63" s="1">
        <v>41365</v>
      </c>
      <c r="D63" s="4">
        <v>1094</v>
      </c>
      <c r="E63" s="4">
        <v>1655</v>
      </c>
      <c r="F63" s="4">
        <v>2749</v>
      </c>
      <c r="G63" s="2">
        <v>53020.39</v>
      </c>
      <c r="H63" s="2">
        <v>72056.56</v>
      </c>
      <c r="I63" s="2">
        <v>125076.95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63"/>
  <sheetViews>
    <sheetView tabSelected="1" topLeftCell="Q1" zoomScaleNormal="100" workbookViewId="0">
      <selection activeCell="Z53" sqref="Z53"/>
    </sheetView>
  </sheetViews>
  <sheetFormatPr defaultRowHeight="15"/>
  <cols>
    <col min="1" max="1" width="5.5703125" customWidth="1"/>
    <col min="2" max="2" width="8.85546875" customWidth="1"/>
    <col min="3" max="3" width="9.28515625" customWidth="1"/>
    <col min="4" max="20" width="12.7109375" customWidth="1"/>
    <col min="21" max="21" width="12.7109375" style="47" customWidth="1"/>
    <col min="22" max="25" width="12.7109375" customWidth="1"/>
    <col min="28" max="28" width="12.7109375" bestFit="1" customWidth="1"/>
  </cols>
  <sheetData>
    <row r="1" spans="1:35">
      <c r="A1" s="6" t="s">
        <v>3</v>
      </c>
      <c r="B1" s="6"/>
      <c r="C1" s="6"/>
      <c r="D1" s="6"/>
      <c r="E1" s="6"/>
      <c r="F1" s="6"/>
      <c r="G1" s="6"/>
      <c r="H1" s="6"/>
      <c r="I1" s="6"/>
    </row>
    <row r="2" spans="1:35">
      <c r="A2" s="6"/>
      <c r="B2" s="6"/>
      <c r="D2" s="6" t="s">
        <v>11</v>
      </c>
      <c r="E2" s="6"/>
      <c r="G2" s="6" t="s">
        <v>12</v>
      </c>
      <c r="H2" s="6"/>
      <c r="I2" s="6"/>
      <c r="J2" t="s">
        <v>13</v>
      </c>
      <c r="M2" t="s">
        <v>14</v>
      </c>
      <c r="P2" t="s">
        <v>15</v>
      </c>
      <c r="R2" t="s">
        <v>29</v>
      </c>
      <c r="W2" t="s">
        <v>30</v>
      </c>
    </row>
    <row r="3" spans="1:35" ht="45">
      <c r="A3" s="7" t="s">
        <v>0</v>
      </c>
      <c r="B3" s="7"/>
      <c r="C3" s="7" t="s">
        <v>1</v>
      </c>
      <c r="D3" s="7" t="s">
        <v>4</v>
      </c>
      <c r="E3" s="7" t="s">
        <v>5</v>
      </c>
      <c r="F3" s="7" t="s">
        <v>6</v>
      </c>
      <c r="G3" s="7" t="s">
        <v>4</v>
      </c>
      <c r="H3" s="7" t="s">
        <v>7</v>
      </c>
      <c r="I3" s="7" t="s">
        <v>8</v>
      </c>
      <c r="J3" s="7" t="s">
        <v>4</v>
      </c>
      <c r="K3" s="7" t="s">
        <v>5</v>
      </c>
      <c r="L3" s="7" t="s">
        <v>6</v>
      </c>
      <c r="M3" s="7" t="s">
        <v>4</v>
      </c>
      <c r="N3" s="7" t="s">
        <v>5</v>
      </c>
      <c r="O3" s="7" t="s">
        <v>6</v>
      </c>
      <c r="P3" s="7" t="s">
        <v>4</v>
      </c>
      <c r="Q3" s="7" t="s">
        <v>5</v>
      </c>
      <c r="R3" s="7" t="s">
        <v>23</v>
      </c>
      <c r="S3" s="7" t="s">
        <v>24</v>
      </c>
      <c r="T3" s="7" t="s">
        <v>72</v>
      </c>
      <c r="U3" s="48" t="s">
        <v>74</v>
      </c>
      <c r="V3" s="7" t="s">
        <v>73</v>
      </c>
      <c r="W3" s="7" t="s">
        <v>4</v>
      </c>
      <c r="X3" s="7" t="s">
        <v>5</v>
      </c>
      <c r="Y3" s="7" t="s">
        <v>6</v>
      </c>
      <c r="AB3">
        <v>33995</v>
      </c>
      <c r="AC3">
        <v>35189</v>
      </c>
      <c r="AD3">
        <v>34870</v>
      </c>
      <c r="AE3">
        <v>34817</v>
      </c>
      <c r="AF3">
        <v>34898</v>
      </c>
      <c r="AG3">
        <v>36087</v>
      </c>
      <c r="AH3">
        <v>36737</v>
      </c>
      <c r="AI3">
        <v>37640</v>
      </c>
    </row>
    <row r="4" spans="1:35">
      <c r="A4" s="6">
        <v>2008</v>
      </c>
      <c r="B4" s="6" t="s">
        <v>9</v>
      </c>
      <c r="C4" s="1">
        <v>39569</v>
      </c>
      <c r="D4">
        <v>35</v>
      </c>
      <c r="E4">
        <v>80</v>
      </c>
      <c r="F4">
        <v>115</v>
      </c>
      <c r="G4" s="2">
        <v>911.2</v>
      </c>
      <c r="H4" s="2">
        <v>-4770.5200000000004</v>
      </c>
      <c r="I4" s="2">
        <v>-3859.32</v>
      </c>
      <c r="J4" s="2">
        <f>G4/D4</f>
        <v>26.034285714285716</v>
      </c>
      <c r="K4" s="2">
        <f>H4/E4</f>
        <v>-59.631500000000003</v>
      </c>
      <c r="L4" s="2">
        <f>I4/F4</f>
        <v>-33.559304347826085</v>
      </c>
      <c r="M4" s="2">
        <f>J4*66.67</f>
        <v>1735.7058285714288</v>
      </c>
      <c r="N4" s="2">
        <f t="shared" ref="N4:O4" si="0">K4*66.67</f>
        <v>-3975.6321050000001</v>
      </c>
      <c r="O4" s="2">
        <f t="shared" si="0"/>
        <v>-2237.398820869565</v>
      </c>
      <c r="P4" s="21">
        <v>0.43242260681894884</v>
      </c>
      <c r="Q4" s="22">
        <f>1-P4</f>
        <v>0.56757739318105116</v>
      </c>
      <c r="R4" s="10">
        <f>T4*P4</f>
        <v>12025.999999999996</v>
      </c>
      <c r="S4" s="10">
        <f>V4-R4</f>
        <v>18705.111026563816</v>
      </c>
      <c r="T4" s="13">
        <v>27810.7569085424</v>
      </c>
      <c r="U4" s="49">
        <v>1.1050080775444264</v>
      </c>
      <c r="V4" s="13">
        <f>T4*U4</f>
        <v>30731.111026563813</v>
      </c>
      <c r="W4" s="22">
        <f>(D4/R4)</f>
        <v>2.91036088474971E-3</v>
      </c>
      <c r="X4" s="22">
        <f>(E4/S4)</f>
        <v>4.2769059155216482E-3</v>
      </c>
      <c r="Y4" s="22">
        <f>F4/V4</f>
        <v>3.74213610111898E-3</v>
      </c>
      <c r="AB4" s="8" t="s">
        <v>16</v>
      </c>
      <c r="AC4" s="8" t="s">
        <v>17</v>
      </c>
      <c r="AD4" s="8" t="s">
        <v>18</v>
      </c>
      <c r="AE4" s="8" t="s">
        <v>19</v>
      </c>
      <c r="AF4" s="8" t="s">
        <v>20</v>
      </c>
      <c r="AG4" s="8" t="s">
        <v>21</v>
      </c>
      <c r="AH4" s="8" t="s">
        <v>22</v>
      </c>
      <c r="AI4" s="11" t="s">
        <v>25</v>
      </c>
    </row>
    <row r="5" spans="1:35">
      <c r="A5" s="6">
        <v>2008</v>
      </c>
      <c r="B5" s="6" t="s">
        <v>9</v>
      </c>
      <c r="C5" s="1">
        <v>39600</v>
      </c>
      <c r="D5">
        <v>258</v>
      </c>
      <c r="E5">
        <v>629</v>
      </c>
      <c r="F5">
        <v>887</v>
      </c>
      <c r="G5" s="2">
        <v>6824.34</v>
      </c>
      <c r="H5" s="2">
        <v>5850.52</v>
      </c>
      <c r="I5" s="2">
        <v>12674.86</v>
      </c>
      <c r="J5" s="2">
        <f t="shared" ref="J5:J63" si="1">G5/D5</f>
        <v>26.450930232558139</v>
      </c>
      <c r="K5" s="2">
        <f t="shared" ref="K5:K63" si="2">H5/E5</f>
        <v>9.3013036565977742</v>
      </c>
      <c r="L5" s="2">
        <f t="shared" ref="L5:L63" si="3">I5/F5</f>
        <v>14.289582863585119</v>
      </c>
      <c r="M5" s="2">
        <f t="shared" ref="M5:M63" si="4">J5*66.67</f>
        <v>1763.4835186046512</v>
      </c>
      <c r="N5" s="2">
        <f t="shared" ref="N5:N63" si="5">K5*66.67</f>
        <v>620.11791478537361</v>
      </c>
      <c r="O5" s="2">
        <f t="shared" ref="O5:O63" si="6">L5*66.67</f>
        <v>952.68648951521993</v>
      </c>
      <c r="P5" s="21">
        <v>0.43242260681894884</v>
      </c>
      <c r="Q5" s="22">
        <f t="shared" ref="Q5:Q55" si="7">1-P5</f>
        <v>0.56757739318105116</v>
      </c>
      <c r="R5" s="10">
        <f t="shared" ref="R5:R55" si="8">T5*P5</f>
        <v>12026.000000000002</v>
      </c>
      <c r="S5" s="10">
        <f t="shared" ref="S5:S55" si="9">V5-R5</f>
        <v>18705.111026563827</v>
      </c>
      <c r="T5" s="13">
        <v>27810.756908542415</v>
      </c>
      <c r="U5" s="49">
        <v>1.1050080775444264</v>
      </c>
      <c r="V5" s="13">
        <f t="shared" ref="V5:V55" si="10">T5*U5</f>
        <v>30731.111026563831</v>
      </c>
      <c r="W5" s="22">
        <f>(D5/R5)</f>
        <v>2.1453517379012136E-2</v>
      </c>
      <c r="X5" s="22">
        <f t="shared" ref="X5:X55" si="11">(E5/S5)</f>
        <v>3.3627172760788943E-2</v>
      </c>
      <c r="Y5" s="22">
        <f t="shared" ref="Y5:Y55" si="12">F5/V5</f>
        <v>2.886325844950029E-2</v>
      </c>
      <c r="AB5" s="9">
        <v>0.39431370729998405</v>
      </c>
      <c r="AC5" s="9">
        <v>0.4052074742813756</v>
      </c>
      <c r="AD5" s="9">
        <v>0.41420246467381272</v>
      </c>
      <c r="AE5" s="9">
        <v>0.41961202641519302</v>
      </c>
      <c r="AF5" s="9">
        <v>0.42744563770302646</v>
      </c>
      <c r="AG5" s="9">
        <v>0.44320231411153327</v>
      </c>
      <c r="AH5" s="9">
        <v>0.4316572322169514</v>
      </c>
    </row>
    <row r="6" spans="1:35">
      <c r="A6" s="6">
        <v>2008</v>
      </c>
      <c r="B6" s="6" t="s">
        <v>9</v>
      </c>
      <c r="C6" s="1">
        <v>39630</v>
      </c>
      <c r="D6">
        <v>160</v>
      </c>
      <c r="E6">
        <v>479</v>
      </c>
      <c r="F6">
        <v>639</v>
      </c>
      <c r="G6" s="2">
        <v>3515.96</v>
      </c>
      <c r="H6" s="2">
        <v>9523.14</v>
      </c>
      <c r="I6" s="2">
        <v>13039.1</v>
      </c>
      <c r="J6" s="2">
        <f t="shared" si="1"/>
        <v>21.97475</v>
      </c>
      <c r="K6" s="2">
        <f t="shared" si="2"/>
        <v>19.881294363256785</v>
      </c>
      <c r="L6" s="2">
        <f t="shared" si="3"/>
        <v>20.405477308294209</v>
      </c>
      <c r="M6" s="2">
        <f t="shared" si="4"/>
        <v>1465.0565825000001</v>
      </c>
      <c r="N6" s="2">
        <f t="shared" si="5"/>
        <v>1325.4858951983299</v>
      </c>
      <c r="O6" s="2">
        <f t="shared" si="6"/>
        <v>1360.4331721439751</v>
      </c>
      <c r="P6" s="21">
        <v>0.43242260681894884</v>
      </c>
      <c r="Q6" s="22">
        <f t="shared" si="7"/>
        <v>0.56757739318105116</v>
      </c>
      <c r="R6" s="10">
        <f t="shared" si="8"/>
        <v>12026.000000000002</v>
      </c>
      <c r="S6" s="10">
        <f t="shared" si="9"/>
        <v>18705.111026563827</v>
      </c>
      <c r="T6" s="13">
        <v>27810.756908542415</v>
      </c>
      <c r="U6" s="49">
        <v>1.1050080775444264</v>
      </c>
      <c r="V6" s="13">
        <f t="shared" si="10"/>
        <v>30731.111026563831</v>
      </c>
      <c r="W6" s="22">
        <f>(D6/R6)</f>
        <v>1.3304506901712953E-2</v>
      </c>
      <c r="X6" s="22">
        <f t="shared" si="11"/>
        <v>2.5607974169185855E-2</v>
      </c>
      <c r="Y6" s="22">
        <f t="shared" si="12"/>
        <v>2.0793260596652405E-2</v>
      </c>
      <c r="AB6" s="10">
        <v>9642</v>
      </c>
      <c r="AC6" s="10">
        <v>10652</v>
      </c>
      <c r="AD6" s="10">
        <v>10556</v>
      </c>
      <c r="AE6" s="10">
        <v>11158</v>
      </c>
      <c r="AF6" s="10">
        <v>11267</v>
      </c>
      <c r="AG6" s="10">
        <v>11892</v>
      </c>
      <c r="AH6" s="10">
        <v>12083</v>
      </c>
    </row>
    <row r="7" spans="1:35">
      <c r="A7" s="6">
        <v>2008</v>
      </c>
      <c r="B7" s="6" t="s">
        <v>9</v>
      </c>
      <c r="C7" s="1">
        <v>39661</v>
      </c>
      <c r="D7">
        <v>107</v>
      </c>
      <c r="E7">
        <v>338</v>
      </c>
      <c r="F7">
        <v>445</v>
      </c>
      <c r="G7" s="2">
        <v>2277.48</v>
      </c>
      <c r="H7" s="2">
        <v>6836.67</v>
      </c>
      <c r="I7" s="2">
        <v>9114.15</v>
      </c>
      <c r="J7" s="2">
        <f t="shared" si="1"/>
        <v>21.284859813084111</v>
      </c>
      <c r="K7" s="2">
        <f t="shared" si="2"/>
        <v>20.226834319526628</v>
      </c>
      <c r="L7" s="2">
        <f t="shared" si="3"/>
        <v>20.481235955056178</v>
      </c>
      <c r="M7" s="2">
        <f t="shared" si="4"/>
        <v>1419.0616037383177</v>
      </c>
      <c r="N7" s="2">
        <f t="shared" si="5"/>
        <v>1348.5230440828402</v>
      </c>
      <c r="O7" s="2">
        <f t="shared" si="6"/>
        <v>1365.4840011235954</v>
      </c>
      <c r="P7" s="21">
        <v>0.43242260681894884</v>
      </c>
      <c r="Q7" s="22">
        <f t="shared" si="7"/>
        <v>0.56757739318105116</v>
      </c>
      <c r="R7" s="10">
        <f t="shared" si="8"/>
        <v>12026.000000000002</v>
      </c>
      <c r="S7" s="10">
        <f t="shared" si="9"/>
        <v>18705.111026563827</v>
      </c>
      <c r="T7" s="13">
        <v>27810.756908542415</v>
      </c>
      <c r="U7" s="49">
        <v>1.1050080775444264</v>
      </c>
      <c r="V7" s="13">
        <f t="shared" si="10"/>
        <v>30731.111026563831</v>
      </c>
      <c r="W7" s="22">
        <f>(D7/R7)</f>
        <v>8.897388990520538E-3</v>
      </c>
      <c r="X7" s="22">
        <f t="shared" si="11"/>
        <v>1.8069927493078956E-2</v>
      </c>
      <c r="Y7" s="22">
        <f t="shared" si="12"/>
        <v>1.4480439695634305E-2</v>
      </c>
    </row>
    <row r="8" spans="1:35" s="16" customFormat="1">
      <c r="A8" s="14">
        <v>2008</v>
      </c>
      <c r="B8" s="14" t="s">
        <v>2</v>
      </c>
      <c r="C8" s="15">
        <v>39692</v>
      </c>
      <c r="D8" s="16">
        <v>210</v>
      </c>
      <c r="E8" s="16">
        <v>181</v>
      </c>
      <c r="F8" s="16">
        <v>391</v>
      </c>
      <c r="G8" s="17">
        <v>1974.92</v>
      </c>
      <c r="H8" s="18">
        <v>4842.93</v>
      </c>
      <c r="I8" s="17">
        <v>6817.85</v>
      </c>
      <c r="J8" s="17">
        <f t="shared" si="1"/>
        <v>9.4043809523809525</v>
      </c>
      <c r="K8" s="17">
        <f t="shared" si="2"/>
        <v>26.756519337016577</v>
      </c>
      <c r="L8" s="17">
        <f t="shared" si="3"/>
        <v>17.43695652173913</v>
      </c>
      <c r="M8" s="17">
        <f t="shared" si="4"/>
        <v>626.99007809523812</v>
      </c>
      <c r="N8" s="17">
        <f t="shared" si="5"/>
        <v>1783.8571441988952</v>
      </c>
      <c r="O8" s="17">
        <f t="shared" si="6"/>
        <v>1162.5218913043479</v>
      </c>
      <c r="P8" s="23">
        <v>0.43990701884308403</v>
      </c>
      <c r="Q8" s="24">
        <f t="shared" si="7"/>
        <v>0.56009298115691597</v>
      </c>
      <c r="R8" s="10">
        <f t="shared" si="8"/>
        <v>12153.000000000002</v>
      </c>
      <c r="S8" s="10">
        <f t="shared" si="9"/>
        <v>18688.21911640733</v>
      </c>
      <c r="T8" s="19">
        <v>27626.292556007178</v>
      </c>
      <c r="U8" s="47">
        <v>1.1163719870801516</v>
      </c>
      <c r="V8" s="13">
        <f t="shared" si="10"/>
        <v>30841.219116407334</v>
      </c>
      <c r="W8" s="24">
        <f>(D8/R8)</f>
        <v>1.7279684028634903E-2</v>
      </c>
      <c r="X8" s="22">
        <f t="shared" si="11"/>
        <v>9.6852460297349018E-3</v>
      </c>
      <c r="Y8" s="22">
        <f t="shared" si="12"/>
        <v>1.2677838658848297E-2</v>
      </c>
    </row>
    <row r="9" spans="1:35">
      <c r="A9" s="6">
        <v>2008</v>
      </c>
      <c r="B9" s="6" t="s">
        <v>2</v>
      </c>
      <c r="C9" s="1">
        <v>39722</v>
      </c>
      <c r="D9">
        <v>149</v>
      </c>
      <c r="E9">
        <v>129</v>
      </c>
      <c r="F9">
        <v>278</v>
      </c>
      <c r="G9" s="2">
        <v>993.12</v>
      </c>
      <c r="H9" s="2">
        <v>3766.62</v>
      </c>
      <c r="I9" s="2">
        <v>4759.74</v>
      </c>
      <c r="J9" s="2">
        <f t="shared" si="1"/>
        <v>6.6652348993288593</v>
      </c>
      <c r="K9" s="2">
        <f t="shared" si="2"/>
        <v>29.198604651162789</v>
      </c>
      <c r="L9" s="2">
        <f t="shared" si="3"/>
        <v>17.121366906474819</v>
      </c>
      <c r="M9" s="2">
        <f t="shared" si="4"/>
        <v>444.37121073825506</v>
      </c>
      <c r="N9" s="2">
        <f t="shared" si="5"/>
        <v>1946.6709720930232</v>
      </c>
      <c r="O9" s="2">
        <f t="shared" si="6"/>
        <v>1141.4815316546762</v>
      </c>
      <c r="P9" s="21">
        <v>0.43990701884308403</v>
      </c>
      <c r="Q9" s="22">
        <f t="shared" si="7"/>
        <v>0.56009298115691597</v>
      </c>
      <c r="R9" s="10">
        <f t="shared" si="8"/>
        <v>12153.000000000002</v>
      </c>
      <c r="S9" s="10">
        <f t="shared" si="9"/>
        <v>18688.21911640733</v>
      </c>
      <c r="T9" s="20">
        <v>27626.292556007178</v>
      </c>
      <c r="U9" s="47">
        <v>1.1163719870801516</v>
      </c>
      <c r="V9" s="13">
        <f t="shared" si="10"/>
        <v>30841.219116407334</v>
      </c>
      <c r="W9" s="22">
        <f>(D9/R9)</f>
        <v>1.2260347239364764E-2</v>
      </c>
      <c r="X9" s="22">
        <f t="shared" si="11"/>
        <v>6.9027444079326102E-3</v>
      </c>
      <c r="Y9" s="22">
        <f t="shared" si="12"/>
        <v>9.0139108623013466E-3</v>
      </c>
    </row>
    <row r="10" spans="1:35">
      <c r="A10" s="6">
        <v>2008</v>
      </c>
      <c r="B10" s="6" t="s">
        <v>2</v>
      </c>
      <c r="C10" s="1">
        <v>39753</v>
      </c>
      <c r="D10" s="4">
        <v>3306</v>
      </c>
      <c r="E10" s="4">
        <v>5104</v>
      </c>
      <c r="F10" s="4">
        <v>8410</v>
      </c>
      <c r="G10" s="2">
        <v>167414.76999999999</v>
      </c>
      <c r="H10" s="2">
        <v>219130</v>
      </c>
      <c r="I10" s="2">
        <v>386544.77</v>
      </c>
      <c r="J10" s="2">
        <f t="shared" si="1"/>
        <v>50.639676346037504</v>
      </c>
      <c r="K10" s="2">
        <f t="shared" si="2"/>
        <v>42.932993730407524</v>
      </c>
      <c r="L10" s="2">
        <f t="shared" si="3"/>
        <v>45.962517241379309</v>
      </c>
      <c r="M10" s="2">
        <f t="shared" si="4"/>
        <v>3376.1472219903203</v>
      </c>
      <c r="N10" s="2">
        <f t="shared" si="5"/>
        <v>2862.3426920062698</v>
      </c>
      <c r="O10" s="2">
        <f t="shared" si="6"/>
        <v>3064.3210244827587</v>
      </c>
      <c r="P10" s="21">
        <v>0.43990701884308403</v>
      </c>
      <c r="Q10" s="22">
        <f t="shared" si="7"/>
        <v>0.56009298115691597</v>
      </c>
      <c r="R10" s="10">
        <f t="shared" si="8"/>
        <v>12153.000000000002</v>
      </c>
      <c r="S10" s="10">
        <f t="shared" si="9"/>
        <v>18688.21911640733</v>
      </c>
      <c r="T10" s="20">
        <v>27626.292556007178</v>
      </c>
      <c r="U10" s="47">
        <v>1.1163719870801516</v>
      </c>
      <c r="V10" s="13">
        <f t="shared" si="10"/>
        <v>30841.219116407334</v>
      </c>
      <c r="W10" s="22">
        <f>(D10/R10)</f>
        <v>0.27203159713650948</v>
      </c>
      <c r="X10" s="22">
        <f t="shared" si="11"/>
        <v>0.27311323610920962</v>
      </c>
      <c r="Y10" s="22">
        <f t="shared" si="12"/>
        <v>0.27268701565451198</v>
      </c>
      <c r="AB10" s="6" t="s">
        <v>28</v>
      </c>
    </row>
    <row r="11" spans="1:35">
      <c r="A11" s="6">
        <v>2008</v>
      </c>
      <c r="B11" s="6" t="s">
        <v>2</v>
      </c>
      <c r="C11" s="1">
        <v>39783</v>
      </c>
      <c r="D11" s="4">
        <v>3159</v>
      </c>
      <c r="E11" s="4">
        <v>5152</v>
      </c>
      <c r="F11" s="4">
        <v>8311</v>
      </c>
      <c r="G11" s="2">
        <v>134638.35</v>
      </c>
      <c r="H11" s="2">
        <v>193083.98</v>
      </c>
      <c r="I11" s="2">
        <v>327722.33</v>
      </c>
      <c r="J11" s="2">
        <f t="shared" si="1"/>
        <v>42.62056030389364</v>
      </c>
      <c r="K11" s="2">
        <f t="shared" si="2"/>
        <v>37.477480590062115</v>
      </c>
      <c r="L11" s="2">
        <f t="shared" si="3"/>
        <v>39.432358320298398</v>
      </c>
      <c r="M11" s="2">
        <f t="shared" si="4"/>
        <v>2841.5127554605892</v>
      </c>
      <c r="N11" s="2">
        <f t="shared" si="5"/>
        <v>2498.6236309394412</v>
      </c>
      <c r="O11" s="2">
        <f t="shared" si="6"/>
        <v>2628.9553292142941</v>
      </c>
      <c r="P11" s="21">
        <v>0.43990701884308403</v>
      </c>
      <c r="Q11" s="22">
        <f t="shared" si="7"/>
        <v>0.56009298115691597</v>
      </c>
      <c r="R11" s="10">
        <f t="shared" si="8"/>
        <v>12153.000000000002</v>
      </c>
      <c r="S11" s="10">
        <f t="shared" si="9"/>
        <v>18688.21911640733</v>
      </c>
      <c r="T11" s="20">
        <v>27626.292556007178</v>
      </c>
      <c r="U11" s="47">
        <v>1.1163719870801516</v>
      </c>
      <c r="V11" s="13">
        <f t="shared" si="10"/>
        <v>30841.219116407334</v>
      </c>
      <c r="W11" s="22">
        <f>(D11/R11)</f>
        <v>0.25993581831646501</v>
      </c>
      <c r="X11" s="22">
        <f t="shared" si="11"/>
        <v>0.27568169914471941</v>
      </c>
      <c r="Y11" s="22">
        <f t="shared" si="12"/>
        <v>0.26947702581505933</v>
      </c>
      <c r="AB11" s="8" t="s">
        <v>16</v>
      </c>
      <c r="AC11" s="8" t="s">
        <v>17</v>
      </c>
      <c r="AD11" s="8" t="s">
        <v>18</v>
      </c>
      <c r="AE11" s="8" t="s">
        <v>19</v>
      </c>
      <c r="AF11" s="8" t="s">
        <v>20</v>
      </c>
      <c r="AG11" s="8" t="s">
        <v>21</v>
      </c>
      <c r="AH11" s="8" t="s">
        <v>22</v>
      </c>
      <c r="AI11" s="11" t="s">
        <v>25</v>
      </c>
    </row>
    <row r="12" spans="1:35">
      <c r="A12" s="6">
        <v>2009</v>
      </c>
      <c r="B12" s="6" t="s">
        <v>10</v>
      </c>
      <c r="C12" s="1">
        <v>39814</v>
      </c>
      <c r="D12" s="4">
        <v>2369</v>
      </c>
      <c r="E12" s="4">
        <v>4322</v>
      </c>
      <c r="F12" s="4">
        <v>6691</v>
      </c>
      <c r="G12" s="2">
        <v>98515.22</v>
      </c>
      <c r="H12" s="2">
        <v>174646.77</v>
      </c>
      <c r="I12" s="2">
        <v>273161.99</v>
      </c>
      <c r="J12" s="2">
        <f t="shared" si="1"/>
        <v>41.58514985225834</v>
      </c>
      <c r="K12" s="2">
        <f t="shared" si="2"/>
        <v>40.408785284590465</v>
      </c>
      <c r="L12" s="2">
        <f t="shared" si="3"/>
        <v>40.825286205350473</v>
      </c>
      <c r="M12" s="2">
        <f t="shared" si="4"/>
        <v>2772.4819406500637</v>
      </c>
      <c r="N12" s="2">
        <f t="shared" si="5"/>
        <v>2694.0537149236466</v>
      </c>
      <c r="O12" s="2">
        <f t="shared" si="6"/>
        <v>2721.8218313107159</v>
      </c>
      <c r="P12" s="21">
        <v>0.43990701884308403</v>
      </c>
      <c r="Q12" s="22">
        <f t="shared" si="7"/>
        <v>0.56009298115691597</v>
      </c>
      <c r="R12" s="10">
        <f t="shared" si="8"/>
        <v>12153.000000000002</v>
      </c>
      <c r="S12" s="10">
        <f t="shared" si="9"/>
        <v>18688.21911640733</v>
      </c>
      <c r="T12" s="20">
        <v>27626.292556007178</v>
      </c>
      <c r="U12" s="47">
        <v>1.1163719870801516</v>
      </c>
      <c r="V12" s="13">
        <f t="shared" si="10"/>
        <v>30841.219116407334</v>
      </c>
      <c r="W12" s="22">
        <f>(D12/R12)</f>
        <v>0.19493129268493373</v>
      </c>
      <c r="X12" s="22">
        <f t="shared" si="11"/>
        <v>0.23126869248902898</v>
      </c>
      <c r="Y12" s="22">
        <f t="shared" si="12"/>
        <v>0.21694991935128888</v>
      </c>
      <c r="AA12" s="12" t="s">
        <v>26</v>
      </c>
      <c r="AB12" s="9">
        <v>0.40645713964912544</v>
      </c>
      <c r="AC12" s="9">
        <v>0.41746859022447141</v>
      </c>
      <c r="AD12" s="9">
        <v>0.42780854146831204</v>
      </c>
      <c r="AE12" s="9">
        <v>0.43242260681894884</v>
      </c>
      <c r="AF12" s="9">
        <v>0.43990701884308403</v>
      </c>
      <c r="AG12" s="9">
        <v>0.45401495478018172</v>
      </c>
      <c r="AH12" s="9">
        <v>0.44394315343250507</v>
      </c>
      <c r="AI12" s="9">
        <v>0.47268855201099819</v>
      </c>
    </row>
    <row r="13" spans="1:35">
      <c r="A13" s="6">
        <v>2009</v>
      </c>
      <c r="B13" s="6" t="s">
        <v>10</v>
      </c>
      <c r="C13" s="1">
        <v>39845</v>
      </c>
      <c r="D13" s="4">
        <v>1586</v>
      </c>
      <c r="E13" s="4">
        <v>3340</v>
      </c>
      <c r="F13" s="4">
        <v>4926</v>
      </c>
      <c r="G13" s="2">
        <v>64691.44</v>
      </c>
      <c r="H13" s="2">
        <v>127130.43</v>
      </c>
      <c r="I13" s="2">
        <v>191821.87</v>
      </c>
      <c r="J13" s="2">
        <f t="shared" si="1"/>
        <v>40.78905422446406</v>
      </c>
      <c r="K13" s="2">
        <f t="shared" si="2"/>
        <v>38.063002994011974</v>
      </c>
      <c r="L13" s="2">
        <f t="shared" si="3"/>
        <v>38.940696305318717</v>
      </c>
      <c r="M13" s="2">
        <f t="shared" si="4"/>
        <v>2719.4062451450191</v>
      </c>
      <c r="N13" s="2">
        <f t="shared" si="5"/>
        <v>2537.6604096107785</v>
      </c>
      <c r="O13" s="2">
        <f t="shared" si="6"/>
        <v>2596.1762226755991</v>
      </c>
      <c r="P13" s="21">
        <v>0.43990701884308403</v>
      </c>
      <c r="Q13" s="22">
        <f t="shared" si="7"/>
        <v>0.56009298115691597</v>
      </c>
      <c r="R13" s="10">
        <f t="shared" si="8"/>
        <v>12153.000000000002</v>
      </c>
      <c r="S13" s="10">
        <f t="shared" si="9"/>
        <v>18688.21911640733</v>
      </c>
      <c r="T13" s="20">
        <v>27626.292556007178</v>
      </c>
      <c r="U13" s="47">
        <v>1.1163719870801516</v>
      </c>
      <c r="V13" s="13">
        <f t="shared" si="10"/>
        <v>30841.219116407334</v>
      </c>
      <c r="W13" s="22">
        <f>(D13/R13)</f>
        <v>0.13050275652102358</v>
      </c>
      <c r="X13" s="22">
        <f t="shared" si="11"/>
        <v>0.17872221955422415</v>
      </c>
      <c r="Y13" s="22">
        <f t="shared" si="12"/>
        <v>0.15972131261761308</v>
      </c>
      <c r="AA13" s="12" t="s">
        <v>27</v>
      </c>
      <c r="AB13" s="13">
        <v>25690.285595706519</v>
      </c>
      <c r="AC13" s="13">
        <v>27508.656384963222</v>
      </c>
      <c r="AD13" s="13">
        <v>26715.221628754112</v>
      </c>
      <c r="AE13" s="13">
        <v>27810.756908542415</v>
      </c>
      <c r="AF13" s="13">
        <v>27626.292556007178</v>
      </c>
      <c r="AG13" s="13">
        <v>28254.575900943339</v>
      </c>
      <c r="AH13" s="13">
        <v>29296.543711597908</v>
      </c>
      <c r="AI13" s="13">
        <v>28674.271763798999</v>
      </c>
    </row>
    <row r="14" spans="1:35">
      <c r="A14" s="6">
        <v>2009</v>
      </c>
      <c r="B14" s="6" t="s">
        <v>10</v>
      </c>
      <c r="C14" s="1">
        <v>39873</v>
      </c>
      <c r="D14" s="4">
        <v>1280</v>
      </c>
      <c r="E14">
        <v>2737</v>
      </c>
      <c r="F14">
        <v>4017</v>
      </c>
      <c r="G14" s="2">
        <v>50160.18</v>
      </c>
      <c r="H14" s="2">
        <v>102027.64</v>
      </c>
      <c r="I14" s="2">
        <v>152187.82</v>
      </c>
      <c r="J14" s="2">
        <f t="shared" si="1"/>
        <v>39.187640625</v>
      </c>
      <c r="K14" s="2">
        <f t="shared" si="2"/>
        <v>37.277179393496532</v>
      </c>
      <c r="L14" s="2">
        <f t="shared" si="3"/>
        <v>37.885939756036848</v>
      </c>
      <c r="M14" s="2">
        <f t="shared" si="4"/>
        <v>2612.6400004687503</v>
      </c>
      <c r="N14" s="2">
        <f t="shared" si="5"/>
        <v>2485.2695501644139</v>
      </c>
      <c r="O14" s="2">
        <f t="shared" si="6"/>
        <v>2525.8556035349766</v>
      </c>
      <c r="P14" s="21">
        <v>0.43990701884308403</v>
      </c>
      <c r="Q14" s="22">
        <f t="shared" si="7"/>
        <v>0.56009298115691597</v>
      </c>
      <c r="R14" s="10">
        <f t="shared" si="8"/>
        <v>12153.000000000002</v>
      </c>
      <c r="S14" s="10">
        <f t="shared" si="9"/>
        <v>18688.21911640733</v>
      </c>
      <c r="T14" s="20">
        <v>27626.292556007178</v>
      </c>
      <c r="U14" s="47">
        <v>1.1163719870801516</v>
      </c>
      <c r="V14" s="13">
        <f t="shared" si="10"/>
        <v>30841.219116407334</v>
      </c>
      <c r="W14" s="22">
        <f>(D14/R14)</f>
        <v>0.10532378836501274</v>
      </c>
      <c r="X14" s="22">
        <f t="shared" si="11"/>
        <v>0.14645590267063219</v>
      </c>
      <c r="Y14" s="22">
        <f t="shared" si="12"/>
        <v>0.1302477695462752</v>
      </c>
    </row>
    <row r="15" spans="1:35">
      <c r="A15" s="6">
        <v>2009</v>
      </c>
      <c r="B15" s="6" t="s">
        <v>10</v>
      </c>
      <c r="C15" s="1">
        <v>39904</v>
      </c>
      <c r="D15">
        <v>748</v>
      </c>
      <c r="E15" s="4">
        <v>2203</v>
      </c>
      <c r="F15" s="4">
        <v>2951</v>
      </c>
      <c r="G15" s="2">
        <v>41095.370000000003</v>
      </c>
      <c r="H15" s="2">
        <v>83272.800000000003</v>
      </c>
      <c r="I15" s="2">
        <v>124368.17</v>
      </c>
      <c r="J15" s="2">
        <f t="shared" si="1"/>
        <v>54.940334224598935</v>
      </c>
      <c r="K15" s="2">
        <f t="shared" si="2"/>
        <v>37.799727644121653</v>
      </c>
      <c r="L15" s="2">
        <f t="shared" si="3"/>
        <v>42.144415452389019</v>
      </c>
      <c r="M15" s="2">
        <f t="shared" si="4"/>
        <v>3662.872082754011</v>
      </c>
      <c r="N15" s="2">
        <f t="shared" si="5"/>
        <v>2520.1078420335907</v>
      </c>
      <c r="O15" s="2">
        <f t="shared" si="6"/>
        <v>2809.7681782107761</v>
      </c>
      <c r="P15" s="21">
        <v>0.43990701884308403</v>
      </c>
      <c r="Q15" s="22">
        <f t="shared" si="7"/>
        <v>0.56009298115691597</v>
      </c>
      <c r="R15" s="10">
        <f t="shared" si="8"/>
        <v>12153.000000000002</v>
      </c>
      <c r="S15" s="10">
        <f t="shared" si="9"/>
        <v>18688.21911640733</v>
      </c>
      <c r="T15" s="20">
        <v>27626.292556007178</v>
      </c>
      <c r="U15" s="47">
        <v>1.1163719870801516</v>
      </c>
      <c r="V15" s="13">
        <f t="shared" si="10"/>
        <v>30841.219116407334</v>
      </c>
      <c r="W15" s="22">
        <f>(D15/R15)</f>
        <v>6.1548588825804322E-2</v>
      </c>
      <c r="X15" s="22">
        <f t="shared" si="11"/>
        <v>0.11788175140058559</v>
      </c>
      <c r="Y15" s="22">
        <f t="shared" si="12"/>
        <v>9.568363652752257E-2</v>
      </c>
    </row>
    <row r="16" spans="1:35">
      <c r="A16" s="6">
        <v>2009</v>
      </c>
      <c r="B16" s="6" t="s">
        <v>9</v>
      </c>
      <c r="C16" s="1">
        <v>39934</v>
      </c>
      <c r="D16">
        <v>27</v>
      </c>
      <c r="E16">
        <v>73</v>
      </c>
      <c r="F16">
        <v>100</v>
      </c>
      <c r="G16" s="2">
        <v>275.2</v>
      </c>
      <c r="H16" s="2">
        <v>-1508.83</v>
      </c>
      <c r="I16" s="2">
        <v>-1233.6300000000001</v>
      </c>
      <c r="J16" s="2">
        <f t="shared" si="1"/>
        <v>10.192592592592591</v>
      </c>
      <c r="K16" s="2">
        <f t="shared" si="2"/>
        <v>-20.66890410958904</v>
      </c>
      <c r="L16" s="2">
        <f t="shared" si="3"/>
        <v>-12.336300000000001</v>
      </c>
      <c r="M16" s="2">
        <f t="shared" si="4"/>
        <v>679.54014814814809</v>
      </c>
      <c r="N16" s="2">
        <f t="shared" si="5"/>
        <v>-1377.9958369863014</v>
      </c>
      <c r="O16" s="2">
        <f t="shared" si="6"/>
        <v>-822.46112100000016</v>
      </c>
      <c r="P16" s="21">
        <v>0.43990701884308403</v>
      </c>
      <c r="Q16" s="22">
        <f t="shared" si="7"/>
        <v>0.56009298115691597</v>
      </c>
      <c r="R16" s="10">
        <f t="shared" si="8"/>
        <v>12153.000000000002</v>
      </c>
      <c r="S16" s="10">
        <f t="shared" si="9"/>
        <v>18688.21911640733</v>
      </c>
      <c r="T16" s="20">
        <v>27626.292556007178</v>
      </c>
      <c r="U16" s="47">
        <v>1.1163719870801516</v>
      </c>
      <c r="V16" s="13">
        <f t="shared" si="10"/>
        <v>30841.219116407334</v>
      </c>
      <c r="W16" s="22">
        <f>(D16/R16)</f>
        <v>2.2216736608244875E-3</v>
      </c>
      <c r="X16" s="22">
        <f t="shared" si="11"/>
        <v>3.9062041998378337E-3</v>
      </c>
      <c r="Y16" s="22">
        <f t="shared" si="12"/>
        <v>3.2424139792450886E-3</v>
      </c>
    </row>
    <row r="17" spans="1:30">
      <c r="A17" s="6">
        <v>2009</v>
      </c>
      <c r="B17" s="6" t="s">
        <v>9</v>
      </c>
      <c r="C17" s="1">
        <v>39965</v>
      </c>
      <c r="D17">
        <v>270</v>
      </c>
      <c r="E17">
        <v>600</v>
      </c>
      <c r="F17">
        <v>870</v>
      </c>
      <c r="G17" s="2">
        <v>7371.46</v>
      </c>
      <c r="H17" s="2">
        <v>-5994.38</v>
      </c>
      <c r="I17" s="2">
        <v>1377.08</v>
      </c>
      <c r="J17" s="2">
        <f t="shared" si="1"/>
        <v>27.301703703703705</v>
      </c>
      <c r="K17" s="2">
        <f t="shared" si="2"/>
        <v>-9.9906333333333333</v>
      </c>
      <c r="L17" s="2">
        <f t="shared" si="3"/>
        <v>1.5828505747126436</v>
      </c>
      <c r="M17" s="2">
        <f t="shared" si="4"/>
        <v>1820.204585925926</v>
      </c>
      <c r="N17" s="2">
        <f t="shared" si="5"/>
        <v>-666.07552433333331</v>
      </c>
      <c r="O17" s="2">
        <f t="shared" si="6"/>
        <v>105.52864781609195</v>
      </c>
      <c r="P17" s="21">
        <v>0.43990701884308403</v>
      </c>
      <c r="Q17" s="22">
        <f t="shared" si="7"/>
        <v>0.56009298115691597</v>
      </c>
      <c r="R17" s="10">
        <f t="shared" si="8"/>
        <v>12153.000000000002</v>
      </c>
      <c r="S17" s="10">
        <f t="shared" si="9"/>
        <v>18688.21911640733</v>
      </c>
      <c r="T17" s="20">
        <v>27626.292556007178</v>
      </c>
      <c r="U17" s="47">
        <v>1.1163719870801516</v>
      </c>
      <c r="V17" s="13">
        <f t="shared" si="10"/>
        <v>30841.219116407334</v>
      </c>
      <c r="W17" s="22">
        <f>(D17/R17)</f>
        <v>2.2216736608244875E-2</v>
      </c>
      <c r="X17" s="22">
        <f t="shared" si="11"/>
        <v>3.2105787943872602E-2</v>
      </c>
      <c r="Y17" s="22">
        <f t="shared" si="12"/>
        <v>2.820900161943227E-2</v>
      </c>
      <c r="AB17" t="s">
        <v>31</v>
      </c>
    </row>
    <row r="18" spans="1:30">
      <c r="A18" s="6">
        <v>2009</v>
      </c>
      <c r="B18" s="6" t="s">
        <v>9</v>
      </c>
      <c r="C18" s="1">
        <v>39995</v>
      </c>
      <c r="D18">
        <v>177</v>
      </c>
      <c r="E18">
        <v>439</v>
      </c>
      <c r="F18">
        <v>616</v>
      </c>
      <c r="G18" s="2">
        <v>3672.44</v>
      </c>
      <c r="H18" s="2">
        <v>8588.76</v>
      </c>
      <c r="I18" s="2">
        <v>12261.2</v>
      </c>
      <c r="J18" s="2">
        <f t="shared" si="1"/>
        <v>20.748248587570622</v>
      </c>
      <c r="K18" s="2">
        <f t="shared" si="2"/>
        <v>19.564373576309794</v>
      </c>
      <c r="L18" s="2">
        <f t="shared" si="3"/>
        <v>19.904545454545456</v>
      </c>
      <c r="M18" s="2">
        <f t="shared" si="4"/>
        <v>1383.2857333333334</v>
      </c>
      <c r="N18" s="2">
        <f t="shared" si="5"/>
        <v>1304.3567863325741</v>
      </c>
      <c r="O18" s="2">
        <f t="shared" si="6"/>
        <v>1327.0360454545455</v>
      </c>
      <c r="P18" s="21">
        <v>0.43990701884308403</v>
      </c>
      <c r="Q18" s="22">
        <f t="shared" si="7"/>
        <v>0.56009298115691597</v>
      </c>
      <c r="R18" s="10">
        <f t="shared" si="8"/>
        <v>12153.000000000002</v>
      </c>
      <c r="S18" s="10">
        <f t="shared" si="9"/>
        <v>18688.21911640733</v>
      </c>
      <c r="T18" s="20">
        <v>27626.292556007178</v>
      </c>
      <c r="U18" s="47">
        <v>1.1163719870801516</v>
      </c>
      <c r="V18" s="13">
        <f t="shared" si="10"/>
        <v>30841.219116407334</v>
      </c>
      <c r="W18" s="22">
        <f>(D18/R18)</f>
        <v>1.4564305109849417E-2</v>
      </c>
      <c r="X18" s="22">
        <f t="shared" si="11"/>
        <v>2.3490734845600124E-2</v>
      </c>
      <c r="Y18" s="22">
        <f t="shared" si="12"/>
        <v>1.9973270112149746E-2</v>
      </c>
      <c r="AB18" s="2">
        <f>SUM(I44:I55)</f>
        <v>1756292.4200000002</v>
      </c>
    </row>
    <row r="19" spans="1:30">
      <c r="A19" s="6">
        <v>2009</v>
      </c>
      <c r="B19" s="6" t="s">
        <v>9</v>
      </c>
      <c r="C19" s="1">
        <v>40026</v>
      </c>
      <c r="D19">
        <v>93</v>
      </c>
      <c r="E19">
        <v>206</v>
      </c>
      <c r="F19">
        <v>299</v>
      </c>
      <c r="G19" s="2">
        <v>1638.66</v>
      </c>
      <c r="H19" s="2">
        <v>5331.98</v>
      </c>
      <c r="I19" s="2">
        <v>6970.64</v>
      </c>
      <c r="J19" s="2">
        <f t="shared" si="1"/>
        <v>17.62</v>
      </c>
      <c r="K19" s="2">
        <f t="shared" si="2"/>
        <v>25.883398058252425</v>
      </c>
      <c r="L19" s="2">
        <f t="shared" si="3"/>
        <v>23.313177257525084</v>
      </c>
      <c r="M19" s="2">
        <f t="shared" si="4"/>
        <v>1174.7254</v>
      </c>
      <c r="N19" s="2">
        <f t="shared" si="5"/>
        <v>1725.6461485436892</v>
      </c>
      <c r="O19" s="2">
        <f t="shared" si="6"/>
        <v>1554.2895277591974</v>
      </c>
      <c r="P19" s="21">
        <v>0.43990701884308403</v>
      </c>
      <c r="Q19" s="22">
        <f t="shared" si="7"/>
        <v>0.56009298115691597</v>
      </c>
      <c r="R19" s="10">
        <f t="shared" si="8"/>
        <v>12153.000000000002</v>
      </c>
      <c r="S19" s="10">
        <f t="shared" si="9"/>
        <v>18688.21911640733</v>
      </c>
      <c r="T19" s="20">
        <v>27626.292556007178</v>
      </c>
      <c r="U19" s="47">
        <v>1.1163719870801516</v>
      </c>
      <c r="V19" s="13">
        <f t="shared" si="10"/>
        <v>30841.219116407334</v>
      </c>
      <c r="W19" s="22">
        <f>(D19/R19)</f>
        <v>7.6524314983954572E-3</v>
      </c>
      <c r="X19" s="22">
        <f t="shared" si="11"/>
        <v>1.1022987194062927E-2</v>
      </c>
      <c r="Y19" s="22">
        <f t="shared" si="12"/>
        <v>9.6948177979428157E-3</v>
      </c>
    </row>
    <row r="20" spans="1:30" s="16" customFormat="1">
      <c r="A20" s="14">
        <v>2009</v>
      </c>
      <c r="B20" s="14" t="s">
        <v>2</v>
      </c>
      <c r="C20" s="15">
        <v>40057</v>
      </c>
      <c r="D20" s="16">
        <v>224</v>
      </c>
      <c r="E20" s="16">
        <v>192</v>
      </c>
      <c r="F20" s="16">
        <v>416</v>
      </c>
      <c r="G20" s="17">
        <v>2443.0700000000002</v>
      </c>
      <c r="H20" s="17">
        <v>3850.41</v>
      </c>
      <c r="I20" s="17">
        <v>6293.48</v>
      </c>
      <c r="J20" s="17">
        <f t="shared" si="1"/>
        <v>10.906562500000001</v>
      </c>
      <c r="K20" s="17">
        <f t="shared" si="2"/>
        <v>20.05421875</v>
      </c>
      <c r="L20" s="17">
        <f t="shared" si="3"/>
        <v>15.128557692307691</v>
      </c>
      <c r="M20" s="17">
        <f t="shared" si="4"/>
        <v>727.1405218750001</v>
      </c>
      <c r="N20" s="17">
        <f t="shared" si="5"/>
        <v>1337.0147640625</v>
      </c>
      <c r="O20" s="17">
        <f t="shared" si="6"/>
        <v>1008.6209413461538</v>
      </c>
      <c r="P20" s="23">
        <v>0.45401495478018172</v>
      </c>
      <c r="Q20" s="24">
        <f t="shared" si="7"/>
        <v>0.54598504521981828</v>
      </c>
      <c r="R20" s="10">
        <f t="shared" si="8"/>
        <v>12828.000000000002</v>
      </c>
      <c r="S20" s="10">
        <f t="shared" si="9"/>
        <v>18949.11718844781</v>
      </c>
      <c r="T20" s="13">
        <v>28254.575900943339</v>
      </c>
      <c r="U20" s="49">
        <v>1.1246715328467154</v>
      </c>
      <c r="V20" s="13">
        <f t="shared" si="10"/>
        <v>31777.11718844781</v>
      </c>
      <c r="W20" s="24">
        <f>(D20/R20)</f>
        <v>1.7461802307452444E-2</v>
      </c>
      <c r="X20" s="22">
        <f t="shared" si="11"/>
        <v>1.0132398152936191E-2</v>
      </c>
      <c r="Y20" s="22">
        <f t="shared" si="12"/>
        <v>1.3091181227453565E-2</v>
      </c>
      <c r="AB20" s="16" t="s">
        <v>32</v>
      </c>
    </row>
    <row r="21" spans="1:30">
      <c r="A21" s="6">
        <v>2009</v>
      </c>
      <c r="B21" s="6" t="s">
        <v>2</v>
      </c>
      <c r="C21" s="1">
        <v>40087</v>
      </c>
      <c r="D21">
        <v>165</v>
      </c>
      <c r="E21">
        <v>187</v>
      </c>
      <c r="F21">
        <v>352</v>
      </c>
      <c r="G21" s="2">
        <v>1728.15</v>
      </c>
      <c r="H21" s="2">
        <v>3586.07</v>
      </c>
      <c r="I21" s="2">
        <v>5314.22</v>
      </c>
      <c r="J21" s="2">
        <f t="shared" si="1"/>
        <v>10.473636363636365</v>
      </c>
      <c r="K21" s="2">
        <f t="shared" si="2"/>
        <v>19.176844919786099</v>
      </c>
      <c r="L21" s="2">
        <f t="shared" si="3"/>
        <v>15.097215909090909</v>
      </c>
      <c r="M21" s="2">
        <f t="shared" si="4"/>
        <v>698.27733636363644</v>
      </c>
      <c r="N21" s="2">
        <f t="shared" si="5"/>
        <v>1278.5202508021393</v>
      </c>
      <c r="O21" s="2">
        <f t="shared" si="6"/>
        <v>1006.5313846590909</v>
      </c>
      <c r="P21" s="21">
        <v>0.45401495478018172</v>
      </c>
      <c r="Q21" s="22">
        <f t="shared" si="7"/>
        <v>0.54598504521981828</v>
      </c>
      <c r="R21" s="10">
        <f t="shared" si="8"/>
        <v>12828.000000000002</v>
      </c>
      <c r="S21" s="10">
        <f t="shared" si="9"/>
        <v>18949.11718844781</v>
      </c>
      <c r="T21" s="13">
        <v>28254.575900943339</v>
      </c>
      <c r="U21" s="49">
        <v>1.1246715328467154</v>
      </c>
      <c r="V21" s="13">
        <f t="shared" si="10"/>
        <v>31777.11718844781</v>
      </c>
      <c r="W21" s="22">
        <f>(D21/R21)</f>
        <v>1.2862488306828811E-2</v>
      </c>
      <c r="X21" s="22">
        <f t="shared" si="11"/>
        <v>9.8685336177034774E-3</v>
      </c>
      <c r="Y21" s="22">
        <f t="shared" si="12"/>
        <v>1.1077153346306863E-2</v>
      </c>
      <c r="AB21" s="36">
        <f>(-(I52+I53))/AB18</f>
        <v>6.8241084818893641E-3</v>
      </c>
    </row>
    <row r="22" spans="1:30">
      <c r="A22" s="6">
        <v>2009</v>
      </c>
      <c r="B22" s="6" t="s">
        <v>2</v>
      </c>
      <c r="C22" s="1">
        <v>40118</v>
      </c>
      <c r="D22" s="4">
        <v>4787</v>
      </c>
      <c r="E22" s="4">
        <v>4884</v>
      </c>
      <c r="F22" s="4">
        <v>9671</v>
      </c>
      <c r="G22" s="2">
        <v>309116.96999999997</v>
      </c>
      <c r="H22" s="2">
        <v>213777.1</v>
      </c>
      <c r="I22" s="2">
        <v>522894.07</v>
      </c>
      <c r="J22" s="2">
        <f t="shared" si="1"/>
        <v>64.574257363693334</v>
      </c>
      <c r="K22" s="2">
        <f t="shared" si="2"/>
        <v>43.770904995904999</v>
      </c>
      <c r="L22" s="2">
        <f t="shared" si="3"/>
        <v>54.068252507496638</v>
      </c>
      <c r="M22" s="2">
        <f t="shared" si="4"/>
        <v>4305.1657384374348</v>
      </c>
      <c r="N22" s="2">
        <f t="shared" si="5"/>
        <v>2918.2062360769864</v>
      </c>
      <c r="O22" s="2">
        <f t="shared" si="6"/>
        <v>3604.7303946748011</v>
      </c>
      <c r="P22" s="21">
        <v>0.45401495478018172</v>
      </c>
      <c r="Q22" s="22">
        <f t="shared" si="7"/>
        <v>0.54598504521981828</v>
      </c>
      <c r="R22" s="10">
        <f t="shared" si="8"/>
        <v>12828.000000000002</v>
      </c>
      <c r="S22" s="10">
        <f t="shared" si="9"/>
        <v>18949.11718844781</v>
      </c>
      <c r="T22" s="13">
        <v>28254.575900943339</v>
      </c>
      <c r="U22" s="49">
        <v>1.1246715328467154</v>
      </c>
      <c r="V22" s="13">
        <f t="shared" si="10"/>
        <v>31777.11718844781</v>
      </c>
      <c r="W22" s="22">
        <f>(D22/R22)</f>
        <v>0.37316806984720918</v>
      </c>
      <c r="X22" s="22">
        <f t="shared" si="11"/>
        <v>0.25774287801531431</v>
      </c>
      <c r="Y22" s="22">
        <f t="shared" si="12"/>
        <v>0.30433849435265248</v>
      </c>
    </row>
    <row r="23" spans="1:30">
      <c r="A23" s="6">
        <v>2009</v>
      </c>
      <c r="B23" s="6" t="s">
        <v>2</v>
      </c>
      <c r="C23" s="1">
        <v>40148</v>
      </c>
      <c r="D23" s="4">
        <v>4888</v>
      </c>
      <c r="E23" s="4">
        <v>4754</v>
      </c>
      <c r="F23" s="4">
        <v>9642</v>
      </c>
      <c r="G23" s="2">
        <v>135833.53</v>
      </c>
      <c r="H23" s="2">
        <v>195787.36</v>
      </c>
      <c r="I23" s="2">
        <v>331620.89</v>
      </c>
      <c r="J23" s="2">
        <f t="shared" si="1"/>
        <v>27.78918371522095</v>
      </c>
      <c r="K23" s="2">
        <f t="shared" si="2"/>
        <v>41.183710559528812</v>
      </c>
      <c r="L23" s="2">
        <f t="shared" si="3"/>
        <v>34.39337170711471</v>
      </c>
      <c r="M23" s="2">
        <f t="shared" si="4"/>
        <v>1852.7048782937809</v>
      </c>
      <c r="N23" s="2">
        <f t="shared" si="5"/>
        <v>2745.7179830037858</v>
      </c>
      <c r="O23" s="2">
        <f t="shared" si="6"/>
        <v>2293.0060917133378</v>
      </c>
      <c r="P23" s="21">
        <v>0.45401495478018172</v>
      </c>
      <c r="Q23" s="22">
        <f t="shared" si="7"/>
        <v>0.54598504521981828</v>
      </c>
      <c r="R23" s="10">
        <f t="shared" si="8"/>
        <v>12828.000000000002</v>
      </c>
      <c r="S23" s="10">
        <f t="shared" si="9"/>
        <v>18949.11718844781</v>
      </c>
      <c r="T23" s="13">
        <v>28254.575900943339</v>
      </c>
      <c r="U23" s="49">
        <v>1.1246715328467154</v>
      </c>
      <c r="V23" s="13">
        <f t="shared" si="10"/>
        <v>31777.11718844781</v>
      </c>
      <c r="W23" s="22">
        <f>(D23/R23)</f>
        <v>0.38104147178048015</v>
      </c>
      <c r="X23" s="22">
        <f t="shared" si="11"/>
        <v>0.25088240009926377</v>
      </c>
      <c r="Y23" s="22">
        <f t="shared" si="12"/>
        <v>0.30342588796900788</v>
      </c>
    </row>
    <row r="24" spans="1:30">
      <c r="A24" s="6">
        <v>2010</v>
      </c>
      <c r="B24" s="6" t="s">
        <v>10</v>
      </c>
      <c r="C24" s="1">
        <v>40179</v>
      </c>
      <c r="D24" s="4">
        <v>3219</v>
      </c>
      <c r="E24" s="4">
        <v>4124</v>
      </c>
      <c r="F24" s="4">
        <v>7343</v>
      </c>
      <c r="G24" s="2">
        <v>149423.88</v>
      </c>
      <c r="H24" s="2">
        <v>174488.64</v>
      </c>
      <c r="I24" s="2">
        <v>323912.52</v>
      </c>
      <c r="J24" s="2">
        <f t="shared" si="1"/>
        <v>46.419347623485557</v>
      </c>
      <c r="K24" s="2">
        <f t="shared" si="2"/>
        <v>42.310533462657617</v>
      </c>
      <c r="L24" s="2">
        <f t="shared" si="3"/>
        <v>44.111741794906713</v>
      </c>
      <c r="M24" s="2">
        <f t="shared" si="4"/>
        <v>3094.7779060577823</v>
      </c>
      <c r="N24" s="2">
        <f t="shared" si="5"/>
        <v>2820.8432659553832</v>
      </c>
      <c r="O24" s="2">
        <f t="shared" si="6"/>
        <v>2940.9298254664304</v>
      </c>
      <c r="P24" s="21">
        <v>0.45401495478018172</v>
      </c>
      <c r="Q24" s="22">
        <f t="shared" si="7"/>
        <v>0.54598504521981828</v>
      </c>
      <c r="R24" s="10">
        <f t="shared" si="8"/>
        <v>12828.000000000002</v>
      </c>
      <c r="S24" s="10">
        <f t="shared" si="9"/>
        <v>18949.11718844781</v>
      </c>
      <c r="T24" s="13">
        <v>28254.575900943339</v>
      </c>
      <c r="U24" s="49">
        <v>1.1246715328467154</v>
      </c>
      <c r="V24" s="13">
        <f t="shared" si="10"/>
        <v>31777.11718844781</v>
      </c>
      <c r="W24" s="22">
        <f>(D24/R24)</f>
        <v>0.25093545369504205</v>
      </c>
      <c r="X24" s="22">
        <f t="shared" si="11"/>
        <v>0.21763546865994191</v>
      </c>
      <c r="Y24" s="22">
        <f t="shared" si="12"/>
        <v>0.23107823017594117</v>
      </c>
      <c r="AB24" s="6" t="s">
        <v>70</v>
      </c>
      <c r="AC24" s="6" t="s">
        <v>69</v>
      </c>
      <c r="AD24" t="s">
        <v>71</v>
      </c>
    </row>
    <row r="25" spans="1:30">
      <c r="A25" s="6">
        <v>2010</v>
      </c>
      <c r="B25" s="6" t="s">
        <v>10</v>
      </c>
      <c r="C25" s="1">
        <v>40210</v>
      </c>
      <c r="D25" s="4">
        <v>2227</v>
      </c>
      <c r="E25" s="4">
        <v>3389</v>
      </c>
      <c r="F25" s="4">
        <v>5616</v>
      </c>
      <c r="G25" s="2">
        <v>94672.09</v>
      </c>
      <c r="H25" s="2">
        <v>134185.54</v>
      </c>
      <c r="I25" s="2">
        <v>228857.63</v>
      </c>
      <c r="J25" s="2">
        <f t="shared" si="1"/>
        <v>42.511041760215534</v>
      </c>
      <c r="K25" s="2">
        <f t="shared" si="2"/>
        <v>39.594434936559459</v>
      </c>
      <c r="L25" s="2">
        <f t="shared" si="3"/>
        <v>40.751002492877497</v>
      </c>
      <c r="M25" s="2">
        <f t="shared" si="4"/>
        <v>2834.2111541535696</v>
      </c>
      <c r="N25" s="2">
        <f t="shared" si="5"/>
        <v>2639.7609772204191</v>
      </c>
      <c r="O25" s="2">
        <f t="shared" si="6"/>
        <v>2716.8693362001427</v>
      </c>
      <c r="P25" s="21">
        <v>0.45401495478018172</v>
      </c>
      <c r="Q25" s="22">
        <f t="shared" si="7"/>
        <v>0.54598504521981828</v>
      </c>
      <c r="R25" s="10">
        <f t="shared" si="8"/>
        <v>12828.000000000002</v>
      </c>
      <c r="S25" s="10">
        <f t="shared" si="9"/>
        <v>18949.11718844781</v>
      </c>
      <c r="T25" s="13">
        <v>28254.575900943339</v>
      </c>
      <c r="U25" s="49">
        <v>1.1246715328467154</v>
      </c>
      <c r="V25" s="13">
        <f t="shared" si="10"/>
        <v>31777.11718844781</v>
      </c>
      <c r="W25" s="22">
        <f>(D25/R25)</f>
        <v>0.17360461490489551</v>
      </c>
      <c r="X25" s="22">
        <f t="shared" si="11"/>
        <v>0.17884738198073305</v>
      </c>
      <c r="Y25" s="22">
        <f t="shared" si="12"/>
        <v>0.17673094657062313</v>
      </c>
      <c r="AB25" t="s">
        <v>65</v>
      </c>
      <c r="AC25">
        <v>5.9976588695117357E-2</v>
      </c>
      <c r="AD25">
        <f>(AC25/(1-AC25)+1)</f>
        <v>1.063803292528493</v>
      </c>
    </row>
    <row r="26" spans="1:30">
      <c r="A26" s="6">
        <v>2010</v>
      </c>
      <c r="B26" s="6" t="s">
        <v>10</v>
      </c>
      <c r="C26" s="1">
        <v>40238</v>
      </c>
      <c r="D26" s="4">
        <v>1808</v>
      </c>
      <c r="E26" s="4">
        <v>2911</v>
      </c>
      <c r="F26" s="4">
        <v>4719</v>
      </c>
      <c r="G26" s="2">
        <v>75797.240000000005</v>
      </c>
      <c r="H26" s="2">
        <v>108900.82</v>
      </c>
      <c r="I26" s="2">
        <v>184698.06</v>
      </c>
      <c r="J26" s="2">
        <f t="shared" si="1"/>
        <v>41.923252212389386</v>
      </c>
      <c r="K26" s="2">
        <f t="shared" si="2"/>
        <v>37.410106492614226</v>
      </c>
      <c r="L26" s="2">
        <f t="shared" si="3"/>
        <v>39.139237126509855</v>
      </c>
      <c r="M26" s="2">
        <f t="shared" si="4"/>
        <v>2795.0232250000004</v>
      </c>
      <c r="N26" s="2">
        <f t="shared" si="5"/>
        <v>2494.1317998625905</v>
      </c>
      <c r="O26" s="2">
        <f t="shared" si="6"/>
        <v>2609.4129392244122</v>
      </c>
      <c r="P26" s="21">
        <v>0.45401495478018172</v>
      </c>
      <c r="Q26" s="22">
        <f t="shared" si="7"/>
        <v>0.54598504521981828</v>
      </c>
      <c r="R26" s="10">
        <f t="shared" si="8"/>
        <v>12828.000000000002</v>
      </c>
      <c r="S26" s="10">
        <f t="shared" si="9"/>
        <v>18949.11718844781</v>
      </c>
      <c r="T26" s="13">
        <v>28254.575900943339</v>
      </c>
      <c r="U26" s="49">
        <v>1.1246715328467154</v>
      </c>
      <c r="V26" s="13">
        <f t="shared" si="10"/>
        <v>31777.11718844781</v>
      </c>
      <c r="W26" s="22">
        <f>(D26/R26)</f>
        <v>0.14094169005300902</v>
      </c>
      <c r="X26" s="22">
        <f t="shared" si="11"/>
        <v>0.15362193241248567</v>
      </c>
      <c r="Y26" s="22">
        <f t="shared" si="12"/>
        <v>0.1485030870489264</v>
      </c>
      <c r="AB26" t="s">
        <v>66</v>
      </c>
      <c r="AC26">
        <v>6.3844389459806028E-2</v>
      </c>
      <c r="AD26">
        <f t="shared" ref="AD26:AD35" si="13">(AC26/(1-AC26)+1)</f>
        <v>1.0681984797623181</v>
      </c>
    </row>
    <row r="27" spans="1:30">
      <c r="A27" s="6">
        <v>2010</v>
      </c>
      <c r="B27" s="6" t="s">
        <v>10</v>
      </c>
      <c r="C27" s="1">
        <v>40269</v>
      </c>
      <c r="D27" s="4">
        <v>1383</v>
      </c>
      <c r="E27" s="4">
        <v>2362</v>
      </c>
      <c r="F27" s="4">
        <v>3745</v>
      </c>
      <c r="G27" s="2">
        <v>59145.87</v>
      </c>
      <c r="H27" s="2">
        <v>85137.64</v>
      </c>
      <c r="I27" s="2">
        <v>144283.51</v>
      </c>
      <c r="J27" s="2">
        <f t="shared" si="1"/>
        <v>42.766355748373101</v>
      </c>
      <c r="K27" s="2">
        <f t="shared" si="2"/>
        <v>36.04472480948349</v>
      </c>
      <c r="L27" s="2">
        <f t="shared" si="3"/>
        <v>38.526971962616827</v>
      </c>
      <c r="M27" s="2">
        <f t="shared" si="4"/>
        <v>2851.2329377440346</v>
      </c>
      <c r="N27" s="2">
        <f t="shared" si="5"/>
        <v>2403.1018030482642</v>
      </c>
      <c r="O27" s="2">
        <f t="shared" si="6"/>
        <v>2568.593220747664</v>
      </c>
      <c r="P27" s="21">
        <v>0.45401495478018172</v>
      </c>
      <c r="Q27" s="22">
        <f t="shared" si="7"/>
        <v>0.54598504521981828</v>
      </c>
      <c r="R27" s="10">
        <f t="shared" si="8"/>
        <v>12828.000000000002</v>
      </c>
      <c r="S27" s="10">
        <f t="shared" si="9"/>
        <v>18949.11718844781</v>
      </c>
      <c r="T27" s="13">
        <v>28254.575900943339</v>
      </c>
      <c r="U27" s="49">
        <v>1.1246715328467154</v>
      </c>
      <c r="V27" s="13">
        <f t="shared" si="10"/>
        <v>31777.11718844781</v>
      </c>
      <c r="W27" s="22">
        <f>(D27/R27)</f>
        <v>0.10781103835360148</v>
      </c>
      <c r="X27" s="22">
        <f t="shared" si="11"/>
        <v>0.12464960644393376</v>
      </c>
      <c r="Y27" s="22">
        <f t="shared" si="12"/>
        <v>0.11785210023272501</v>
      </c>
      <c r="AB27" t="s">
        <v>16</v>
      </c>
      <c r="AC27">
        <v>7.7628361858190706E-2</v>
      </c>
      <c r="AD27">
        <f t="shared" si="13"/>
        <v>1.0841616964877403</v>
      </c>
    </row>
    <row r="28" spans="1:30" s="27" customFormat="1">
      <c r="A28" s="25">
        <v>2010</v>
      </c>
      <c r="B28" s="25" t="s">
        <v>9</v>
      </c>
      <c r="C28" s="26">
        <v>40299</v>
      </c>
      <c r="D28" s="27">
        <v>33</v>
      </c>
      <c r="E28" s="27">
        <v>65</v>
      </c>
      <c r="F28" s="27">
        <v>98</v>
      </c>
      <c r="G28" s="28">
        <v>183.59</v>
      </c>
      <c r="H28" s="28">
        <v>1216.1400000000001</v>
      </c>
      <c r="I28" s="28">
        <v>1399.73</v>
      </c>
      <c r="J28" s="28">
        <f t="shared" si="1"/>
        <v>5.5633333333333335</v>
      </c>
      <c r="K28" s="28">
        <f t="shared" si="2"/>
        <v>18.709846153846154</v>
      </c>
      <c r="L28" s="28">
        <f t="shared" si="3"/>
        <v>14.282959183673469</v>
      </c>
      <c r="M28" s="28">
        <f t="shared" si="4"/>
        <v>370.90743333333336</v>
      </c>
      <c r="N28" s="28">
        <f t="shared" si="5"/>
        <v>1247.3854430769231</v>
      </c>
      <c r="O28" s="28">
        <f t="shared" si="6"/>
        <v>952.24488877551028</v>
      </c>
      <c r="P28" s="29">
        <v>0.45401495478018172</v>
      </c>
      <c r="Q28" s="30">
        <f t="shared" si="7"/>
        <v>0.54598504521981828</v>
      </c>
      <c r="R28" s="31">
        <f t="shared" si="8"/>
        <v>12828.000000000002</v>
      </c>
      <c r="S28" s="10">
        <f t="shared" si="9"/>
        <v>18949.11718844781</v>
      </c>
      <c r="T28" s="32">
        <v>28254.575900943339</v>
      </c>
      <c r="U28" s="49">
        <v>1.1246715328467154</v>
      </c>
      <c r="V28" s="13">
        <f t="shared" si="10"/>
        <v>31777.11718844781</v>
      </c>
      <c r="W28" s="30">
        <f>(D28/R28)</f>
        <v>2.572497661365762E-3</v>
      </c>
      <c r="X28" s="30">
        <f t="shared" si="11"/>
        <v>3.4302389580252728E-3</v>
      </c>
      <c r="Y28" s="22">
        <f t="shared" si="12"/>
        <v>3.0839801930058882E-3</v>
      </c>
      <c r="AB28" s="27" t="s">
        <v>17</v>
      </c>
      <c r="AC28" s="27">
        <v>8.5627857412945582E-2</v>
      </c>
      <c r="AD28">
        <f t="shared" si="13"/>
        <v>1.0936466165413534</v>
      </c>
    </row>
    <row r="29" spans="1:30">
      <c r="A29" s="6">
        <v>2010</v>
      </c>
      <c r="B29" s="6" t="s">
        <v>9</v>
      </c>
      <c r="C29" s="1">
        <v>40330</v>
      </c>
      <c r="D29">
        <v>213</v>
      </c>
      <c r="E29">
        <v>722</v>
      </c>
      <c r="F29">
        <v>935</v>
      </c>
      <c r="G29" s="2">
        <v>5135.6400000000003</v>
      </c>
      <c r="H29" s="2">
        <v>13824.11</v>
      </c>
      <c r="I29" s="2">
        <v>18959.75</v>
      </c>
      <c r="J29" s="2">
        <f t="shared" si="1"/>
        <v>24.110985915492961</v>
      </c>
      <c r="K29" s="2">
        <f t="shared" si="2"/>
        <v>19.146966759002773</v>
      </c>
      <c r="L29" s="2">
        <f t="shared" si="3"/>
        <v>20.277807486631016</v>
      </c>
      <c r="M29" s="2">
        <f t="shared" si="4"/>
        <v>1607.4794309859158</v>
      </c>
      <c r="N29" s="2">
        <f t="shared" si="5"/>
        <v>1276.5282738227149</v>
      </c>
      <c r="O29" s="2">
        <f t="shared" si="6"/>
        <v>1351.9214251336898</v>
      </c>
      <c r="P29" s="21">
        <v>0.45401495478018172</v>
      </c>
      <c r="Q29" s="22">
        <f t="shared" si="7"/>
        <v>0.54598504521981828</v>
      </c>
      <c r="R29" s="10">
        <f t="shared" si="8"/>
        <v>12828.000000000002</v>
      </c>
      <c r="S29" s="10">
        <f t="shared" si="9"/>
        <v>18949.11718844781</v>
      </c>
      <c r="T29" s="13">
        <v>28254.575900943339</v>
      </c>
      <c r="U29" s="49">
        <v>1.1246715328467154</v>
      </c>
      <c r="V29" s="13">
        <f t="shared" si="10"/>
        <v>31777.11718844781</v>
      </c>
      <c r="W29" s="22">
        <f>(D29/R29)</f>
        <v>1.6604303086997192E-2</v>
      </c>
      <c r="X29" s="22">
        <f t="shared" si="11"/>
        <v>3.8102038887603801E-2</v>
      </c>
      <c r="Y29" s="22">
        <f t="shared" si="12"/>
        <v>2.9423688576127604E-2</v>
      </c>
      <c r="AB29" t="s">
        <v>18</v>
      </c>
      <c r="AC29">
        <v>9.0163795298311131E-2</v>
      </c>
      <c r="AD29">
        <f t="shared" si="13"/>
        <v>1.0990989310299797</v>
      </c>
    </row>
    <row r="30" spans="1:30">
      <c r="A30" s="6">
        <v>2010</v>
      </c>
      <c r="B30" s="6" t="s">
        <v>9</v>
      </c>
      <c r="C30" s="1">
        <v>40360</v>
      </c>
      <c r="D30">
        <v>139</v>
      </c>
      <c r="E30">
        <v>597</v>
      </c>
      <c r="F30">
        <v>736</v>
      </c>
      <c r="G30" s="2">
        <v>2249.92</v>
      </c>
      <c r="H30" s="2">
        <v>11900.47</v>
      </c>
      <c r="I30" s="2">
        <v>14150.39</v>
      </c>
      <c r="J30" s="2">
        <f t="shared" si="1"/>
        <v>16.186474820143886</v>
      </c>
      <c r="K30" s="2">
        <f t="shared" si="2"/>
        <v>19.933785594639865</v>
      </c>
      <c r="L30" s="2">
        <f t="shared" si="3"/>
        <v>19.226073369565217</v>
      </c>
      <c r="M30" s="2">
        <f t="shared" si="4"/>
        <v>1079.152276258993</v>
      </c>
      <c r="N30" s="2">
        <f t="shared" si="5"/>
        <v>1328.9854855946398</v>
      </c>
      <c r="O30" s="2">
        <f t="shared" si="6"/>
        <v>1281.8023115489132</v>
      </c>
      <c r="P30" s="21">
        <v>0.45401495478018172</v>
      </c>
      <c r="Q30" s="22">
        <f t="shared" si="7"/>
        <v>0.54598504521981828</v>
      </c>
      <c r="R30" s="10">
        <f t="shared" si="8"/>
        <v>12828.000000000002</v>
      </c>
      <c r="S30" s="10">
        <f t="shared" si="9"/>
        <v>18949.11718844781</v>
      </c>
      <c r="T30" s="13">
        <v>28254.575900943339</v>
      </c>
      <c r="U30" s="49">
        <v>1.1246715328467154</v>
      </c>
      <c r="V30" s="13">
        <f t="shared" si="10"/>
        <v>31777.11718844781</v>
      </c>
      <c r="W30" s="22">
        <f>(D30/R30)</f>
        <v>1.0835671967570936E-2</v>
      </c>
      <c r="X30" s="22">
        <f t="shared" si="11"/>
        <v>3.1505425506785964E-2</v>
      </c>
      <c r="Y30" s="22">
        <f t="shared" si="12"/>
        <v>2.3161320633187078E-2</v>
      </c>
      <c r="AB30" t="s">
        <v>19</v>
      </c>
      <c r="AC30">
        <v>9.5029239766081866E-2</v>
      </c>
      <c r="AD30">
        <f t="shared" si="13"/>
        <v>1.1050080775444264</v>
      </c>
    </row>
    <row r="31" spans="1:30">
      <c r="A31" s="6">
        <v>2010</v>
      </c>
      <c r="B31" s="6" t="s">
        <v>9</v>
      </c>
      <c r="C31" s="1">
        <v>40391</v>
      </c>
      <c r="D31">
        <v>92</v>
      </c>
      <c r="E31">
        <v>402</v>
      </c>
      <c r="F31">
        <v>494</v>
      </c>
      <c r="G31" s="2">
        <v>1496.29</v>
      </c>
      <c r="H31" s="2">
        <v>8560.5400000000009</v>
      </c>
      <c r="I31" s="2">
        <v>10056.83</v>
      </c>
      <c r="J31" s="2">
        <f t="shared" si="1"/>
        <v>16.264021739130435</v>
      </c>
      <c r="K31" s="2">
        <f t="shared" si="2"/>
        <v>21.294875621890551</v>
      </c>
      <c r="L31" s="2">
        <f t="shared" si="3"/>
        <v>20.357955465587043</v>
      </c>
      <c r="M31" s="2">
        <f t="shared" si="4"/>
        <v>1084.3223293478261</v>
      </c>
      <c r="N31" s="2">
        <f t="shared" si="5"/>
        <v>1419.7293577114431</v>
      </c>
      <c r="O31" s="2">
        <f t="shared" si="6"/>
        <v>1357.2648908906881</v>
      </c>
      <c r="P31" s="21">
        <v>0.45401495478018172</v>
      </c>
      <c r="Q31" s="22">
        <f t="shared" si="7"/>
        <v>0.54598504521981828</v>
      </c>
      <c r="R31" s="10">
        <f t="shared" si="8"/>
        <v>12828.000000000002</v>
      </c>
      <c r="S31" s="10">
        <f t="shared" si="9"/>
        <v>18949.11718844781</v>
      </c>
      <c r="T31" s="13">
        <v>28254.575900943339</v>
      </c>
      <c r="U31" s="49">
        <v>1.1246715328467154</v>
      </c>
      <c r="V31" s="13">
        <f t="shared" si="10"/>
        <v>31777.11718844781</v>
      </c>
      <c r="W31" s="22">
        <f>(D31/R31)</f>
        <v>7.1718116619893975E-3</v>
      </c>
      <c r="X31" s="22">
        <f t="shared" si="11"/>
        <v>2.1214708632710147E-2</v>
      </c>
      <c r="Y31" s="22">
        <f t="shared" si="12"/>
        <v>1.554577770760111E-2</v>
      </c>
      <c r="AB31" t="s">
        <v>20</v>
      </c>
      <c r="AC31">
        <v>0.10424122821687795</v>
      </c>
      <c r="AD31">
        <f t="shared" si="13"/>
        <v>1.1163719870801516</v>
      </c>
    </row>
    <row r="32" spans="1:30" s="16" customFormat="1">
      <c r="A32" s="14">
        <v>2010</v>
      </c>
      <c r="B32" s="14" t="s">
        <v>2</v>
      </c>
      <c r="C32" s="15">
        <v>40422</v>
      </c>
      <c r="D32" s="16">
        <v>244</v>
      </c>
      <c r="E32" s="16">
        <v>207</v>
      </c>
      <c r="F32" s="16">
        <v>451</v>
      </c>
      <c r="G32" s="17">
        <v>1858.82</v>
      </c>
      <c r="H32" s="17">
        <v>6827</v>
      </c>
      <c r="I32" s="17">
        <v>3685.82</v>
      </c>
      <c r="J32" s="17">
        <f t="shared" si="1"/>
        <v>7.61811475409836</v>
      </c>
      <c r="K32" s="17">
        <f t="shared" si="2"/>
        <v>32.980676328502419</v>
      </c>
      <c r="L32" s="17">
        <f t="shared" si="3"/>
        <v>8.1725498891352562</v>
      </c>
      <c r="M32" s="17">
        <f t="shared" si="4"/>
        <v>507.89971065573769</v>
      </c>
      <c r="N32" s="17">
        <f t="shared" si="5"/>
        <v>2198.8216908212562</v>
      </c>
      <c r="O32" s="17">
        <f t="shared" si="6"/>
        <v>544.8639011086475</v>
      </c>
      <c r="P32" s="23">
        <v>0.44394315343250507</v>
      </c>
      <c r="Q32" s="24">
        <f t="shared" si="7"/>
        <v>0.55605684656749488</v>
      </c>
      <c r="R32" s="10">
        <f t="shared" si="8"/>
        <v>13006.000000000002</v>
      </c>
      <c r="S32" s="10">
        <f t="shared" si="9"/>
        <v>20227.119277211488</v>
      </c>
      <c r="T32" s="19">
        <v>29296.543711597908</v>
      </c>
      <c r="U32" s="50">
        <v>1.1343699654254837</v>
      </c>
      <c r="V32" s="13">
        <f t="shared" si="10"/>
        <v>33233.119277211488</v>
      </c>
      <c r="W32" s="24">
        <f>(D32/R32)</f>
        <v>1.8760572043672149E-2</v>
      </c>
      <c r="X32" s="22">
        <f t="shared" si="11"/>
        <v>1.0233785501685983E-2</v>
      </c>
      <c r="Y32" s="22">
        <f t="shared" si="12"/>
        <v>1.3570799546019694E-2</v>
      </c>
      <c r="AB32" s="16" t="s">
        <v>21</v>
      </c>
      <c r="AC32" s="16">
        <v>0.1108515057113188</v>
      </c>
      <c r="AD32">
        <f t="shared" si="13"/>
        <v>1.1246715328467154</v>
      </c>
    </row>
    <row r="33" spans="1:30">
      <c r="A33" s="6">
        <v>2010</v>
      </c>
      <c r="B33" s="6" t="s">
        <v>2</v>
      </c>
      <c r="C33" s="1">
        <v>40452</v>
      </c>
      <c r="D33">
        <v>159</v>
      </c>
      <c r="E33">
        <v>149</v>
      </c>
      <c r="F33">
        <v>308</v>
      </c>
      <c r="G33" s="2">
        <v>935.91</v>
      </c>
      <c r="H33" s="2">
        <v>6783.14</v>
      </c>
      <c r="I33" s="2">
        <v>7719.05</v>
      </c>
      <c r="J33" s="2">
        <f t="shared" si="1"/>
        <v>5.8862264150943391</v>
      </c>
      <c r="K33" s="2">
        <f t="shared" si="2"/>
        <v>45.524429530201346</v>
      </c>
      <c r="L33" s="2">
        <f t="shared" si="3"/>
        <v>25.061850649350649</v>
      </c>
      <c r="M33" s="2">
        <f t="shared" si="4"/>
        <v>392.43471509433959</v>
      </c>
      <c r="N33" s="2">
        <f t="shared" si="5"/>
        <v>3035.1137167785237</v>
      </c>
      <c r="O33" s="2">
        <f t="shared" si="6"/>
        <v>1670.8735827922078</v>
      </c>
      <c r="P33" s="21">
        <v>0.44394315343250507</v>
      </c>
      <c r="Q33" s="22">
        <f t="shared" si="7"/>
        <v>0.55605684656749488</v>
      </c>
      <c r="R33" s="10">
        <f t="shared" si="8"/>
        <v>13006.000000000002</v>
      </c>
      <c r="S33" s="10">
        <f t="shared" si="9"/>
        <v>20227.119277211488</v>
      </c>
      <c r="T33" s="20">
        <v>29296.543711597908</v>
      </c>
      <c r="U33" s="50">
        <v>1.1343699654254837</v>
      </c>
      <c r="V33" s="13">
        <f t="shared" si="10"/>
        <v>33233.119277211488</v>
      </c>
      <c r="W33" s="22">
        <f>(D33/R33)</f>
        <v>1.2225126864524065E-2</v>
      </c>
      <c r="X33" s="22">
        <f t="shared" si="11"/>
        <v>7.3663480181217949E-3</v>
      </c>
      <c r="Y33" s="22">
        <f t="shared" si="12"/>
        <v>9.2678631045988152E-3</v>
      </c>
      <c r="AB33" t="s">
        <v>22</v>
      </c>
      <c r="AC33">
        <v>0.11845338780199789</v>
      </c>
      <c r="AD33">
        <f t="shared" si="13"/>
        <v>1.1343699654254837</v>
      </c>
    </row>
    <row r="34" spans="1:30">
      <c r="A34" s="6">
        <v>2010</v>
      </c>
      <c r="B34" s="6" t="s">
        <v>2</v>
      </c>
      <c r="C34" s="1">
        <v>40483</v>
      </c>
      <c r="D34" s="4">
        <v>4321</v>
      </c>
      <c r="E34" s="4">
        <v>4371</v>
      </c>
      <c r="F34" s="4">
        <v>8692</v>
      </c>
      <c r="G34" s="2">
        <v>230192.76</v>
      </c>
      <c r="H34" s="2">
        <v>211813.61</v>
      </c>
      <c r="I34" s="2">
        <v>442006.37</v>
      </c>
      <c r="J34" s="2">
        <f t="shared" si="1"/>
        <v>53.2730293913446</v>
      </c>
      <c r="K34" s="2">
        <f t="shared" si="2"/>
        <v>48.458844657973003</v>
      </c>
      <c r="L34" s="2">
        <f t="shared" si="3"/>
        <v>50.852090427979753</v>
      </c>
      <c r="M34" s="2">
        <f t="shared" si="4"/>
        <v>3551.7128695209444</v>
      </c>
      <c r="N34" s="2">
        <f t="shared" si="5"/>
        <v>3230.7511733470601</v>
      </c>
      <c r="O34" s="2">
        <f t="shared" si="6"/>
        <v>3390.3088688334101</v>
      </c>
      <c r="P34" s="21">
        <v>0.44394315343250507</v>
      </c>
      <c r="Q34" s="22">
        <f t="shared" si="7"/>
        <v>0.55605684656749488</v>
      </c>
      <c r="R34" s="10">
        <f t="shared" si="8"/>
        <v>13006.000000000002</v>
      </c>
      <c r="S34" s="10">
        <f t="shared" si="9"/>
        <v>20227.119277211488</v>
      </c>
      <c r="T34" s="20">
        <v>29296.543711597908</v>
      </c>
      <c r="U34" s="50">
        <v>1.1343699654254837</v>
      </c>
      <c r="V34" s="13">
        <f t="shared" si="10"/>
        <v>33233.119277211488</v>
      </c>
      <c r="W34" s="22">
        <f>(D34/R34)</f>
        <v>0.33223127787175144</v>
      </c>
      <c r="X34" s="22">
        <f t="shared" si="11"/>
        <v>0.2160960213906736</v>
      </c>
      <c r="Y34" s="22">
        <f t="shared" si="12"/>
        <v>0.26154631852328863</v>
      </c>
      <c r="AB34" t="s">
        <v>67</v>
      </c>
      <c r="AC34">
        <v>0.12933562071116655</v>
      </c>
      <c r="AD34">
        <f t="shared" si="13"/>
        <v>1.1485481935264299</v>
      </c>
    </row>
    <row r="35" spans="1:30">
      <c r="A35" s="6">
        <v>2010</v>
      </c>
      <c r="B35" s="6" t="s">
        <v>2</v>
      </c>
      <c r="C35" s="1">
        <v>40513</v>
      </c>
      <c r="D35" s="4">
        <v>3993</v>
      </c>
      <c r="E35" s="4">
        <v>3925</v>
      </c>
      <c r="F35" s="4">
        <v>7918</v>
      </c>
      <c r="G35" s="2">
        <v>181342.29</v>
      </c>
      <c r="H35" s="2">
        <v>170687.98</v>
      </c>
      <c r="I35" s="2">
        <v>352030.27</v>
      </c>
      <c r="J35" s="2">
        <f t="shared" si="1"/>
        <v>45.415048835462059</v>
      </c>
      <c r="K35" s="2">
        <f t="shared" si="2"/>
        <v>43.487383439490451</v>
      </c>
      <c r="L35" s="2">
        <f t="shared" si="3"/>
        <v>44.459493558979545</v>
      </c>
      <c r="M35" s="2">
        <f t="shared" si="4"/>
        <v>3027.8213058602555</v>
      </c>
      <c r="N35" s="2">
        <f t="shared" si="5"/>
        <v>2899.3038539108284</v>
      </c>
      <c r="O35" s="2">
        <f t="shared" si="6"/>
        <v>2964.1144355771662</v>
      </c>
      <c r="P35" s="21">
        <v>0.44394315343250507</v>
      </c>
      <c r="Q35" s="22">
        <f t="shared" si="7"/>
        <v>0.55605684656749488</v>
      </c>
      <c r="R35" s="10">
        <f t="shared" si="8"/>
        <v>13006.000000000002</v>
      </c>
      <c r="S35" s="10">
        <f t="shared" si="9"/>
        <v>20227.119277211488</v>
      </c>
      <c r="T35" s="20">
        <v>29296.543711597908</v>
      </c>
      <c r="U35" s="50">
        <v>1.1343699654254837</v>
      </c>
      <c r="V35" s="13">
        <f t="shared" si="10"/>
        <v>33233.119277211488</v>
      </c>
      <c r="W35" s="22">
        <f>(D35/R35)</f>
        <v>0.30701214823927414</v>
      </c>
      <c r="X35" s="22">
        <f t="shared" si="11"/>
        <v>0.19404641591361105</v>
      </c>
      <c r="Y35" s="22">
        <f t="shared" si="12"/>
        <v>0.23825629890329034</v>
      </c>
      <c r="AB35" t="s">
        <v>68</v>
      </c>
      <c r="AC35">
        <v>0.14070596842041089</v>
      </c>
      <c r="AD35">
        <f t="shared" si="13"/>
        <v>1.1637460092231287</v>
      </c>
    </row>
    <row r="36" spans="1:30">
      <c r="A36" s="6">
        <v>2011</v>
      </c>
      <c r="B36" s="6" t="s">
        <v>10</v>
      </c>
      <c r="C36" s="1">
        <v>40544</v>
      </c>
      <c r="D36" s="4">
        <v>3592</v>
      </c>
      <c r="E36" s="4">
        <v>3947</v>
      </c>
      <c r="F36" s="4">
        <v>7539</v>
      </c>
      <c r="G36" s="2">
        <v>166309.23000000001</v>
      </c>
      <c r="H36" s="2">
        <v>181998.6</v>
      </c>
      <c r="I36" s="2">
        <v>348307.83</v>
      </c>
      <c r="J36" s="2">
        <f t="shared" si="1"/>
        <v>46.299896993318491</v>
      </c>
      <c r="K36" s="2">
        <f t="shared" si="2"/>
        <v>46.110615657461366</v>
      </c>
      <c r="L36" s="2">
        <f t="shared" si="3"/>
        <v>46.200799840827699</v>
      </c>
      <c r="M36" s="2">
        <f t="shared" si="4"/>
        <v>3086.814132544544</v>
      </c>
      <c r="N36" s="2">
        <f t="shared" si="5"/>
        <v>3074.1947458829495</v>
      </c>
      <c r="O36" s="2">
        <f t="shared" si="6"/>
        <v>3080.2073253879826</v>
      </c>
      <c r="P36" s="21">
        <v>0.44394315343250507</v>
      </c>
      <c r="Q36" s="22">
        <f t="shared" si="7"/>
        <v>0.55605684656749488</v>
      </c>
      <c r="R36" s="10">
        <f t="shared" si="8"/>
        <v>13006.000000000002</v>
      </c>
      <c r="S36" s="10">
        <f t="shared" si="9"/>
        <v>20227.119277211488</v>
      </c>
      <c r="T36" s="20">
        <v>29296.543711597908</v>
      </c>
      <c r="U36" s="50">
        <v>1.1343699654254837</v>
      </c>
      <c r="V36" s="13">
        <f t="shared" si="10"/>
        <v>33233.119277211488</v>
      </c>
      <c r="W36" s="22">
        <f>(D36/R36)</f>
        <v>0.27618022451176377</v>
      </c>
      <c r="X36" s="22">
        <f t="shared" si="11"/>
        <v>0.19513406461427332</v>
      </c>
      <c r="Y36" s="22">
        <f t="shared" si="12"/>
        <v>0.22685201281029374</v>
      </c>
    </row>
    <row r="37" spans="1:30">
      <c r="A37" s="6">
        <v>2011</v>
      </c>
      <c r="B37" s="6" t="s">
        <v>10</v>
      </c>
      <c r="C37" s="1">
        <v>40575</v>
      </c>
      <c r="D37" s="4">
        <v>2184</v>
      </c>
      <c r="E37" s="4">
        <v>2888</v>
      </c>
      <c r="F37" s="4">
        <v>5072</v>
      </c>
      <c r="G37" s="2">
        <v>90603.8</v>
      </c>
      <c r="H37" s="2">
        <v>128156.88</v>
      </c>
      <c r="I37" s="2">
        <v>218760.68</v>
      </c>
      <c r="J37" s="2">
        <f t="shared" si="1"/>
        <v>41.485256410256412</v>
      </c>
      <c r="K37" s="2">
        <f t="shared" si="2"/>
        <v>44.37565096952909</v>
      </c>
      <c r="L37" s="2">
        <f t="shared" si="3"/>
        <v>43.131048895899049</v>
      </c>
      <c r="M37" s="2">
        <f t="shared" si="4"/>
        <v>2765.8220448717952</v>
      </c>
      <c r="N37" s="2">
        <f t="shared" si="5"/>
        <v>2958.5246501385045</v>
      </c>
      <c r="O37" s="2">
        <f t="shared" si="6"/>
        <v>2875.5470298895898</v>
      </c>
      <c r="P37" s="21">
        <v>0.44394315343250507</v>
      </c>
      <c r="Q37" s="22">
        <f t="shared" si="7"/>
        <v>0.55605684656749488</v>
      </c>
      <c r="R37" s="10">
        <f t="shared" si="8"/>
        <v>13006.000000000002</v>
      </c>
      <c r="S37" s="10">
        <f t="shared" si="9"/>
        <v>20227.119277211488</v>
      </c>
      <c r="T37" s="20">
        <v>29296.543711597908</v>
      </c>
      <c r="U37" s="50">
        <v>1.1343699654254837</v>
      </c>
      <c r="V37" s="13">
        <f t="shared" si="10"/>
        <v>33233.119277211488</v>
      </c>
      <c r="W37" s="22">
        <f>(D37/R37)</f>
        <v>0.16792249730893433</v>
      </c>
      <c r="X37" s="22">
        <f t="shared" si="11"/>
        <v>0.14277861125057545</v>
      </c>
      <c r="Y37" s="22">
        <f t="shared" si="12"/>
        <v>0.15261883657962724</v>
      </c>
    </row>
    <row r="38" spans="1:30">
      <c r="A38" s="6">
        <v>2011</v>
      </c>
      <c r="B38" s="6" t="s">
        <v>10</v>
      </c>
      <c r="C38" s="1">
        <v>40603</v>
      </c>
      <c r="D38" s="4">
        <v>1706</v>
      </c>
      <c r="E38" s="4">
        <v>2464</v>
      </c>
      <c r="F38" s="4">
        <v>4170</v>
      </c>
      <c r="G38" s="2">
        <v>66689.240000000005</v>
      </c>
      <c r="H38" s="2">
        <v>103290.17</v>
      </c>
      <c r="I38" s="2">
        <v>169979.41</v>
      </c>
      <c r="J38" s="2">
        <f t="shared" si="1"/>
        <v>39.090996483001177</v>
      </c>
      <c r="K38" s="2">
        <f t="shared" si="2"/>
        <v>41.91971185064935</v>
      </c>
      <c r="L38" s="2">
        <f t="shared" si="3"/>
        <v>40.762448441247003</v>
      </c>
      <c r="M38" s="2">
        <f t="shared" si="4"/>
        <v>2606.1967355216884</v>
      </c>
      <c r="N38" s="2">
        <f t="shared" si="5"/>
        <v>2794.7871890827923</v>
      </c>
      <c r="O38" s="2">
        <f t="shared" si="6"/>
        <v>2717.6324375779377</v>
      </c>
      <c r="P38" s="21">
        <v>0.44394315343250507</v>
      </c>
      <c r="Q38" s="22">
        <f t="shared" si="7"/>
        <v>0.55605684656749488</v>
      </c>
      <c r="R38" s="10">
        <f t="shared" si="8"/>
        <v>13006.000000000002</v>
      </c>
      <c r="S38" s="10">
        <f t="shared" si="9"/>
        <v>20227.119277211488</v>
      </c>
      <c r="T38" s="20">
        <v>29296.543711597908</v>
      </c>
      <c r="U38" s="50">
        <v>1.1343699654254837</v>
      </c>
      <c r="V38" s="13">
        <f t="shared" si="10"/>
        <v>33233.119277211488</v>
      </c>
      <c r="W38" s="22">
        <f>(D38/R38)</f>
        <v>0.13117022912501922</v>
      </c>
      <c r="X38" s="22">
        <f t="shared" si="11"/>
        <v>0.12181665447417518</v>
      </c>
      <c r="Y38" s="22">
        <f t="shared" si="12"/>
        <v>0.12547723748758785</v>
      </c>
    </row>
    <row r="39" spans="1:30">
      <c r="A39" s="6">
        <v>2011</v>
      </c>
      <c r="B39" s="6" t="s">
        <v>10</v>
      </c>
      <c r="C39" s="1">
        <v>40634</v>
      </c>
      <c r="D39" s="4">
        <v>1270</v>
      </c>
      <c r="E39" s="4">
        <v>2035</v>
      </c>
      <c r="F39" s="4">
        <v>3305</v>
      </c>
      <c r="G39" s="2">
        <v>50494.42</v>
      </c>
      <c r="H39" s="2">
        <v>82274.92</v>
      </c>
      <c r="I39" s="2">
        <v>132769.34</v>
      </c>
      <c r="J39" s="2">
        <f t="shared" si="1"/>
        <v>39.759385826771656</v>
      </c>
      <c r="K39" s="2">
        <f t="shared" si="2"/>
        <v>40.429936117936116</v>
      </c>
      <c r="L39" s="2">
        <f t="shared" si="3"/>
        <v>40.172266263237518</v>
      </c>
      <c r="M39" s="2">
        <f t="shared" si="4"/>
        <v>2650.7582530708664</v>
      </c>
      <c r="N39" s="2">
        <f t="shared" si="5"/>
        <v>2695.4638409828008</v>
      </c>
      <c r="O39" s="2">
        <f t="shared" si="6"/>
        <v>2678.2849917700455</v>
      </c>
      <c r="P39" s="21">
        <v>0.44394315343250507</v>
      </c>
      <c r="Q39" s="22">
        <f t="shared" si="7"/>
        <v>0.55605684656749488</v>
      </c>
      <c r="R39" s="10">
        <f t="shared" si="8"/>
        <v>13006.000000000002</v>
      </c>
      <c r="S39" s="10">
        <f t="shared" si="9"/>
        <v>20227.119277211488</v>
      </c>
      <c r="T39" s="20">
        <v>29296.543711597908</v>
      </c>
      <c r="U39" s="50">
        <v>1.1343699654254837</v>
      </c>
      <c r="V39" s="13">
        <f t="shared" si="10"/>
        <v>33233.119277211488</v>
      </c>
      <c r="W39" s="22">
        <f>(D39/R39)</f>
        <v>9.764723973550668E-2</v>
      </c>
      <c r="X39" s="22">
        <f t="shared" si="11"/>
        <v>0.10060750481126075</v>
      </c>
      <c r="Y39" s="22">
        <f t="shared" si="12"/>
        <v>9.9448985586685343E-2</v>
      </c>
    </row>
    <row r="40" spans="1:30" s="27" customFormat="1">
      <c r="A40" s="25">
        <v>2011</v>
      </c>
      <c r="B40" s="25" t="s">
        <v>9</v>
      </c>
      <c r="C40" s="26">
        <v>40664</v>
      </c>
      <c r="D40" s="27">
        <v>45</v>
      </c>
      <c r="E40" s="27">
        <v>73</v>
      </c>
      <c r="F40" s="27">
        <v>118</v>
      </c>
      <c r="G40" s="28">
        <v>523.89</v>
      </c>
      <c r="H40" s="28">
        <v>-2346.38</v>
      </c>
      <c r="I40" s="28">
        <v>-1822.49</v>
      </c>
      <c r="J40" s="28">
        <f t="shared" si="1"/>
        <v>11.641999999999999</v>
      </c>
      <c r="K40" s="28">
        <f t="shared" si="2"/>
        <v>-32.142191780821918</v>
      </c>
      <c r="L40" s="28">
        <f t="shared" si="3"/>
        <v>-15.444830508474576</v>
      </c>
      <c r="M40" s="28">
        <f t="shared" si="4"/>
        <v>776.17214000000001</v>
      </c>
      <c r="N40" s="28">
        <f t="shared" si="5"/>
        <v>-2142.9199260273972</v>
      </c>
      <c r="O40" s="28">
        <f t="shared" si="6"/>
        <v>-1029.70685</v>
      </c>
      <c r="P40" s="29">
        <v>0.44394315343250507</v>
      </c>
      <c r="Q40" s="30">
        <f t="shared" si="7"/>
        <v>0.55605684656749488</v>
      </c>
      <c r="R40" s="31">
        <f t="shared" si="8"/>
        <v>13006.000000000002</v>
      </c>
      <c r="S40" s="10">
        <f t="shared" si="9"/>
        <v>20227.119277211488</v>
      </c>
      <c r="T40" s="33">
        <v>29296.543711597908</v>
      </c>
      <c r="U40" s="50">
        <v>1.1343699654254837</v>
      </c>
      <c r="V40" s="13">
        <f t="shared" si="10"/>
        <v>33233.119277211488</v>
      </c>
      <c r="W40" s="30">
        <f>(D40/R40)</f>
        <v>3.4599415654313387E-3</v>
      </c>
      <c r="X40" s="30">
        <f t="shared" si="11"/>
        <v>3.6090161431066511E-3</v>
      </c>
      <c r="Y40" s="22">
        <f t="shared" si="12"/>
        <v>3.550674825787858E-3</v>
      </c>
    </row>
    <row r="41" spans="1:30">
      <c r="A41" s="6">
        <v>2011</v>
      </c>
      <c r="B41" s="6" t="s">
        <v>9</v>
      </c>
      <c r="C41" s="1">
        <v>40695</v>
      </c>
      <c r="D41">
        <v>353</v>
      </c>
      <c r="E41">
        <v>668</v>
      </c>
      <c r="F41" s="4">
        <v>1021</v>
      </c>
      <c r="G41" s="2">
        <v>10539.32</v>
      </c>
      <c r="H41" s="2">
        <v>1807.82</v>
      </c>
      <c r="I41" s="2">
        <v>12347.14</v>
      </c>
      <c r="J41" s="2">
        <f t="shared" si="1"/>
        <v>29.85643059490085</v>
      </c>
      <c r="K41" s="2">
        <f t="shared" si="2"/>
        <v>2.7063173652694608</v>
      </c>
      <c r="L41" s="2">
        <f t="shared" si="3"/>
        <v>12.093183153770813</v>
      </c>
      <c r="M41" s="2">
        <f t="shared" si="4"/>
        <v>1990.5282277620397</v>
      </c>
      <c r="N41" s="2">
        <f t="shared" si="5"/>
        <v>180.43017874251495</v>
      </c>
      <c r="O41" s="2">
        <f t="shared" si="6"/>
        <v>806.25252086190005</v>
      </c>
      <c r="P41" s="21">
        <v>0.44394315343250507</v>
      </c>
      <c r="Q41" s="22">
        <f t="shared" si="7"/>
        <v>0.55605684656749488</v>
      </c>
      <c r="R41" s="10">
        <f t="shared" si="8"/>
        <v>13006.000000000002</v>
      </c>
      <c r="S41" s="10">
        <f t="shared" si="9"/>
        <v>20227.119277211488</v>
      </c>
      <c r="T41" s="20">
        <v>29296.543711597908</v>
      </c>
      <c r="U41" s="50">
        <v>1.1343699654254837</v>
      </c>
      <c r="V41" s="13">
        <f t="shared" si="10"/>
        <v>33233.119277211488</v>
      </c>
      <c r="W41" s="22">
        <f>(D41/R41)</f>
        <v>2.714131939105028E-2</v>
      </c>
      <c r="X41" s="22">
        <f t="shared" si="11"/>
        <v>3.3024969638290998E-2</v>
      </c>
      <c r="Y41" s="22">
        <f t="shared" si="12"/>
        <v>3.0722364382452565E-2</v>
      </c>
    </row>
    <row r="42" spans="1:30">
      <c r="A42" s="6">
        <v>2011</v>
      </c>
      <c r="B42" s="6" t="s">
        <v>9</v>
      </c>
      <c r="C42" s="1">
        <v>40725</v>
      </c>
      <c r="D42">
        <v>237</v>
      </c>
      <c r="E42">
        <v>604</v>
      </c>
      <c r="F42">
        <v>841</v>
      </c>
      <c r="G42" s="2">
        <v>5673.32</v>
      </c>
      <c r="H42" s="2">
        <v>11641.32</v>
      </c>
      <c r="I42" s="2">
        <v>17315.14</v>
      </c>
      <c r="J42" s="2">
        <f t="shared" si="1"/>
        <v>23.938059071729956</v>
      </c>
      <c r="K42" s="2">
        <f t="shared" si="2"/>
        <v>19.273708609271523</v>
      </c>
      <c r="L42" s="2">
        <f t="shared" si="3"/>
        <v>20.588751486325801</v>
      </c>
      <c r="M42" s="2">
        <f t="shared" si="4"/>
        <v>1595.9503983122363</v>
      </c>
      <c r="N42" s="2">
        <f t="shared" si="5"/>
        <v>1284.9781529801326</v>
      </c>
      <c r="O42" s="2">
        <f t="shared" si="6"/>
        <v>1372.6520615933412</v>
      </c>
      <c r="P42" s="21">
        <v>0.44394315343250507</v>
      </c>
      <c r="Q42" s="22">
        <f t="shared" si="7"/>
        <v>0.55605684656749488</v>
      </c>
      <c r="R42" s="10">
        <f t="shared" si="8"/>
        <v>13006.000000000002</v>
      </c>
      <c r="S42" s="10">
        <f t="shared" si="9"/>
        <v>20227.119277211488</v>
      </c>
      <c r="T42" s="20">
        <v>29296.543711597908</v>
      </c>
      <c r="U42" s="50">
        <v>1.1343699654254837</v>
      </c>
      <c r="V42" s="13">
        <f t="shared" si="10"/>
        <v>33233.119277211488</v>
      </c>
      <c r="W42" s="22">
        <f>(D42/R42)</f>
        <v>1.8222358911271719E-2</v>
      </c>
      <c r="X42" s="22">
        <f t="shared" si="11"/>
        <v>2.9860900690909825E-2</v>
      </c>
      <c r="Y42" s="22">
        <f t="shared" si="12"/>
        <v>2.5306080749894818E-2</v>
      </c>
    </row>
    <row r="43" spans="1:30">
      <c r="A43" s="6">
        <v>2011</v>
      </c>
      <c r="B43" s="6" t="s">
        <v>9</v>
      </c>
      <c r="C43" s="1">
        <v>40756</v>
      </c>
      <c r="D43">
        <v>139</v>
      </c>
      <c r="E43">
        <v>351</v>
      </c>
      <c r="F43">
        <v>490</v>
      </c>
      <c r="G43" s="2">
        <v>2896.69</v>
      </c>
      <c r="H43" s="2">
        <v>6940.86</v>
      </c>
      <c r="I43" s="2">
        <v>9837.5499999999993</v>
      </c>
      <c r="J43" s="2">
        <f t="shared" si="1"/>
        <v>20.8394964028777</v>
      </c>
      <c r="K43" s="2">
        <f t="shared" si="2"/>
        <v>19.774529914529914</v>
      </c>
      <c r="L43" s="2">
        <f t="shared" si="3"/>
        <v>20.076632653061225</v>
      </c>
      <c r="M43" s="2">
        <f t="shared" si="4"/>
        <v>1389.3692251798564</v>
      </c>
      <c r="N43" s="2">
        <f t="shared" si="5"/>
        <v>1318.3679094017093</v>
      </c>
      <c r="O43" s="2">
        <f t="shared" si="6"/>
        <v>1338.509098979592</v>
      </c>
      <c r="P43" s="21">
        <v>0.44394315343250507</v>
      </c>
      <c r="Q43" s="22">
        <f t="shared" si="7"/>
        <v>0.55605684656749488</v>
      </c>
      <c r="R43" s="10">
        <f t="shared" si="8"/>
        <v>13006.000000000002</v>
      </c>
      <c r="S43" s="10">
        <f t="shared" si="9"/>
        <v>20227.119277211488</v>
      </c>
      <c r="T43" s="20">
        <v>29296.543711597908</v>
      </c>
      <c r="U43" s="50">
        <v>1.1343699654254837</v>
      </c>
      <c r="V43" s="13">
        <f t="shared" si="10"/>
        <v>33233.119277211488</v>
      </c>
      <c r="W43" s="22">
        <f>(D43/R43)</f>
        <v>1.0687375057665691E-2</v>
      </c>
      <c r="X43" s="22">
        <f t="shared" si="11"/>
        <v>1.7352940633293623E-2</v>
      </c>
      <c r="Y43" s="22">
        <f t="shared" si="12"/>
        <v>1.4744327666407207E-2</v>
      </c>
    </row>
    <row r="44" spans="1:30" s="16" customFormat="1">
      <c r="A44" s="14">
        <v>2011</v>
      </c>
      <c r="B44" s="14" t="s">
        <v>2</v>
      </c>
      <c r="C44" s="15">
        <v>40787</v>
      </c>
      <c r="D44" s="16">
        <v>232</v>
      </c>
      <c r="E44" s="16">
        <v>181</v>
      </c>
      <c r="F44" s="16">
        <v>413</v>
      </c>
      <c r="G44" s="17">
        <v>2162</v>
      </c>
      <c r="H44" s="17">
        <v>3275.65</v>
      </c>
      <c r="I44" s="17">
        <v>5437.65</v>
      </c>
      <c r="J44" s="17">
        <f t="shared" si="1"/>
        <v>9.318965517241379</v>
      </c>
      <c r="K44" s="17">
        <f t="shared" si="2"/>
        <v>18.097513812154698</v>
      </c>
      <c r="L44" s="17">
        <f t="shared" si="3"/>
        <v>13.166222760290555</v>
      </c>
      <c r="M44" s="17">
        <f t="shared" si="4"/>
        <v>621.2954310344827</v>
      </c>
      <c r="N44" s="17">
        <f t="shared" si="5"/>
        <v>1206.5612458563537</v>
      </c>
      <c r="O44" s="17">
        <f t="shared" si="6"/>
        <v>877.79207142857138</v>
      </c>
      <c r="P44" s="23">
        <v>0.47268855201099819</v>
      </c>
      <c r="Q44" s="24">
        <f t="shared" si="7"/>
        <v>0.52731144798900176</v>
      </c>
      <c r="R44" s="10">
        <f t="shared" si="8"/>
        <v>13554</v>
      </c>
      <c r="S44" s="10">
        <f t="shared" si="9"/>
        <v>19379.783034997257</v>
      </c>
      <c r="T44" s="13">
        <v>28674.271763798999</v>
      </c>
      <c r="U44" s="49">
        <v>1.1485481935264299</v>
      </c>
      <c r="V44" s="13">
        <f t="shared" si="10"/>
        <v>32933.783034997257</v>
      </c>
      <c r="W44" s="24">
        <f>(D44/R44)</f>
        <v>1.7116718311937434E-2</v>
      </c>
      <c r="X44" s="22">
        <f t="shared" si="11"/>
        <v>9.3396298437984863E-3</v>
      </c>
      <c r="Y44" s="22">
        <f t="shared" si="12"/>
        <v>1.2540314593107126E-2</v>
      </c>
    </row>
    <row r="45" spans="1:30">
      <c r="A45" s="6">
        <v>2011</v>
      </c>
      <c r="B45" s="6" t="s">
        <v>2</v>
      </c>
      <c r="C45" s="1">
        <v>40817</v>
      </c>
      <c r="D45">
        <v>168</v>
      </c>
      <c r="E45">
        <v>119</v>
      </c>
      <c r="F45">
        <v>287</v>
      </c>
      <c r="G45" s="2">
        <v>839.73</v>
      </c>
      <c r="H45" s="2">
        <v>3409.91</v>
      </c>
      <c r="I45" s="2">
        <v>4249.6400000000003</v>
      </c>
      <c r="J45" s="2">
        <f t="shared" si="1"/>
        <v>4.9983928571428571</v>
      </c>
      <c r="K45" s="2">
        <f t="shared" si="2"/>
        <v>28.654705882352939</v>
      </c>
      <c r="L45" s="2">
        <f t="shared" si="3"/>
        <v>14.807108013937283</v>
      </c>
      <c r="M45" s="2">
        <f t="shared" si="4"/>
        <v>333.24285178571427</v>
      </c>
      <c r="N45" s="2">
        <f t="shared" si="5"/>
        <v>1910.4092411764705</v>
      </c>
      <c r="O45" s="2">
        <f t="shared" si="6"/>
        <v>987.18989128919873</v>
      </c>
      <c r="P45" s="21">
        <v>0.47268855201099819</v>
      </c>
      <c r="Q45" s="22">
        <f t="shared" si="7"/>
        <v>0.52731144798900176</v>
      </c>
      <c r="R45" s="10">
        <f t="shared" si="8"/>
        <v>13554</v>
      </c>
      <c r="S45" s="10">
        <f t="shared" si="9"/>
        <v>19379.783034997257</v>
      </c>
      <c r="T45" s="13">
        <v>28674.271763798999</v>
      </c>
      <c r="U45" s="49">
        <v>1.1485481935264299</v>
      </c>
      <c r="V45" s="13">
        <f t="shared" si="10"/>
        <v>32933.783034997257</v>
      </c>
      <c r="W45" s="22">
        <f>(D45/R45)</f>
        <v>1.2394864984506419E-2</v>
      </c>
      <c r="X45" s="22">
        <f t="shared" si="11"/>
        <v>6.1404196210608835E-3</v>
      </c>
      <c r="Y45" s="22">
        <f t="shared" si="12"/>
        <v>8.7144559036846127E-3</v>
      </c>
    </row>
    <row r="46" spans="1:30">
      <c r="A46" s="6">
        <v>2011</v>
      </c>
      <c r="B46" s="6" t="s">
        <v>2</v>
      </c>
      <c r="C46" s="1">
        <v>40848</v>
      </c>
      <c r="D46" s="4">
        <v>4512</v>
      </c>
      <c r="E46" s="4">
        <v>4378</v>
      </c>
      <c r="F46" s="4">
        <v>8890</v>
      </c>
      <c r="G46" s="2">
        <v>252222.96</v>
      </c>
      <c r="H46" s="2">
        <v>226238.54</v>
      </c>
      <c r="I46" s="2">
        <v>478461.5</v>
      </c>
      <c r="J46" s="2">
        <f t="shared" si="1"/>
        <v>55.900478723404255</v>
      </c>
      <c r="K46" s="2">
        <f t="shared" si="2"/>
        <v>51.676231155778893</v>
      </c>
      <c r="L46" s="2">
        <f t="shared" si="3"/>
        <v>53.820191226096739</v>
      </c>
      <c r="M46" s="2">
        <f t="shared" si="4"/>
        <v>3726.8849164893618</v>
      </c>
      <c r="N46" s="2">
        <f t="shared" si="5"/>
        <v>3445.2543311557788</v>
      </c>
      <c r="O46" s="2">
        <f t="shared" si="6"/>
        <v>3588.1921490438699</v>
      </c>
      <c r="P46" s="21">
        <v>0.47268855201099819</v>
      </c>
      <c r="Q46" s="22">
        <f t="shared" si="7"/>
        <v>0.52731144798900176</v>
      </c>
      <c r="R46" s="10">
        <f t="shared" si="8"/>
        <v>13554</v>
      </c>
      <c r="S46" s="10">
        <f t="shared" si="9"/>
        <v>19379.783034997257</v>
      </c>
      <c r="T46" s="13">
        <v>28674.271763798999</v>
      </c>
      <c r="U46" s="49">
        <v>1.1485481935264299</v>
      </c>
      <c r="V46" s="13">
        <f t="shared" si="10"/>
        <v>32933.783034997257</v>
      </c>
      <c r="W46" s="22">
        <f>(D46/R46)</f>
        <v>0.33289065958388669</v>
      </c>
      <c r="X46" s="22">
        <f t="shared" si="11"/>
        <v>0.22590552185718107</v>
      </c>
      <c r="Y46" s="22">
        <f t="shared" si="12"/>
        <v>0.2699355853092551</v>
      </c>
    </row>
    <row r="47" spans="1:30">
      <c r="A47" s="6">
        <v>2011</v>
      </c>
      <c r="B47" s="6" t="s">
        <v>2</v>
      </c>
      <c r="C47" s="1">
        <v>40878</v>
      </c>
      <c r="D47" s="4">
        <v>4091</v>
      </c>
      <c r="E47" s="4">
        <v>3805</v>
      </c>
      <c r="F47" s="4">
        <v>7896</v>
      </c>
      <c r="G47" s="2">
        <v>198336.39</v>
      </c>
      <c r="H47" s="2">
        <v>177866.11</v>
      </c>
      <c r="I47" s="2">
        <v>376202.5</v>
      </c>
      <c r="J47" s="2">
        <f t="shared" si="1"/>
        <v>48.481151307748718</v>
      </c>
      <c r="K47" s="2">
        <f t="shared" si="2"/>
        <v>46.745363994743755</v>
      </c>
      <c r="L47" s="2">
        <f t="shared" si="3"/>
        <v>47.644693515704155</v>
      </c>
      <c r="M47" s="2">
        <f t="shared" si="4"/>
        <v>3232.2383576876073</v>
      </c>
      <c r="N47" s="2">
        <f t="shared" si="5"/>
        <v>3116.5134175295661</v>
      </c>
      <c r="O47" s="2">
        <f t="shared" si="6"/>
        <v>3176.4717166919959</v>
      </c>
      <c r="P47" s="21">
        <v>0.47268855201099819</v>
      </c>
      <c r="Q47" s="22">
        <f t="shared" si="7"/>
        <v>0.52731144798900176</v>
      </c>
      <c r="R47" s="10">
        <f t="shared" si="8"/>
        <v>13554</v>
      </c>
      <c r="S47" s="10">
        <f t="shared" si="9"/>
        <v>19379.783034997257</v>
      </c>
      <c r="T47" s="13">
        <v>28674.271763798999</v>
      </c>
      <c r="U47" s="49">
        <v>1.1485481935264299</v>
      </c>
      <c r="V47" s="13">
        <f t="shared" si="10"/>
        <v>32933.783034997257</v>
      </c>
      <c r="W47" s="22">
        <f>(D47/R47)</f>
        <v>0.30182971816437953</v>
      </c>
      <c r="X47" s="22">
        <f t="shared" si="11"/>
        <v>0.19633862737929969</v>
      </c>
      <c r="Y47" s="22">
        <f t="shared" si="12"/>
        <v>0.23975381120381081</v>
      </c>
    </row>
    <row r="48" spans="1:30">
      <c r="A48" s="6">
        <v>2012</v>
      </c>
      <c r="B48" s="6" t="s">
        <v>10</v>
      </c>
      <c r="C48" s="1">
        <v>40909</v>
      </c>
      <c r="D48" s="4">
        <v>3522</v>
      </c>
      <c r="E48" s="4">
        <v>3679</v>
      </c>
      <c r="F48" s="4">
        <v>7201</v>
      </c>
      <c r="G48" s="2">
        <v>171291.83</v>
      </c>
      <c r="H48" s="2">
        <v>175028.85</v>
      </c>
      <c r="I48" s="2">
        <v>346320.68</v>
      </c>
      <c r="J48" s="2">
        <f t="shared" si="1"/>
        <v>48.6348182850653</v>
      </c>
      <c r="K48" s="2">
        <f t="shared" si="2"/>
        <v>47.575115520521884</v>
      </c>
      <c r="L48" s="2">
        <f t="shared" si="3"/>
        <v>48.093414803499513</v>
      </c>
      <c r="M48" s="2">
        <f t="shared" si="4"/>
        <v>3242.4833350653034</v>
      </c>
      <c r="N48" s="2">
        <f t="shared" si="5"/>
        <v>3171.8329517531943</v>
      </c>
      <c r="O48" s="2">
        <f t="shared" si="6"/>
        <v>3206.3879649493128</v>
      </c>
      <c r="P48" s="21">
        <v>0.47268855201099819</v>
      </c>
      <c r="Q48" s="22">
        <f t="shared" si="7"/>
        <v>0.52731144798900176</v>
      </c>
      <c r="R48" s="10">
        <f t="shared" si="8"/>
        <v>13554</v>
      </c>
      <c r="S48" s="10">
        <f t="shared" si="9"/>
        <v>19379.783034997257</v>
      </c>
      <c r="T48" s="13">
        <v>28674.271763798999</v>
      </c>
      <c r="U48" s="49">
        <v>1.1485481935264299</v>
      </c>
      <c r="V48" s="13">
        <f t="shared" si="10"/>
        <v>32933.783034997257</v>
      </c>
      <c r="W48" s="22">
        <f>(D48/R48)</f>
        <v>0.25984949092518811</v>
      </c>
      <c r="X48" s="22">
        <f t="shared" si="11"/>
        <v>0.18983700660405875</v>
      </c>
      <c r="Y48" s="22">
        <f t="shared" si="12"/>
        <v>0.21865086049628188</v>
      </c>
    </row>
    <row r="49" spans="1:25">
      <c r="A49" s="6">
        <v>2012</v>
      </c>
      <c r="B49" s="6" t="s">
        <v>10</v>
      </c>
      <c r="C49" s="1">
        <v>40940</v>
      </c>
      <c r="D49" s="4">
        <v>2038</v>
      </c>
      <c r="E49" s="4">
        <v>2871</v>
      </c>
      <c r="F49" s="4">
        <v>4909</v>
      </c>
      <c r="G49" s="2">
        <v>90729.11</v>
      </c>
      <c r="H49" s="2">
        <v>131455.79999999999</v>
      </c>
      <c r="I49" s="2">
        <v>222184.91</v>
      </c>
      <c r="J49" s="2">
        <f t="shared" si="1"/>
        <v>44.518699705593718</v>
      </c>
      <c r="K49" s="2">
        <f t="shared" si="2"/>
        <v>45.787460815047019</v>
      </c>
      <c r="L49" s="2">
        <f t="shared" si="3"/>
        <v>45.260727235689551</v>
      </c>
      <c r="M49" s="2">
        <f t="shared" si="4"/>
        <v>2968.0617093719334</v>
      </c>
      <c r="N49" s="2">
        <f t="shared" si="5"/>
        <v>3052.6500125391849</v>
      </c>
      <c r="O49" s="2">
        <f t="shared" si="6"/>
        <v>3017.5326848034224</v>
      </c>
      <c r="P49" s="21">
        <v>0.47268855201099819</v>
      </c>
      <c r="Q49" s="22">
        <f t="shared" si="7"/>
        <v>0.52731144798900176</v>
      </c>
      <c r="R49" s="10">
        <f t="shared" si="8"/>
        <v>13554</v>
      </c>
      <c r="S49" s="10">
        <f t="shared" si="9"/>
        <v>19379.783034997257</v>
      </c>
      <c r="T49" s="13">
        <v>28674.271763798999</v>
      </c>
      <c r="U49" s="49">
        <v>1.1485481935264299</v>
      </c>
      <c r="V49" s="13">
        <f t="shared" si="10"/>
        <v>32933.783034997257</v>
      </c>
      <c r="W49" s="22">
        <f>(D49/R49)</f>
        <v>0.15036151689538144</v>
      </c>
      <c r="X49" s="22">
        <f t="shared" si="11"/>
        <v>0.14814407337870417</v>
      </c>
      <c r="Y49" s="22">
        <f t="shared" si="12"/>
        <v>0.14905666909821522</v>
      </c>
    </row>
    <row r="50" spans="1:25">
      <c r="A50" s="6">
        <v>2012</v>
      </c>
      <c r="B50" s="6" t="s">
        <v>10</v>
      </c>
      <c r="C50" s="1">
        <v>40969</v>
      </c>
      <c r="D50" s="4">
        <v>1552</v>
      </c>
      <c r="E50" s="4">
        <v>2435</v>
      </c>
      <c r="F50" s="4">
        <v>3987</v>
      </c>
      <c r="G50" s="2">
        <v>67146.720000000001</v>
      </c>
      <c r="H50" s="2">
        <v>103639.67</v>
      </c>
      <c r="I50" s="2">
        <v>170786.39</v>
      </c>
      <c r="J50" s="2">
        <f t="shared" si="1"/>
        <v>43.264639175257734</v>
      </c>
      <c r="K50" s="2">
        <f t="shared" si="2"/>
        <v>42.562492813141681</v>
      </c>
      <c r="L50" s="2">
        <f t="shared" si="3"/>
        <v>42.835813895159269</v>
      </c>
      <c r="M50" s="2">
        <f t="shared" si="4"/>
        <v>2884.4534938144334</v>
      </c>
      <c r="N50" s="2">
        <f t="shared" si="5"/>
        <v>2837.6413958521557</v>
      </c>
      <c r="O50" s="2">
        <f t="shared" si="6"/>
        <v>2855.8637123902686</v>
      </c>
      <c r="P50" s="21">
        <v>0.47268855201099819</v>
      </c>
      <c r="Q50" s="22">
        <f t="shared" si="7"/>
        <v>0.52731144798900176</v>
      </c>
      <c r="R50" s="10">
        <f t="shared" si="8"/>
        <v>13554</v>
      </c>
      <c r="S50" s="10">
        <f t="shared" si="9"/>
        <v>19379.783034997257</v>
      </c>
      <c r="T50" s="13">
        <v>28674.271763798999</v>
      </c>
      <c r="U50" s="49">
        <v>1.1485481935264299</v>
      </c>
      <c r="V50" s="13">
        <f t="shared" si="10"/>
        <v>32933.783034997257</v>
      </c>
      <c r="W50" s="22">
        <f>(D50/R50)</f>
        <v>0.11450494319020216</v>
      </c>
      <c r="X50" s="22">
        <f t="shared" si="11"/>
        <v>0.12564640148977521</v>
      </c>
      <c r="Y50" s="22">
        <f t="shared" si="12"/>
        <v>0.12106109995815523</v>
      </c>
    </row>
    <row r="51" spans="1:25">
      <c r="A51" s="6">
        <v>2012</v>
      </c>
      <c r="B51" s="6" t="s">
        <v>10</v>
      </c>
      <c r="C51" s="1">
        <v>41000</v>
      </c>
      <c r="D51" s="4">
        <v>1175</v>
      </c>
      <c r="E51" s="4">
        <v>2096</v>
      </c>
      <c r="F51" s="4">
        <v>3271</v>
      </c>
      <c r="G51" s="2">
        <v>50087.98</v>
      </c>
      <c r="H51" s="2">
        <v>86665.74</v>
      </c>
      <c r="I51" s="2">
        <v>136753.72</v>
      </c>
      <c r="J51" s="2">
        <f t="shared" si="1"/>
        <v>42.628068085106385</v>
      </c>
      <c r="K51" s="2">
        <f t="shared" si="2"/>
        <v>41.348158396946566</v>
      </c>
      <c r="L51" s="2">
        <f t="shared" si="3"/>
        <v>41.807924182207273</v>
      </c>
      <c r="M51" s="2">
        <f t="shared" si="4"/>
        <v>2842.0132992340427</v>
      </c>
      <c r="N51" s="2">
        <f t="shared" si="5"/>
        <v>2756.6817203244277</v>
      </c>
      <c r="O51" s="2">
        <f t="shared" si="6"/>
        <v>2787.3343052277592</v>
      </c>
      <c r="P51" s="21">
        <v>0.47268855201099819</v>
      </c>
      <c r="Q51" s="22">
        <f t="shared" si="7"/>
        <v>0.52731144798900176</v>
      </c>
      <c r="R51" s="10">
        <f t="shared" si="8"/>
        <v>13554</v>
      </c>
      <c r="S51" s="10">
        <f t="shared" si="9"/>
        <v>19379.783034997257</v>
      </c>
      <c r="T51" s="13">
        <v>28674.271763798999</v>
      </c>
      <c r="U51" s="49">
        <v>1.1485481935264299</v>
      </c>
      <c r="V51" s="13">
        <f t="shared" si="10"/>
        <v>32933.783034997257</v>
      </c>
      <c r="W51" s="22">
        <f>(D51/R51)</f>
        <v>8.669027593330382E-2</v>
      </c>
      <c r="X51" s="22">
        <f t="shared" si="11"/>
        <v>0.10815394559448413</v>
      </c>
      <c r="Y51" s="22">
        <f t="shared" si="12"/>
        <v>9.9320506135722533E-2</v>
      </c>
    </row>
    <row r="52" spans="1:25" s="27" customFormat="1">
      <c r="A52" s="25">
        <v>2012</v>
      </c>
      <c r="B52" s="25" t="s">
        <v>9</v>
      </c>
      <c r="C52" s="26">
        <v>41030</v>
      </c>
      <c r="D52" s="27">
        <v>32</v>
      </c>
      <c r="E52" s="27">
        <v>72</v>
      </c>
      <c r="F52" s="27">
        <v>104</v>
      </c>
      <c r="G52" s="28">
        <v>-563.1</v>
      </c>
      <c r="H52" s="28">
        <v>-1570.87</v>
      </c>
      <c r="I52" s="28">
        <v>-2138.9699999999998</v>
      </c>
      <c r="J52" s="28">
        <f t="shared" si="1"/>
        <v>-17.596875000000001</v>
      </c>
      <c r="K52" s="28">
        <f t="shared" si="2"/>
        <v>-21.817638888888887</v>
      </c>
      <c r="L52" s="28">
        <f t="shared" si="3"/>
        <v>-20.56701923076923</v>
      </c>
      <c r="M52" s="28">
        <f t="shared" si="4"/>
        <v>-1173.18365625</v>
      </c>
      <c r="N52" s="28">
        <f t="shared" si="5"/>
        <v>-1454.5819847222222</v>
      </c>
      <c r="O52" s="28">
        <f t="shared" si="6"/>
        <v>-1371.2031721153846</v>
      </c>
      <c r="P52" s="29">
        <v>0.47268855201099819</v>
      </c>
      <c r="Q52" s="30">
        <f t="shared" si="7"/>
        <v>0.52731144798900176</v>
      </c>
      <c r="R52" s="31">
        <f t="shared" si="8"/>
        <v>13554</v>
      </c>
      <c r="S52" s="10">
        <f t="shared" si="9"/>
        <v>19379.783034997257</v>
      </c>
      <c r="T52" s="32">
        <v>28674.271763798999</v>
      </c>
      <c r="U52" s="49">
        <v>1.1485481935264299</v>
      </c>
      <c r="V52" s="13">
        <f t="shared" si="10"/>
        <v>32933.783034997257</v>
      </c>
      <c r="W52" s="30">
        <f>(D52/R52)</f>
        <v>2.3609266637155085E-3</v>
      </c>
      <c r="X52" s="30">
        <f t="shared" si="11"/>
        <v>3.7152118715662488E-3</v>
      </c>
      <c r="Y52" s="22">
        <f t="shared" si="12"/>
        <v>3.1578516166662013E-3</v>
      </c>
    </row>
    <row r="53" spans="1:25" s="27" customFormat="1">
      <c r="A53" s="25">
        <v>2012</v>
      </c>
      <c r="B53" s="25" t="s">
        <v>9</v>
      </c>
      <c r="C53" s="26">
        <v>41061</v>
      </c>
      <c r="D53" s="27">
        <v>261</v>
      </c>
      <c r="E53" s="27">
        <v>660</v>
      </c>
      <c r="F53" s="27">
        <v>921</v>
      </c>
      <c r="G53" s="28">
        <v>-7244.1</v>
      </c>
      <c r="H53" s="28">
        <v>-2602.06</v>
      </c>
      <c r="I53" s="28">
        <v>-9846.16</v>
      </c>
      <c r="J53" s="28">
        <f t="shared" si="1"/>
        <v>-27.755172413793105</v>
      </c>
      <c r="K53" s="28">
        <f t="shared" si="2"/>
        <v>-3.9425151515151513</v>
      </c>
      <c r="L53" s="28">
        <f t="shared" si="3"/>
        <v>-10.69072747014115</v>
      </c>
      <c r="M53" s="28">
        <f t="shared" si="4"/>
        <v>-1850.4373448275862</v>
      </c>
      <c r="N53" s="28">
        <f t="shared" si="5"/>
        <v>-262.84748515151517</v>
      </c>
      <c r="O53" s="28">
        <f t="shared" si="6"/>
        <v>-712.75080043431046</v>
      </c>
      <c r="P53" s="29">
        <v>0.47268855201099819</v>
      </c>
      <c r="Q53" s="30">
        <f t="shared" si="7"/>
        <v>0.52731144798900176</v>
      </c>
      <c r="R53" s="31">
        <f t="shared" si="8"/>
        <v>13554</v>
      </c>
      <c r="S53" s="10">
        <f t="shared" si="9"/>
        <v>19379.783034997257</v>
      </c>
      <c r="T53" s="32">
        <v>28674.271763798999</v>
      </c>
      <c r="U53" s="49">
        <v>1.1485481935264299</v>
      </c>
      <c r="V53" s="13">
        <f t="shared" si="10"/>
        <v>32933.783034997257</v>
      </c>
      <c r="W53" s="30">
        <f>(D53/R53)</f>
        <v>1.9256308100929615E-2</v>
      </c>
      <c r="X53" s="30">
        <f t="shared" si="11"/>
        <v>3.4056108822690612E-2</v>
      </c>
      <c r="Y53" s="22">
        <f t="shared" si="12"/>
        <v>2.7965205182207416E-2</v>
      </c>
    </row>
    <row r="54" spans="1:25">
      <c r="A54" s="6">
        <v>2012</v>
      </c>
      <c r="B54" s="6" t="s">
        <v>9</v>
      </c>
      <c r="C54" s="1">
        <v>41091</v>
      </c>
      <c r="D54">
        <v>202</v>
      </c>
      <c r="E54">
        <v>553</v>
      </c>
      <c r="F54">
        <v>755</v>
      </c>
      <c r="G54" s="2">
        <v>5585.33</v>
      </c>
      <c r="H54" s="2">
        <v>12347.96</v>
      </c>
      <c r="I54" s="2">
        <v>17933.29</v>
      </c>
      <c r="J54" s="2">
        <f t="shared" si="1"/>
        <v>27.650148514851484</v>
      </c>
      <c r="K54" s="2">
        <f t="shared" si="2"/>
        <v>22.32904159132007</v>
      </c>
      <c r="L54" s="2">
        <f t="shared" si="3"/>
        <v>23.752701986754968</v>
      </c>
      <c r="M54" s="2">
        <f t="shared" si="4"/>
        <v>1843.4354014851485</v>
      </c>
      <c r="N54" s="2">
        <f t="shared" si="5"/>
        <v>1488.6772028933092</v>
      </c>
      <c r="O54" s="2">
        <f t="shared" si="6"/>
        <v>1583.5926414569537</v>
      </c>
      <c r="P54" s="21">
        <v>0.47268855201099819</v>
      </c>
      <c r="Q54" s="22">
        <f t="shared" si="7"/>
        <v>0.52731144798900176</v>
      </c>
      <c r="R54" s="10">
        <f t="shared" si="8"/>
        <v>13554</v>
      </c>
      <c r="S54" s="10">
        <f t="shared" si="9"/>
        <v>19379.783034997257</v>
      </c>
      <c r="T54" s="13">
        <v>28674.271763798999</v>
      </c>
      <c r="U54" s="49">
        <v>1.1485481935264299</v>
      </c>
      <c r="V54" s="13">
        <f t="shared" si="10"/>
        <v>32933.783034997257</v>
      </c>
      <c r="W54" s="22">
        <f>(D54/R54)</f>
        <v>1.4903349564704146E-2</v>
      </c>
      <c r="X54" s="22">
        <f t="shared" si="11"/>
        <v>2.8534891180224106E-2</v>
      </c>
      <c r="Y54" s="22">
        <f t="shared" si="12"/>
        <v>2.2924788178682518E-2</v>
      </c>
    </row>
    <row r="55" spans="1:25">
      <c r="A55" s="6">
        <v>2012</v>
      </c>
      <c r="B55" s="6" t="s">
        <v>9</v>
      </c>
      <c r="C55" s="1">
        <v>41122</v>
      </c>
      <c r="D55">
        <v>115</v>
      </c>
      <c r="E55">
        <v>330</v>
      </c>
      <c r="F55">
        <v>445</v>
      </c>
      <c r="G55" s="2">
        <v>2982.67</v>
      </c>
      <c r="H55" s="2">
        <v>6964.6</v>
      </c>
      <c r="I55" s="2">
        <v>9947.27</v>
      </c>
      <c r="J55" s="2">
        <f t="shared" si="1"/>
        <v>25.936260869565217</v>
      </c>
      <c r="K55" s="2">
        <f t="shared" si="2"/>
        <v>21.104848484848485</v>
      </c>
      <c r="L55" s="2">
        <f t="shared" si="3"/>
        <v>22.35341573033708</v>
      </c>
      <c r="M55" s="2">
        <f t="shared" si="4"/>
        <v>1729.170512173913</v>
      </c>
      <c r="N55" s="2">
        <f t="shared" si="5"/>
        <v>1407.0602484848487</v>
      </c>
      <c r="O55" s="2">
        <f t="shared" si="6"/>
        <v>1490.3022267415731</v>
      </c>
      <c r="P55" s="21">
        <v>0.47268855201099819</v>
      </c>
      <c r="Q55" s="22">
        <f t="shared" si="7"/>
        <v>0.52731144798900176</v>
      </c>
      <c r="R55" s="10">
        <f t="shared" si="8"/>
        <v>13554</v>
      </c>
      <c r="S55" s="10">
        <f t="shared" si="9"/>
        <v>19379.783034997257</v>
      </c>
      <c r="T55" s="13">
        <v>28674.271763798999</v>
      </c>
      <c r="U55" s="49">
        <v>1.1485481935264299</v>
      </c>
      <c r="V55" s="13">
        <f t="shared" si="10"/>
        <v>32933.783034997257</v>
      </c>
      <c r="W55" s="22">
        <f>(D55/R55)</f>
        <v>8.4845801977276088E-3</v>
      </c>
      <c r="X55" s="22">
        <f t="shared" si="11"/>
        <v>1.7028054411345306E-2</v>
      </c>
      <c r="Y55" s="22">
        <f t="shared" si="12"/>
        <v>1.3511961244389034E-2</v>
      </c>
    </row>
    <row r="56" spans="1:25" s="16" customFormat="1">
      <c r="A56" s="14">
        <v>2012</v>
      </c>
      <c r="B56" s="14" t="s">
        <v>2</v>
      </c>
      <c r="C56" s="15">
        <v>41153</v>
      </c>
      <c r="D56" s="16">
        <v>309</v>
      </c>
      <c r="E56" s="16">
        <v>279</v>
      </c>
      <c r="F56" s="16">
        <v>588</v>
      </c>
      <c r="G56" s="17">
        <v>4486.46</v>
      </c>
      <c r="H56" s="17">
        <v>5988.04</v>
      </c>
      <c r="I56" s="17">
        <v>10474.5</v>
      </c>
      <c r="J56" s="17">
        <f t="shared" si="1"/>
        <v>14.519288025889967</v>
      </c>
      <c r="K56" s="17">
        <f t="shared" si="2"/>
        <v>21.462508960573476</v>
      </c>
      <c r="L56" s="17">
        <f t="shared" si="3"/>
        <v>17.813775510204081</v>
      </c>
      <c r="M56" s="17">
        <f t="shared" si="4"/>
        <v>968.00093268608407</v>
      </c>
      <c r="N56" s="17">
        <f t="shared" si="5"/>
        <v>1430.9054724014336</v>
      </c>
      <c r="O56" s="17">
        <f t="shared" si="6"/>
        <v>1187.6444132653062</v>
      </c>
      <c r="U56"/>
    </row>
    <row r="57" spans="1:25">
      <c r="A57" s="6">
        <v>2012</v>
      </c>
      <c r="B57" s="6" t="s">
        <v>2</v>
      </c>
      <c r="C57" s="1">
        <v>41183</v>
      </c>
      <c r="D57">
        <v>133</v>
      </c>
      <c r="E57">
        <v>97</v>
      </c>
      <c r="F57">
        <v>230</v>
      </c>
      <c r="G57" s="2">
        <v>621.58000000000004</v>
      </c>
      <c r="H57" s="2">
        <v>2589.13</v>
      </c>
      <c r="I57" s="2">
        <v>3210.76</v>
      </c>
      <c r="J57" s="2">
        <f t="shared" si="1"/>
        <v>4.6735338345864665</v>
      </c>
      <c r="K57" s="2">
        <f t="shared" si="2"/>
        <v>26.692061855670104</v>
      </c>
      <c r="L57" s="2">
        <f t="shared" si="3"/>
        <v>13.959826086956523</v>
      </c>
      <c r="M57" s="2">
        <f t="shared" si="4"/>
        <v>311.58450075187972</v>
      </c>
      <c r="N57" s="2">
        <f t="shared" si="5"/>
        <v>1779.559763917526</v>
      </c>
      <c r="O57" s="2">
        <f t="shared" si="6"/>
        <v>930.70160521739149</v>
      </c>
    </row>
    <row r="58" spans="1:25">
      <c r="A58" s="6">
        <v>2012</v>
      </c>
      <c r="B58" s="6" t="s">
        <v>2</v>
      </c>
      <c r="C58" s="1">
        <v>41214</v>
      </c>
      <c r="D58" s="4">
        <v>4308</v>
      </c>
      <c r="E58" s="4">
        <v>3732</v>
      </c>
      <c r="F58" s="4">
        <v>8040</v>
      </c>
      <c r="G58" s="2">
        <v>247670.77</v>
      </c>
      <c r="H58" s="2">
        <v>211348.91</v>
      </c>
      <c r="I58" s="2">
        <v>459019.68</v>
      </c>
      <c r="J58" s="2">
        <f t="shared" si="1"/>
        <v>57.490893686165272</v>
      </c>
      <c r="K58" s="2">
        <f t="shared" si="2"/>
        <v>56.631540728831723</v>
      </c>
      <c r="L58" s="2">
        <f t="shared" si="3"/>
        <v>57.091999999999999</v>
      </c>
      <c r="M58" s="2">
        <f t="shared" si="4"/>
        <v>3832.917882056639</v>
      </c>
      <c r="N58" s="2">
        <f t="shared" si="5"/>
        <v>3775.624820391211</v>
      </c>
      <c r="O58" s="2">
        <f t="shared" si="6"/>
        <v>3806.3236400000001</v>
      </c>
    </row>
    <row r="59" spans="1:25">
      <c r="A59" s="6">
        <v>2012</v>
      </c>
      <c r="B59" s="6" t="s">
        <v>2</v>
      </c>
      <c r="C59" s="1">
        <v>41244</v>
      </c>
      <c r="D59" s="4">
        <v>3978</v>
      </c>
      <c r="E59" s="4">
        <v>3287</v>
      </c>
      <c r="F59" s="4">
        <v>7265</v>
      </c>
      <c r="G59" s="2">
        <v>214538.95</v>
      </c>
      <c r="H59" s="2">
        <v>167787.3</v>
      </c>
      <c r="I59" s="2">
        <v>382326.75</v>
      </c>
      <c r="J59" s="2">
        <f t="shared" si="1"/>
        <v>53.931359979889393</v>
      </c>
      <c r="K59" s="2">
        <f t="shared" si="2"/>
        <v>51.045725585640398</v>
      </c>
      <c r="L59" s="2">
        <f t="shared" si="3"/>
        <v>52.625843083275981</v>
      </c>
      <c r="M59" s="2">
        <f t="shared" si="4"/>
        <v>3595.6037698592258</v>
      </c>
      <c r="N59" s="2">
        <f t="shared" si="5"/>
        <v>3403.2185247946454</v>
      </c>
      <c r="O59" s="2">
        <f t="shared" si="6"/>
        <v>3508.5649583620097</v>
      </c>
    </row>
    <row r="60" spans="1:25">
      <c r="A60" s="6">
        <v>2013</v>
      </c>
      <c r="B60" s="6" t="s">
        <v>10</v>
      </c>
      <c r="C60" s="1">
        <v>41275</v>
      </c>
      <c r="D60" s="4">
        <v>2276</v>
      </c>
      <c r="E60" s="4">
        <v>3038</v>
      </c>
      <c r="F60" s="4">
        <v>5314</v>
      </c>
      <c r="G60" s="2">
        <v>126239.61</v>
      </c>
      <c r="H60" s="2">
        <v>163886.67000000001</v>
      </c>
      <c r="I60" s="2">
        <v>290126.28000000003</v>
      </c>
      <c r="J60" s="2">
        <f t="shared" si="1"/>
        <v>55.46555799648506</v>
      </c>
      <c r="K60" s="2">
        <f t="shared" si="2"/>
        <v>53.945579328505602</v>
      </c>
      <c r="L60" s="2">
        <f t="shared" si="3"/>
        <v>54.596590139254801</v>
      </c>
      <c r="M60" s="2">
        <f t="shared" si="4"/>
        <v>3697.8887516256591</v>
      </c>
      <c r="N60" s="2">
        <f t="shared" si="5"/>
        <v>3596.5517738314684</v>
      </c>
      <c r="O60" s="2">
        <f t="shared" si="6"/>
        <v>3639.9546645841178</v>
      </c>
    </row>
    <row r="61" spans="1:25">
      <c r="A61" s="6">
        <v>2013</v>
      </c>
      <c r="B61" s="6" t="s">
        <v>10</v>
      </c>
      <c r="C61" s="1">
        <v>41306</v>
      </c>
      <c r="D61" s="4">
        <v>1667</v>
      </c>
      <c r="E61" s="4">
        <v>2334</v>
      </c>
      <c r="F61" s="4">
        <v>4001</v>
      </c>
      <c r="G61" s="2">
        <v>83443.73</v>
      </c>
      <c r="H61" s="2">
        <v>115900.36</v>
      </c>
      <c r="I61" s="2">
        <v>199344.09</v>
      </c>
      <c r="J61" s="2">
        <f t="shared" si="1"/>
        <v>50.056226754649067</v>
      </c>
      <c r="K61" s="2">
        <f t="shared" si="2"/>
        <v>49.657395029991434</v>
      </c>
      <c r="L61" s="2">
        <f t="shared" si="3"/>
        <v>49.82356660834791</v>
      </c>
      <c r="M61" s="2">
        <f t="shared" si="4"/>
        <v>3337.2486377324535</v>
      </c>
      <c r="N61" s="2">
        <f t="shared" si="5"/>
        <v>3310.658526649529</v>
      </c>
      <c r="O61" s="2">
        <f t="shared" si="6"/>
        <v>3321.7371857785552</v>
      </c>
    </row>
    <row r="62" spans="1:25">
      <c r="A62" s="6">
        <v>2013</v>
      </c>
      <c r="B62" s="6" t="s">
        <v>10</v>
      </c>
      <c r="C62" s="1">
        <v>41334</v>
      </c>
      <c r="D62" s="4">
        <v>1386</v>
      </c>
      <c r="E62" s="4">
        <v>1987</v>
      </c>
      <c r="F62" s="4">
        <v>3373</v>
      </c>
      <c r="G62" s="2">
        <v>67595.17</v>
      </c>
      <c r="H62" s="2">
        <v>90962.09</v>
      </c>
      <c r="I62" s="2">
        <v>158557.26</v>
      </c>
      <c r="J62" s="2">
        <f t="shared" si="1"/>
        <v>48.769963924963925</v>
      </c>
      <c r="K62" s="2">
        <f t="shared" si="2"/>
        <v>45.778605938600904</v>
      </c>
      <c r="L62" s="2">
        <f t="shared" si="3"/>
        <v>47.007785354284024</v>
      </c>
      <c r="M62" s="2">
        <f t="shared" si="4"/>
        <v>3251.4934948773448</v>
      </c>
      <c r="N62" s="2">
        <f t="shared" si="5"/>
        <v>3052.0596579265225</v>
      </c>
      <c r="O62" s="2">
        <f t="shared" si="6"/>
        <v>3134.0090495701161</v>
      </c>
    </row>
    <row r="63" spans="1:25">
      <c r="A63" s="6">
        <v>2013</v>
      </c>
      <c r="B63" s="6" t="s">
        <v>10</v>
      </c>
      <c r="C63" s="1">
        <v>41365</v>
      </c>
      <c r="D63" s="4">
        <v>1094</v>
      </c>
      <c r="E63" s="4">
        <v>1655</v>
      </c>
      <c r="F63" s="4">
        <v>2749</v>
      </c>
      <c r="G63" s="2">
        <v>53020.39</v>
      </c>
      <c r="H63" s="2">
        <v>72056.56</v>
      </c>
      <c r="I63" s="2">
        <v>125076.95</v>
      </c>
      <c r="J63" s="2">
        <f t="shared" si="1"/>
        <v>48.464707495429614</v>
      </c>
      <c r="K63" s="2">
        <f t="shared" si="2"/>
        <v>43.538706948640481</v>
      </c>
      <c r="L63" s="2">
        <f t="shared" si="3"/>
        <v>45.499072389959984</v>
      </c>
      <c r="M63" s="2">
        <f t="shared" si="4"/>
        <v>3231.1420487202927</v>
      </c>
      <c r="N63" s="2">
        <f t="shared" si="5"/>
        <v>2902.725592265861</v>
      </c>
      <c r="O63" s="2">
        <f t="shared" si="6"/>
        <v>3033.4231562386321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5"/>
  <sheetViews>
    <sheetView topLeftCell="A44" workbookViewId="0">
      <selection activeCell="A45" sqref="A45:XFD45"/>
    </sheetView>
  </sheetViews>
  <sheetFormatPr defaultRowHeight="15"/>
  <sheetData>
    <row r="1" spans="1:8" ht="47.25" customHeight="1">
      <c r="A1" s="35" t="s">
        <v>33</v>
      </c>
      <c r="B1" s="35"/>
      <c r="C1" s="35"/>
      <c r="D1" s="35"/>
      <c r="E1" s="35"/>
      <c r="F1" s="35"/>
      <c r="G1" s="35"/>
      <c r="H1" s="35"/>
    </row>
    <row r="2" spans="1:8" ht="102.75" customHeight="1">
      <c r="A2" s="34" t="s">
        <v>34</v>
      </c>
      <c r="B2" s="34"/>
      <c r="C2" s="34"/>
      <c r="D2" s="34"/>
      <c r="E2" s="34"/>
      <c r="F2" s="34"/>
      <c r="G2" s="34"/>
      <c r="H2" s="34"/>
    </row>
    <row r="3" spans="1:8" ht="45" customHeight="1">
      <c r="A3" s="35" t="s">
        <v>35</v>
      </c>
      <c r="B3" s="35"/>
      <c r="C3" s="35"/>
      <c r="D3" s="35"/>
      <c r="E3" s="35"/>
      <c r="F3" s="35"/>
      <c r="G3" s="35"/>
      <c r="H3" s="35"/>
    </row>
    <row r="4" spans="1:8">
      <c r="A4" s="37" t="s">
        <v>36</v>
      </c>
      <c r="B4" s="37"/>
    </row>
    <row r="5" spans="1:8">
      <c r="A5" s="37" t="s">
        <v>37</v>
      </c>
      <c r="B5" s="37"/>
    </row>
    <row r="6" spans="1:8">
      <c r="A6" s="37"/>
      <c r="B6" s="37" t="s">
        <v>38</v>
      </c>
    </row>
    <row r="7" spans="1:8">
      <c r="A7" s="37"/>
      <c r="B7" s="37" t="s">
        <v>39</v>
      </c>
    </row>
    <row r="8" spans="1:8">
      <c r="A8" s="37"/>
      <c r="B8" s="37" t="s">
        <v>40</v>
      </c>
    </row>
    <row r="9" spans="1:8">
      <c r="A9" s="37"/>
      <c r="B9" s="37" t="s">
        <v>41</v>
      </c>
    </row>
    <row r="10" spans="1:8">
      <c r="A10" s="37"/>
      <c r="B10" s="37" t="s">
        <v>42</v>
      </c>
    </row>
    <row r="11" spans="1:8">
      <c r="A11" s="37"/>
      <c r="B11" s="37" t="s">
        <v>43</v>
      </c>
    </row>
    <row r="12" spans="1:8">
      <c r="A12" s="37"/>
      <c r="B12" s="37" t="s">
        <v>44</v>
      </c>
    </row>
    <row r="13" spans="1:8">
      <c r="A13" s="37" t="s">
        <v>45</v>
      </c>
      <c r="B13" s="37"/>
    </row>
    <row r="14" spans="1:8">
      <c r="A14" s="37" t="s">
        <v>46</v>
      </c>
      <c r="B14" s="37"/>
    </row>
    <row r="15" spans="1:8">
      <c r="A15" s="37" t="s">
        <v>47</v>
      </c>
      <c r="B15" s="37"/>
    </row>
    <row r="16" spans="1:8">
      <c r="A16" s="37" t="s">
        <v>48</v>
      </c>
      <c r="B16" s="37"/>
    </row>
    <row r="17" spans="1:8">
      <c r="A17" s="37" t="s">
        <v>49</v>
      </c>
      <c r="B17" s="37"/>
    </row>
    <row r="18" spans="1:8">
      <c r="A18" s="37"/>
      <c r="B18" s="37" t="s">
        <v>50</v>
      </c>
    </row>
    <row r="19" spans="1:8">
      <c r="A19" s="37"/>
      <c r="B19" s="37" t="s">
        <v>51</v>
      </c>
    </row>
    <row r="20" spans="1:8">
      <c r="A20" s="37" t="s">
        <v>52</v>
      </c>
      <c r="B20" s="37"/>
    </row>
    <row r="21" spans="1:8">
      <c r="A21" s="37" t="s">
        <v>53</v>
      </c>
      <c r="B21" s="37"/>
    </row>
    <row r="22" spans="1:8">
      <c r="A22" s="37" t="s">
        <v>54</v>
      </c>
      <c r="B22" s="37"/>
    </row>
    <row r="23" spans="1:8">
      <c r="A23" s="38" t="s">
        <v>55</v>
      </c>
      <c r="B23" s="39"/>
    </row>
    <row r="24" spans="1:8">
      <c r="A24" s="38" t="s">
        <v>56</v>
      </c>
      <c r="B24" s="39"/>
    </row>
    <row r="25" spans="1:8">
      <c r="A25" s="40" t="s">
        <v>57</v>
      </c>
      <c r="B25" s="37"/>
    </row>
    <row r="27" spans="1:8" ht="18.75" customHeight="1">
      <c r="A27" s="46" t="s">
        <v>61</v>
      </c>
    </row>
    <row r="28" spans="1:8" ht="60" customHeight="1">
      <c r="A28" s="42" t="s">
        <v>58</v>
      </c>
      <c r="B28" s="42"/>
      <c r="C28" s="42"/>
      <c r="D28" s="42"/>
      <c r="E28" s="42"/>
      <c r="F28" s="42"/>
      <c r="G28" s="42"/>
      <c r="H28" s="42"/>
    </row>
    <row r="29" spans="1:8">
      <c r="A29" s="41"/>
    </row>
    <row r="30" spans="1:8" ht="45.75" customHeight="1">
      <c r="A30" s="43" t="s">
        <v>59</v>
      </c>
      <c r="B30" s="43"/>
      <c r="C30" s="43"/>
      <c r="D30" s="43"/>
      <c r="E30" s="43"/>
      <c r="F30" s="43"/>
      <c r="G30" s="43"/>
      <c r="H30" s="43"/>
    </row>
    <row r="31" spans="1:8">
      <c r="A31" s="41"/>
    </row>
    <row r="32" spans="1:8">
      <c r="A32" s="41"/>
    </row>
    <row r="33" spans="1:8" ht="72.75" customHeight="1">
      <c r="A33" s="42" t="s">
        <v>62</v>
      </c>
      <c r="B33" s="42"/>
      <c r="C33" s="42"/>
      <c r="D33" s="42"/>
      <c r="E33" s="42"/>
      <c r="F33" s="42"/>
      <c r="G33" s="42"/>
      <c r="H33" s="42"/>
    </row>
    <row r="34" spans="1:8">
      <c r="A34" s="41"/>
    </row>
    <row r="35" spans="1:8" ht="104.25" customHeight="1">
      <c r="A35" s="44" t="s">
        <v>60</v>
      </c>
      <c r="B35" s="44"/>
      <c r="C35" s="44"/>
      <c r="D35" s="44"/>
      <c r="E35" s="44"/>
      <c r="F35" s="44"/>
      <c r="G35" s="44"/>
      <c r="H35" s="44"/>
    </row>
    <row r="37" spans="1:8" ht="18" customHeight="1">
      <c r="A37" s="45" t="s">
        <v>63</v>
      </c>
    </row>
    <row r="38" spans="1:8" ht="95.25" customHeight="1">
      <c r="A38" s="35" t="s">
        <v>64</v>
      </c>
      <c r="B38" s="35"/>
      <c r="C38" s="35"/>
      <c r="D38" s="35"/>
      <c r="E38" s="35"/>
      <c r="F38" s="35"/>
      <c r="G38" s="35"/>
      <c r="H38" s="35"/>
    </row>
    <row r="41" spans="1:8">
      <c r="A41" s="6" t="s">
        <v>75</v>
      </c>
    </row>
    <row r="42" spans="1:8" ht="168" customHeight="1">
      <c r="A42" s="51" t="s">
        <v>76</v>
      </c>
      <c r="B42" s="51"/>
      <c r="C42" s="51"/>
      <c r="D42" s="51"/>
      <c r="E42" s="51"/>
      <c r="F42" s="51"/>
      <c r="G42" s="51"/>
      <c r="H42" s="51"/>
    </row>
    <row r="44" spans="1:8">
      <c r="A44" s="6" t="s">
        <v>77</v>
      </c>
    </row>
    <row r="45" spans="1:8" ht="108" customHeight="1">
      <c r="A45" s="35" t="s">
        <v>78</v>
      </c>
      <c r="B45" s="35"/>
      <c r="C45" s="35"/>
      <c r="D45" s="35"/>
      <c r="E45" s="35"/>
      <c r="F45" s="35"/>
      <c r="G45" s="35"/>
      <c r="H45" s="35"/>
    </row>
  </sheetData>
  <mergeCells count="10">
    <mergeCell ref="A35:H35"/>
    <mergeCell ref="A38:H38"/>
    <mergeCell ref="A42:H42"/>
    <mergeCell ref="A45:H45"/>
    <mergeCell ref="A2:H2"/>
    <mergeCell ref="A1:H1"/>
    <mergeCell ref="A3:H3"/>
    <mergeCell ref="A28:H28"/>
    <mergeCell ref="A30:H30"/>
    <mergeCell ref="A33:H3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vt:lpstr>
      <vt:lpstr>Analysis</vt:lpstr>
      <vt:lpstr>Notes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 Coleman</dc:creator>
  <cp:lastModifiedBy>Ben Coleman</cp:lastModifiedBy>
  <dcterms:created xsi:type="dcterms:W3CDTF">2013-08-30T00:24:23Z</dcterms:created>
  <dcterms:modified xsi:type="dcterms:W3CDTF">2013-09-25T00:20:12Z</dcterms:modified>
</cp:coreProperties>
</file>