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concurrentCalc="0"/>
</workbook>
</file>

<file path=xl/calcChain.xml><?xml version="1.0" encoding="utf-8"?>
<calcChain xmlns="http://schemas.openxmlformats.org/spreadsheetml/2006/main">
  <c r="L25" i="1" l="1"/>
  <c r="M25" i="1"/>
  <c r="N25" i="1"/>
  <c r="O25" i="1"/>
  <c r="B25" i="1"/>
  <c r="G5" i="1"/>
  <c r="C25" i="1"/>
  <c r="H5" i="1"/>
  <c r="D25" i="1"/>
  <c r="I5" i="1"/>
  <c r="E25" i="1"/>
  <c r="J5" i="1"/>
  <c r="G6" i="1"/>
  <c r="H6" i="1"/>
  <c r="I6" i="1"/>
  <c r="J6" i="1"/>
  <c r="G7" i="1"/>
  <c r="H7" i="1"/>
  <c r="I7" i="1"/>
  <c r="J7" i="1"/>
  <c r="G8" i="1"/>
  <c r="H8" i="1"/>
  <c r="I8" i="1"/>
  <c r="J8" i="1"/>
  <c r="G9" i="1"/>
  <c r="H9" i="1"/>
  <c r="I9" i="1"/>
  <c r="J9" i="1"/>
  <c r="G10" i="1"/>
  <c r="H10" i="1"/>
  <c r="I10" i="1"/>
  <c r="J10" i="1"/>
  <c r="G11" i="1"/>
  <c r="H11" i="1"/>
  <c r="I11" i="1"/>
  <c r="J11" i="1"/>
  <c r="G12" i="1"/>
  <c r="H12" i="1"/>
  <c r="I12" i="1"/>
  <c r="J12" i="1"/>
  <c r="G13" i="1"/>
  <c r="H13" i="1"/>
  <c r="I13" i="1"/>
  <c r="J13" i="1"/>
  <c r="G14" i="1"/>
  <c r="H14" i="1"/>
  <c r="I14" i="1"/>
  <c r="J14" i="1"/>
  <c r="G15" i="1"/>
  <c r="H15" i="1"/>
  <c r="I15" i="1"/>
  <c r="J15" i="1"/>
  <c r="G16" i="1"/>
  <c r="H16" i="1"/>
  <c r="I16" i="1"/>
  <c r="J16" i="1"/>
  <c r="G17" i="1"/>
  <c r="H17" i="1"/>
  <c r="I17" i="1"/>
  <c r="J17" i="1"/>
  <c r="G18" i="1"/>
  <c r="H18" i="1"/>
  <c r="I18" i="1"/>
  <c r="J18" i="1"/>
  <c r="G19" i="1"/>
  <c r="H19" i="1"/>
  <c r="I19" i="1"/>
  <c r="J19" i="1"/>
  <c r="G20" i="1"/>
  <c r="H20" i="1"/>
  <c r="I20" i="1"/>
  <c r="J20" i="1"/>
  <c r="G21" i="1"/>
  <c r="H21" i="1"/>
  <c r="I21" i="1"/>
  <c r="J21" i="1"/>
  <c r="G22" i="1"/>
  <c r="H22" i="1"/>
  <c r="I22" i="1"/>
  <c r="J22" i="1"/>
  <c r="G23" i="1"/>
  <c r="H23" i="1"/>
  <c r="I23" i="1"/>
  <c r="J23" i="1"/>
  <c r="G24" i="1"/>
  <c r="H24" i="1"/>
  <c r="I24" i="1"/>
  <c r="J24" i="1"/>
  <c r="C26" i="2"/>
  <c r="F4" i="2"/>
  <c r="F7" i="2"/>
  <c r="F5" i="2"/>
  <c r="F6" i="2"/>
  <c r="F8" i="2"/>
  <c r="F9" i="2"/>
  <c r="F10" i="2"/>
  <c r="F11" i="2"/>
  <c r="F12" i="2"/>
  <c r="F13" i="2"/>
  <c r="F14" i="2"/>
  <c r="F15" i="2"/>
  <c r="F16" i="2"/>
  <c r="F17" i="2"/>
  <c r="F18" i="2"/>
  <c r="F19" i="2"/>
  <c r="F20" i="2"/>
  <c r="F21" i="2"/>
  <c r="F22" i="2"/>
  <c r="F23" i="2"/>
  <c r="F24" i="2"/>
  <c r="F25" i="2"/>
  <c r="E16" i="2"/>
  <c r="E12" i="2"/>
  <c r="E19" i="2"/>
  <c r="E25" i="2"/>
  <c r="E14" i="2"/>
  <c r="E7" i="2"/>
  <c r="E23" i="2"/>
  <c r="E15" i="2"/>
  <c r="E6" i="2"/>
  <c r="E17" i="2"/>
  <c r="E22" i="2"/>
  <c r="E10" i="2"/>
  <c r="E11" i="2"/>
  <c r="E5" i="2"/>
  <c r="E8" i="2"/>
  <c r="E4" i="2"/>
  <c r="E21" i="2"/>
  <c r="E9" i="2"/>
  <c r="E18" i="2"/>
  <c r="E20" i="2"/>
  <c r="E13" i="2"/>
  <c r="B26" i="2"/>
  <c r="E26" i="2"/>
  <c r="E24" i="2"/>
  <c r="D26" i="2"/>
  <c r="T24" i="1"/>
  <c r="Q5" i="1"/>
  <c r="S24" i="1"/>
  <c r="R24" i="1"/>
  <c r="Q24" i="1"/>
  <c r="T23" i="1"/>
  <c r="S23" i="1"/>
  <c r="R23" i="1"/>
  <c r="Q23" i="1"/>
  <c r="T22" i="1"/>
  <c r="S22" i="1"/>
  <c r="R22" i="1"/>
  <c r="Q22" i="1"/>
  <c r="T21" i="1"/>
  <c r="S21" i="1"/>
  <c r="R21" i="1"/>
  <c r="Q21" i="1"/>
  <c r="T20" i="1"/>
  <c r="S20" i="1"/>
  <c r="R20" i="1"/>
  <c r="Q20" i="1"/>
  <c r="T19" i="1"/>
  <c r="S19" i="1"/>
  <c r="R19" i="1"/>
  <c r="Q19" i="1"/>
  <c r="T18" i="1"/>
  <c r="S18" i="1"/>
  <c r="R18" i="1"/>
  <c r="Q18" i="1"/>
  <c r="T17" i="1"/>
  <c r="S17" i="1"/>
  <c r="R17" i="1"/>
  <c r="Q17" i="1"/>
  <c r="T16" i="1"/>
  <c r="S16" i="1"/>
  <c r="R16" i="1"/>
  <c r="Q16" i="1"/>
  <c r="T15" i="1"/>
  <c r="S15" i="1"/>
  <c r="R15" i="1"/>
  <c r="Q15" i="1"/>
  <c r="T14" i="1"/>
  <c r="S14" i="1"/>
  <c r="R14" i="1"/>
  <c r="Q14" i="1"/>
  <c r="T13" i="1"/>
  <c r="S13" i="1"/>
  <c r="R13" i="1"/>
  <c r="Q13" i="1"/>
  <c r="T12" i="1"/>
  <c r="S12" i="1"/>
  <c r="R12" i="1"/>
  <c r="Q12" i="1"/>
  <c r="T11" i="1"/>
  <c r="S11" i="1"/>
  <c r="R11" i="1"/>
  <c r="Q11" i="1"/>
  <c r="T10" i="1"/>
  <c r="S10" i="1"/>
  <c r="R10" i="1"/>
  <c r="Q10" i="1"/>
  <c r="T9" i="1"/>
  <c r="S9" i="1"/>
  <c r="R9" i="1"/>
  <c r="Q9" i="1"/>
  <c r="T8" i="1"/>
  <c r="S8" i="1"/>
  <c r="R8" i="1"/>
  <c r="Q8" i="1"/>
  <c r="T7" i="1"/>
  <c r="S7" i="1"/>
  <c r="R7" i="1"/>
  <c r="Q7" i="1"/>
  <c r="T6" i="1"/>
  <c r="S6" i="1"/>
  <c r="R6" i="1"/>
  <c r="Q6" i="1"/>
  <c r="T5" i="1"/>
  <c r="S5" i="1"/>
  <c r="R5" i="1"/>
</calcChain>
</file>

<file path=xl/sharedStrings.xml><?xml version="1.0" encoding="utf-8"?>
<sst xmlns="http://schemas.openxmlformats.org/spreadsheetml/2006/main" count="172" uniqueCount="89">
  <si>
    <t>UOIT</t>
  </si>
  <si>
    <t>Toronto</t>
  </si>
  <si>
    <t>Trent</t>
  </si>
  <si>
    <t>Queen's</t>
  </si>
  <si>
    <t>Waterloo</t>
  </si>
  <si>
    <t>Guelph</t>
  </si>
  <si>
    <t>York</t>
  </si>
  <si>
    <t>Ryerson</t>
  </si>
  <si>
    <t>Ottawa</t>
  </si>
  <si>
    <t>WLU</t>
  </si>
  <si>
    <t>Western</t>
  </si>
  <si>
    <t>Algoma</t>
  </si>
  <si>
    <t>McMaster</t>
  </si>
  <si>
    <t>Carleton</t>
  </si>
  <si>
    <t>Nipissing</t>
  </si>
  <si>
    <t>OCAD</t>
  </si>
  <si>
    <t>Lakehead</t>
  </si>
  <si>
    <t>Windsor</t>
  </si>
  <si>
    <t>Brock</t>
  </si>
  <si>
    <t>Laurentian</t>
  </si>
  <si>
    <t>Institution</t>
  </si>
  <si>
    <t>Tuition Fees</t>
  </si>
  <si>
    <t>Collected and Retained by Institution</t>
  </si>
  <si>
    <t>Collected on Behalf of Student Govt</t>
  </si>
  <si>
    <t>Tution Plus Ancillary Fees</t>
  </si>
  <si>
    <t>Source</t>
  </si>
  <si>
    <t>http://www.financialresources.uottawa.ca/financial-statement/documents/Annexes/Annexe%20-%205%20-%20Financement%20des%20universites%20ontariennes/Annexe%205.1%20-%20Comparaison%20des%20droits%20de%20scolarite.pdf</t>
  </si>
  <si>
    <t>Notes</t>
  </si>
  <si>
    <t>Tuition and Ancillary fees for both categories exclude co-op and UHIP fees</t>
  </si>
  <si>
    <t>The UOIT 'compulsory ancillary fees collected by and retained by institution' figure includes a mobile learning fee of $1,345 for both program types.</t>
  </si>
  <si>
    <t>Under Compulsory Ancillary Fees Collected by and Retained by Institution, Trent includes a $195 mandatory fee for International Student Camp, an orientation program for new undergraduate international students.</t>
  </si>
  <si>
    <t>Domestic</t>
  </si>
  <si>
    <t>International</t>
  </si>
  <si>
    <t>Compulsory Ancillary Fees</t>
  </si>
  <si>
    <t>Total</t>
  </si>
  <si>
    <t>Under Compulsory Ancillary Fees Collected by and Retained by Institution, Windsor includes $7 international student society fee.</t>
  </si>
  <si>
    <t>Average</t>
  </si>
  <si>
    <t>AVERAGE</t>
  </si>
  <si>
    <t xml:space="preserve">Tuition Fees </t>
  </si>
  <si>
    <t>Domestic % above or below average</t>
  </si>
  <si>
    <t>International % above or below average</t>
  </si>
  <si>
    <t>All Data from 2010-2011, Council of Ontario Universities</t>
  </si>
  <si>
    <t>Ancillary Fees</t>
  </si>
  <si>
    <t>Total Fees</t>
  </si>
  <si>
    <t>Table Notes</t>
  </si>
  <si>
    <t>Source: COU and universities</t>
  </si>
  <si>
    <t>Notes:</t>
  </si>
  <si>
    <t>Institution-Specific:</t>
  </si>
  <si>
    <t>Guelph (2009-10, 2010-11, 2011-12): Tuition fees for the Engineering program vary by specialization. Maximum fee is shown.</t>
  </si>
  <si>
    <t> OCAD does not have an Arts &amp; Science program, but lists their fees under Fine Arts. For the purpose of comparisons among universities, the Fine Arts fee has been entered under Arts &amp; Science.</t>
  </si>
  <si>
    <t>UOIT’s ancillary fees do not include the mobile laptop fee.</t>
  </si>
  <si>
    <t>Ottawa: Fee information for 2010-11 and 2011-12 is for the University of Ottawa only. Fees for the Law program represent the Common Law program; tuition fees for Civil Law program are $7,000 in 2010-11 and $7,560 in 2011-12.</t>
  </si>
  <si>
    <t>Toronto and all campuses: Ancillary fees vary by College and Campus. Students who are registered in Commerce and Computer Science programs pay the same fee as Arts &amp; Science students in their first year. They pay the higher fee in the first year they enter the Commerce and Computer Science program (their second year of being at the university).</t>
  </si>
  <si>
    <t>Ancillary fees include any charges that a full-time students must pay that are not included in tuition (e.g. registration, health or activity fees) and do not include optional fees (e.g. parking, lab use).</t>
  </si>
  <si>
    <t>For more detailed information see UofT’s CUDO web site.</t>
  </si>
  <si>
    <t>Source is University of Toronto</t>
  </si>
  <si>
    <t>Toronto St. George (2009-10): Arts &amp; Science, Environmental Studies/Science, Business Administration and Computer Science ancillary fees are based on University College.</t>
  </si>
  <si>
    <t>Waterloo (2008-09): For information on institution-specific programs (Co-op program fees, Accounting and Financial Management, Computing and Financial Management, Applied Health Sciences, Mathematics, Engineering, and Computational Mathematics), please see Waterloo's CUDO web site.</t>
  </si>
  <si>
    <t>Huron (2009-10): For fees on Media Info/Technoculture and Theology see university website.</t>
  </si>
  <si>
    <t>King’s (2006-07): data not reported.</t>
  </si>
  <si>
    <t>Ancillary Fees % of Tuition</t>
  </si>
  <si>
    <t>UNIVERSITIES</t>
  </si>
  <si>
    <t>Brock University</t>
  </si>
  <si>
    <t>Carleton University</t>
  </si>
  <si>
    <t>University of Guelph</t>
  </si>
  <si>
    <t>Lakehead University</t>
  </si>
  <si>
    <t>Laurentian University</t>
  </si>
  <si>
    <t>McMaster University</t>
  </si>
  <si>
    <t>Nipissing University</t>
  </si>
  <si>
    <t>OCAD University</t>
  </si>
  <si>
    <t>University of Ottawa</t>
  </si>
  <si>
    <t>Queen's University</t>
  </si>
  <si>
    <t>Ryerson University</t>
  </si>
  <si>
    <t>Toronto » All Campuses</t>
  </si>
  <si>
    <t>Toronto » St George</t>
  </si>
  <si>
    <t>Toronto » Mississauga</t>
  </si>
  <si>
    <t>Toronto » Scarborough</t>
  </si>
  <si>
    <t>Trent University</t>
  </si>
  <si>
    <t>University of Waterloo</t>
  </si>
  <si>
    <t>Western » Main Campus</t>
  </si>
  <si>
    <t>Wilfrid Laurier University</t>
  </si>
  <si>
    <t>University of Windsor</t>
  </si>
  <si>
    <t>York University</t>
  </si>
  <si>
    <t>Ancillary Fees % of Average</t>
  </si>
  <si>
    <t>First Year Domestic Tuition and Ancillary Fees for Arts and Science, 2012-2013</t>
  </si>
  <si>
    <r>
      <t xml:space="preserve">2010-2011 Tuition Fees plus Ancillary Fees for Undergraduate Arts and Science Programs, by Institution - </t>
    </r>
    <r>
      <rPr>
        <b/>
        <i/>
        <sz val="14"/>
        <color theme="1"/>
        <rFont val="Calibri"/>
        <family val="2"/>
        <scheme val="minor"/>
      </rPr>
      <t>Domestic</t>
    </r>
  </si>
  <si>
    <r>
      <t xml:space="preserve">2010-2011 Tuition Fees plus Ancillary Fees for Undergraduate Arts and Science Programs, by Institution - </t>
    </r>
    <r>
      <rPr>
        <b/>
        <i/>
        <sz val="14"/>
        <color theme="1"/>
        <rFont val="Calibri"/>
        <family val="2"/>
        <scheme val="minor"/>
      </rPr>
      <t>Domestic % above or below average</t>
    </r>
  </si>
  <si>
    <r>
      <t xml:space="preserve">2010-2011 Tuition Fees plus Ancillary Fees for Undergraduate Arts and Science Programs, by Institution - </t>
    </r>
    <r>
      <rPr>
        <b/>
        <i/>
        <sz val="14"/>
        <color theme="1"/>
        <rFont val="Calibri"/>
        <family val="2"/>
        <scheme val="minor"/>
      </rPr>
      <t>International</t>
    </r>
  </si>
  <si>
    <r>
      <t xml:space="preserve">2010-2011 Tuition Fees plus Ancillary Fees for Undergraduate Arts and Science Programs, by Institution - </t>
    </r>
    <r>
      <rPr>
        <b/>
        <i/>
        <sz val="14"/>
        <color theme="1"/>
        <rFont val="Calibri"/>
        <family val="2"/>
        <scheme val="minor"/>
      </rPr>
      <t>International % above or below average</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</si>
</sst>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Red]\-&quot;$&quot;#,##0"/>
    <numFmt numFmtId="8" formatCode="&quot;$&quot;#,##0.00;[Red]\-&quot;$&quot;#,##0.00"/>
    <numFmt numFmtId="168" formatCode="\ &quot;+&quot;0.00%;\-0.00%"/>
    <numFmt numFmtId="169" formatCode="0.0%"/>
    <numFmt numFmtId="171" formatCode="&quot;$&quot;#,##0"/>
  </numFmts>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i/>
      <sz val="14"/>
      <color theme="1"/>
      <name val="Calibri"/>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1"/>
        <bgColor indexed="64"/>
      </patternFill>
    </fill>
  </fills>
  <borders count="9">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style="thick">
        <color theme="0"/>
      </left>
      <right style="thin">
        <color theme="0"/>
      </right>
      <top style="thick">
        <color theme="0"/>
      </top>
      <bottom style="thin">
        <color theme="0"/>
      </bottom>
      <diagonal/>
    </border>
    <border>
      <left style="thin">
        <color theme="0"/>
      </left>
      <right style="thick">
        <color theme="0"/>
      </right>
      <top style="thick">
        <color theme="0"/>
      </top>
      <bottom style="thin">
        <color theme="0"/>
      </bottom>
      <diagonal/>
    </border>
    <border>
      <left style="thick">
        <color theme="0"/>
      </left>
      <right style="thin">
        <color theme="0"/>
      </right>
      <top style="thin">
        <color theme="0"/>
      </top>
      <bottom style="thick">
        <color theme="0"/>
      </bottom>
      <diagonal/>
    </border>
    <border>
      <left style="thin">
        <color theme="0"/>
      </left>
      <right style="thick">
        <color theme="0"/>
      </right>
      <top style="thin">
        <color theme="0"/>
      </top>
      <bottom style="thick">
        <color theme="0"/>
      </bottom>
      <diagonal/>
    </border>
    <border>
      <left style="thick">
        <color theme="0"/>
      </left>
      <right style="thick">
        <color theme="0"/>
      </right>
      <top style="thick">
        <color theme="0"/>
      </top>
      <bottom style="thin">
        <color theme="0"/>
      </bottom>
      <diagonal/>
    </border>
    <border>
      <left style="thick">
        <color theme="0"/>
      </left>
      <right style="thick">
        <color theme="0"/>
      </right>
      <top style="thin">
        <color theme="0"/>
      </top>
      <bottom style="thick">
        <color theme="0"/>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6" fontId="0" fillId="0" borderId="0" xfId="0" applyNumberFormat="1"/>
    <xf numFmtId="0" fontId="0" fillId="0" borderId="0" xfId="0"/>
    <xf numFmtId="0" fontId="2" fillId="0" borderId="0" xfId="0" applyFont="1"/>
    <xf numFmtId="0" fontId="3" fillId="0" borderId="0" xfId="1" applyAlignment="1">
      <alignment wrapText="1"/>
    </xf>
    <xf numFmtId="0" fontId="0" fillId="0" borderId="0" xfId="0" applyAlignment="1">
      <alignment wrapText="1"/>
    </xf>
    <xf numFmtId="6" fontId="2" fillId="0" borderId="0" xfId="0" applyNumberFormat="1" applyFont="1"/>
    <xf numFmtId="8" fontId="0" fillId="0" borderId="0" xfId="0" applyNumberFormat="1"/>
    <xf numFmtId="169" fontId="2" fillId="0" borderId="0" xfId="0" applyNumberFormat="1" applyFont="1"/>
    <xf numFmtId="0" fontId="2" fillId="0" borderId="0" xfId="0" applyFont="1" applyAlignment="1">
      <alignment vertical="top"/>
    </xf>
    <xf numFmtId="169" fontId="2" fillId="0" borderId="0" xfId="0" applyNumberFormat="1" applyFont="1" applyAlignment="1">
      <alignment vertical="top" wrapText="1"/>
    </xf>
    <xf numFmtId="0" fontId="2" fillId="2" borderId="1" xfId="0" applyFont="1" applyFill="1" applyBorder="1"/>
    <xf numFmtId="0" fontId="2" fillId="0" borderId="1" xfId="0" applyFont="1" applyBorder="1"/>
    <xf numFmtId="0" fontId="2" fillId="0" borderId="0" xfId="0" applyFont="1" applyAlignment="1">
      <alignment vertical="top" wrapText="1"/>
    </xf>
    <xf numFmtId="0" fontId="4" fillId="0" borderId="0" xfId="0" applyFont="1"/>
    <xf numFmtId="0" fontId="1" fillId="3" borderId="3" xfId="0" applyFont="1" applyFill="1" applyBorder="1"/>
    <xf numFmtId="0" fontId="1" fillId="3" borderId="4" xfId="0" applyFont="1" applyFill="1" applyBorder="1"/>
    <xf numFmtId="0" fontId="1" fillId="3" borderId="5" xfId="0" applyFont="1" applyFill="1" applyBorder="1" applyAlignment="1">
      <alignment wrapText="1"/>
    </xf>
    <xf numFmtId="0" fontId="1" fillId="3" borderId="6" xfId="0" applyFont="1" applyFill="1" applyBorder="1" applyAlignment="1">
      <alignment wrapText="1"/>
    </xf>
    <xf numFmtId="0" fontId="1" fillId="3" borderId="7" xfId="0" applyFont="1" applyFill="1" applyBorder="1"/>
    <xf numFmtId="0" fontId="1" fillId="3" borderId="8" xfId="0" applyFont="1" applyFill="1" applyBorder="1" applyAlignment="1">
      <alignment wrapText="1"/>
    </xf>
    <xf numFmtId="0" fontId="1" fillId="3" borderId="5" xfId="0" applyFont="1" applyFill="1" applyBorder="1"/>
    <xf numFmtId="0" fontId="1" fillId="3" borderId="6" xfId="0" applyFont="1" applyFill="1" applyBorder="1"/>
    <xf numFmtId="6" fontId="0" fillId="2" borderId="2" xfId="0" applyNumberFormat="1" applyFont="1" applyFill="1" applyBorder="1"/>
    <xf numFmtId="6" fontId="0" fillId="0" borderId="2" xfId="0" applyNumberFormat="1" applyFont="1" applyBorder="1"/>
    <xf numFmtId="9" fontId="0" fillId="0" borderId="0" xfId="0" applyNumberFormat="1"/>
    <xf numFmtId="9" fontId="0" fillId="0" borderId="0" xfId="0" applyNumberFormat="1" applyAlignment="1">
      <alignment wrapText="1"/>
    </xf>
    <xf numFmtId="171" fontId="0" fillId="2" borderId="2" xfId="0" applyNumberFormat="1" applyFont="1" applyFill="1" applyBorder="1"/>
    <xf numFmtId="171" fontId="0" fillId="0" borderId="2" xfId="0" applyNumberFormat="1" applyFont="1" applyBorder="1"/>
    <xf numFmtId="168" fontId="0" fillId="2" borderId="2" xfId="0" applyNumberFormat="1" applyFont="1" applyFill="1" applyBorder="1"/>
    <xf numFmtId="168" fontId="0" fillId="0" borderId="2" xfId="0" applyNumberFormat="1" applyFont="1" applyBorder="1"/>
    <xf numFmtId="0" fontId="4" fillId="0" borderId="0" xfId="0" applyFont="1" applyAlignment="1">
      <alignment wrapText="1"/>
    </xf>
  </cellXfs>
  <cellStyles count="2">
    <cellStyle name="Hyperlink" xfId="1" builtinId="8"/>
    <cellStyle name="Normal" xfId="0" builtinId="0"/>
  </cellStyles>
  <dxfs count="7">
    <dxf>
      <numFmt numFmtId="13" formatCode="0%"/>
      <alignment horizontal="general" vertical="bottom" textRotation="0" wrapText="1" indent="0" justifyLastLine="0" shrinkToFit="0" readingOrder="0"/>
    </dxf>
    <dxf>
      <numFmt numFmtId="13" formatCode="0%"/>
    </dxf>
    <dxf>
      <numFmt numFmtId="10" formatCode="&quot;$&quot;#,##0;[Red]\-&quot;$&quot;#,##0"/>
    </dxf>
    <dxf>
      <numFmt numFmtId="10" formatCode="&quot;$&quot;#,##0;[Red]\-&quot;$&quot;#,##0"/>
    </dxf>
    <dxf>
      <numFmt numFmtId="10" formatCode="&quot;$&quot;#,##0;[Red]\-&quot;$&quot;#,##0"/>
    </dxf>
    <dxf>
      <font>
        <b/>
      </font>
    </dxf>
    <dxf>
      <font>
        <b/>
        <i val="0"/>
        <strike val="0"/>
        <condense val="0"/>
        <extend val="0"/>
        <outline val="0"/>
        <shadow val="0"/>
        <u val="none"/>
        <vertAlign val="baseline"/>
        <sz val="11"/>
        <color theme="1"/>
        <name val="Calibri"/>
        <scheme val="minor"/>
      </font>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3:F25" totalsRowShown="0" headerRowDxfId="6">
  <autoFilter ref="A3:F25"/>
  <sortState ref="A2:F23">
    <sortCondition descending="1" ref="F1:F23"/>
  </sortState>
  <tableColumns count="6">
    <tableColumn id="1" name="UNIVERSITIES" dataDxfId="5"/>
    <tableColumn id="2" name="Tuition Fees" dataDxfId="4"/>
    <tableColumn id="3" name="Ancillary Fees" dataDxfId="3"/>
    <tableColumn id="4" name="Total Fees" dataDxfId="2"/>
    <tableColumn id="5" name="Ancillary Fees % of Tuition" dataDxfId="1">
      <calculatedColumnFormula>C4/B4</calculatedColumnFormula>
    </tableColumn>
    <tableColumn id="6" name="Ancillary Fees % of Average" dataDxfId="0">
      <calculatedColumnFormula>Table2[[#This Row],[Ancillary Fees]]/C$26-1</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inancialresources.uottawa.ca/financial-statement/documents/Annexes/Annexe%20-%205%20-%20Financement%20des%20universites%20ontariennes/Annexe%205.1%20-%20Comparaison%20des%20droits%20de%20scolarite.pd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tabSelected="1" topLeftCell="A19" zoomScaleNormal="100" workbookViewId="0">
      <selection activeCell="C34" sqref="C34"/>
    </sheetView>
  </sheetViews>
  <sheetFormatPr defaultRowHeight="15" x14ac:dyDescent="0.25"/>
  <cols>
    <col min="1" max="20" width="17.7109375" customWidth="1"/>
  </cols>
  <sheetData>
    <row r="1" spans="1:20" ht="36" customHeight="1" x14ac:dyDescent="0.3">
      <c r="A1" s="31" t="s">
        <v>85</v>
      </c>
      <c r="B1" s="31"/>
      <c r="C1" s="31"/>
      <c r="D1" s="31"/>
      <c r="E1" s="31"/>
      <c r="F1" s="31" t="s">
        <v>86</v>
      </c>
      <c r="G1" s="31"/>
      <c r="H1" s="31"/>
      <c r="I1" s="31"/>
      <c r="J1" s="31"/>
      <c r="K1" s="31" t="s">
        <v>87</v>
      </c>
      <c r="L1" s="31"/>
      <c r="M1" s="31"/>
      <c r="N1" s="31"/>
      <c r="O1" s="31"/>
      <c r="P1" s="31" t="s">
        <v>88</v>
      </c>
      <c r="Q1" s="31"/>
      <c r="R1" s="31"/>
      <c r="S1" s="31"/>
      <c r="T1" s="31"/>
    </row>
    <row r="2" spans="1:20" ht="15.75" thickBot="1" x14ac:dyDescent="0.3"/>
    <row r="3" spans="1:20" ht="30" customHeight="1" thickTop="1" x14ac:dyDescent="0.25">
      <c r="A3" s="15" t="s">
        <v>31</v>
      </c>
      <c r="B3" s="16"/>
      <c r="C3" s="15" t="s">
        <v>33</v>
      </c>
      <c r="D3" s="16"/>
      <c r="E3" s="19" t="s">
        <v>34</v>
      </c>
      <c r="F3" s="15" t="s">
        <v>39</v>
      </c>
      <c r="G3" s="16"/>
      <c r="H3" s="15" t="s">
        <v>33</v>
      </c>
      <c r="I3" s="16"/>
      <c r="J3" s="19" t="s">
        <v>34</v>
      </c>
      <c r="K3" s="15" t="s">
        <v>32</v>
      </c>
      <c r="L3" s="16"/>
      <c r="M3" s="15" t="s">
        <v>33</v>
      </c>
      <c r="N3" s="16"/>
      <c r="O3" s="19" t="s">
        <v>34</v>
      </c>
      <c r="P3" s="15" t="s">
        <v>40</v>
      </c>
      <c r="Q3" s="16"/>
      <c r="R3" s="15" t="s">
        <v>33</v>
      </c>
      <c r="S3" s="16"/>
      <c r="T3" s="19" t="s">
        <v>34</v>
      </c>
    </row>
    <row r="4" spans="1:20" ht="45.75" thickBot="1" x14ac:dyDescent="0.3">
      <c r="A4" s="21" t="s">
        <v>20</v>
      </c>
      <c r="B4" s="22" t="s">
        <v>21</v>
      </c>
      <c r="C4" s="17" t="s">
        <v>22</v>
      </c>
      <c r="D4" s="18" t="s">
        <v>23</v>
      </c>
      <c r="E4" s="20" t="s">
        <v>24</v>
      </c>
      <c r="F4" s="21" t="s">
        <v>20</v>
      </c>
      <c r="G4" s="22" t="s">
        <v>38</v>
      </c>
      <c r="H4" s="17" t="s">
        <v>22</v>
      </c>
      <c r="I4" s="18" t="s">
        <v>23</v>
      </c>
      <c r="J4" s="20" t="s">
        <v>24</v>
      </c>
      <c r="K4" s="21" t="s">
        <v>20</v>
      </c>
      <c r="L4" s="22" t="s">
        <v>21</v>
      </c>
      <c r="M4" s="17" t="s">
        <v>22</v>
      </c>
      <c r="N4" s="18" t="s">
        <v>23</v>
      </c>
      <c r="O4" s="20" t="s">
        <v>24</v>
      </c>
      <c r="P4" s="21" t="s">
        <v>20</v>
      </c>
      <c r="Q4" s="22" t="s">
        <v>38</v>
      </c>
      <c r="R4" s="17" t="s">
        <v>22</v>
      </c>
      <c r="S4" s="18" t="s">
        <v>23</v>
      </c>
      <c r="T4" s="20" t="s">
        <v>24</v>
      </c>
    </row>
    <row r="5" spans="1:20" ht="15.75" thickTop="1" x14ac:dyDescent="0.25">
      <c r="A5" s="11" t="s">
        <v>0</v>
      </c>
      <c r="B5" s="23">
        <v>5214</v>
      </c>
      <c r="C5" s="23">
        <v>2043</v>
      </c>
      <c r="D5" s="23">
        <v>637</v>
      </c>
      <c r="E5" s="27">
        <v>7894</v>
      </c>
      <c r="F5" s="11" t="s">
        <v>0</v>
      </c>
      <c r="G5" s="29">
        <f>B5/B$25-1</f>
        <v>9.7801878570737966E-3</v>
      </c>
      <c r="H5" s="29">
        <f>C5/C$25-1</f>
        <v>3.140237106089776</v>
      </c>
      <c r="I5" s="29">
        <f>D5/D$25-1</f>
        <v>0.299867360473421</v>
      </c>
      <c r="J5" s="29">
        <f>E5/E$25-1</f>
        <v>0.28422456848167377</v>
      </c>
      <c r="K5" s="11" t="s">
        <v>1</v>
      </c>
      <c r="L5" s="23">
        <v>23478</v>
      </c>
      <c r="M5" s="23">
        <v>686</v>
      </c>
      <c r="N5" s="23">
        <v>361</v>
      </c>
      <c r="O5" s="27">
        <v>24525</v>
      </c>
      <c r="P5" s="11" t="s">
        <v>1</v>
      </c>
      <c r="Q5" s="29">
        <f>L5/L$25-1</f>
        <v>0.51182745153594289</v>
      </c>
      <c r="R5" s="29">
        <f>M5/M$25-1</f>
        <v>0.36232747492801098</v>
      </c>
      <c r="S5" s="29">
        <f>N5/N$25-1</f>
        <v>-0.2633404754616876</v>
      </c>
      <c r="T5" s="29">
        <f>O5/O$25-1</f>
        <v>0.48429911123618963</v>
      </c>
    </row>
    <row r="6" spans="1:20" x14ac:dyDescent="0.25">
      <c r="A6" s="12" t="s">
        <v>2</v>
      </c>
      <c r="B6" s="24">
        <v>5214</v>
      </c>
      <c r="C6" s="24">
        <v>803</v>
      </c>
      <c r="D6" s="24">
        <v>528</v>
      </c>
      <c r="E6" s="28">
        <v>6544</v>
      </c>
      <c r="F6" s="12" t="s">
        <v>2</v>
      </c>
      <c r="G6" s="30">
        <f>B6/B$25-1</f>
        <v>9.7801878570737966E-3</v>
      </c>
      <c r="H6" s="30">
        <f>C6/C$25-1</f>
        <v>0.62731786401864431</v>
      </c>
      <c r="I6" s="30">
        <f>D6/D$25-1</f>
        <v>7.7441077441077422E-2</v>
      </c>
      <c r="J6" s="30">
        <f>E6/E$25-1</f>
        <v>6.46016691340352E-2</v>
      </c>
      <c r="K6" s="12" t="s">
        <v>3</v>
      </c>
      <c r="L6" s="24">
        <v>18730</v>
      </c>
      <c r="M6" s="24">
        <v>176</v>
      </c>
      <c r="N6" s="24">
        <v>859</v>
      </c>
      <c r="O6" s="28">
        <v>19765</v>
      </c>
      <c r="P6" s="12" t="s">
        <v>3</v>
      </c>
      <c r="Q6" s="30">
        <f>L6/L$25-1</f>
        <v>0.20608774884011449</v>
      </c>
      <c r="R6" s="30">
        <f>M6/M$25-1</f>
        <v>-0.65048158077648699</v>
      </c>
      <c r="S6" s="30">
        <f>N6/N$25-1</f>
        <v>0.75288235894296496</v>
      </c>
      <c r="T6" s="30">
        <f>O6/O$25-1</f>
        <v>0.19621496161399743</v>
      </c>
    </row>
    <row r="7" spans="1:20" x14ac:dyDescent="0.25">
      <c r="A7" s="11" t="s">
        <v>3</v>
      </c>
      <c r="B7" s="23">
        <v>5230</v>
      </c>
      <c r="C7" s="23">
        <v>176</v>
      </c>
      <c r="D7" s="23">
        <v>859</v>
      </c>
      <c r="E7" s="27">
        <v>6265</v>
      </c>
      <c r="F7" s="11" t="s">
        <v>3</v>
      </c>
      <c r="G7" s="29">
        <f>B7/B$25-1</f>
        <v>1.287886123753279E-2</v>
      </c>
      <c r="H7" s="29">
        <f>C7/C$25-1</f>
        <v>-0.64332759144796836</v>
      </c>
      <c r="I7" s="29">
        <f>D7/D$25-1</f>
        <v>0.75288235894296496</v>
      </c>
      <c r="J7" s="29">
        <f>E7/E$25-1</f>
        <v>1.9212936602189812E-2</v>
      </c>
      <c r="K7" s="11" t="s">
        <v>4</v>
      </c>
      <c r="L7" s="23">
        <v>18110</v>
      </c>
      <c r="M7" s="23">
        <v>255</v>
      </c>
      <c r="N7" s="23">
        <v>497</v>
      </c>
      <c r="O7" s="27">
        <v>18862</v>
      </c>
      <c r="P7" s="11" t="s">
        <v>4</v>
      </c>
      <c r="Q7" s="29">
        <f>L7/L$25-1</f>
        <v>0.16616386179895759</v>
      </c>
      <c r="R7" s="29">
        <f>M7/M$25-1</f>
        <v>-0.49359547214775101</v>
      </c>
      <c r="S7" s="29">
        <f>N7/N$25-1</f>
        <v>1.418222630343835E-2</v>
      </c>
      <c r="T7" s="29">
        <f>O7/O$25-1</f>
        <v>0.14156370381802286</v>
      </c>
    </row>
    <row r="8" spans="1:20" x14ac:dyDescent="0.25">
      <c r="A8" s="12" t="s">
        <v>1</v>
      </c>
      <c r="B8" s="24">
        <v>5216</v>
      </c>
      <c r="C8" s="24">
        <v>686</v>
      </c>
      <c r="D8" s="24">
        <v>361</v>
      </c>
      <c r="E8" s="28">
        <v>6263</v>
      </c>
      <c r="F8" s="12" t="s">
        <v>1</v>
      </c>
      <c r="G8" s="30">
        <f>B8/B$25-1</f>
        <v>1.0167522029631115E-2</v>
      </c>
      <c r="H8" s="30">
        <f>C8/C$25-1</f>
        <v>0.39021177424257769</v>
      </c>
      <c r="I8" s="30">
        <f>D8/D$25-1</f>
        <v>-0.2633404754616876</v>
      </c>
      <c r="J8" s="30">
        <f>E8/E$25-1</f>
        <v>1.8887569343897015E-2</v>
      </c>
      <c r="K8" s="12" t="s">
        <v>5</v>
      </c>
      <c r="L8" s="24">
        <v>16922</v>
      </c>
      <c r="M8" s="24">
        <v>436</v>
      </c>
      <c r="N8" s="24">
        <v>506</v>
      </c>
      <c r="O8" s="28">
        <v>17864</v>
      </c>
      <c r="P8" s="12" t="s">
        <v>5</v>
      </c>
      <c r="Q8" s="30">
        <f>L8/L$25-1</f>
        <v>8.9664542758804977E-2</v>
      </c>
      <c r="R8" s="30">
        <f>M8/M$25-1</f>
        <v>-0.13414755237811538</v>
      </c>
      <c r="S8" s="30">
        <f>N8/N$25-1</f>
        <v>3.2547699214365844E-2</v>
      </c>
      <c r="T8" s="30">
        <f>O8/O$25-1</f>
        <v>8.1162867405638828E-2</v>
      </c>
    </row>
    <row r="9" spans="1:20" x14ac:dyDescent="0.25">
      <c r="A9" s="11" t="s">
        <v>6</v>
      </c>
      <c r="B9" s="23">
        <v>5214</v>
      </c>
      <c r="C9" s="23">
        <v>556</v>
      </c>
      <c r="D9" s="23">
        <v>433</v>
      </c>
      <c r="E9" s="27">
        <v>6203</v>
      </c>
      <c r="F9" s="11" t="s">
        <v>6</v>
      </c>
      <c r="G9" s="29">
        <f>B9/B$25-1</f>
        <v>9.7801878570737966E-3</v>
      </c>
      <c r="H9" s="29">
        <f>C9/C$25-1</f>
        <v>0.12676056338028174</v>
      </c>
      <c r="I9" s="29">
        <f>D9/D$25-1</f>
        <v>-0.11641669217426798</v>
      </c>
      <c r="J9" s="29">
        <f>E9/E$25-1</f>
        <v>9.1265515951131082E-3</v>
      </c>
      <c r="K9" s="11" t="s">
        <v>7</v>
      </c>
      <c r="L9" s="23">
        <v>16160</v>
      </c>
      <c r="M9" s="23">
        <v>212</v>
      </c>
      <c r="N9" s="23">
        <v>405</v>
      </c>
      <c r="O9" s="27">
        <v>16777</v>
      </c>
      <c r="P9" s="11" t="s">
        <v>7</v>
      </c>
      <c r="Q9" s="29">
        <f>L9/L$25-1</f>
        <v>4.0596797717899147E-2</v>
      </c>
      <c r="R9" s="29">
        <f>M9/M$25-1</f>
        <v>-0.57898917684440476</v>
      </c>
      <c r="S9" s="29">
        <f>N9/N$25-1</f>
        <v>-0.17355371900826444</v>
      </c>
      <c r="T9" s="29">
        <f>O9/O$25-1</f>
        <v>1.5375583657881942E-2</v>
      </c>
    </row>
    <row r="10" spans="1:20" x14ac:dyDescent="0.25">
      <c r="A10" s="12" t="s">
        <v>5</v>
      </c>
      <c r="B10" s="24">
        <v>5212</v>
      </c>
      <c r="C10" s="24">
        <v>436</v>
      </c>
      <c r="D10" s="24">
        <v>506</v>
      </c>
      <c r="E10" s="28">
        <v>6154</v>
      </c>
      <c r="F10" s="12" t="s">
        <v>5</v>
      </c>
      <c r="G10" s="30">
        <f>B10/B$25-1</f>
        <v>9.3928536845162558E-3</v>
      </c>
      <c r="H10" s="30">
        <f>C10/C$25-1</f>
        <v>-0.11642516972337624</v>
      </c>
      <c r="I10" s="30">
        <f>D10/D$25-1</f>
        <v>3.2547699214365844E-2</v>
      </c>
      <c r="J10" s="30">
        <f>E10/E$25-1</f>
        <v>1.1550537669395844E-3</v>
      </c>
      <c r="K10" s="12" t="s">
        <v>8</v>
      </c>
      <c r="L10" s="24">
        <v>15815</v>
      </c>
      <c r="M10" s="24">
        <v>266</v>
      </c>
      <c r="N10" s="24">
        <v>653</v>
      </c>
      <c r="O10" s="28">
        <v>16734</v>
      </c>
      <c r="P10" s="12" t="s">
        <v>8</v>
      </c>
      <c r="Q10" s="30">
        <f>L10/L$25-1</f>
        <v>1.8381086380481193E-2</v>
      </c>
      <c r="R10" s="30">
        <f>M10/M$25-1</f>
        <v>-0.47175057094628137</v>
      </c>
      <c r="S10" s="30">
        <f>N10/N$25-1</f>
        <v>0.33251709009284758</v>
      </c>
      <c r="T10" s="30">
        <f>O10/O$25-1</f>
        <v>1.2773142810454496E-2</v>
      </c>
    </row>
    <row r="11" spans="1:20" x14ac:dyDescent="0.25">
      <c r="A11" s="11" t="s">
        <v>9</v>
      </c>
      <c r="B11" s="23">
        <v>5213</v>
      </c>
      <c r="C11" s="23">
        <v>311</v>
      </c>
      <c r="D11" s="23">
        <v>596</v>
      </c>
      <c r="E11" s="27">
        <v>6121</v>
      </c>
      <c r="F11" s="11" t="s">
        <v>9</v>
      </c>
      <c r="G11" s="29">
        <f>B11/B$25-1</f>
        <v>9.5865207707950262E-3</v>
      </c>
      <c r="H11" s="29">
        <f>C11/C$25-1</f>
        <v>-0.36974364170635321</v>
      </c>
      <c r="I11" s="29">
        <f>D11/D$25-1</f>
        <v>0.21620242832364034</v>
      </c>
      <c r="J11" s="29">
        <f>E11/E$25-1</f>
        <v>-4.2135059948916753E-3</v>
      </c>
      <c r="K11" s="11" t="s">
        <v>0</v>
      </c>
      <c r="L11" s="23">
        <v>14040</v>
      </c>
      <c r="M11" s="23">
        <v>2043</v>
      </c>
      <c r="N11" s="23">
        <v>637</v>
      </c>
      <c r="O11" s="27">
        <v>16720</v>
      </c>
      <c r="P11" s="11" t="s">
        <v>0</v>
      </c>
      <c r="Q11" s="29">
        <f>L11/L$25-1</f>
        <v>-9.5917138616379738E-2</v>
      </c>
      <c r="R11" s="29">
        <f>M11/M$25-1</f>
        <v>3.0571939231456655</v>
      </c>
      <c r="S11" s="29">
        <f>N11/N$25-1</f>
        <v>0.299867360473421</v>
      </c>
      <c r="T11" s="29">
        <f>O11/O$25-1</f>
        <v>1.1925836488036357E-2</v>
      </c>
    </row>
    <row r="12" spans="1:20" x14ac:dyDescent="0.25">
      <c r="A12" s="12" t="s">
        <v>8</v>
      </c>
      <c r="B12" s="24">
        <v>5188</v>
      </c>
      <c r="C12" s="24">
        <v>266</v>
      </c>
      <c r="D12" s="24">
        <v>653</v>
      </c>
      <c r="E12" s="28">
        <v>6107</v>
      </c>
      <c r="F12" s="12" t="s">
        <v>8</v>
      </c>
      <c r="G12" s="30">
        <f>B12/B$25-1</f>
        <v>4.744843613827765E-3</v>
      </c>
      <c r="H12" s="30">
        <f>C12/C$25-1</f>
        <v>-0.46093829162022493</v>
      </c>
      <c r="I12" s="30">
        <f>D12/D$25-1</f>
        <v>0.33251709009284758</v>
      </c>
      <c r="J12" s="30">
        <f>E12/E$25-1</f>
        <v>-6.4910768029412536E-3</v>
      </c>
      <c r="K12" s="12" t="s">
        <v>6</v>
      </c>
      <c r="L12" s="24">
        <v>15614</v>
      </c>
      <c r="M12" s="24">
        <v>556</v>
      </c>
      <c r="N12" s="24">
        <v>433</v>
      </c>
      <c r="O12" s="28">
        <v>16603</v>
      </c>
      <c r="P12" s="12" t="s">
        <v>6</v>
      </c>
      <c r="Q12" s="30">
        <f>L12/L$25-1</f>
        <v>5.4380197752028625E-3</v>
      </c>
      <c r="R12" s="30">
        <f>M12/M$25-1</f>
        <v>0.10416046072882534</v>
      </c>
      <c r="S12" s="30">
        <f>N12/N$25-1</f>
        <v>-0.11641669217426798</v>
      </c>
      <c r="T12" s="30">
        <f>O12/O$25-1</f>
        <v>4.8447765078269978E-3</v>
      </c>
    </row>
    <row r="13" spans="1:20" x14ac:dyDescent="0.25">
      <c r="A13" s="11" t="s">
        <v>10</v>
      </c>
      <c r="B13" s="23">
        <v>5159</v>
      </c>
      <c r="C13" s="23">
        <v>404</v>
      </c>
      <c r="D13" s="23">
        <v>539</v>
      </c>
      <c r="E13" s="27">
        <v>6103</v>
      </c>
      <c r="F13" s="11" t="s">
        <v>10</v>
      </c>
      <c r="G13" s="29">
        <f>B13/B$25-1</f>
        <v>-8.7150188825413366E-4</v>
      </c>
      <c r="H13" s="29">
        <f>C13/C$25-1</f>
        <v>-0.1812746985510183</v>
      </c>
      <c r="I13" s="29">
        <f>D13/D$25-1</f>
        <v>9.9887766554433099E-2</v>
      </c>
      <c r="J13" s="29">
        <f>E13/E$25-1</f>
        <v>-7.1418113195268473E-3</v>
      </c>
      <c r="K13" s="11" t="s">
        <v>10</v>
      </c>
      <c r="L13" s="23">
        <v>15530</v>
      </c>
      <c r="M13" s="23">
        <v>404</v>
      </c>
      <c r="N13" s="23">
        <v>539</v>
      </c>
      <c r="O13" s="27">
        <v>16474</v>
      </c>
      <c r="P13" s="11" t="s">
        <v>10</v>
      </c>
      <c r="Q13" s="29">
        <f>L13/L$25-1</f>
        <v>2.897701478787873E-5</v>
      </c>
      <c r="R13" s="29">
        <f>M13/M$25-1</f>
        <v>-0.19769635587329959</v>
      </c>
      <c r="S13" s="29">
        <f>N13/N$25-1</f>
        <v>9.9887766554433099E-2</v>
      </c>
      <c r="T13" s="29">
        <f>O13/O$25-1</f>
        <v>-2.9625460344551158E-3</v>
      </c>
    </row>
    <row r="14" spans="1:20" x14ac:dyDescent="0.25">
      <c r="A14" s="12" t="s">
        <v>11</v>
      </c>
      <c r="B14" s="24">
        <v>5046</v>
      </c>
      <c r="C14" s="24">
        <v>646</v>
      </c>
      <c r="D14" s="24">
        <v>383</v>
      </c>
      <c r="E14" s="28">
        <v>6075</v>
      </c>
      <c r="F14" s="12" t="s">
        <v>11</v>
      </c>
      <c r="G14" s="30">
        <f>B14/B$25-1</f>
        <v>-2.275588263774575E-2</v>
      </c>
      <c r="H14" s="30">
        <f>C14/C$25-1</f>
        <v>0.30914986320802518</v>
      </c>
      <c r="I14" s="30">
        <f>D14/D$25-1</f>
        <v>-0.21844709723497602</v>
      </c>
      <c r="J14" s="30">
        <f>E14/E$25-1</f>
        <v>-1.1696952935626004E-2</v>
      </c>
      <c r="K14" s="12" t="s">
        <v>12</v>
      </c>
      <c r="L14" s="24">
        <v>15422</v>
      </c>
      <c r="M14" s="24">
        <v>395</v>
      </c>
      <c r="N14" s="24">
        <v>527</v>
      </c>
      <c r="O14" s="28">
        <v>16343</v>
      </c>
      <c r="P14" s="12" t="s">
        <v>12</v>
      </c>
      <c r="Q14" s="30">
        <f>L14/L$25-1</f>
        <v>-6.9255065343167832E-3</v>
      </c>
      <c r="R14" s="30">
        <f>M14/M$25-1</f>
        <v>-0.21556945685632012</v>
      </c>
      <c r="S14" s="30">
        <f>N14/N$25-1</f>
        <v>7.540046933986333E-2</v>
      </c>
      <c r="T14" s="30">
        <f>O14/O$25-1</f>
        <v>-1.0890912337082725E-2</v>
      </c>
    </row>
    <row r="15" spans="1:20" x14ac:dyDescent="0.25">
      <c r="A15" s="11" t="s">
        <v>12</v>
      </c>
      <c r="B15" s="23">
        <v>5150</v>
      </c>
      <c r="C15" s="23">
        <v>395</v>
      </c>
      <c r="D15" s="23">
        <v>527</v>
      </c>
      <c r="E15" s="27">
        <v>6072</v>
      </c>
      <c r="F15" s="11" t="s">
        <v>12</v>
      </c>
      <c r="G15" s="29">
        <f>B15/B$25-1</f>
        <v>-2.61450566476229E-3</v>
      </c>
      <c r="H15" s="29">
        <f>C15/C$25-1</f>
        <v>-0.19951362853379262</v>
      </c>
      <c r="I15" s="29">
        <f>D15/D$25-1</f>
        <v>7.540046933986333E-2</v>
      </c>
      <c r="J15" s="29">
        <f>E15/E$25-1</f>
        <v>-1.2185003823065199E-2</v>
      </c>
      <c r="K15" s="11" t="s">
        <v>13</v>
      </c>
      <c r="L15" s="23">
        <v>15270</v>
      </c>
      <c r="M15" s="23">
        <v>584</v>
      </c>
      <c r="N15" s="23">
        <v>283</v>
      </c>
      <c r="O15" s="27">
        <v>16137</v>
      </c>
      <c r="P15" s="11" t="s">
        <v>13</v>
      </c>
      <c r="Q15" s="29">
        <f>L15/L$25-1</f>
        <v>-1.6713298196019855E-2</v>
      </c>
      <c r="R15" s="29">
        <f>M15/M$25-1</f>
        <v>0.15976566378711143</v>
      </c>
      <c r="S15" s="29">
        <f>N15/N$25-1</f>
        <v>-0.42250790735639221</v>
      </c>
      <c r="T15" s="29">
        <f>O15/O$25-1</f>
        <v>-2.3358419652664941E-2</v>
      </c>
    </row>
    <row r="16" spans="1:20" x14ac:dyDescent="0.25">
      <c r="A16" s="12" t="s">
        <v>13</v>
      </c>
      <c r="B16" s="24">
        <v>5174</v>
      </c>
      <c r="C16" s="24">
        <v>584</v>
      </c>
      <c r="D16" s="24">
        <v>283</v>
      </c>
      <c r="E16" s="28">
        <v>6041</v>
      </c>
      <c r="F16" s="12" t="s">
        <v>13</v>
      </c>
      <c r="G16" s="30">
        <f>B16/B$25-1</f>
        <v>2.0335044059263119E-3</v>
      </c>
      <c r="H16" s="30">
        <f>C16/C$25-1</f>
        <v>0.18350390110446857</v>
      </c>
      <c r="I16" s="30">
        <f>D16/D$25-1</f>
        <v>-0.42250790735639221</v>
      </c>
      <c r="J16" s="30">
        <f>E16/E$25-1</f>
        <v>-1.7228196326603551E-2</v>
      </c>
      <c r="K16" s="12" t="s">
        <v>2</v>
      </c>
      <c r="L16" s="24">
        <v>14497</v>
      </c>
      <c r="M16" s="24">
        <v>998</v>
      </c>
      <c r="N16" s="24">
        <v>528</v>
      </c>
      <c r="O16" s="28">
        <v>16023</v>
      </c>
      <c r="P16" s="12" t="s">
        <v>2</v>
      </c>
      <c r="Q16" s="30">
        <f>L16/L$25-1</f>
        <v>-6.6489370265075287E-2</v>
      </c>
      <c r="R16" s="30">
        <f>M16/M$25-1</f>
        <v>0.98192830900605688</v>
      </c>
      <c r="S16" s="30">
        <f>N16/N$25-1</f>
        <v>7.7441077441077422E-2</v>
      </c>
      <c r="T16" s="30">
        <f>O16/O$25-1</f>
        <v>-3.0257913992356111E-2</v>
      </c>
    </row>
    <row r="17" spans="1:20" x14ac:dyDescent="0.25">
      <c r="A17" s="11" t="s">
        <v>14</v>
      </c>
      <c r="B17" s="23">
        <v>4930</v>
      </c>
      <c r="C17" s="23">
        <v>513</v>
      </c>
      <c r="D17" s="23">
        <v>544</v>
      </c>
      <c r="E17" s="27">
        <v>5986</v>
      </c>
      <c r="F17" s="11" t="s">
        <v>14</v>
      </c>
      <c r="G17" s="29">
        <f>B17/B$25-1</f>
        <v>-4.5221264646073345E-2</v>
      </c>
      <c r="H17" s="29">
        <f>C17/C$25-1</f>
        <v>3.9619009018137641E-2</v>
      </c>
      <c r="I17" s="29">
        <f>D17/D$25-1</f>
        <v>0.110090807060504</v>
      </c>
      <c r="J17" s="29">
        <f>E17/E$25-1</f>
        <v>-2.6175795929655576E-2</v>
      </c>
      <c r="K17" s="11" t="s">
        <v>15</v>
      </c>
      <c r="L17" s="23">
        <v>15280</v>
      </c>
      <c r="M17" s="23">
        <v>572</v>
      </c>
      <c r="N17" s="23">
        <v>109</v>
      </c>
      <c r="O17" s="27">
        <v>15960</v>
      </c>
      <c r="P17" s="11" t="s">
        <v>15</v>
      </c>
      <c r="Q17" s="29">
        <f>L17/L$25-1</f>
        <v>-1.60693645340656E-2</v>
      </c>
      <c r="R17" s="29">
        <f>M17/M$25-1</f>
        <v>0.1359348624764174</v>
      </c>
      <c r="S17" s="29">
        <f>N17/N$25-1</f>
        <v>-0.77757371696765643</v>
      </c>
      <c r="T17" s="29">
        <f>O17/O$25-1</f>
        <v>-3.4070792443238074E-2</v>
      </c>
    </row>
    <row r="18" spans="1:20" x14ac:dyDescent="0.25">
      <c r="A18" s="12" t="s">
        <v>4</v>
      </c>
      <c r="B18" s="24">
        <v>5230</v>
      </c>
      <c r="C18" s="24">
        <v>255</v>
      </c>
      <c r="D18" s="24">
        <v>497</v>
      </c>
      <c r="E18" s="28">
        <v>5982</v>
      </c>
      <c r="F18" s="12" t="s">
        <v>4</v>
      </c>
      <c r="G18" s="30">
        <f>B18/B$25-1</f>
        <v>1.287886123753279E-2</v>
      </c>
      <c r="H18" s="30">
        <f>C18/C$25-1</f>
        <v>-0.48323031715472686</v>
      </c>
      <c r="I18" s="30">
        <f>D18/D$25-1</f>
        <v>1.418222630343835E-2</v>
      </c>
      <c r="J18" s="30">
        <f>E18/E$25-1</f>
        <v>-2.682653044624117E-2</v>
      </c>
      <c r="K18" s="12" t="s">
        <v>9</v>
      </c>
      <c r="L18" s="24">
        <v>14952</v>
      </c>
      <c r="M18" s="24">
        <v>311</v>
      </c>
      <c r="N18" s="24">
        <v>596</v>
      </c>
      <c r="O18" s="28">
        <v>15859</v>
      </c>
      <c r="P18" s="12" t="s">
        <v>9</v>
      </c>
      <c r="Q18" s="30">
        <f>L18/L$25-1</f>
        <v>-3.7190388646161643E-2</v>
      </c>
      <c r="R18" s="30">
        <f>M18/M$25-1</f>
        <v>-0.38238506603117861</v>
      </c>
      <c r="S18" s="30">
        <f>N18/N$25-1</f>
        <v>0.21620242832364034</v>
      </c>
      <c r="T18" s="30">
        <f>O18/O$25-1</f>
        <v>-4.0183502340683797E-2</v>
      </c>
    </row>
    <row r="19" spans="1:20" x14ac:dyDescent="0.25">
      <c r="A19" s="11" t="s">
        <v>16</v>
      </c>
      <c r="B19" s="23">
        <v>5100</v>
      </c>
      <c r="C19" s="23">
        <v>298</v>
      </c>
      <c r="D19" s="23">
        <v>583</v>
      </c>
      <c r="E19" s="27">
        <v>5981</v>
      </c>
      <c r="F19" s="11" t="s">
        <v>16</v>
      </c>
      <c r="G19" s="29">
        <f>B19/B$25-1</f>
        <v>-1.229785997869659E-2</v>
      </c>
      <c r="H19" s="29">
        <f>C19/C$25-1</f>
        <v>-0.39608876279258287</v>
      </c>
      <c r="I19" s="29">
        <f>D19/D$25-1</f>
        <v>0.18967452300785625</v>
      </c>
      <c r="J19" s="29">
        <f>E19/E$25-1</f>
        <v>-2.6989214075387569E-2</v>
      </c>
      <c r="K19" s="11" t="s">
        <v>17</v>
      </c>
      <c r="L19" s="23">
        <v>14850</v>
      </c>
      <c r="M19" s="23">
        <v>386</v>
      </c>
      <c r="N19" s="23">
        <v>396</v>
      </c>
      <c r="O19" s="27">
        <v>15632</v>
      </c>
      <c r="P19" s="11" t="s">
        <v>17</v>
      </c>
      <c r="Q19" s="29">
        <f>L19/L$25-1</f>
        <v>-4.3758511998093885E-2</v>
      </c>
      <c r="R19" s="29">
        <f>M19/M$25-1</f>
        <v>-0.23344255783934065</v>
      </c>
      <c r="S19" s="29">
        <f>N19/N$25-1</f>
        <v>-0.19191919191919193</v>
      </c>
      <c r="T19" s="29">
        <f>O19/O$25-1</f>
        <v>-5.3921969139893333E-2</v>
      </c>
    </row>
    <row r="20" spans="1:20" x14ac:dyDescent="0.25">
      <c r="A20" s="12" t="s">
        <v>18</v>
      </c>
      <c r="B20" s="24">
        <v>5189</v>
      </c>
      <c r="C20" s="24">
        <v>116</v>
      </c>
      <c r="D20" s="24">
        <v>564</v>
      </c>
      <c r="E20" s="28">
        <v>5869</v>
      </c>
      <c r="F20" s="12" t="s">
        <v>18</v>
      </c>
      <c r="G20" s="30">
        <f>B20/B$25-1</f>
        <v>4.9385107001065354E-3</v>
      </c>
      <c r="H20" s="30">
        <f>C20/C$25-1</f>
        <v>-0.76492045799979735</v>
      </c>
      <c r="I20" s="30">
        <f>D20/D$25-1</f>
        <v>0.15090296908478718</v>
      </c>
      <c r="J20" s="30">
        <f>E20/E$25-1</f>
        <v>-4.5209780539784195E-2</v>
      </c>
      <c r="K20" s="12" t="s">
        <v>18</v>
      </c>
      <c r="L20" s="24">
        <v>13871</v>
      </c>
      <c r="M20" s="24">
        <v>116</v>
      </c>
      <c r="N20" s="24">
        <v>564</v>
      </c>
      <c r="O20" s="28">
        <v>14550</v>
      </c>
      <c r="P20" s="12" t="s">
        <v>18</v>
      </c>
      <c r="Q20" s="30">
        <f>L20/L$25-1</f>
        <v>-0.10679961750340472</v>
      </c>
      <c r="R20" s="30">
        <f>M20/M$25-1</f>
        <v>-0.76963558732995729</v>
      </c>
      <c r="S20" s="30">
        <f>N20/N$25-1</f>
        <v>0.15090296908478718</v>
      </c>
      <c r="T20" s="30">
        <f>O20/O$25-1</f>
        <v>-0.11940664348678665</v>
      </c>
    </row>
    <row r="21" spans="1:20" x14ac:dyDescent="0.25">
      <c r="A21" s="11" t="s">
        <v>17</v>
      </c>
      <c r="B21" s="23">
        <v>5090</v>
      </c>
      <c r="C21" s="23">
        <v>379</v>
      </c>
      <c r="D21" s="23">
        <v>396</v>
      </c>
      <c r="E21" s="27">
        <v>5865</v>
      </c>
      <c r="F21" s="11" t="s">
        <v>17</v>
      </c>
      <c r="G21" s="29">
        <f>B21/B$25-1</f>
        <v>-1.4234530841483517E-2</v>
      </c>
      <c r="H21" s="29">
        <f>C21/C$25-1</f>
        <v>-0.23193839294761376</v>
      </c>
      <c r="I21" s="29">
        <f>D21/D$25-1</f>
        <v>-0.19191919191919193</v>
      </c>
      <c r="J21" s="29">
        <f>E21/E$25-1</f>
        <v>-4.5860515056369788E-2</v>
      </c>
      <c r="K21" s="11" t="s">
        <v>16</v>
      </c>
      <c r="L21" s="23">
        <v>13600</v>
      </c>
      <c r="M21" s="23">
        <v>298</v>
      </c>
      <c r="N21" s="23">
        <v>583</v>
      </c>
      <c r="O21" s="27">
        <v>14481</v>
      </c>
      <c r="P21" s="11" t="s">
        <v>16</v>
      </c>
      <c r="Q21" s="29">
        <f>L21/L$25-1</f>
        <v>-0.12425021974236206</v>
      </c>
      <c r="R21" s="29">
        <f>M21/M$25-1</f>
        <v>-0.40820176745109726</v>
      </c>
      <c r="S21" s="29">
        <f>N21/N$25-1</f>
        <v>0.18967452300785625</v>
      </c>
      <c r="T21" s="29">
        <f>O21/O$25-1</f>
        <v>-0.12358265321870499</v>
      </c>
    </row>
    <row r="22" spans="1:20" x14ac:dyDescent="0.25">
      <c r="A22" s="12" t="s">
        <v>15</v>
      </c>
      <c r="B22" s="24">
        <v>5180</v>
      </c>
      <c r="C22" s="24">
        <v>572</v>
      </c>
      <c r="D22" s="24">
        <v>109</v>
      </c>
      <c r="E22" s="28">
        <v>5860</v>
      </c>
      <c r="F22" s="12" t="s">
        <v>15</v>
      </c>
      <c r="G22" s="30">
        <f>B22/B$25-1</f>
        <v>3.195506923598268E-3</v>
      </c>
      <c r="H22" s="30">
        <f>C22/C$25-1</f>
        <v>0.15918532779410288</v>
      </c>
      <c r="I22" s="30">
        <f>D22/D$25-1</f>
        <v>-0.77757371696765643</v>
      </c>
      <c r="J22" s="30">
        <f>E22/E$25-1</f>
        <v>-4.6673933202101781E-2</v>
      </c>
      <c r="K22" s="12" t="s">
        <v>19</v>
      </c>
      <c r="L22" s="24">
        <v>13700</v>
      </c>
      <c r="M22" s="24">
        <v>218</v>
      </c>
      <c r="N22" s="24">
        <v>398</v>
      </c>
      <c r="O22" s="28">
        <v>14315</v>
      </c>
      <c r="P22" s="12" t="s">
        <v>19</v>
      </c>
      <c r="Q22" s="30">
        <f>L22/L$25-1</f>
        <v>-0.11781088312282062</v>
      </c>
      <c r="R22" s="30">
        <f>M22/M$25-1</f>
        <v>-0.56707377618905763</v>
      </c>
      <c r="S22" s="30">
        <f>N22/N$25-1</f>
        <v>-0.18783797571676364</v>
      </c>
      <c r="T22" s="30">
        <f>O22/O$25-1</f>
        <v>-0.13362928532737806</v>
      </c>
    </row>
    <row r="23" spans="1:20" x14ac:dyDescent="0.25">
      <c r="A23" s="11" t="s">
        <v>7</v>
      </c>
      <c r="B23" s="23">
        <v>5207</v>
      </c>
      <c r="C23" s="23">
        <v>212</v>
      </c>
      <c r="D23" s="23">
        <v>405</v>
      </c>
      <c r="E23" s="27">
        <v>5824</v>
      </c>
      <c r="F23" s="11" t="s">
        <v>7</v>
      </c>
      <c r="G23" s="29">
        <f>B23/B$25-1</f>
        <v>8.424518253122848E-3</v>
      </c>
      <c r="H23" s="29">
        <f>C23/C$25-1</f>
        <v>-0.57037187151687108</v>
      </c>
      <c r="I23" s="29">
        <f>D23/D$25-1</f>
        <v>-0.17355371900826444</v>
      </c>
      <c r="J23" s="29">
        <f>E23/E$25-1</f>
        <v>-5.2530543851372236E-2</v>
      </c>
      <c r="K23" s="11" t="s">
        <v>14</v>
      </c>
      <c r="L23" s="23">
        <v>12500</v>
      </c>
      <c r="M23" s="23">
        <v>513</v>
      </c>
      <c r="N23" s="23">
        <v>544</v>
      </c>
      <c r="O23" s="27">
        <v>13556</v>
      </c>
      <c r="P23" s="11" t="s">
        <v>14</v>
      </c>
      <c r="Q23" s="29">
        <f>L23/L$25-1</f>
        <v>-0.19508292255731807</v>
      </c>
      <c r="R23" s="29">
        <f>M23/M$25-1</f>
        <v>1.8766756032171594E-2</v>
      </c>
      <c r="S23" s="29">
        <f>N23/N$25-1</f>
        <v>0.110090807060504</v>
      </c>
      <c r="T23" s="29">
        <f>O23/O$25-1</f>
        <v>-0.17956539237847968</v>
      </c>
    </row>
    <row r="24" spans="1:20" x14ac:dyDescent="0.25">
      <c r="A24" s="12" t="s">
        <v>19</v>
      </c>
      <c r="B24" s="24">
        <v>5114</v>
      </c>
      <c r="C24" s="24">
        <v>218</v>
      </c>
      <c r="D24" s="24">
        <v>398</v>
      </c>
      <c r="E24" s="28">
        <v>5729</v>
      </c>
      <c r="F24" s="12" t="s">
        <v>19</v>
      </c>
      <c r="G24" s="30">
        <f>B24/B$25-1</f>
        <v>-9.5865207707950262E-3</v>
      </c>
      <c r="H24" s="30">
        <f>C24/C$25-1</f>
        <v>-0.55821258486168812</v>
      </c>
      <c r="I24" s="30">
        <f>D24/D$25-1</f>
        <v>-0.18783797571676364</v>
      </c>
      <c r="J24" s="30">
        <f>E24/E$25-1</f>
        <v>-6.7985488620280088E-2</v>
      </c>
      <c r="K24" s="12" t="s">
        <v>11</v>
      </c>
      <c r="L24" s="24">
        <v>12250</v>
      </c>
      <c r="M24" s="24">
        <v>646</v>
      </c>
      <c r="N24" s="24">
        <v>383</v>
      </c>
      <c r="O24" s="28">
        <v>13279</v>
      </c>
      <c r="P24" s="12" t="s">
        <v>11</v>
      </c>
      <c r="Q24" s="30">
        <f>L24/L$25-1</f>
        <v>-0.21118126410617177</v>
      </c>
      <c r="R24" s="30">
        <f>M24/M$25-1</f>
        <v>0.28289147055903086</v>
      </c>
      <c r="S24" s="30">
        <f>N24/N$25-1</f>
        <v>-0.21844709723497602</v>
      </c>
      <c r="T24" s="30">
        <f>O24/O$25-1</f>
        <v>-0.19632995318632573</v>
      </c>
    </row>
    <row r="25" spans="1:20" x14ac:dyDescent="0.25">
      <c r="A25" s="11" t="s">
        <v>36</v>
      </c>
      <c r="B25" s="23">
        <f>AVERAGE(B5:B24)</f>
        <v>5163.5</v>
      </c>
      <c r="C25" s="23">
        <f>AVERAGE(C5:C24)</f>
        <v>493.45</v>
      </c>
      <c r="D25" s="23">
        <f t="shared" ref="D25:E25" si="0">AVERAGE(D5:D24)</f>
        <v>490.05</v>
      </c>
      <c r="E25" s="27">
        <f t="shared" si="0"/>
        <v>6146.9</v>
      </c>
      <c r="K25" s="11" t="s">
        <v>36</v>
      </c>
      <c r="L25" s="23">
        <f>AVERAGE(L5:L24)</f>
        <v>15529.55</v>
      </c>
      <c r="M25" s="23">
        <f t="shared" ref="M25:O25" si="1">AVERAGE(M5:M24)</f>
        <v>503.55</v>
      </c>
      <c r="N25" s="23">
        <f t="shared" si="1"/>
        <v>490.05</v>
      </c>
      <c r="O25" s="27">
        <f t="shared" si="1"/>
        <v>16522.95</v>
      </c>
    </row>
    <row r="27" spans="1:20" ht="60" customHeight="1" x14ac:dyDescent="0.25">
      <c r="A27" t="s">
        <v>25</v>
      </c>
      <c r="B27" s="4" t="s">
        <v>26</v>
      </c>
      <c r="C27" s="4"/>
      <c r="D27" s="4"/>
      <c r="E27" s="4"/>
    </row>
    <row r="29" spans="1:20" x14ac:dyDescent="0.25">
      <c r="A29" s="3" t="s">
        <v>27</v>
      </c>
    </row>
    <row r="30" spans="1:20" ht="15" customHeight="1" x14ac:dyDescent="0.25">
      <c r="A30" s="5" t="s">
        <v>28</v>
      </c>
      <c r="B30" s="5"/>
      <c r="C30" s="5"/>
      <c r="D30" s="5"/>
      <c r="E30" s="5"/>
    </row>
    <row r="31" spans="1:20" ht="30" customHeight="1" x14ac:dyDescent="0.25">
      <c r="A31" s="5" t="s">
        <v>29</v>
      </c>
      <c r="B31" s="5"/>
      <c r="C31" s="5"/>
      <c r="D31" s="5"/>
      <c r="E31" s="5"/>
    </row>
    <row r="32" spans="1:20" ht="45" customHeight="1" x14ac:dyDescent="0.25">
      <c r="A32" s="5" t="s">
        <v>30</v>
      </c>
      <c r="B32" s="5"/>
      <c r="C32" s="5"/>
      <c r="D32" s="5"/>
      <c r="E32" s="5"/>
    </row>
    <row r="33" spans="1:5" ht="30" customHeight="1" x14ac:dyDescent="0.25">
      <c r="A33" s="5" t="s">
        <v>35</v>
      </c>
      <c r="B33" s="5"/>
      <c r="C33" s="5"/>
      <c r="D33" s="5"/>
      <c r="E33" s="5"/>
    </row>
    <row r="35" spans="1:5" x14ac:dyDescent="0.25">
      <c r="A35" t="s">
        <v>41</v>
      </c>
    </row>
  </sheetData>
  <mergeCells count="17">
    <mergeCell ref="R3:S3"/>
    <mergeCell ref="A1:E1"/>
    <mergeCell ref="F1:J1"/>
    <mergeCell ref="K1:O1"/>
    <mergeCell ref="P1:T1"/>
    <mergeCell ref="A31:E31"/>
    <mergeCell ref="A32:E32"/>
    <mergeCell ref="A33:E33"/>
    <mergeCell ref="F3:G3"/>
    <mergeCell ref="H3:I3"/>
    <mergeCell ref="P3:Q3"/>
    <mergeCell ref="M3:N3"/>
    <mergeCell ref="K3:L3"/>
    <mergeCell ref="C3:D3"/>
    <mergeCell ref="A3:B3"/>
    <mergeCell ref="B27:E27"/>
    <mergeCell ref="A30:E30"/>
  </mergeCells>
  <hyperlinks>
    <hyperlink ref="B27" r:id="rId1" display="http://www.financialresources.uottawa.ca/financial-statement/documents/Annexes/Annexe - 5 - Financement des universites ontariennes/Annexe 5.1 - Comparaison des droits de scolarite.pd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heetViews>
  <sheetFormatPr defaultRowHeight="15" x14ac:dyDescent="0.25"/>
  <cols>
    <col min="1" max="1" width="23.28515625" customWidth="1"/>
    <col min="2" max="6" width="13.28515625" customWidth="1"/>
  </cols>
  <sheetData>
    <row r="1" spans="1:6" ht="18.75" x14ac:dyDescent="0.3">
      <c r="A1" s="14" t="s">
        <v>84</v>
      </c>
    </row>
    <row r="3" spans="1:6" ht="30" customHeight="1" x14ac:dyDescent="0.25">
      <c r="A3" s="9" t="s">
        <v>61</v>
      </c>
      <c r="B3" s="9" t="s">
        <v>21</v>
      </c>
      <c r="C3" s="9" t="s">
        <v>42</v>
      </c>
      <c r="D3" s="9" t="s">
        <v>43</v>
      </c>
      <c r="E3" s="10" t="s">
        <v>60</v>
      </c>
      <c r="F3" s="13" t="s">
        <v>83</v>
      </c>
    </row>
    <row r="4" spans="1:6" x14ac:dyDescent="0.25">
      <c r="A4" s="3" t="s">
        <v>77</v>
      </c>
      <c r="B4" s="1">
        <v>5693.48</v>
      </c>
      <c r="C4" s="1">
        <v>1389.73</v>
      </c>
      <c r="D4" s="1">
        <v>7083.21</v>
      </c>
      <c r="E4" s="25">
        <f>C4/B4</f>
        <v>0.24409148710454767</v>
      </c>
      <c r="F4" s="26">
        <f>Table2[[#This Row],[Ancillary Fees]]/C$26-1</f>
        <v>0.35846613683007145</v>
      </c>
    </row>
    <row r="5" spans="1:6" x14ac:dyDescent="0.25">
      <c r="A5" s="3" t="s">
        <v>75</v>
      </c>
      <c r="B5" s="1">
        <v>5695</v>
      </c>
      <c r="C5" s="1">
        <v>1291.02</v>
      </c>
      <c r="D5" s="1">
        <v>6986.02</v>
      </c>
      <c r="E5" s="25">
        <f>C5/B5</f>
        <v>0.2266935908691835</v>
      </c>
      <c r="F5" s="26">
        <f>Table2[[#This Row],[Ancillary Fees]]/C$26-1</f>
        <v>0.26197675229746697</v>
      </c>
    </row>
    <row r="6" spans="1:6" x14ac:dyDescent="0.25">
      <c r="A6" s="3" t="s">
        <v>0</v>
      </c>
      <c r="B6" s="1">
        <v>5693.54</v>
      </c>
      <c r="C6" s="1">
        <v>1285.6199999999999</v>
      </c>
      <c r="D6" s="1">
        <v>6979.16</v>
      </c>
      <c r="E6" s="25">
        <f>C6/B6</f>
        <v>0.2258032788036968</v>
      </c>
      <c r="F6" s="26">
        <f>Table2[[#This Row],[Ancillary Fees]]/C$26-1</f>
        <v>0.25669823262898284</v>
      </c>
    </row>
    <row r="7" spans="1:6" x14ac:dyDescent="0.25">
      <c r="A7" s="3" t="s">
        <v>68</v>
      </c>
      <c r="B7" s="1">
        <v>5379.7</v>
      </c>
      <c r="C7" s="1">
        <v>1256.5</v>
      </c>
      <c r="D7" s="1">
        <v>6636.2</v>
      </c>
      <c r="E7" s="25">
        <f>C7/B7</f>
        <v>0.23356320984441512</v>
      </c>
      <c r="F7" s="26">
        <f>Table2[[#This Row],[Ancillary Fees]]/C$26-1</f>
        <v>0.22823332656486128</v>
      </c>
    </row>
    <row r="8" spans="1:6" x14ac:dyDescent="0.25">
      <c r="A8" s="3" t="s">
        <v>76</v>
      </c>
      <c r="B8" s="1">
        <v>5695</v>
      </c>
      <c r="C8" s="1">
        <v>1247.28</v>
      </c>
      <c r="D8" s="1">
        <v>6942.28</v>
      </c>
      <c r="E8" s="25">
        <f>C8/B8</f>
        <v>0.21901316944688323</v>
      </c>
      <c r="F8" s="26">
        <f>Table2[[#This Row],[Ancillary Fees]]/C$26-1</f>
        <v>0.21922074298274574</v>
      </c>
    </row>
    <row r="9" spans="1:6" x14ac:dyDescent="0.25">
      <c r="A9" s="3" t="s">
        <v>79</v>
      </c>
      <c r="B9" s="1">
        <v>5633</v>
      </c>
      <c r="C9" s="1">
        <v>1200.2</v>
      </c>
      <c r="D9" s="1">
        <v>6833.2</v>
      </c>
      <c r="E9" s="25">
        <f>C9/B9</f>
        <v>0.21306586188531867</v>
      </c>
      <c r="F9" s="26">
        <f>Table2[[#This Row],[Ancillary Fees]]/C$26-1</f>
        <v>0.17319987150270322</v>
      </c>
    </row>
    <row r="10" spans="1:6" x14ac:dyDescent="0.25">
      <c r="A10" s="3" t="s">
        <v>73</v>
      </c>
      <c r="B10" s="1">
        <v>5695</v>
      </c>
      <c r="C10" s="1">
        <v>1157.8800000000001</v>
      </c>
      <c r="D10" s="1">
        <v>6852.88</v>
      </c>
      <c r="E10" s="25">
        <f>C10/B10</f>
        <v>0.20331518876207202</v>
      </c>
      <c r="F10" s="26">
        <f>Table2[[#This Row],[Ancillary Fees]]/C$26-1</f>
        <v>0.13183191736006505</v>
      </c>
    </row>
    <row r="11" spans="1:6" x14ac:dyDescent="0.25">
      <c r="A11" s="3" t="s">
        <v>74</v>
      </c>
      <c r="B11" s="1">
        <v>5695</v>
      </c>
      <c r="C11" s="1">
        <v>1157.8800000000001</v>
      </c>
      <c r="D11" s="1">
        <v>6852.88</v>
      </c>
      <c r="E11" s="25">
        <f>C11/B11</f>
        <v>0.20331518876207202</v>
      </c>
      <c r="F11" s="26">
        <f>Table2[[#This Row],[Ancillary Fees]]/C$26-1</f>
        <v>0.13183191736006505</v>
      </c>
    </row>
    <row r="12" spans="1:6" x14ac:dyDescent="0.25">
      <c r="A12" s="3" t="s">
        <v>64</v>
      </c>
      <c r="B12" s="1">
        <v>5691.06</v>
      </c>
      <c r="C12" s="1">
        <v>1082.31</v>
      </c>
      <c r="D12" s="1">
        <v>6773.57</v>
      </c>
      <c r="E12" s="25">
        <f>C12/B12</f>
        <v>0.19017722533236336</v>
      </c>
      <c r="F12" s="26">
        <f>Table2[[#This Row],[Ancillary Fees]]/C$26-1</f>
        <v>5.7961967110557122E-2</v>
      </c>
    </row>
    <row r="13" spans="1:6" x14ac:dyDescent="0.25">
      <c r="A13" s="3" t="s">
        <v>82</v>
      </c>
      <c r="B13" s="1">
        <v>5693.16</v>
      </c>
      <c r="C13" s="1">
        <v>1055.93</v>
      </c>
      <c r="D13" s="1">
        <v>6749.09</v>
      </c>
      <c r="E13" s="25">
        <f>C13/B13</f>
        <v>0.18547344532737534</v>
      </c>
      <c r="F13" s="26">
        <f>Table2[[#This Row],[Ancillary Fees]]/C$26-1</f>
        <v>3.2175421026370055E-2</v>
      </c>
    </row>
    <row r="14" spans="1:6" x14ac:dyDescent="0.25">
      <c r="A14" s="3" t="s">
        <v>67</v>
      </c>
      <c r="B14" s="1">
        <v>5624.1</v>
      </c>
      <c r="C14" s="1">
        <v>1014.34</v>
      </c>
      <c r="D14" s="1">
        <v>6638.44</v>
      </c>
      <c r="E14" s="25">
        <f>C14/B14</f>
        <v>0.18035596806600165</v>
      </c>
      <c r="F14" s="26">
        <f>Table2[[#This Row],[Ancillary Fees]]/C$26-1</f>
        <v>-8.4789554573804216E-3</v>
      </c>
    </row>
    <row r="15" spans="1:6" x14ac:dyDescent="0.25">
      <c r="A15" s="3" t="s">
        <v>70</v>
      </c>
      <c r="B15" s="1">
        <v>5665.26</v>
      </c>
      <c r="C15" s="1">
        <v>1013.82</v>
      </c>
      <c r="D15" s="1">
        <v>6679.08</v>
      </c>
      <c r="E15" s="25">
        <f>C15/B15</f>
        <v>0.17895383442242721</v>
      </c>
      <c r="F15" s="26">
        <f>Table2[[#This Row],[Ancillary Fees]]/C$26-1</f>
        <v>-8.9872573513826159E-3</v>
      </c>
    </row>
    <row r="16" spans="1:6" x14ac:dyDescent="0.25">
      <c r="A16" s="3" t="s">
        <v>63</v>
      </c>
      <c r="B16" s="1">
        <v>5649</v>
      </c>
      <c r="C16" s="1">
        <v>990.4</v>
      </c>
      <c r="D16" s="1">
        <v>6639.4</v>
      </c>
      <c r="E16" s="25">
        <f>C16/B16</f>
        <v>0.17532306602938572</v>
      </c>
      <c r="F16" s="26">
        <f>Table2[[#This Row],[Ancillary Fees]]/C$26-1</f>
        <v>-3.1880392654326628E-2</v>
      </c>
    </row>
    <row r="17" spans="1:6" x14ac:dyDescent="0.25">
      <c r="A17" s="3" t="s">
        <v>71</v>
      </c>
      <c r="B17" s="1">
        <v>5706</v>
      </c>
      <c r="C17" s="1">
        <v>975.96</v>
      </c>
      <c r="D17" s="1">
        <v>6681.96</v>
      </c>
      <c r="E17" s="25">
        <f>C17/B17</f>
        <v>0.17104100946372242</v>
      </c>
      <c r="F17" s="26">
        <f>Table2[[#This Row],[Ancillary Fees]]/C$26-1</f>
        <v>-4.5995545249309933E-2</v>
      </c>
    </row>
    <row r="18" spans="1:6" x14ac:dyDescent="0.25">
      <c r="A18" s="3" t="s">
        <v>80</v>
      </c>
      <c r="B18" s="1">
        <v>5693.2</v>
      </c>
      <c r="C18" s="1">
        <v>939.36</v>
      </c>
      <c r="D18" s="1">
        <v>6632.56</v>
      </c>
      <c r="E18" s="25">
        <f>C18/B18</f>
        <v>0.16499683833345044</v>
      </c>
      <c r="F18" s="26">
        <f>Table2[[#This Row],[Ancillary Fees]]/C$26-1</f>
        <v>-8.1772178557924291E-2</v>
      </c>
    </row>
    <row r="19" spans="1:6" x14ac:dyDescent="0.25">
      <c r="A19" s="3" t="s">
        <v>65</v>
      </c>
      <c r="B19" s="1">
        <v>5568.81</v>
      </c>
      <c r="C19" s="1">
        <v>905.15</v>
      </c>
      <c r="D19" s="1">
        <v>6473.96</v>
      </c>
      <c r="E19" s="25">
        <f>C19/B19</f>
        <v>0.16253921394337389</v>
      </c>
      <c r="F19" s="26">
        <f>Table2[[#This Row],[Ancillary Fees]]/C$26-1</f>
        <v>-0.11521257816141328</v>
      </c>
    </row>
    <row r="20" spans="1:6" x14ac:dyDescent="0.25">
      <c r="A20" s="3" t="s">
        <v>81</v>
      </c>
      <c r="B20" s="1">
        <v>5557.4</v>
      </c>
      <c r="C20" s="1">
        <v>819.98</v>
      </c>
      <c r="D20" s="1">
        <v>6377.38</v>
      </c>
      <c r="E20" s="25">
        <f>C20/B20</f>
        <v>0.14754741425846621</v>
      </c>
      <c r="F20" s="26">
        <f>Table2[[#This Row],[Ancillary Fees]]/C$26-1</f>
        <v>-0.19846656337711499</v>
      </c>
    </row>
    <row r="21" spans="1:6" x14ac:dyDescent="0.25">
      <c r="A21" s="3" t="s">
        <v>78</v>
      </c>
      <c r="B21" s="1">
        <v>5708</v>
      </c>
      <c r="C21" s="1">
        <v>806.42</v>
      </c>
      <c r="D21" s="1">
        <v>6514.42</v>
      </c>
      <c r="E21" s="25">
        <f>C21/B21</f>
        <v>0.14127890679747721</v>
      </c>
      <c r="F21" s="26">
        <f>Table2[[#This Row],[Ancillary Fees]]/C$26-1</f>
        <v>-0.21172151276686402</v>
      </c>
    </row>
    <row r="22" spans="1:6" x14ac:dyDescent="0.25">
      <c r="A22" s="3" t="s">
        <v>72</v>
      </c>
      <c r="B22" s="1">
        <v>5686</v>
      </c>
      <c r="C22" s="1">
        <v>793</v>
      </c>
      <c r="D22" s="1">
        <v>6479</v>
      </c>
      <c r="E22" s="25">
        <f>C22/B22</f>
        <v>0.13946535349982414</v>
      </c>
      <c r="F22" s="26">
        <f>Table2[[#This Row],[Ancillary Fees]]/C$26-1</f>
        <v>-0.2248396116466892</v>
      </c>
    </row>
    <row r="23" spans="1:6" x14ac:dyDescent="0.25">
      <c r="A23" s="3" t="s">
        <v>69</v>
      </c>
      <c r="B23" s="1">
        <v>5650</v>
      </c>
      <c r="C23" s="1">
        <v>758</v>
      </c>
      <c r="D23" s="1">
        <v>6408</v>
      </c>
      <c r="E23" s="25">
        <f>C23/B23</f>
        <v>0.13415929203539823</v>
      </c>
      <c r="F23" s="26">
        <f>Table2[[#This Row],[Ancillary Fees]]/C$26-1</f>
        <v>-0.25905223912760456</v>
      </c>
    </row>
    <row r="24" spans="1:6" x14ac:dyDescent="0.25">
      <c r="A24" s="3" t="s">
        <v>62</v>
      </c>
      <c r="B24" s="1">
        <v>5666.6</v>
      </c>
      <c r="C24" s="1">
        <v>723.87</v>
      </c>
      <c r="D24" s="1">
        <v>6390.47</v>
      </c>
      <c r="E24" s="25">
        <f>C24/B24</f>
        <v>0.12774326756785373</v>
      </c>
      <c r="F24" s="26">
        <f>Table2[[#This Row],[Ancillary Fees]]/C$26-1</f>
        <v>-0.2924144384397086</v>
      </c>
    </row>
    <row r="25" spans="1:6" x14ac:dyDescent="0.25">
      <c r="A25" s="3" t="s">
        <v>66</v>
      </c>
      <c r="B25" s="1">
        <v>5584.2</v>
      </c>
      <c r="C25" s="1">
        <v>641.66</v>
      </c>
      <c r="D25" s="1">
        <v>6225.86</v>
      </c>
      <c r="E25" s="25">
        <f>C25/B25</f>
        <v>0.11490634289602808</v>
      </c>
      <c r="F25" s="26">
        <f>Table2[[#This Row],[Ancillary Fees]]/C$26-1</f>
        <v>-0.37277501287416726</v>
      </c>
    </row>
    <row r="26" spans="1:6" x14ac:dyDescent="0.25">
      <c r="A26" s="3" t="s">
        <v>37</v>
      </c>
      <c r="B26" s="6">
        <f>AVERAGE(B4:B25)</f>
        <v>5651.0231818181819</v>
      </c>
      <c r="C26" s="6">
        <f t="shared" ref="C26:D26" si="0">AVERAGE(C4:C25)</f>
        <v>1023.0140909090908</v>
      </c>
      <c r="D26" s="6">
        <f t="shared" si="0"/>
        <v>6674.0463636363629</v>
      </c>
      <c r="E26" s="8">
        <f t="shared" ref="E5:E26" si="1">C26/B26</f>
        <v>0.18103165709894367</v>
      </c>
    </row>
    <row r="27" spans="1:6" x14ac:dyDescent="0.25">
      <c r="B27" s="7"/>
      <c r="C27" s="7"/>
      <c r="D27" s="7"/>
    </row>
    <row r="28" spans="1:6" x14ac:dyDescent="0.25">
      <c r="A28" t="s">
        <v>44</v>
      </c>
    </row>
    <row r="29" spans="1:6" x14ac:dyDescent="0.25">
      <c r="A29" t="s">
        <v>45</v>
      </c>
    </row>
    <row r="31" spans="1:6" x14ac:dyDescent="0.25">
      <c r="A31" t="s">
        <v>46</v>
      </c>
    </row>
    <row r="32" spans="1:6" x14ac:dyDescent="0.25">
      <c r="A32" s="2"/>
      <c r="B32" s="2"/>
      <c r="C32" s="2"/>
      <c r="D32" s="2"/>
      <c r="E32" s="2"/>
      <c r="F32" s="2"/>
    </row>
    <row r="33" spans="1:6" x14ac:dyDescent="0.25">
      <c r="A33" s="5" t="s">
        <v>47</v>
      </c>
      <c r="B33" s="5"/>
      <c r="C33" s="5"/>
      <c r="D33" s="5"/>
      <c r="E33" s="5"/>
      <c r="F33" s="5"/>
    </row>
    <row r="34" spans="1:6" ht="30" customHeight="1" x14ac:dyDescent="0.25">
      <c r="A34" s="5" t="s">
        <v>48</v>
      </c>
      <c r="B34" s="5"/>
      <c r="C34" s="5"/>
      <c r="D34" s="5"/>
      <c r="E34" s="5"/>
      <c r="F34" s="5"/>
    </row>
    <row r="35" spans="1:6" x14ac:dyDescent="0.25">
      <c r="A35" s="5"/>
      <c r="B35" s="5"/>
      <c r="C35" s="5"/>
      <c r="D35" s="5"/>
      <c r="E35" s="5"/>
      <c r="F35" s="5"/>
    </row>
    <row r="36" spans="1:6" ht="30" customHeight="1" x14ac:dyDescent="0.25">
      <c r="A36" s="5" t="s">
        <v>49</v>
      </c>
      <c r="B36" s="5"/>
      <c r="C36" s="5"/>
      <c r="D36" s="5"/>
      <c r="E36" s="5"/>
      <c r="F36" s="5"/>
    </row>
    <row r="37" spans="1:6" x14ac:dyDescent="0.25">
      <c r="A37" s="5"/>
      <c r="B37" s="5"/>
      <c r="C37" s="5"/>
      <c r="D37" s="5"/>
      <c r="E37" s="5"/>
      <c r="F37" s="5"/>
    </row>
    <row r="38" spans="1:6" x14ac:dyDescent="0.25">
      <c r="A38" s="5" t="s">
        <v>50</v>
      </c>
      <c r="B38" s="5"/>
      <c r="C38" s="5"/>
      <c r="D38" s="5"/>
      <c r="E38" s="5"/>
      <c r="F38" s="5"/>
    </row>
    <row r="39" spans="1:6" x14ac:dyDescent="0.25">
      <c r="A39" s="5"/>
      <c r="B39" s="5"/>
      <c r="C39" s="5"/>
      <c r="D39" s="5"/>
      <c r="E39" s="5"/>
      <c r="F39" s="5"/>
    </row>
    <row r="40" spans="1:6" ht="45" customHeight="1" x14ac:dyDescent="0.25">
      <c r="A40" s="5" t="s">
        <v>51</v>
      </c>
      <c r="B40" s="5"/>
      <c r="C40" s="5"/>
      <c r="D40" s="5"/>
      <c r="E40" s="5"/>
      <c r="F40" s="5"/>
    </row>
    <row r="41" spans="1:6" x14ac:dyDescent="0.25">
      <c r="A41" s="5"/>
      <c r="B41" s="5"/>
      <c r="C41" s="5"/>
      <c r="D41" s="5"/>
      <c r="E41" s="5"/>
      <c r="F41" s="5"/>
    </row>
    <row r="42" spans="1:6" ht="60" customHeight="1" x14ac:dyDescent="0.25">
      <c r="A42" s="5" t="s">
        <v>52</v>
      </c>
      <c r="B42" s="5"/>
      <c r="C42" s="5"/>
      <c r="D42" s="5"/>
      <c r="E42" s="5"/>
      <c r="F42" s="5"/>
    </row>
    <row r="43" spans="1:6" ht="30" customHeight="1" x14ac:dyDescent="0.25">
      <c r="A43" s="5" t="s">
        <v>53</v>
      </c>
      <c r="B43" s="5"/>
      <c r="C43" s="5"/>
      <c r="D43" s="5"/>
      <c r="E43" s="5"/>
      <c r="F43" s="5"/>
    </row>
    <row r="44" spans="1:6" x14ac:dyDescent="0.25">
      <c r="A44" s="5" t="s">
        <v>54</v>
      </c>
      <c r="B44" s="5"/>
      <c r="C44" s="5"/>
      <c r="D44" s="5"/>
      <c r="E44" s="5"/>
      <c r="F44" s="5"/>
    </row>
    <row r="45" spans="1:6" x14ac:dyDescent="0.25">
      <c r="A45" s="5" t="s">
        <v>55</v>
      </c>
      <c r="B45" s="5"/>
      <c r="C45" s="5"/>
      <c r="D45" s="5"/>
      <c r="E45" s="5"/>
      <c r="F45" s="5"/>
    </row>
    <row r="46" spans="1:6" x14ac:dyDescent="0.25">
      <c r="A46" s="5"/>
      <c r="B46" s="5"/>
      <c r="C46" s="5"/>
      <c r="D46" s="5"/>
      <c r="E46" s="5"/>
      <c r="F46" s="5"/>
    </row>
    <row r="47" spans="1:6" ht="30" customHeight="1" x14ac:dyDescent="0.25">
      <c r="A47" s="5" t="s">
        <v>56</v>
      </c>
      <c r="B47" s="5"/>
      <c r="C47" s="5"/>
      <c r="D47" s="5"/>
      <c r="E47" s="5"/>
      <c r="F47" s="5"/>
    </row>
    <row r="48" spans="1:6" x14ac:dyDescent="0.25">
      <c r="A48" s="5"/>
      <c r="B48" s="5"/>
      <c r="C48" s="5"/>
      <c r="D48" s="5"/>
      <c r="E48" s="5"/>
      <c r="F48" s="5"/>
    </row>
    <row r="49" spans="1:6" ht="60" customHeight="1" x14ac:dyDescent="0.25">
      <c r="A49" s="5" t="s">
        <v>57</v>
      </c>
      <c r="B49" s="5"/>
      <c r="C49" s="5"/>
      <c r="D49" s="5"/>
      <c r="E49" s="5"/>
      <c r="F49" s="5"/>
    </row>
    <row r="50" spans="1:6" x14ac:dyDescent="0.25">
      <c r="A50" s="5"/>
      <c r="B50" s="5"/>
      <c r="C50" s="5"/>
      <c r="D50" s="5"/>
      <c r="E50" s="5"/>
      <c r="F50" s="5"/>
    </row>
    <row r="51" spans="1:6" ht="15" customHeight="1" x14ac:dyDescent="0.25">
      <c r="A51" s="5" t="s">
        <v>58</v>
      </c>
      <c r="B51" s="5"/>
      <c r="C51" s="5"/>
      <c r="D51" s="5"/>
      <c r="E51" s="5"/>
      <c r="F51" s="5"/>
    </row>
    <row r="52" spans="1:6" x14ac:dyDescent="0.25">
      <c r="A52" s="5"/>
      <c r="B52" s="5"/>
      <c r="C52" s="5"/>
      <c r="D52" s="5"/>
      <c r="E52" s="5"/>
      <c r="F52" s="5"/>
    </row>
    <row r="53" spans="1:6" x14ac:dyDescent="0.25">
      <c r="A53" s="5" t="s">
        <v>59</v>
      </c>
      <c r="B53" s="5"/>
      <c r="C53" s="5"/>
      <c r="D53" s="5"/>
      <c r="E53" s="5"/>
      <c r="F53" s="5"/>
    </row>
  </sheetData>
  <mergeCells count="22">
    <mergeCell ref="A50:F50"/>
    <mergeCell ref="A51:F51"/>
    <mergeCell ref="A52:F52"/>
    <mergeCell ref="A53:F53"/>
    <mergeCell ref="A44:F44"/>
    <mergeCell ref="A45:F45"/>
    <mergeCell ref="A46:F46"/>
    <mergeCell ref="A47:F47"/>
    <mergeCell ref="A48:F48"/>
    <mergeCell ref="A49:F49"/>
    <mergeCell ref="A38:F38"/>
    <mergeCell ref="A39:F39"/>
    <mergeCell ref="A40:F40"/>
    <mergeCell ref="A41:F41"/>
    <mergeCell ref="A42:F42"/>
    <mergeCell ref="A43:F43"/>
    <mergeCell ref="A32:F32"/>
    <mergeCell ref="A33:F33"/>
    <mergeCell ref="A34:F34"/>
    <mergeCell ref="A35:F35"/>
    <mergeCell ref="A36:F36"/>
    <mergeCell ref="A37:F37"/>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Coleman</dc:creator>
  <cp:lastModifiedBy>Ben Coleman</cp:lastModifiedBy>
  <cp:lastPrinted>2013-08-19T00:48:34Z</cp:lastPrinted>
  <dcterms:created xsi:type="dcterms:W3CDTF">2013-08-18T23:44:12Z</dcterms:created>
  <dcterms:modified xsi:type="dcterms:W3CDTF">2013-08-25T18:22:53Z</dcterms:modified>
</cp:coreProperties>
</file>