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ry Peiffer\Desktop\ENGR11\"/>
    </mc:Choice>
  </mc:AlternateContent>
  <bookViews>
    <workbookView xWindow="0" yWindow="0" windowWidth="23040" windowHeight="8184" activeTab="4" xr2:uid="{A1E9CF13-7ACD-4D3B-925D-84C6A83362A4}"/>
  </bookViews>
  <sheets>
    <sheet name="Problem1" sheetId="1" r:id="rId1"/>
    <sheet name="Problem2" sheetId="2" r:id="rId2"/>
    <sheet name="Problem3" sheetId="3" r:id="rId3"/>
    <sheet name="Problem4" sheetId="4" r:id="rId4"/>
    <sheet name="Problem6" sheetId="5" r:id="rId5"/>
  </sheets>
  <definedNames>
    <definedName name="_xlnm._FilterDatabase" localSheetId="3" hidden="1">Problem4!$A$1:$E$14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4" l="1"/>
  <c r="E45" i="4"/>
  <c r="D45" i="4"/>
  <c r="E43" i="4"/>
  <c r="E42" i="4"/>
  <c r="E41" i="4"/>
  <c r="E40" i="4"/>
  <c r="E39" i="4"/>
  <c r="E38" i="4"/>
  <c r="E37" i="4"/>
  <c r="E36" i="4"/>
  <c r="E35" i="4"/>
  <c r="E34" i="4"/>
  <c r="H33" i="4"/>
  <c r="D43" i="4"/>
  <c r="D42" i="4"/>
  <c r="D41" i="4"/>
  <c r="D40" i="4"/>
  <c r="D39" i="4"/>
  <c r="D38" i="4"/>
  <c r="D37" i="4"/>
  <c r="D36" i="4"/>
  <c r="D35" i="4"/>
  <c r="D34" i="4"/>
  <c r="C43" i="4"/>
  <c r="C42" i="4"/>
  <c r="C41" i="4"/>
  <c r="C40" i="4"/>
  <c r="C39" i="4"/>
  <c r="C38" i="4"/>
  <c r="C37" i="4"/>
  <c r="C36" i="4"/>
  <c r="C35" i="4"/>
  <c r="C34" i="4"/>
  <c r="A43" i="4"/>
  <c r="A42" i="4"/>
  <c r="A41" i="4"/>
  <c r="A40" i="4"/>
  <c r="A39" i="4"/>
  <c r="A38" i="4"/>
  <c r="A37" i="4"/>
  <c r="A36" i="4"/>
  <c r="A35" i="4"/>
  <c r="A34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J6" i="4"/>
  <c r="J5" i="4"/>
  <c r="J4" i="4"/>
  <c r="J3" i="4"/>
  <c r="J2" i="4"/>
  <c r="G6" i="4"/>
  <c r="G5" i="4"/>
  <c r="G4" i="4"/>
  <c r="G3" i="4"/>
  <c r="D6" i="4"/>
  <c r="D5" i="4"/>
  <c r="D4" i="4"/>
  <c r="D3" i="4"/>
  <c r="A7" i="4"/>
  <c r="J7" i="4" s="1"/>
  <c r="G2" i="4"/>
  <c r="D2" i="4"/>
  <c r="K9" i="3"/>
  <c r="J9" i="3"/>
  <c r="I9" i="3"/>
  <c r="H9" i="3"/>
  <c r="G9" i="3"/>
  <c r="K4" i="3"/>
  <c r="J4" i="3"/>
  <c r="I4" i="3"/>
  <c r="H4" i="3"/>
  <c r="G4" i="3"/>
  <c r="O33" i="2"/>
  <c r="A52" i="2"/>
  <c r="C52" i="2" s="1"/>
  <c r="A32" i="2"/>
  <c r="C32" i="2"/>
  <c r="B52" i="2"/>
  <c r="B32" i="2"/>
  <c r="Q7" i="2"/>
  <c r="J5" i="2"/>
  <c r="K5" i="2" s="1"/>
  <c r="P2" i="2"/>
  <c r="E12" i="2"/>
  <c r="A24" i="2"/>
  <c r="A4" i="2"/>
  <c r="B4" i="2" s="1"/>
  <c r="F2" i="2"/>
  <c r="E11" i="1"/>
  <c r="C12" i="1"/>
  <c r="D13" i="1"/>
  <c r="C11" i="1"/>
  <c r="B13" i="1"/>
  <c r="D12" i="1"/>
  <c r="C13" i="1"/>
  <c r="B12" i="1"/>
  <c r="B11" i="1"/>
  <c r="A8" i="4" l="1"/>
  <c r="D7" i="4"/>
  <c r="G7" i="4"/>
  <c r="B11" i="3"/>
  <c r="C4" i="3"/>
  <c r="J6" i="2"/>
  <c r="A33" i="2"/>
  <c r="C33" i="2" s="1"/>
  <c r="A5" i="2"/>
  <c r="B5" i="2" s="1"/>
  <c r="A9" i="4" l="1"/>
  <c r="G8" i="4"/>
  <c r="D8" i="4"/>
  <c r="J8" i="4"/>
  <c r="J7" i="2"/>
  <c r="K6" i="2"/>
  <c r="A34" i="2"/>
  <c r="C34" i="2" s="1"/>
  <c r="B33" i="2"/>
  <c r="A6" i="2"/>
  <c r="A7" i="2" s="1"/>
  <c r="A10" i="4" l="1"/>
  <c r="J9" i="4"/>
  <c r="G9" i="4"/>
  <c r="D9" i="4"/>
  <c r="J8" i="2"/>
  <c r="K7" i="2"/>
  <c r="B34" i="2"/>
  <c r="A35" i="2"/>
  <c r="C35" i="2" s="1"/>
  <c r="B6" i="2"/>
  <c r="A8" i="2"/>
  <c r="B7" i="2"/>
  <c r="A11" i="4" l="1"/>
  <c r="J10" i="4"/>
  <c r="G10" i="4"/>
  <c r="D10" i="4"/>
  <c r="J9" i="2"/>
  <c r="K8" i="2"/>
  <c r="A36" i="2"/>
  <c r="C36" i="2" s="1"/>
  <c r="B35" i="2"/>
  <c r="A9" i="2"/>
  <c r="B8" i="2"/>
  <c r="A12" i="4" l="1"/>
  <c r="J11" i="4"/>
  <c r="G11" i="4"/>
  <c r="D11" i="4"/>
  <c r="J10" i="2"/>
  <c r="K9" i="2"/>
  <c r="B36" i="2"/>
  <c r="A37" i="2"/>
  <c r="C37" i="2" s="1"/>
  <c r="A10" i="2"/>
  <c r="B9" i="2"/>
  <c r="A13" i="4" l="1"/>
  <c r="G12" i="4"/>
  <c r="D12" i="4"/>
  <c r="J12" i="4"/>
  <c r="J11" i="2"/>
  <c r="K10" i="2"/>
  <c r="A38" i="2"/>
  <c r="C38" i="2" s="1"/>
  <c r="B37" i="2"/>
  <c r="A11" i="2"/>
  <c r="B10" i="2"/>
  <c r="A14" i="4" l="1"/>
  <c r="J13" i="4"/>
  <c r="G13" i="4"/>
  <c r="D13" i="4"/>
  <c r="J12" i="2"/>
  <c r="K11" i="2"/>
  <c r="B38" i="2"/>
  <c r="A39" i="2"/>
  <c r="C39" i="2" s="1"/>
  <c r="A12" i="2"/>
  <c r="B11" i="2"/>
  <c r="J14" i="4" l="1"/>
  <c r="G14" i="4"/>
  <c r="D14" i="4"/>
  <c r="J13" i="2"/>
  <c r="K12" i="2"/>
  <c r="A40" i="2"/>
  <c r="C40" i="2" s="1"/>
  <c r="B39" i="2"/>
  <c r="A13" i="2"/>
  <c r="B12" i="2"/>
  <c r="J14" i="2" l="1"/>
  <c r="K13" i="2"/>
  <c r="B40" i="2"/>
  <c r="A41" i="2"/>
  <c r="C41" i="2" s="1"/>
  <c r="A14" i="2"/>
  <c r="B13" i="2"/>
  <c r="J15" i="2" l="1"/>
  <c r="K14" i="2"/>
  <c r="A42" i="2"/>
  <c r="C42" i="2" s="1"/>
  <c r="B41" i="2"/>
  <c r="A15" i="2"/>
  <c r="B14" i="2"/>
  <c r="J16" i="2" l="1"/>
  <c r="K15" i="2"/>
  <c r="B42" i="2"/>
  <c r="A43" i="2"/>
  <c r="C43" i="2" s="1"/>
  <c r="A16" i="2"/>
  <c r="B15" i="2"/>
  <c r="J17" i="2" l="1"/>
  <c r="K16" i="2"/>
  <c r="A44" i="2"/>
  <c r="C44" i="2" s="1"/>
  <c r="B43" i="2"/>
  <c r="A17" i="2"/>
  <c r="B16" i="2"/>
  <c r="J18" i="2" l="1"/>
  <c r="K17" i="2"/>
  <c r="B44" i="2"/>
  <c r="A45" i="2"/>
  <c r="C45" i="2" s="1"/>
  <c r="A18" i="2"/>
  <c r="B17" i="2"/>
  <c r="J19" i="2" l="1"/>
  <c r="K18" i="2"/>
  <c r="A46" i="2"/>
  <c r="C46" i="2" s="1"/>
  <c r="B45" i="2"/>
  <c r="A19" i="2"/>
  <c r="B18" i="2"/>
  <c r="J20" i="2" l="1"/>
  <c r="K19" i="2"/>
  <c r="B46" i="2"/>
  <c r="A47" i="2"/>
  <c r="C47" i="2" s="1"/>
  <c r="A20" i="2"/>
  <c r="B19" i="2"/>
  <c r="J21" i="2" l="1"/>
  <c r="K20" i="2"/>
  <c r="A48" i="2"/>
  <c r="C48" i="2" s="1"/>
  <c r="B47" i="2"/>
  <c r="A21" i="2"/>
  <c r="B20" i="2"/>
  <c r="J22" i="2" l="1"/>
  <c r="K21" i="2"/>
  <c r="B48" i="2"/>
  <c r="A49" i="2"/>
  <c r="C49" i="2" s="1"/>
  <c r="A22" i="2"/>
  <c r="B21" i="2"/>
  <c r="J23" i="2" l="1"/>
  <c r="K22" i="2"/>
  <c r="A50" i="2"/>
  <c r="C50" i="2" s="1"/>
  <c r="B49" i="2"/>
  <c r="A23" i="2"/>
  <c r="B22" i="2"/>
  <c r="J24" i="2" l="1"/>
  <c r="K23" i="2"/>
  <c r="B50" i="2"/>
  <c r="A51" i="2"/>
  <c r="B24" i="2"/>
  <c r="B23" i="2"/>
  <c r="B51" i="2" l="1"/>
  <c r="C51" i="2"/>
  <c r="J25" i="2"/>
  <c r="K25" i="2" s="1"/>
  <c r="K24" i="2"/>
</calcChain>
</file>

<file path=xl/sharedStrings.xml><?xml version="1.0" encoding="utf-8"?>
<sst xmlns="http://schemas.openxmlformats.org/spreadsheetml/2006/main" count="55" uniqueCount="30">
  <si>
    <t>Start</t>
  </si>
  <si>
    <t>End</t>
  </si>
  <si>
    <t># of Divisions</t>
  </si>
  <si>
    <t>Delta</t>
  </si>
  <si>
    <t>x</t>
  </si>
  <si>
    <t>y</t>
  </si>
  <si>
    <t>Solution by the graphical method is: x = 3.69</t>
  </si>
  <si>
    <t>Initial Guess</t>
  </si>
  <si>
    <t>Goal Seek Guess</t>
  </si>
  <si>
    <t>Goal Seek Solution</t>
  </si>
  <si>
    <t>f(x)</t>
  </si>
  <si>
    <t>g(x)</t>
  </si>
  <si>
    <t>Initial guess</t>
  </si>
  <si>
    <t>Estimate: 4.6</t>
  </si>
  <si>
    <t>Starting Guess</t>
  </si>
  <si>
    <t>Function</t>
  </si>
  <si>
    <t>sin(x^3-2)</t>
  </si>
  <si>
    <t>e^(2x)</t>
  </si>
  <si>
    <t>x^2+1</t>
  </si>
  <si>
    <t>ln(x)</t>
  </si>
  <si>
    <t>x-2</t>
  </si>
  <si>
    <t>Goal Seek solution</t>
  </si>
  <si>
    <t>Data Set 1</t>
  </si>
  <si>
    <t>Data Set 2</t>
  </si>
  <si>
    <t>Data Set 3</t>
  </si>
  <si>
    <t>Data Set 4</t>
  </si>
  <si>
    <t>ln(Data Set 1</t>
  </si>
  <si>
    <t>y_i</t>
  </si>
  <si>
    <t>(y_i-f(x_i))^2</t>
  </si>
  <si>
    <t>(y_i-mean(y))^2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</si>
</sst>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 and g(x)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Problem2!$B$31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Problem2!$A$32:$A$52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Problem2!$B$32:$B$52</c:f>
              <c:numCache>
                <c:formatCode>General</c:formatCode>
                <c:ptCount val="21"/>
                <c:pt idx="0">
                  <c:v>7</c:v>
                </c:pt>
                <c:pt idx="1">
                  <c:v>6.625</c:v>
                </c:pt>
                <c:pt idx="2">
                  <c:v>6</c:v>
                </c:pt>
                <c:pt idx="3">
                  <c:v>5.875</c:v>
                </c:pt>
                <c:pt idx="4">
                  <c:v>7</c:v>
                </c:pt>
                <c:pt idx="5">
                  <c:v>10.125</c:v>
                </c:pt>
                <c:pt idx="6">
                  <c:v>16</c:v>
                </c:pt>
                <c:pt idx="7">
                  <c:v>25.375</c:v>
                </c:pt>
                <c:pt idx="8">
                  <c:v>39</c:v>
                </c:pt>
                <c:pt idx="9">
                  <c:v>57.625</c:v>
                </c:pt>
                <c:pt idx="10">
                  <c:v>82</c:v>
                </c:pt>
                <c:pt idx="11">
                  <c:v>112.875</c:v>
                </c:pt>
                <c:pt idx="12">
                  <c:v>151</c:v>
                </c:pt>
                <c:pt idx="13">
                  <c:v>197.125</c:v>
                </c:pt>
                <c:pt idx="14">
                  <c:v>252</c:v>
                </c:pt>
                <c:pt idx="15">
                  <c:v>316.375</c:v>
                </c:pt>
                <c:pt idx="16">
                  <c:v>391</c:v>
                </c:pt>
                <c:pt idx="17">
                  <c:v>476.625</c:v>
                </c:pt>
                <c:pt idx="18">
                  <c:v>574</c:v>
                </c:pt>
                <c:pt idx="19">
                  <c:v>683.875</c:v>
                </c:pt>
                <c:pt idx="20">
                  <c:v>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12-4019-8EE6-D22996A163A9}"/>
            </c:ext>
          </c:extLst>
        </c:ser>
        <c:ser>
          <c:idx val="1"/>
          <c:order val="1"/>
          <c:tx>
            <c:strRef>
              <c:f>Problem2!$C$31</c:f>
              <c:strCache>
                <c:ptCount val="1"/>
                <c:pt idx="0">
                  <c:v>g(x)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Problem2!$A$32:$A$52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Problem2!$C$32:$C$52</c:f>
              <c:numCache>
                <c:formatCode>General</c:formatCode>
                <c:ptCount val="21"/>
                <c:pt idx="0">
                  <c:v>18</c:v>
                </c:pt>
                <c:pt idx="1">
                  <c:v>18.176776695296638</c:v>
                </c:pt>
                <c:pt idx="2">
                  <c:v>19</c:v>
                </c:pt>
                <c:pt idx="3">
                  <c:v>20.755675960631077</c:v>
                </c:pt>
                <c:pt idx="4">
                  <c:v>23.65685424949238</c:v>
                </c:pt>
                <c:pt idx="5">
                  <c:v>27.882117688026185</c:v>
                </c:pt>
                <c:pt idx="6">
                  <c:v>33.588457268119903</c:v>
                </c:pt>
                <c:pt idx="7">
                  <c:v>40.917651493990391</c:v>
                </c:pt>
                <c:pt idx="8">
                  <c:v>50</c:v>
                </c:pt>
                <c:pt idx="9">
                  <c:v>60.956736957082782</c:v>
                </c:pt>
                <c:pt idx="10">
                  <c:v>73.901699437494727</c:v>
                </c:pt>
                <c:pt idx="11">
                  <c:v>88.942538367329377</c:v>
                </c:pt>
                <c:pt idx="12">
                  <c:v>106.18163074019438</c:v>
                </c:pt>
                <c:pt idx="13">
                  <c:v>125.71678722464753</c:v>
                </c:pt>
                <c:pt idx="14">
                  <c:v>147.64181424216488</c:v>
                </c:pt>
                <c:pt idx="15">
                  <c:v>172.04696929832798</c:v>
                </c:pt>
                <c:pt idx="16">
                  <c:v>199.01933598375612</c:v>
                </c:pt>
                <c:pt idx="17">
                  <c:v>228.64313720128658</c:v>
                </c:pt>
                <c:pt idx="18">
                  <c:v>261.00000000000017</c:v>
                </c:pt>
                <c:pt idx="19">
                  <c:v>296.16918188397511</c:v>
                </c:pt>
                <c:pt idx="20">
                  <c:v>334.22776601683825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12-4019-8EE6-D22996A16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84984"/>
        <c:axId val="444983672"/>
      </c:scatterChart>
      <c:valAx>
        <c:axId val="44498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83672"/>
        <c:crosses val="autoZero"/>
        <c:crossBetween val="midCat"/>
      </c:valAx>
      <c:valAx>
        <c:axId val="44498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 or g(x)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84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Problem4!$B$1</c:f>
              <c:strCache>
                <c:ptCount val="1"/>
                <c:pt idx="0">
                  <c:v>Data Set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2201443569553806E-2"/>
                  <c:y val="-0.142576552930883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Problem4!$A$2:$A$14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Problem4!$B$2:$B$14</c:f>
              <c:numCache>
                <c:formatCode>General</c:formatCode>
                <c:ptCount val="10"/>
                <c:pt idx="0">
                  <c:v>1.6</c:v>
                </c:pt>
                <c:pt idx="1">
                  <c:v>1.5</c:v>
                </c:pt>
                <c:pt idx="2">
                  <c:v>0.9</c:v>
                </c:pt>
                <c:pt idx="3">
                  <c:v>0.7</c:v>
                </c:pt>
                <c:pt idx="4">
                  <c:v>0.4</c:v>
                </c:pt>
                <c:pt idx="5">
                  <c:v>0.27</c:v>
                </c:pt>
                <c:pt idx="6">
                  <c:v>0.18</c:v>
                </c:pt>
                <c:pt idx="7">
                  <c:v>0.1</c:v>
                </c:pt>
                <c:pt idx="8">
                  <c:v>3.5999999999999997E-2</c:v>
                </c:pt>
                <c:pt idx="9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E-470B-81B2-3D509E8CA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54456"/>
        <c:axId val="452536696"/>
      </c:scatterChart>
      <c:valAx>
        <c:axId val="45165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36696"/>
        <c:crosses val="autoZero"/>
        <c:crossBetween val="midCat"/>
      </c:valAx>
      <c:valAx>
        <c:axId val="452536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5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Problem4!$E$1</c:f>
              <c:strCache>
                <c:ptCount val="1"/>
                <c:pt idx="0">
                  <c:v>Data Set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9305555555555551E-2"/>
                  <c:y val="-1.70370370370370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Problem4!$D$2:$D$14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Problem4!$E$2:$E$14</c:f>
              <c:numCache>
                <c:formatCode>General</c:formatCode>
                <c:ptCount val="10"/>
                <c:pt idx="0">
                  <c:v>0.9</c:v>
                </c:pt>
                <c:pt idx="1">
                  <c:v>3</c:v>
                </c:pt>
                <c:pt idx="2">
                  <c:v>6</c:v>
                </c:pt>
                <c:pt idx="3">
                  <c:v>10.4</c:v>
                </c:pt>
                <c:pt idx="4">
                  <c:v>20</c:v>
                </c:pt>
                <c:pt idx="5">
                  <c:v>40</c:v>
                </c:pt>
                <c:pt idx="6">
                  <c:v>55</c:v>
                </c:pt>
                <c:pt idx="7">
                  <c:v>65</c:v>
                </c:pt>
                <c:pt idx="8">
                  <c:v>120</c:v>
                </c:pt>
                <c:pt idx="9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2-4FE4-A14D-2A0EDD261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528496"/>
        <c:axId val="452529152"/>
      </c:scatterChart>
      <c:valAx>
        <c:axId val="452528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29152"/>
        <c:crosses val="autoZero"/>
        <c:crossBetween val="midCat"/>
      </c:valAx>
      <c:valAx>
        <c:axId val="452529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2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Problem4!$H$1</c:f>
              <c:strCache>
                <c:ptCount val="1"/>
                <c:pt idx="0">
                  <c:v>Data Set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054833770778653"/>
                  <c:y val="9.5821668124817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Problem4!$G$2:$G$14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Problem4!$H$2:$H$14</c:f>
              <c:numCache>
                <c:formatCode>General</c:formatCode>
                <c:ptCount val="10"/>
                <c:pt idx="0">
                  <c:v>1</c:v>
                </c:pt>
                <c:pt idx="1">
                  <c:v>-6</c:v>
                </c:pt>
                <c:pt idx="2">
                  <c:v>-1</c:v>
                </c:pt>
                <c:pt idx="3">
                  <c:v>1</c:v>
                </c:pt>
                <c:pt idx="4">
                  <c:v>2.1</c:v>
                </c:pt>
                <c:pt idx="5">
                  <c:v>3.9</c:v>
                </c:pt>
                <c:pt idx="6">
                  <c:v>6</c:v>
                </c:pt>
                <c:pt idx="7">
                  <c:v>8</c:v>
                </c:pt>
                <c:pt idx="8">
                  <c:v>12</c:v>
                </c:pt>
                <c:pt idx="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D-4742-97E4-75EE3D959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21520"/>
        <c:axId val="553017912"/>
      </c:scatterChart>
      <c:valAx>
        <c:axId val="55302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17912"/>
        <c:crosses val="autoZero"/>
        <c:crossBetween val="midCat"/>
      </c:valAx>
      <c:valAx>
        <c:axId val="55301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2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Problem4!$K$1</c:f>
              <c:strCache>
                <c:ptCount val="1"/>
                <c:pt idx="0">
                  <c:v>Data Set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8510433070866142"/>
                  <c:y val="-0.305721784776902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Problem4!$J$2:$J$14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Problem4!$K$2:$K$14</c:f>
              <c:numCache>
                <c:formatCode>General</c:formatCode>
                <c:ptCount val="10"/>
                <c:pt idx="0">
                  <c:v>55</c:v>
                </c:pt>
                <c:pt idx="1">
                  <c:v>45</c:v>
                </c:pt>
                <c:pt idx="2">
                  <c:v>30</c:v>
                </c:pt>
                <c:pt idx="3">
                  <c:v>10</c:v>
                </c:pt>
                <c:pt idx="4">
                  <c:v>-41</c:v>
                </c:pt>
                <c:pt idx="5">
                  <c:v>-102</c:v>
                </c:pt>
                <c:pt idx="6">
                  <c:v>-167</c:v>
                </c:pt>
                <c:pt idx="7">
                  <c:v>-230</c:v>
                </c:pt>
                <c:pt idx="8">
                  <c:v>-326</c:v>
                </c:pt>
                <c:pt idx="9">
                  <c:v>-347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C-4B9F-9505-342864B3D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15288"/>
        <c:axId val="553015944"/>
      </c:scatterChart>
      <c:valAx>
        <c:axId val="55301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15944"/>
        <c:crosses val="autoZero"/>
        <c:crossBetween val="midCat"/>
      </c:valAx>
      <c:valAx>
        <c:axId val="55301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1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30</xdr:row>
      <xdr:rowOff>34290</xdr:rowOff>
    </xdr:from>
    <xdr:to>
      <xdr:col>10</xdr:col>
      <xdr:colOff>594360</xdr:colOff>
      <xdr:row>45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5170D1-6E02-47AD-9273-C8949729D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15</xdr:row>
      <xdr:rowOff>95250</xdr:rowOff>
    </xdr:from>
    <xdr:to>
      <xdr:col>7</xdr:col>
      <xdr:colOff>411480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CE0B0-A528-43D7-A2DE-8FCB70140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137160</xdr:colOff>
      <xdr:row>15</xdr:row>
      <xdr:rowOff>171450</xdr:rowOff>
    </xdr:from>
    <xdr:to>
      <xdr:col>15</xdr:col>
      <xdr:colOff>441960</xdr:colOff>
      <xdr:row>30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5F8D56-B48F-4B95-AB6F-7244929B4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342900</xdr:colOff>
      <xdr:row>16</xdr:row>
      <xdr:rowOff>19050</xdr:rowOff>
    </xdr:from>
    <xdr:to>
      <xdr:col>24</xdr:col>
      <xdr:colOff>38100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EF4A12-0759-4CA8-844B-E37C1E311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335280</xdr:colOff>
      <xdr:row>16</xdr:row>
      <xdr:rowOff>11430</xdr:rowOff>
    </xdr:from>
    <xdr:to>
      <xdr:col>32</xdr:col>
      <xdr:colOff>30480</xdr:colOff>
      <xdr:row>31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8C303D-1024-4A8A-939B-4642FBF91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9487-6009-4502-8718-C92CD980214D}">
  <dimension ref="B3:E13"/>
  <sheetViews>
    <sheetView workbookViewId="0">
      <selection activeCell="E12" sqref="E12"/>
    </sheetView>
  </sheetViews>
  <sheetFormatPr defaultRowHeight="14.4" x14ac:dyDescent="0.3"/>
  <sheetData>
    <row r="3" spans="2:5" x14ac:dyDescent="0.3">
      <c r="B3">
        <v>2</v>
      </c>
      <c r="C3">
        <v>6</v>
      </c>
      <c r="D3">
        <v>7</v>
      </c>
      <c r="E3">
        <v>5</v>
      </c>
    </row>
    <row r="4" spans="2:5" x14ac:dyDescent="0.3">
      <c r="B4">
        <v>3</v>
      </c>
      <c r="C4">
        <v>5</v>
      </c>
      <c r="D4">
        <v>6</v>
      </c>
      <c r="E4">
        <v>4</v>
      </c>
    </row>
    <row r="5" spans="2:5" x14ac:dyDescent="0.3">
      <c r="B5">
        <v>4</v>
      </c>
      <c r="C5">
        <v>1</v>
      </c>
      <c r="D5">
        <v>6</v>
      </c>
      <c r="E5">
        <v>7</v>
      </c>
    </row>
    <row r="6" spans="2:5" x14ac:dyDescent="0.3">
      <c r="B6">
        <v>8</v>
      </c>
      <c r="C6">
        <v>0</v>
      </c>
      <c r="D6">
        <v>1</v>
      </c>
      <c r="E6">
        <v>2</v>
      </c>
    </row>
    <row r="7" spans="2:5" x14ac:dyDescent="0.3">
      <c r="B7">
        <v>1</v>
      </c>
      <c r="C7">
        <v>9</v>
      </c>
      <c r="D7">
        <v>9</v>
      </c>
      <c r="E7">
        <v>8</v>
      </c>
    </row>
    <row r="8" spans="2:5" x14ac:dyDescent="0.3">
      <c r="B8">
        <v>5</v>
      </c>
      <c r="C8">
        <v>12</v>
      </c>
      <c r="D8">
        <v>2</v>
      </c>
      <c r="E8">
        <v>1</v>
      </c>
    </row>
    <row r="11" spans="2:5" x14ac:dyDescent="0.3">
      <c r="B11">
        <f>SUM(B3:B8)/AVERAGE(B3:B8)</f>
        <v>6</v>
      </c>
      <c r="C11">
        <f>B$4+$D4</f>
        <v>9</v>
      </c>
      <c r="E11">
        <f>AVERAGE(C5,E5)</f>
        <v>4</v>
      </c>
    </row>
    <row r="12" spans="2:5" x14ac:dyDescent="0.3">
      <c r="B12">
        <f>C4-D6</f>
        <v>4</v>
      </c>
      <c r="C12">
        <f>SUM(C4:D5)</f>
        <v>18</v>
      </c>
      <c r="D12">
        <f>D3*E4</f>
        <v>28</v>
      </c>
    </row>
    <row r="13" spans="2:5" x14ac:dyDescent="0.3">
      <c r="B13">
        <f>B4*C5</f>
        <v>3</v>
      </c>
      <c r="C13">
        <f>D5-E7</f>
        <v>-2</v>
      </c>
      <c r="D13">
        <f>C$4+$D6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BA62-09E8-4221-9D86-7F640FF2D6BD}">
  <dimension ref="A1:Q52"/>
  <sheetViews>
    <sheetView topLeftCell="A32" workbookViewId="0">
      <selection activeCell="F49" sqref="F49"/>
    </sheetView>
  </sheetViews>
  <sheetFormatPr defaultRowHeight="14.4" x14ac:dyDescent="0.3"/>
  <sheetData>
    <row r="1" spans="1:17" x14ac:dyDescent="0.3">
      <c r="C1" t="s">
        <v>0</v>
      </c>
      <c r="D1">
        <v>0</v>
      </c>
      <c r="E1" t="s">
        <v>2</v>
      </c>
      <c r="F1">
        <v>20</v>
      </c>
      <c r="L1" t="s">
        <v>0</v>
      </c>
      <c r="M1">
        <v>0</v>
      </c>
      <c r="O1" t="s">
        <v>2</v>
      </c>
      <c r="P1">
        <v>20</v>
      </c>
    </row>
    <row r="2" spans="1:17" x14ac:dyDescent="0.3">
      <c r="C2" t="s">
        <v>1</v>
      </c>
      <c r="D2">
        <v>10</v>
      </c>
      <c r="E2" t="s">
        <v>3</v>
      </c>
      <c r="F2">
        <f>(D2-D1)/F1</f>
        <v>0.5</v>
      </c>
      <c r="L2" t="s">
        <v>1</v>
      </c>
      <c r="M2">
        <v>10</v>
      </c>
      <c r="O2" t="s">
        <v>3</v>
      </c>
      <c r="P2">
        <f>(M2-M1)/P1</f>
        <v>0.5</v>
      </c>
    </row>
    <row r="3" spans="1:17" x14ac:dyDescent="0.3">
      <c r="A3" t="s">
        <v>4</v>
      </c>
      <c r="B3" t="s">
        <v>5</v>
      </c>
    </row>
    <row r="4" spans="1:17" x14ac:dyDescent="0.3">
      <c r="A4">
        <f>D1</f>
        <v>0</v>
      </c>
      <c r="B4">
        <f>(A4)^3-2*(A4^2)+7</f>
        <v>7</v>
      </c>
      <c r="J4" t="s">
        <v>4</v>
      </c>
      <c r="K4" t="s">
        <v>5</v>
      </c>
    </row>
    <row r="5" spans="1:17" x14ac:dyDescent="0.3">
      <c r="A5">
        <f>A4+$F$2</f>
        <v>0.5</v>
      </c>
      <c r="B5">
        <f t="shared" ref="B5:B24" si="0">(A5)^3-2*(A5^2)+7</f>
        <v>6.625</v>
      </c>
      <c r="J5">
        <f>M1</f>
        <v>0</v>
      </c>
      <c r="K5">
        <f>(J5^2.5)+18</f>
        <v>18</v>
      </c>
      <c r="P5" s="1" t="s">
        <v>7</v>
      </c>
      <c r="Q5">
        <v>0</v>
      </c>
    </row>
    <row r="6" spans="1:17" x14ac:dyDescent="0.3">
      <c r="A6">
        <f t="shared" ref="A6:A23" si="1">A5+$F$2</f>
        <v>1</v>
      </c>
      <c r="B6">
        <f t="shared" si="0"/>
        <v>6</v>
      </c>
      <c r="J6">
        <f>J5+$P$2</f>
        <v>0.5</v>
      </c>
      <c r="K6">
        <f t="shared" ref="K6:K25" si="2">(J6^2.5)+18</f>
        <v>18.176776695296638</v>
      </c>
      <c r="P6" s="1" t="s">
        <v>8</v>
      </c>
      <c r="Q6">
        <v>-335544.32000000001</v>
      </c>
    </row>
    <row r="7" spans="1:17" x14ac:dyDescent="0.3">
      <c r="A7">
        <f t="shared" si="1"/>
        <v>1.5</v>
      </c>
      <c r="B7">
        <f t="shared" si="0"/>
        <v>5.875</v>
      </c>
      <c r="D7" t="s">
        <v>6</v>
      </c>
      <c r="J7">
        <f t="shared" ref="J7:J25" si="3">J6+$P$2</f>
        <v>1</v>
      </c>
      <c r="K7">
        <f t="shared" si="2"/>
        <v>19</v>
      </c>
      <c r="P7" s="1" t="s">
        <v>9</v>
      </c>
      <c r="Q7" t="e">
        <f>Q6^2.5+18</f>
        <v>#NUM!</v>
      </c>
    </row>
    <row r="8" spans="1:17" x14ac:dyDescent="0.3">
      <c r="A8">
        <f t="shared" si="1"/>
        <v>2</v>
      </c>
      <c r="B8">
        <f t="shared" si="0"/>
        <v>7</v>
      </c>
      <c r="J8">
        <f t="shared" si="3"/>
        <v>1.5</v>
      </c>
      <c r="K8">
        <f t="shared" si="2"/>
        <v>20.755675960631077</v>
      </c>
    </row>
    <row r="9" spans="1:17" x14ac:dyDescent="0.3">
      <c r="A9">
        <f t="shared" si="1"/>
        <v>2.5</v>
      </c>
      <c r="B9">
        <f t="shared" si="0"/>
        <v>10.125</v>
      </c>
      <c r="J9">
        <f t="shared" si="3"/>
        <v>2</v>
      </c>
      <c r="K9">
        <f t="shared" si="2"/>
        <v>23.65685424949238</v>
      </c>
    </row>
    <row r="10" spans="1:17" x14ac:dyDescent="0.3">
      <c r="A10">
        <f t="shared" si="1"/>
        <v>3</v>
      </c>
      <c r="B10">
        <f t="shared" si="0"/>
        <v>16</v>
      </c>
      <c r="D10" s="1" t="s">
        <v>7</v>
      </c>
      <c r="E10">
        <v>3</v>
      </c>
      <c r="J10">
        <f t="shared" si="3"/>
        <v>2.5</v>
      </c>
      <c r="K10">
        <f t="shared" si="2"/>
        <v>27.882117688026185</v>
      </c>
    </row>
    <row r="11" spans="1:17" x14ac:dyDescent="0.3">
      <c r="A11">
        <f t="shared" si="1"/>
        <v>3.5</v>
      </c>
      <c r="B11">
        <f t="shared" si="0"/>
        <v>25.375</v>
      </c>
      <c r="D11" s="1" t="s">
        <v>8</v>
      </c>
      <c r="E11">
        <v>3.6895729260448817</v>
      </c>
      <c r="J11">
        <f t="shared" si="3"/>
        <v>3</v>
      </c>
      <c r="K11">
        <f t="shared" si="2"/>
        <v>33.588457268119903</v>
      </c>
    </row>
    <row r="12" spans="1:17" x14ac:dyDescent="0.3">
      <c r="A12">
        <f t="shared" si="1"/>
        <v>4</v>
      </c>
      <c r="B12">
        <f t="shared" si="0"/>
        <v>39</v>
      </c>
      <c r="D12" s="1" t="s">
        <v>9</v>
      </c>
      <c r="E12">
        <f>(E11)^3-2*(E11)^2+7</f>
        <v>30.000069020755713</v>
      </c>
      <c r="J12">
        <f t="shared" si="3"/>
        <v>3.5</v>
      </c>
      <c r="K12">
        <f t="shared" si="2"/>
        <v>40.917651493990391</v>
      </c>
    </row>
    <row r="13" spans="1:17" x14ac:dyDescent="0.3">
      <c r="A13">
        <f t="shared" si="1"/>
        <v>4.5</v>
      </c>
      <c r="B13">
        <f t="shared" si="0"/>
        <v>57.625</v>
      </c>
      <c r="J13">
        <f t="shared" si="3"/>
        <v>4</v>
      </c>
      <c r="K13">
        <f t="shared" si="2"/>
        <v>50</v>
      </c>
    </row>
    <row r="14" spans="1:17" x14ac:dyDescent="0.3">
      <c r="A14">
        <f t="shared" si="1"/>
        <v>5</v>
      </c>
      <c r="B14">
        <f t="shared" si="0"/>
        <v>82</v>
      </c>
      <c r="J14">
        <f t="shared" si="3"/>
        <v>4.5</v>
      </c>
      <c r="K14">
        <f t="shared" si="2"/>
        <v>60.956736957082782</v>
      </c>
    </row>
    <row r="15" spans="1:17" x14ac:dyDescent="0.3">
      <c r="A15">
        <f t="shared" si="1"/>
        <v>5.5</v>
      </c>
      <c r="B15">
        <f t="shared" si="0"/>
        <v>112.875</v>
      </c>
      <c r="J15">
        <f t="shared" si="3"/>
        <v>5</v>
      </c>
      <c r="K15">
        <f t="shared" si="2"/>
        <v>73.901699437494727</v>
      </c>
    </row>
    <row r="16" spans="1:17" x14ac:dyDescent="0.3">
      <c r="A16">
        <f t="shared" si="1"/>
        <v>6</v>
      </c>
      <c r="B16">
        <f t="shared" si="0"/>
        <v>151</v>
      </c>
      <c r="J16">
        <f t="shared" si="3"/>
        <v>5.5</v>
      </c>
      <c r="K16">
        <f t="shared" si="2"/>
        <v>88.942538367329377</v>
      </c>
    </row>
    <row r="17" spans="1:15" x14ac:dyDescent="0.3">
      <c r="A17">
        <f t="shared" si="1"/>
        <v>6.5</v>
      </c>
      <c r="B17">
        <f t="shared" si="0"/>
        <v>197.125</v>
      </c>
      <c r="J17">
        <f t="shared" si="3"/>
        <v>6</v>
      </c>
      <c r="K17">
        <f t="shared" si="2"/>
        <v>106.18163074019438</v>
      </c>
    </row>
    <row r="18" spans="1:15" x14ac:dyDescent="0.3">
      <c r="A18">
        <f t="shared" si="1"/>
        <v>7</v>
      </c>
      <c r="B18">
        <f t="shared" si="0"/>
        <v>252</v>
      </c>
      <c r="J18">
        <f t="shared" si="3"/>
        <v>6.5</v>
      </c>
      <c r="K18">
        <f t="shared" si="2"/>
        <v>125.71678722464753</v>
      </c>
    </row>
    <row r="19" spans="1:15" x14ac:dyDescent="0.3">
      <c r="A19">
        <f t="shared" si="1"/>
        <v>7.5</v>
      </c>
      <c r="B19">
        <f t="shared" si="0"/>
        <v>316.375</v>
      </c>
      <c r="J19">
        <f t="shared" si="3"/>
        <v>7</v>
      </c>
      <c r="K19">
        <f t="shared" si="2"/>
        <v>147.64181424216488</v>
      </c>
    </row>
    <row r="20" spans="1:15" x14ac:dyDescent="0.3">
      <c r="A20">
        <f t="shared" si="1"/>
        <v>8</v>
      </c>
      <c r="B20">
        <f t="shared" si="0"/>
        <v>391</v>
      </c>
      <c r="J20">
        <f t="shared" si="3"/>
        <v>7.5</v>
      </c>
      <c r="K20">
        <f t="shared" si="2"/>
        <v>172.04696929832798</v>
      </c>
    </row>
    <row r="21" spans="1:15" x14ac:dyDescent="0.3">
      <c r="A21">
        <f t="shared" si="1"/>
        <v>8.5</v>
      </c>
      <c r="B21">
        <f t="shared" si="0"/>
        <v>476.625</v>
      </c>
      <c r="J21">
        <f t="shared" si="3"/>
        <v>8</v>
      </c>
      <c r="K21">
        <f t="shared" si="2"/>
        <v>199.01933598375612</v>
      </c>
    </row>
    <row r="22" spans="1:15" x14ac:dyDescent="0.3">
      <c r="A22">
        <f t="shared" si="1"/>
        <v>9</v>
      </c>
      <c r="B22">
        <f t="shared" si="0"/>
        <v>574</v>
      </c>
      <c r="J22">
        <f t="shared" si="3"/>
        <v>8.5</v>
      </c>
      <c r="K22">
        <f t="shared" si="2"/>
        <v>228.64313720128658</v>
      </c>
    </row>
    <row r="23" spans="1:15" x14ac:dyDescent="0.3">
      <c r="A23">
        <f t="shared" si="1"/>
        <v>9.5</v>
      </c>
      <c r="B23">
        <f t="shared" si="0"/>
        <v>683.875</v>
      </c>
      <c r="J23">
        <f t="shared" si="3"/>
        <v>9</v>
      </c>
      <c r="K23">
        <f t="shared" si="2"/>
        <v>261.00000000000017</v>
      </c>
    </row>
    <row r="24" spans="1:15" x14ac:dyDescent="0.3">
      <c r="A24">
        <f>D2</f>
        <v>10</v>
      </c>
      <c r="B24">
        <f t="shared" si="0"/>
        <v>807</v>
      </c>
      <c r="J24">
        <f t="shared" si="3"/>
        <v>9.5</v>
      </c>
      <c r="K24">
        <f t="shared" si="2"/>
        <v>296.16918188397511</v>
      </c>
    </row>
    <row r="25" spans="1:15" x14ac:dyDescent="0.3">
      <c r="J25">
        <f t="shared" si="3"/>
        <v>10</v>
      </c>
      <c r="K25">
        <f t="shared" si="2"/>
        <v>334.22776601683825</v>
      </c>
    </row>
    <row r="31" spans="1:15" x14ac:dyDescent="0.3">
      <c r="A31" t="s">
        <v>4</v>
      </c>
      <c r="B31" t="s">
        <v>10</v>
      </c>
      <c r="C31" t="s">
        <v>11</v>
      </c>
      <c r="N31" s="1" t="s">
        <v>12</v>
      </c>
      <c r="O31">
        <v>4</v>
      </c>
    </row>
    <row r="32" spans="1:15" x14ac:dyDescent="0.3">
      <c r="A32">
        <f>D1</f>
        <v>0</v>
      </c>
      <c r="B32">
        <f>(A32)^3-2*(A32^2)+7</f>
        <v>7</v>
      </c>
      <c r="C32">
        <f>(A32)^2.5+18</f>
        <v>18</v>
      </c>
      <c r="N32" s="1" t="s">
        <v>8</v>
      </c>
      <c r="O32">
        <v>4.6653293096090858</v>
      </c>
    </row>
    <row r="33" spans="1:15" x14ac:dyDescent="0.3">
      <c r="A33">
        <f>A32+$F$2</f>
        <v>0.5</v>
      </c>
      <c r="B33">
        <f t="shared" ref="B33:B52" si="4">(A33)^3-2*(A33^2)+7</f>
        <v>6.625</v>
      </c>
      <c r="C33">
        <f t="shared" ref="C33:C52" si="5">(A33)^2.5+18</f>
        <v>18.176776695296638</v>
      </c>
      <c r="N33" s="1" t="s">
        <v>9</v>
      </c>
      <c r="O33">
        <f>(O32)^3-2*(O32)^2+7-((O32)^2.5+18)</f>
        <v>6.6222689696360248E-6</v>
      </c>
    </row>
    <row r="34" spans="1:15" x14ac:dyDescent="0.3">
      <c r="A34">
        <f t="shared" ref="A34:A51" si="6">A33+$F$2</f>
        <v>1</v>
      </c>
      <c r="B34">
        <f t="shared" si="4"/>
        <v>6</v>
      </c>
      <c r="C34">
        <f t="shared" si="5"/>
        <v>19</v>
      </c>
    </row>
    <row r="35" spans="1:15" x14ac:dyDescent="0.3">
      <c r="A35">
        <f t="shared" si="6"/>
        <v>1.5</v>
      </c>
      <c r="B35">
        <f t="shared" si="4"/>
        <v>5.875</v>
      </c>
      <c r="C35">
        <f t="shared" si="5"/>
        <v>20.755675960631077</v>
      </c>
    </row>
    <row r="36" spans="1:15" x14ac:dyDescent="0.3">
      <c r="A36">
        <f t="shared" si="6"/>
        <v>2</v>
      </c>
      <c r="B36">
        <f t="shared" si="4"/>
        <v>7</v>
      </c>
      <c r="C36">
        <f t="shared" si="5"/>
        <v>23.65685424949238</v>
      </c>
    </row>
    <row r="37" spans="1:15" x14ac:dyDescent="0.3">
      <c r="A37">
        <f t="shared" si="6"/>
        <v>2.5</v>
      </c>
      <c r="B37">
        <f t="shared" si="4"/>
        <v>10.125</v>
      </c>
      <c r="C37">
        <f t="shared" si="5"/>
        <v>27.882117688026185</v>
      </c>
    </row>
    <row r="38" spans="1:15" x14ac:dyDescent="0.3">
      <c r="A38">
        <f t="shared" si="6"/>
        <v>3</v>
      </c>
      <c r="B38">
        <f t="shared" si="4"/>
        <v>16</v>
      </c>
      <c r="C38">
        <f t="shared" si="5"/>
        <v>33.588457268119903</v>
      </c>
    </row>
    <row r="39" spans="1:15" x14ac:dyDescent="0.3">
      <c r="A39">
        <f t="shared" si="6"/>
        <v>3.5</v>
      </c>
      <c r="B39">
        <f t="shared" si="4"/>
        <v>25.375</v>
      </c>
      <c r="C39">
        <f t="shared" si="5"/>
        <v>40.917651493990391</v>
      </c>
    </row>
    <row r="40" spans="1:15" x14ac:dyDescent="0.3">
      <c r="A40">
        <f t="shared" si="6"/>
        <v>4</v>
      </c>
      <c r="B40">
        <f t="shared" si="4"/>
        <v>39</v>
      </c>
      <c r="C40">
        <f t="shared" si="5"/>
        <v>50</v>
      </c>
    </row>
    <row r="41" spans="1:15" x14ac:dyDescent="0.3">
      <c r="A41">
        <f t="shared" si="6"/>
        <v>4.5</v>
      </c>
      <c r="B41">
        <f t="shared" si="4"/>
        <v>57.625</v>
      </c>
      <c r="C41">
        <f t="shared" si="5"/>
        <v>60.956736957082782</v>
      </c>
    </row>
    <row r="42" spans="1:15" x14ac:dyDescent="0.3">
      <c r="A42">
        <f t="shared" si="6"/>
        <v>5</v>
      </c>
      <c r="B42">
        <f t="shared" si="4"/>
        <v>82</v>
      </c>
      <c r="C42">
        <f t="shared" si="5"/>
        <v>73.901699437494727</v>
      </c>
    </row>
    <row r="43" spans="1:15" x14ac:dyDescent="0.3">
      <c r="A43">
        <f t="shared" si="6"/>
        <v>5.5</v>
      </c>
      <c r="B43">
        <f t="shared" si="4"/>
        <v>112.875</v>
      </c>
      <c r="C43">
        <f t="shared" si="5"/>
        <v>88.942538367329377</v>
      </c>
    </row>
    <row r="44" spans="1:15" x14ac:dyDescent="0.3">
      <c r="A44">
        <f t="shared" si="6"/>
        <v>6</v>
      </c>
      <c r="B44">
        <f t="shared" si="4"/>
        <v>151</v>
      </c>
      <c r="C44">
        <f t="shared" si="5"/>
        <v>106.18163074019438</v>
      </c>
    </row>
    <row r="45" spans="1:15" x14ac:dyDescent="0.3">
      <c r="A45">
        <f t="shared" si="6"/>
        <v>6.5</v>
      </c>
      <c r="B45">
        <f t="shared" si="4"/>
        <v>197.125</v>
      </c>
      <c r="C45">
        <f t="shared" si="5"/>
        <v>125.71678722464753</v>
      </c>
    </row>
    <row r="46" spans="1:15" x14ac:dyDescent="0.3">
      <c r="A46">
        <f t="shared" si="6"/>
        <v>7</v>
      </c>
      <c r="B46">
        <f t="shared" si="4"/>
        <v>252</v>
      </c>
      <c r="C46">
        <f t="shared" si="5"/>
        <v>147.64181424216488</v>
      </c>
    </row>
    <row r="47" spans="1:15" x14ac:dyDescent="0.3">
      <c r="A47">
        <f t="shared" si="6"/>
        <v>7.5</v>
      </c>
      <c r="B47">
        <f t="shared" si="4"/>
        <v>316.375</v>
      </c>
      <c r="C47">
        <f t="shared" si="5"/>
        <v>172.04696929832798</v>
      </c>
    </row>
    <row r="48" spans="1:15" x14ac:dyDescent="0.3">
      <c r="A48">
        <f t="shared" si="6"/>
        <v>8</v>
      </c>
      <c r="B48">
        <f t="shared" si="4"/>
        <v>391</v>
      </c>
      <c r="C48">
        <f t="shared" si="5"/>
        <v>199.01933598375612</v>
      </c>
      <c r="F48" t="s">
        <v>13</v>
      </c>
    </row>
    <row r="49" spans="1:3" x14ac:dyDescent="0.3">
      <c r="A49">
        <f t="shared" si="6"/>
        <v>8.5</v>
      </c>
      <c r="B49">
        <f t="shared" si="4"/>
        <v>476.625</v>
      </c>
      <c r="C49">
        <f t="shared" si="5"/>
        <v>228.64313720128658</v>
      </c>
    </row>
    <row r="50" spans="1:3" x14ac:dyDescent="0.3">
      <c r="A50">
        <f t="shared" si="6"/>
        <v>9</v>
      </c>
      <c r="B50">
        <f t="shared" si="4"/>
        <v>574</v>
      </c>
      <c r="C50">
        <f t="shared" si="5"/>
        <v>261.00000000000017</v>
      </c>
    </row>
    <row r="51" spans="1:3" x14ac:dyDescent="0.3">
      <c r="A51">
        <f t="shared" si="6"/>
        <v>9.5</v>
      </c>
      <c r="B51">
        <f t="shared" si="4"/>
        <v>683.875</v>
      </c>
      <c r="C51">
        <f t="shared" si="5"/>
        <v>296.16918188397511</v>
      </c>
    </row>
    <row r="52" spans="1:3" x14ac:dyDescent="0.3">
      <c r="A52">
        <f>D2</f>
        <v>10</v>
      </c>
      <c r="B52">
        <f t="shared" si="4"/>
        <v>807</v>
      </c>
      <c r="C52">
        <f t="shared" si="5"/>
        <v>334.22776601683825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762B-942B-4A13-A167-541DC2CA660C}">
  <dimension ref="A3:K11"/>
  <sheetViews>
    <sheetView workbookViewId="0">
      <selection activeCell="J18" sqref="J18"/>
    </sheetView>
  </sheetViews>
  <sheetFormatPr defaultRowHeight="14.4" x14ac:dyDescent="0.3"/>
  <sheetData>
    <row r="3" spans="1:11" x14ac:dyDescent="0.3">
      <c r="B3" t="s">
        <v>14</v>
      </c>
      <c r="C3" t="s">
        <v>15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</row>
    <row r="4" spans="1:11" x14ac:dyDescent="0.3">
      <c r="B4">
        <v>3</v>
      </c>
      <c r="C4">
        <f>H4*G4/I4+(J4/K4)</f>
        <v>-4.2408383971915455</v>
      </c>
      <c r="G4">
        <f>SIN(B4^3-2)</f>
        <v>-0.13235175009777303</v>
      </c>
      <c r="H4">
        <f>EXP(2*B4)</f>
        <v>403.42879349273511</v>
      </c>
      <c r="I4">
        <f>B4^2+1</f>
        <v>10</v>
      </c>
      <c r="J4">
        <f>LN(B4)</f>
        <v>1.0986122886681098</v>
      </c>
      <c r="K4">
        <f>B4-2</f>
        <v>1</v>
      </c>
    </row>
    <row r="8" spans="1:11" x14ac:dyDescent="0.3">
      <c r="G8" t="s">
        <v>16</v>
      </c>
      <c r="H8" t="s">
        <v>17</v>
      </c>
      <c r="I8" t="s">
        <v>18</v>
      </c>
      <c r="J8" t="s">
        <v>19</v>
      </c>
      <c r="K8" t="s">
        <v>20</v>
      </c>
    </row>
    <row r="9" spans="1:11" x14ac:dyDescent="0.3">
      <c r="A9" t="s">
        <v>7</v>
      </c>
      <c r="B9">
        <v>3</v>
      </c>
      <c r="G9">
        <f>SIN(B10^3-2)</f>
        <v>-2.7009650031654755E-2</v>
      </c>
      <c r="H9">
        <f>EXP(2*B10)</f>
        <v>406.5965942449115</v>
      </c>
      <c r="I9">
        <f>B10^2+1</f>
        <v>10.023479868998528</v>
      </c>
      <c r="J9">
        <f>LN(B10)</f>
        <v>1.0999150272320255</v>
      </c>
      <c r="K9">
        <f>B10-2</f>
        <v>1.0039107624892134</v>
      </c>
    </row>
    <row r="10" spans="1:11" x14ac:dyDescent="0.3">
      <c r="A10" t="s">
        <v>8</v>
      </c>
      <c r="B10">
        <v>3.0039107624892134</v>
      </c>
    </row>
    <row r="11" spans="1:11" x14ac:dyDescent="0.3">
      <c r="A11" t="s">
        <v>21</v>
      </c>
      <c r="B11">
        <f>G9*H9/I9+(J9/K9)</f>
        <v>-3.6761913757565878E-7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1BA1-2650-4DED-B672-E08ED50EA333}">
  <sheetPr filterMode="1"/>
  <dimension ref="A1:K47"/>
  <sheetViews>
    <sheetView topLeftCell="A23" workbookViewId="0">
      <selection activeCell="E48" sqref="E48"/>
    </sheetView>
  </sheetViews>
  <sheetFormatPr defaultRowHeight="14.4" x14ac:dyDescent="0.3"/>
  <sheetData>
    <row r="1" spans="1:11" x14ac:dyDescent="0.3">
      <c r="A1" t="s">
        <v>4</v>
      </c>
      <c r="B1" t="s">
        <v>22</v>
      </c>
      <c r="C1" t="s">
        <v>26</v>
      </c>
      <c r="D1" t="s">
        <v>4</v>
      </c>
      <c r="E1" t="s">
        <v>23</v>
      </c>
      <c r="G1" t="s">
        <v>4</v>
      </c>
      <c r="H1" t="s">
        <v>24</v>
      </c>
      <c r="J1" t="s">
        <v>4</v>
      </c>
      <c r="K1" t="s">
        <v>25</v>
      </c>
    </row>
    <row r="2" spans="1:11" hidden="1" x14ac:dyDescent="0.3">
      <c r="A2">
        <v>0</v>
      </c>
      <c r="B2">
        <v>2</v>
      </c>
      <c r="C2">
        <f>LN(B2)</f>
        <v>0.69314718055994529</v>
      </c>
      <c r="D2">
        <f>A2</f>
        <v>0</v>
      </c>
      <c r="E2">
        <v>0</v>
      </c>
      <c r="G2">
        <f>A2</f>
        <v>0</v>
      </c>
      <c r="H2">
        <v>-8</v>
      </c>
      <c r="J2">
        <f>A2</f>
        <v>0</v>
      </c>
      <c r="K2">
        <v>58</v>
      </c>
    </row>
    <row r="3" spans="1:11" x14ac:dyDescent="0.3">
      <c r="A3">
        <v>0.5</v>
      </c>
      <c r="B3">
        <v>1.6</v>
      </c>
      <c r="C3">
        <f t="shared" ref="C3:C14" si="0">LN(B3)</f>
        <v>0.47000362924573563</v>
      </c>
      <c r="D3">
        <f t="shared" ref="D3:D14" si="1">A3</f>
        <v>0.5</v>
      </c>
      <c r="E3">
        <v>0.9</v>
      </c>
      <c r="G3">
        <f t="shared" ref="G3:G14" si="2">A3</f>
        <v>0.5</v>
      </c>
      <c r="H3">
        <v>1</v>
      </c>
      <c r="J3">
        <f t="shared" ref="J3:J14" si="3">A3</f>
        <v>0.5</v>
      </c>
      <c r="K3">
        <v>55</v>
      </c>
    </row>
    <row r="4" spans="1:11" x14ac:dyDescent="0.3">
      <c r="A4">
        <v>1</v>
      </c>
      <c r="B4">
        <v>1.5</v>
      </c>
      <c r="C4">
        <f t="shared" si="0"/>
        <v>0.40546510810816438</v>
      </c>
      <c r="D4">
        <f t="shared" si="1"/>
        <v>1</v>
      </c>
      <c r="E4">
        <v>3</v>
      </c>
      <c r="G4">
        <f t="shared" si="2"/>
        <v>1</v>
      </c>
      <c r="H4">
        <v>-6</v>
      </c>
      <c r="J4">
        <f t="shared" si="3"/>
        <v>1</v>
      </c>
      <c r="K4">
        <v>45</v>
      </c>
    </row>
    <row r="5" spans="1:11" x14ac:dyDescent="0.3">
      <c r="A5">
        <v>1.5</v>
      </c>
      <c r="B5">
        <v>0.9</v>
      </c>
      <c r="C5">
        <f t="shared" si="0"/>
        <v>-0.10536051565782628</v>
      </c>
      <c r="D5">
        <f t="shared" si="1"/>
        <v>1.5</v>
      </c>
      <c r="E5">
        <v>6</v>
      </c>
      <c r="G5">
        <f t="shared" si="2"/>
        <v>1.5</v>
      </c>
      <c r="H5">
        <v>-1</v>
      </c>
      <c r="J5">
        <f t="shared" si="3"/>
        <v>1.5</v>
      </c>
      <c r="K5">
        <v>30</v>
      </c>
    </row>
    <row r="6" spans="1:11" x14ac:dyDescent="0.3">
      <c r="A6">
        <v>2</v>
      </c>
      <c r="B6">
        <v>0.7</v>
      </c>
      <c r="C6">
        <f t="shared" si="0"/>
        <v>-0.35667494393873245</v>
      </c>
      <c r="D6">
        <f t="shared" si="1"/>
        <v>2</v>
      </c>
      <c r="E6">
        <v>10.4</v>
      </c>
      <c r="G6">
        <f t="shared" si="2"/>
        <v>2</v>
      </c>
      <c r="H6">
        <v>1</v>
      </c>
      <c r="J6">
        <f t="shared" si="3"/>
        <v>2</v>
      </c>
      <c r="K6">
        <v>10</v>
      </c>
    </row>
    <row r="7" spans="1:11" x14ac:dyDescent="0.3">
      <c r="A7">
        <f>A6+1</f>
        <v>3</v>
      </c>
      <c r="B7">
        <v>0.4</v>
      </c>
      <c r="C7">
        <f t="shared" si="0"/>
        <v>-0.916290731874155</v>
      </c>
      <c r="D7">
        <f t="shared" si="1"/>
        <v>3</v>
      </c>
      <c r="E7">
        <v>20</v>
      </c>
      <c r="G7">
        <f t="shared" si="2"/>
        <v>3</v>
      </c>
      <c r="H7">
        <v>2.1</v>
      </c>
      <c r="J7">
        <f t="shared" si="3"/>
        <v>3</v>
      </c>
      <c r="K7">
        <v>-41</v>
      </c>
    </row>
    <row r="8" spans="1:11" x14ac:dyDescent="0.3">
      <c r="A8">
        <f t="shared" ref="A8:A15" si="4">A7+1</f>
        <v>4</v>
      </c>
      <c r="B8">
        <v>0.27</v>
      </c>
      <c r="C8">
        <f t="shared" si="0"/>
        <v>-1.3093333199837622</v>
      </c>
      <c r="D8">
        <f t="shared" si="1"/>
        <v>4</v>
      </c>
      <c r="E8">
        <v>40</v>
      </c>
      <c r="G8">
        <f t="shared" si="2"/>
        <v>4</v>
      </c>
      <c r="H8">
        <v>3.9</v>
      </c>
      <c r="J8">
        <f t="shared" si="3"/>
        <v>4</v>
      </c>
      <c r="K8">
        <v>-102</v>
      </c>
    </row>
    <row r="9" spans="1:11" x14ac:dyDescent="0.3">
      <c r="A9">
        <f t="shared" si="4"/>
        <v>5</v>
      </c>
      <c r="B9">
        <v>0.18</v>
      </c>
      <c r="C9">
        <f t="shared" si="0"/>
        <v>-1.7147984280919266</v>
      </c>
      <c r="D9">
        <f t="shared" si="1"/>
        <v>5</v>
      </c>
      <c r="E9">
        <v>55</v>
      </c>
      <c r="G9">
        <f t="shared" si="2"/>
        <v>5</v>
      </c>
      <c r="H9">
        <v>6</v>
      </c>
      <c r="J9">
        <f t="shared" si="3"/>
        <v>5</v>
      </c>
      <c r="K9">
        <v>-167</v>
      </c>
    </row>
    <row r="10" spans="1:11" x14ac:dyDescent="0.3">
      <c r="A10">
        <f t="shared" si="4"/>
        <v>6</v>
      </c>
      <c r="B10">
        <v>0.1</v>
      </c>
      <c r="C10">
        <f t="shared" si="0"/>
        <v>-2.3025850929940455</v>
      </c>
      <c r="D10">
        <f t="shared" si="1"/>
        <v>6</v>
      </c>
      <c r="E10">
        <v>65</v>
      </c>
      <c r="G10">
        <f t="shared" si="2"/>
        <v>6</v>
      </c>
      <c r="H10">
        <v>8</v>
      </c>
      <c r="J10">
        <f t="shared" si="3"/>
        <v>6</v>
      </c>
      <c r="K10">
        <v>-230</v>
      </c>
    </row>
    <row r="11" spans="1:11" hidden="1" x14ac:dyDescent="0.3">
      <c r="A11">
        <f t="shared" si="4"/>
        <v>7</v>
      </c>
      <c r="B11">
        <v>0</v>
      </c>
      <c r="C11" t="e">
        <f t="shared" si="0"/>
        <v>#NUM!</v>
      </c>
      <c r="D11">
        <f t="shared" si="1"/>
        <v>7</v>
      </c>
      <c r="E11">
        <v>100</v>
      </c>
      <c r="G11">
        <f t="shared" si="2"/>
        <v>7</v>
      </c>
      <c r="H11">
        <v>10</v>
      </c>
      <c r="J11">
        <f t="shared" si="3"/>
        <v>7</v>
      </c>
      <c r="K11">
        <v>-285</v>
      </c>
    </row>
    <row r="12" spans="1:11" x14ac:dyDescent="0.3">
      <c r="A12">
        <f t="shared" si="4"/>
        <v>8</v>
      </c>
      <c r="B12">
        <v>3.5999999999999997E-2</v>
      </c>
      <c r="C12">
        <f t="shared" si="0"/>
        <v>-3.3242363405260273</v>
      </c>
      <c r="D12">
        <f t="shared" si="1"/>
        <v>8</v>
      </c>
      <c r="E12">
        <v>120</v>
      </c>
      <c r="G12">
        <f t="shared" si="2"/>
        <v>8</v>
      </c>
      <c r="H12">
        <v>12</v>
      </c>
      <c r="J12">
        <f t="shared" si="3"/>
        <v>8</v>
      </c>
      <c r="K12">
        <v>-326</v>
      </c>
    </row>
    <row r="13" spans="1:11" x14ac:dyDescent="0.3">
      <c r="A13">
        <f t="shared" si="4"/>
        <v>9</v>
      </c>
      <c r="B13">
        <v>0.02</v>
      </c>
      <c r="C13">
        <f t="shared" si="0"/>
        <v>-3.912023005428146</v>
      </c>
      <c r="D13">
        <f t="shared" si="1"/>
        <v>9</v>
      </c>
      <c r="E13">
        <v>160</v>
      </c>
      <c r="G13">
        <f t="shared" si="2"/>
        <v>9</v>
      </c>
      <c r="H13">
        <v>14</v>
      </c>
      <c r="J13">
        <f t="shared" si="3"/>
        <v>9</v>
      </c>
      <c r="K13">
        <v>-347</v>
      </c>
    </row>
    <row r="14" spans="1:11" hidden="1" x14ac:dyDescent="0.3">
      <c r="A14">
        <f t="shared" si="4"/>
        <v>10</v>
      </c>
      <c r="B14">
        <v>0</v>
      </c>
      <c r="C14" t="e">
        <f t="shared" si="0"/>
        <v>#NUM!</v>
      </c>
      <c r="D14">
        <f t="shared" si="1"/>
        <v>10</v>
      </c>
      <c r="E14">
        <v>190</v>
      </c>
      <c r="G14">
        <f t="shared" si="2"/>
        <v>10</v>
      </c>
      <c r="H14">
        <v>16</v>
      </c>
      <c r="J14">
        <f t="shared" si="3"/>
        <v>10</v>
      </c>
      <c r="K14">
        <v>-342</v>
      </c>
    </row>
    <row r="33" spans="1:8" x14ac:dyDescent="0.3">
      <c r="A33" t="s">
        <v>4</v>
      </c>
      <c r="B33" t="s">
        <v>27</v>
      </c>
      <c r="C33" t="s">
        <v>10</v>
      </c>
      <c r="D33" t="s">
        <v>28</v>
      </c>
      <c r="E33" t="s">
        <v>29</v>
      </c>
      <c r="H33">
        <f>AVERAGE(B34:B43)</f>
        <v>0.5706</v>
      </c>
    </row>
    <row r="34" spans="1:8" x14ac:dyDescent="0.3">
      <c r="A34">
        <f>A3</f>
        <v>0.5</v>
      </c>
      <c r="B34">
        <v>1.6</v>
      </c>
      <c r="C34">
        <f>2.0939*EXP(-0.511*A34)</f>
        <v>1.6217865590440741</v>
      </c>
      <c r="D34">
        <f>(B34-C34)^2</f>
        <v>4.7465415498092282E-4</v>
      </c>
      <c r="E34">
        <f>(B34-$H$33)^2</f>
        <v>1.0596643600000002</v>
      </c>
    </row>
    <row r="35" spans="1:8" x14ac:dyDescent="0.3">
      <c r="A35">
        <f t="shared" ref="A35:A40" si="5">A4</f>
        <v>1</v>
      </c>
      <c r="B35">
        <v>1.5</v>
      </c>
      <c r="C35">
        <f t="shared" ref="C35:C43" si="6">2.0939*EXP(-0.511*A35)</f>
        <v>1.2561209432618645</v>
      </c>
      <c r="D35">
        <f t="shared" ref="D35:D43" si="7">(B35-C35)^2</f>
        <v>5.9476994315482708E-2</v>
      </c>
      <c r="E35">
        <f t="shared" ref="E35:E43" si="8">(B35-$H$33)^2</f>
        <v>0.86378436000000003</v>
      </c>
    </row>
    <row r="36" spans="1:8" x14ac:dyDescent="0.3">
      <c r="A36">
        <f t="shared" si="5"/>
        <v>1.5</v>
      </c>
      <c r="B36">
        <v>0.9</v>
      </c>
      <c r="C36">
        <f t="shared" si="6"/>
        <v>0.97290226960019854</v>
      </c>
      <c r="D36">
        <f t="shared" si="7"/>
        <v>5.3147409128600298E-3</v>
      </c>
      <c r="E36">
        <f t="shared" si="8"/>
        <v>0.10850436000000002</v>
      </c>
    </row>
    <row r="37" spans="1:8" x14ac:dyDescent="0.3">
      <c r="A37">
        <f t="shared" si="5"/>
        <v>2</v>
      </c>
      <c r="B37">
        <v>0.7</v>
      </c>
      <c r="C37">
        <f t="shared" si="6"/>
        <v>0.75354115483121253</v>
      </c>
      <c r="D37">
        <f t="shared" si="7"/>
        <v>2.8666552606598779E-3</v>
      </c>
      <c r="E37">
        <f t="shared" si="8"/>
        <v>1.6744359999999989E-2</v>
      </c>
    </row>
    <row r="38" spans="1:8" x14ac:dyDescent="0.3">
      <c r="A38">
        <f t="shared" si="5"/>
        <v>3</v>
      </c>
      <c r="B38">
        <v>0.4</v>
      </c>
      <c r="C38">
        <f t="shared" si="6"/>
        <v>0.45204585997097152</v>
      </c>
      <c r="D38">
        <f t="shared" si="7"/>
        <v>2.7087715401179734E-3</v>
      </c>
      <c r="E38">
        <f t="shared" si="8"/>
        <v>2.9104359999999992E-2</v>
      </c>
    </row>
    <row r="39" spans="1:8" x14ac:dyDescent="0.3">
      <c r="A39">
        <f t="shared" si="5"/>
        <v>4</v>
      </c>
      <c r="B39">
        <v>0.27</v>
      </c>
      <c r="C39">
        <f t="shared" si="6"/>
        <v>0.27118022447316364</v>
      </c>
      <c r="D39">
        <f t="shared" si="7"/>
        <v>1.3929298070543607E-6</v>
      </c>
      <c r="E39">
        <f t="shared" si="8"/>
        <v>9.0360359999999987E-2</v>
      </c>
    </row>
    <row r="40" spans="1:8" x14ac:dyDescent="0.3">
      <c r="A40">
        <f t="shared" si="5"/>
        <v>5</v>
      </c>
      <c r="B40">
        <v>0.18</v>
      </c>
      <c r="C40">
        <f t="shared" si="6"/>
        <v>0.1626797647257244</v>
      </c>
      <c r="D40">
        <f t="shared" si="7"/>
        <v>2.9999054995626047E-4</v>
      </c>
      <c r="E40">
        <f t="shared" si="8"/>
        <v>0.15256836000000001</v>
      </c>
    </row>
    <row r="41" spans="1:8" x14ac:dyDescent="0.3">
      <c r="A41">
        <f>A10</f>
        <v>6</v>
      </c>
      <c r="B41">
        <v>0.1</v>
      </c>
      <c r="C41">
        <f t="shared" si="6"/>
        <v>9.7590839828499545E-2</v>
      </c>
      <c r="D41">
        <f t="shared" si="7"/>
        <v>5.8040527319441264E-6</v>
      </c>
      <c r="E41">
        <f t="shared" si="8"/>
        <v>0.22146436000000003</v>
      </c>
    </row>
    <row r="42" spans="1:8" x14ac:dyDescent="0.3">
      <c r="A42">
        <f>A12</f>
        <v>8</v>
      </c>
      <c r="B42">
        <v>3.5999999999999997E-2</v>
      </c>
      <c r="C42">
        <f t="shared" si="6"/>
        <v>3.5120451857927983E-2</v>
      </c>
      <c r="D42">
        <f t="shared" si="7"/>
        <v>7.7360493422233302E-7</v>
      </c>
      <c r="E42">
        <f t="shared" si="8"/>
        <v>0.28579715999999994</v>
      </c>
    </row>
    <row r="43" spans="1:8" x14ac:dyDescent="0.3">
      <c r="A43">
        <f>A13</f>
        <v>9</v>
      </c>
      <c r="B43">
        <v>0.02</v>
      </c>
      <c r="C43">
        <f t="shared" si="6"/>
        <v>2.1068596931832176E-2</v>
      </c>
      <c r="D43">
        <f t="shared" si="7"/>
        <v>1.1418994027211391E-6</v>
      </c>
      <c r="E43">
        <f t="shared" si="8"/>
        <v>0.30316035999999996</v>
      </c>
    </row>
    <row r="45" spans="1:8" x14ac:dyDescent="0.3">
      <c r="D45">
        <f>SUM(D34:D43)</f>
        <v>7.1150919220933709E-2</v>
      </c>
      <c r="E45">
        <f>SUM(E34:E43)</f>
        <v>3.1311524000000004</v>
      </c>
    </row>
    <row r="47" spans="1:8" x14ac:dyDescent="0.3">
      <c r="E47">
        <f>1-D45/E45</f>
        <v>0.97727644326065577</v>
      </c>
    </row>
  </sheetData>
  <autoFilter ref="A1:E14" xr:uid="{AE1A4EFF-6E95-4042-95B1-C4236E26EA7B}">
    <filterColumn colId="2">
      <filters>
        <filter val="-0.105360516"/>
        <filter val="-0.356674944"/>
        <filter val="0.405465108"/>
        <filter val="0.470003629"/>
        <filter val="0.693147181"/>
        <filter val="-0.916290732"/>
        <filter val="-1.30933332"/>
        <filter val="-1.714798428"/>
        <filter val="-2.302585093"/>
        <filter val="-3.324236341"/>
        <filter val="-3.912023005"/>
      </filters>
    </filterColumn>
    <filterColumn colId="3">
      <filters>
        <filter val="0.5"/>
        <filter val="1"/>
        <filter val="1.5"/>
        <filter val="2"/>
        <filter val="3"/>
        <filter val="4"/>
        <filter val="5"/>
        <filter val="6"/>
        <filter val="8"/>
        <filter val="9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91D1-B967-4AEF-9618-C8DBCF707836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Problem1</vt:lpstr>
      <vt:lpstr>Problem2</vt:lpstr>
      <vt:lpstr>Problem3</vt:lpstr>
      <vt:lpstr>Problem4</vt:lpstr>
      <vt:lpstr>Problem6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Peiffer</dc:creator>
  <cp:lastModifiedBy>Avery Peiffer</cp:lastModifiedBy>
  <dcterms:created xsi:type="dcterms:W3CDTF">2017-10-17T14:53:17Z</dcterms:created>
  <dcterms:modified xsi:type="dcterms:W3CDTF">2017-10-17T16:39:35Z</dcterms:modified>
</cp:coreProperties>
</file>