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very Peiffer\Desktop\ENGR11\"/>
    </mc:Choice>
  </mc:AlternateContent>
  <bookViews>
    <workbookView xWindow="0" yWindow="0" windowWidth="23040" windowHeight="8184" tabRatio="500" activeTab="2" xr2:uid="{00000000-000D-0000-FFFF-FFFF00000000}"/>
  </bookViews>
  <sheets>
    <sheet name="basic stats" sheetId="1" r:id="rId1"/>
    <sheet name="histogram" sheetId="3" r:id="rId2"/>
    <sheet name="logic" sheetId="4" r:id="rId3"/>
  </sheets>
  <definedNames>
    <definedName name="Exam1">'basic stats'!$B$2:$B$26</definedName>
    <definedName name="Exam2">'basic stats'!$C$2:$C$26</definedName>
    <definedName name="Finalexam">'basic stats'!$D$2:$D$26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0" i="4"/>
  <c r="F9" i="4"/>
  <c r="F8" i="4"/>
  <c r="F7" i="4"/>
  <c r="F6" i="4"/>
  <c r="F5" i="4"/>
  <c r="F4" i="4"/>
  <c r="F3" i="4"/>
  <c r="F2" i="4"/>
  <c r="F11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25" i="3"/>
  <c r="H24" i="3"/>
  <c r="H23" i="3"/>
  <c r="H22" i="3"/>
  <c r="H21" i="3"/>
  <c r="H20" i="3"/>
  <c r="H19" i="3"/>
  <c r="H18" i="3"/>
  <c r="H17" i="3"/>
  <c r="H16" i="3"/>
  <c r="H15" i="3"/>
  <c r="G25" i="3"/>
  <c r="G24" i="3"/>
  <c r="G23" i="3"/>
  <c r="G22" i="3"/>
  <c r="G21" i="3"/>
  <c r="G20" i="3"/>
  <c r="G19" i="3"/>
  <c r="G18" i="3"/>
  <c r="G17" i="3"/>
  <c r="G16" i="3"/>
  <c r="G15" i="3"/>
  <c r="J13" i="3"/>
  <c r="J12" i="3"/>
  <c r="J11" i="3"/>
  <c r="J10" i="3"/>
  <c r="J9" i="3"/>
  <c r="J8" i="3"/>
  <c r="J7" i="3"/>
  <c r="J6" i="3"/>
  <c r="J5" i="3"/>
  <c r="J4" i="3"/>
  <c r="I13" i="3"/>
  <c r="I12" i="3"/>
  <c r="I11" i="3"/>
  <c r="I10" i="3"/>
  <c r="I9" i="3"/>
  <c r="I8" i="3"/>
  <c r="I7" i="3"/>
  <c r="I6" i="3"/>
  <c r="I5" i="3"/>
  <c r="I4" i="3"/>
  <c r="H6" i="3"/>
  <c r="H5" i="3"/>
  <c r="H4" i="3"/>
  <c r="H3" i="3"/>
  <c r="H7" i="3"/>
  <c r="H11" i="3"/>
  <c r="H10" i="3"/>
  <c r="H9" i="3"/>
  <c r="H8" i="3"/>
  <c r="H12" i="3"/>
  <c r="H13" i="3"/>
  <c r="F4" i="3"/>
  <c r="F5" i="3"/>
  <c r="F6" i="3"/>
  <c r="F7" i="3"/>
  <c r="F8" i="3"/>
  <c r="F9" i="3"/>
  <c r="F10" i="3"/>
  <c r="F11" i="3"/>
  <c r="F12" i="3"/>
  <c r="M4" i="1"/>
  <c r="M3" i="1"/>
  <c r="M2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B28" i="3"/>
  <c r="F2" i="3"/>
  <c r="B29" i="3"/>
  <c r="B30" i="3"/>
  <c r="F3" i="3"/>
  <c r="I3" i="3"/>
  <c r="G13" i="3"/>
  <c r="J3" i="3"/>
  <c r="J2" i="3"/>
  <c r="I2" i="3"/>
  <c r="H2" i="3"/>
</calcChain>
</file>

<file path=xl/sharedStrings.xml><?xml version="1.0" encoding="utf-8"?>
<sst xmlns="http://schemas.openxmlformats.org/spreadsheetml/2006/main" count="51" uniqueCount="40">
  <si>
    <t>MEAN</t>
  </si>
  <si>
    <t>MEDIAN</t>
  </si>
  <si>
    <t>MODE</t>
  </si>
  <si>
    <t>MIN</t>
  </si>
  <si>
    <t>MAX</t>
  </si>
  <si>
    <t>VAR</t>
  </si>
  <si>
    <t>STDEV</t>
  </si>
  <si>
    <t>RANGE</t>
  </si>
  <si>
    <t>BIN #</t>
  </si>
  <si>
    <t>0-22</t>
  </si>
  <si>
    <t>22-29</t>
  </si>
  <si>
    <t>29-36</t>
  </si>
  <si>
    <t>36-43</t>
  </si>
  <si>
    <t>43-50</t>
  </si>
  <si>
    <t>50-57</t>
  </si>
  <si>
    <t>57-64</t>
  </si>
  <si>
    <t>64-71</t>
  </si>
  <si>
    <t>71-78</t>
  </si>
  <si>
    <t>78-85</t>
  </si>
  <si>
    <t>85-92</t>
  </si>
  <si>
    <t>STUDENT #</t>
  </si>
  <si>
    <t>EXAM 1</t>
  </si>
  <si>
    <t>EXAM 2</t>
  </si>
  <si>
    <t>FINAL EXAM</t>
  </si>
  <si>
    <t>BASIC STATISTICS</t>
  </si>
  <si>
    <t>MEAN EXAM 1 &amp; EXAM 2</t>
  </si>
  <si>
    <t>MEAN EXAM 1 &amp; FINAL EXAM</t>
  </si>
  <si>
    <t>MEAN EXAM 2 &amp; FINAL EXAM</t>
  </si>
  <si>
    <t>BINS (ACTUAL)</t>
  </si>
  <si>
    <t>COUNT (V1)</t>
  </si>
  <si>
    <t>COUNT (V2)</t>
  </si>
  <si>
    <t>COUNT (V3)</t>
  </si>
  <si>
    <t>BINS (FOR PLOTTING)</t>
  </si>
  <si>
    <t>PASS/FAIL</t>
  </si>
  <si>
    <t>ADJUSTED SCORE</t>
  </si>
  <si>
    <t>SCORES &gt; 70</t>
  </si>
  <si>
    <t>AT LEAST ONE SCORE &gt; 70</t>
  </si>
  <si>
    <t>ADJUSTED SCORE 2</t>
  </si>
  <si>
    <t>COUNT (MAN)</t>
  </si>
  <si>
    <t xml:space="preserve">SUM COUNT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</si>
</sst>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Futura"/>
    </font>
    <font>
      <sz val="14"/>
      <color theme="1"/>
      <name val="Futura"/>
    </font>
    <font>
      <sz val="12"/>
      <color theme="1"/>
      <name val="Futura"/>
    </font>
    <font>
      <b/>
      <sz val="14"/>
      <color rgb="FF000090"/>
      <name val="Futura"/>
    </font>
    <font>
      <sz val="14"/>
      <color rgb="FF008000"/>
      <name val="Futura"/>
    </font>
    <font>
      <sz val="14"/>
      <color rgb="FF000090"/>
      <name val="Futura"/>
    </font>
    <font>
      <sz val="14"/>
      <color rgb="FF800000"/>
      <name val="Futura"/>
    </font>
    <font>
      <b/>
      <sz val="14"/>
      <color rgb="FF008000"/>
      <name val="Futura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90"/>
      </bottom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/>
      <right style="medium">
        <color rgb="FF000090"/>
      </right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5" fillId="0" borderId="0" xfId="0" applyFont="1"/>
    <xf numFmtId="2" fontId="4" fillId="0" borderId="0" xfId="0" applyNumberFormat="1" applyFont="1" applyAlignment="1">
      <alignment horizontal="center"/>
    </xf>
    <xf numFmtId="0" fontId="4" fillId="2" borderId="0" xfId="0" applyFont="1" applyFill="1"/>
    <xf numFmtId="2" fontId="3" fillId="0" borderId="0" xfId="0" applyNumberFormat="1" applyFont="1"/>
    <xf numFmtId="49" fontId="6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9" fontId="4" fillId="0" borderId="0" xfId="0" applyNumberFormat="1" applyFont="1" applyAlignment="1"/>
    <xf numFmtId="49" fontId="9" fillId="0" borderId="0" xfId="0" applyNumberFormat="1" applyFont="1" applyAlignment="1">
      <alignment horizontal="right"/>
    </xf>
    <xf numFmtId="2" fontId="10" fillId="0" borderId="0" xfId="0" applyNumberFormat="1" applyFont="1"/>
    <xf numFmtId="49" fontId="9" fillId="0" borderId="3" xfId="0" applyNumberFormat="1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2" fontId="3" fillId="0" borderId="0" xfId="0" applyNumberFormat="1" applyFont="1" applyAlignment="1">
      <alignment horizontal="center"/>
    </xf>
    <xf numFmtId="0" fontId="8" fillId="0" borderId="0" xfId="0" applyFont="1"/>
    <xf numFmtId="2" fontId="10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0" borderId="1" xfId="0" applyFont="1" applyBorder="1" applyAlignment="1"/>
    <xf numFmtId="0" fontId="8" fillId="0" borderId="0" xfId="0" applyFont="1" applyBorder="1" applyAlignment="1"/>
    <xf numFmtId="2" fontId="4" fillId="0" borderId="0" xfId="0" applyNumberFormat="1" applyFont="1"/>
    <xf numFmtId="2" fontId="7" fillId="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7" fillId="0" borderId="0" xfId="0" applyNumberFormat="1" applyFont="1"/>
    <xf numFmtId="49" fontId="4" fillId="0" borderId="0" xfId="0" applyNumberFormat="1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Scores on FInal Exam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histogram!$G$15:$G$25</c:f>
              <c:strCache>
                <c:ptCount val="11"/>
                <c:pt idx="0">
                  <c:v>0-22</c:v>
                </c:pt>
                <c:pt idx="1">
                  <c:v>22-29</c:v>
                </c:pt>
                <c:pt idx="2">
                  <c:v>29-36</c:v>
                </c:pt>
                <c:pt idx="3">
                  <c:v>36-43</c:v>
                </c:pt>
                <c:pt idx="4">
                  <c:v>43-50</c:v>
                </c:pt>
                <c:pt idx="5">
                  <c:v>50-57</c:v>
                </c:pt>
                <c:pt idx="6">
                  <c:v>57-64</c:v>
                </c:pt>
                <c:pt idx="7">
                  <c:v>64-71</c:v>
                </c:pt>
                <c:pt idx="8">
                  <c:v>71-78</c:v>
                </c:pt>
                <c:pt idx="9">
                  <c:v>78-85</c:v>
                </c:pt>
                <c:pt idx="10">
                  <c:v>85-92</c:v>
                </c:pt>
              </c:strCache>
            </c:strRef>
          </c:cat>
          <c:val>
            <c:numRef>
              <c:f>histogram!$H$15:$H$25</c:f>
              <c:numCache>
                <c:formatCode>0.00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4B44-8D34-E526E399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860344"/>
        <c:axId val="515851816"/>
      </c:barChart>
      <c:catAx>
        <c:axId val="515860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Range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51816"/>
        <c:crosses val="autoZero"/>
        <c:auto val="1"/>
        <c:lblAlgn val="ctr"/>
        <c:lblOffset val="100"/>
        <c:noMultiLvlLbl val="0"/>
      </c:catAx>
      <c:valAx>
        <c:axId val="5158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0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1131570</xdr:colOff>
      <xdr:row>11</xdr:row>
      <xdr:rowOff>133350</xdr:rowOff>
    </xdr:from>
    <xdr:to>
      <xdr:col>7</xdr:col>
      <xdr:colOff>963930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9E79F-FDBE-431B-B4A3-77784D1B7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workbookViewId="0">
      <selection activeCell="L1" sqref="L1:M1"/>
    </sheetView>
  </sheetViews>
  <sheetFormatPr defaultColWidth="10.796875" defaultRowHeight="17.399999999999999"/>
  <cols>
    <col min="1" max="1" width="14" style="1" bestFit="1" customWidth="1"/>
    <col min="2" max="3" width="10.5" style="1" bestFit="1" customWidth="1"/>
    <col min="4" max="4" width="15.5" style="1" bestFit="1" customWidth="1"/>
    <col min="5" max="8" width="10.796875" style="1"/>
    <col min="9" max="9" width="15.5" style="1" bestFit="1" customWidth="1"/>
    <col min="10" max="11" width="10.796875" style="1"/>
    <col min="12" max="12" width="35.5" style="1" bestFit="1" customWidth="1"/>
    <col min="13" max="16384" width="10.796875" style="1"/>
  </cols>
  <sheetData>
    <row r="1" spans="1:13" ht="18" thickBot="1">
      <c r="A1" s="6" t="s">
        <v>20</v>
      </c>
      <c r="B1" s="6" t="s">
        <v>21</v>
      </c>
      <c r="C1" s="6" t="s">
        <v>22</v>
      </c>
      <c r="D1" s="6" t="s">
        <v>23</v>
      </c>
      <c r="F1" s="26" t="s">
        <v>24</v>
      </c>
      <c r="G1" s="26"/>
      <c r="H1" s="26"/>
      <c r="I1" s="26"/>
      <c r="L1" s="25" t="s">
        <v>24</v>
      </c>
      <c r="M1" s="25"/>
    </row>
    <row r="2" spans="1:13" ht="18" thickBot="1">
      <c r="A2" s="7">
        <v>1</v>
      </c>
      <c r="B2" s="8">
        <v>82</v>
      </c>
      <c r="C2" s="8">
        <v>33</v>
      </c>
      <c r="D2" s="8">
        <v>22</v>
      </c>
      <c r="F2" s="20"/>
      <c r="G2" s="19" t="s">
        <v>21</v>
      </c>
      <c r="H2" s="19" t="s">
        <v>22</v>
      </c>
      <c r="I2" s="19" t="s">
        <v>23</v>
      </c>
      <c r="K2" s="5"/>
      <c r="L2" s="13" t="s">
        <v>25</v>
      </c>
      <c r="M2" s="27">
        <f>AVERAGE(G3, H3)</f>
        <v>69</v>
      </c>
    </row>
    <row r="3" spans="1:13">
      <c r="A3" s="7">
        <v>2</v>
      </c>
      <c r="B3" s="8">
        <v>96</v>
      </c>
      <c r="C3" s="8">
        <v>85</v>
      </c>
      <c r="D3" s="8">
        <v>84</v>
      </c>
      <c r="F3" s="12" t="s">
        <v>0</v>
      </c>
      <c r="G3" s="11">
        <f>AVERAGE(Exam1)</f>
        <v>75.239999999999995</v>
      </c>
      <c r="H3" s="11">
        <f>AVERAGE(Exam2)</f>
        <v>62.76</v>
      </c>
      <c r="I3" s="11">
        <f>AVERAGE(Finalexam)</f>
        <v>56.64</v>
      </c>
      <c r="K3" s="5"/>
      <c r="L3" s="14" t="s">
        <v>26</v>
      </c>
      <c r="M3" s="27">
        <f>AVERAGE(G3, I3)</f>
        <v>65.94</v>
      </c>
    </row>
    <row r="4" spans="1:13">
      <c r="A4" s="7">
        <v>3</v>
      </c>
      <c r="B4" s="8">
        <v>61</v>
      </c>
      <c r="C4" s="8">
        <v>89</v>
      </c>
      <c r="D4" s="8">
        <v>55</v>
      </c>
      <c r="F4" s="12" t="s">
        <v>1</v>
      </c>
      <c r="G4" s="11">
        <f>MEDIAN(B2:B26)</f>
        <v>72</v>
      </c>
      <c r="H4" s="11">
        <f t="shared" ref="H4:I4" si="0">MEDIAN(C2:C26)</f>
        <v>70</v>
      </c>
      <c r="I4" s="11">
        <f t="shared" si="0"/>
        <v>59</v>
      </c>
      <c r="K4" s="5"/>
      <c r="L4" s="14" t="s">
        <v>27</v>
      </c>
      <c r="M4" s="27">
        <f>AVERAGE(H3, I3)</f>
        <v>59.7</v>
      </c>
    </row>
    <row r="5" spans="1:13">
      <c r="A5" s="7">
        <v>4</v>
      </c>
      <c r="B5" s="8">
        <v>65</v>
      </c>
      <c r="C5" s="8">
        <v>82</v>
      </c>
      <c r="D5" s="8">
        <v>67</v>
      </c>
      <c r="F5" s="12" t="s">
        <v>2</v>
      </c>
      <c r="G5" s="11">
        <f>MODE(B2:B26)</f>
        <v>61</v>
      </c>
      <c r="H5" s="11">
        <f t="shared" ref="H5:I5" si="1">MODE(C2:C26)</f>
        <v>33</v>
      </c>
      <c r="I5" s="11">
        <f t="shared" si="1"/>
        <v>22</v>
      </c>
      <c r="K5" s="5"/>
    </row>
    <row r="6" spans="1:13">
      <c r="A6" s="7">
        <v>5</v>
      </c>
      <c r="B6" s="8">
        <v>98</v>
      </c>
      <c r="C6" s="8">
        <v>99</v>
      </c>
      <c r="D6" s="8">
        <v>92</v>
      </c>
      <c r="F6" s="12" t="s">
        <v>3</v>
      </c>
      <c r="G6" s="11">
        <f>MIN(B2:B26)</f>
        <v>48</v>
      </c>
      <c r="H6" s="11">
        <f t="shared" ref="H6:I6" si="2">MIN(C2:C26)</f>
        <v>33</v>
      </c>
      <c r="I6" s="11">
        <f t="shared" si="2"/>
        <v>22</v>
      </c>
      <c r="K6" s="5"/>
    </row>
    <row r="7" spans="1:13">
      <c r="A7" s="7">
        <v>6</v>
      </c>
      <c r="B7" s="8">
        <v>48</v>
      </c>
      <c r="C7" s="8">
        <v>39</v>
      </c>
      <c r="D7" s="8">
        <v>79</v>
      </c>
      <c r="F7" s="12" t="s">
        <v>4</v>
      </c>
      <c r="G7" s="11">
        <f>MAX(B2:B26)</f>
        <v>100</v>
      </c>
      <c r="H7" s="11">
        <f t="shared" ref="H7:I7" si="3">MAX(C2:C26)</f>
        <v>99</v>
      </c>
      <c r="I7" s="11">
        <f t="shared" si="3"/>
        <v>92</v>
      </c>
      <c r="K7" s="5"/>
    </row>
    <row r="8" spans="1:13">
      <c r="A8" s="7">
        <v>7</v>
      </c>
      <c r="B8" s="8">
        <v>86</v>
      </c>
      <c r="C8" s="8">
        <v>33</v>
      </c>
      <c r="D8" s="8">
        <v>59</v>
      </c>
      <c r="F8" s="12" t="s">
        <v>7</v>
      </c>
      <c r="G8" s="11">
        <f>(MAX(B2:B26)-MIN(B2:B26))</f>
        <v>52</v>
      </c>
      <c r="H8" s="11">
        <f t="shared" ref="H8:I8" si="4">(MAX(C2:C26)-MIN(C2:C26))</f>
        <v>66</v>
      </c>
      <c r="I8" s="11">
        <f t="shared" si="4"/>
        <v>70</v>
      </c>
      <c r="K8" s="5"/>
    </row>
    <row r="9" spans="1:13">
      <c r="A9" s="7">
        <v>8</v>
      </c>
      <c r="B9" s="8">
        <v>100</v>
      </c>
      <c r="C9" s="8">
        <v>72</v>
      </c>
      <c r="D9" s="8">
        <v>34</v>
      </c>
      <c r="F9" s="12" t="s">
        <v>5</v>
      </c>
      <c r="G9" s="11">
        <f>VAR(B2:B26)</f>
        <v>271.35666666666657</v>
      </c>
      <c r="H9" s="11">
        <f t="shared" ref="H9:I9" si="5">VAR(C2:C26)</f>
        <v>585.10666666666657</v>
      </c>
      <c r="I9" s="11">
        <f t="shared" si="5"/>
        <v>618.73999999999978</v>
      </c>
      <c r="K9" s="5"/>
    </row>
    <row r="10" spans="1:13">
      <c r="A10" s="7">
        <v>9</v>
      </c>
      <c r="B10" s="8">
        <v>69</v>
      </c>
      <c r="C10" s="8">
        <v>82</v>
      </c>
      <c r="D10" s="8">
        <v>88</v>
      </c>
      <c r="F10" s="12" t="s">
        <v>6</v>
      </c>
      <c r="G10" s="11">
        <f>STDEV(B2:B26)</f>
        <v>16.472907049657827</v>
      </c>
      <c r="H10" s="11">
        <f t="shared" ref="H10:I10" si="6">STDEV(C2:C26)</f>
        <v>24.188978206337417</v>
      </c>
      <c r="I10" s="11">
        <f t="shared" si="6"/>
        <v>24.874484919290285</v>
      </c>
      <c r="J10" s="9"/>
      <c r="K10" s="9"/>
    </row>
    <row r="11" spans="1:13">
      <c r="A11" s="7">
        <v>10</v>
      </c>
      <c r="B11" s="8">
        <v>53</v>
      </c>
      <c r="C11" s="8">
        <v>35</v>
      </c>
      <c r="D11" s="8">
        <v>23</v>
      </c>
      <c r="F11" s="2"/>
      <c r="H11" s="2"/>
    </row>
    <row r="12" spans="1:13">
      <c r="A12" s="7">
        <v>11</v>
      </c>
      <c r="B12" s="8">
        <v>60</v>
      </c>
      <c r="C12" s="8">
        <v>48</v>
      </c>
      <c r="D12" s="8">
        <v>90</v>
      </c>
      <c r="F12" s="2"/>
      <c r="H12" s="2"/>
    </row>
    <row r="13" spans="1:13">
      <c r="A13" s="7">
        <v>12</v>
      </c>
      <c r="B13" s="8">
        <v>67</v>
      </c>
      <c r="C13" s="8">
        <v>89</v>
      </c>
      <c r="D13" s="8">
        <v>27</v>
      </c>
      <c r="F13" s="2"/>
      <c r="H13" s="2"/>
    </row>
    <row r="14" spans="1:13">
      <c r="A14" s="7">
        <v>13</v>
      </c>
      <c r="B14" s="8">
        <v>95</v>
      </c>
      <c r="C14" s="8">
        <v>38</v>
      </c>
      <c r="D14" s="8">
        <v>70</v>
      </c>
      <c r="F14" s="2"/>
      <c r="H14" s="2"/>
    </row>
    <row r="15" spans="1:13">
      <c r="A15" s="7">
        <v>14</v>
      </c>
      <c r="B15" s="8">
        <v>60</v>
      </c>
      <c r="C15" s="8">
        <v>33</v>
      </c>
      <c r="D15" s="8">
        <v>83</v>
      </c>
      <c r="F15" s="2"/>
      <c r="H15" s="2"/>
    </row>
    <row r="16" spans="1:13">
      <c r="A16" s="7">
        <v>15</v>
      </c>
      <c r="B16" s="8">
        <v>61</v>
      </c>
      <c r="C16" s="8">
        <v>33</v>
      </c>
      <c r="D16" s="8">
        <v>76</v>
      </c>
      <c r="F16" s="2"/>
      <c r="H16" s="2"/>
    </row>
    <row r="17" spans="1:14">
      <c r="A17" s="7">
        <v>16</v>
      </c>
      <c r="B17" s="8">
        <v>97</v>
      </c>
      <c r="C17" s="8">
        <v>40</v>
      </c>
      <c r="D17" s="8">
        <v>39</v>
      </c>
      <c r="F17" s="2"/>
      <c r="H17" s="2"/>
    </row>
    <row r="18" spans="1:14">
      <c r="A18" s="7">
        <v>17</v>
      </c>
      <c r="B18" s="8">
        <v>61</v>
      </c>
      <c r="C18" s="8">
        <v>86</v>
      </c>
      <c r="D18" s="8">
        <v>64</v>
      </c>
      <c r="F18" s="2"/>
      <c r="H18" s="2"/>
    </row>
    <row r="19" spans="1:14">
      <c r="A19" s="7">
        <v>18</v>
      </c>
      <c r="B19" s="8">
        <v>56</v>
      </c>
      <c r="C19" s="8">
        <v>84</v>
      </c>
      <c r="D19" s="8">
        <v>22</v>
      </c>
      <c r="F19" s="2"/>
      <c r="I19" s="2"/>
      <c r="J19" s="2"/>
      <c r="K19" s="3"/>
      <c r="N19" s="2"/>
    </row>
    <row r="20" spans="1:14">
      <c r="A20" s="7">
        <v>19</v>
      </c>
      <c r="B20" s="8">
        <v>72</v>
      </c>
      <c r="C20" s="8">
        <v>70</v>
      </c>
      <c r="D20" s="8">
        <v>44</v>
      </c>
      <c r="F20" s="2"/>
      <c r="I20" s="2"/>
      <c r="J20" s="2"/>
      <c r="K20" s="3"/>
      <c r="N20" s="2"/>
    </row>
    <row r="21" spans="1:14">
      <c r="A21" s="7">
        <v>20</v>
      </c>
      <c r="B21" s="8">
        <v>98</v>
      </c>
      <c r="C21" s="8">
        <v>56</v>
      </c>
      <c r="D21" s="8">
        <v>31</v>
      </c>
      <c r="F21" s="2"/>
      <c r="I21" s="2"/>
      <c r="J21" s="2"/>
      <c r="K21" s="3"/>
      <c r="N21" s="2"/>
    </row>
    <row r="22" spans="1:14">
      <c r="A22" s="7">
        <v>21</v>
      </c>
      <c r="B22" s="8">
        <v>97</v>
      </c>
      <c r="C22" s="8">
        <v>35</v>
      </c>
      <c r="D22" s="8">
        <v>53</v>
      </c>
      <c r="F22" s="2"/>
      <c r="N22" s="2"/>
    </row>
    <row r="23" spans="1:14">
      <c r="A23" s="7">
        <v>22</v>
      </c>
      <c r="B23" s="8">
        <v>76</v>
      </c>
      <c r="C23" s="8">
        <v>98</v>
      </c>
      <c r="D23" s="8">
        <v>31</v>
      </c>
      <c r="F23" s="2"/>
      <c r="N23" s="2"/>
    </row>
    <row r="24" spans="1:14">
      <c r="A24" s="7">
        <v>23</v>
      </c>
      <c r="B24" s="8">
        <v>76</v>
      </c>
      <c r="C24" s="8">
        <v>53</v>
      </c>
      <c r="D24" s="8">
        <v>26</v>
      </c>
      <c r="F24" s="2"/>
      <c r="J24" s="3"/>
      <c r="N24" s="2"/>
    </row>
    <row r="25" spans="1:14">
      <c r="A25" s="7">
        <v>24</v>
      </c>
      <c r="B25" s="8">
        <v>77</v>
      </c>
      <c r="C25" s="8">
        <v>86</v>
      </c>
      <c r="D25" s="8">
        <v>68</v>
      </c>
      <c r="F25" s="2"/>
      <c r="N25" s="2"/>
    </row>
    <row r="26" spans="1:14">
      <c r="A26" s="7">
        <v>25</v>
      </c>
      <c r="B26" s="8">
        <v>70</v>
      </c>
      <c r="C26" s="8">
        <v>71</v>
      </c>
      <c r="D26" s="8">
        <v>89</v>
      </c>
      <c r="F26" s="2"/>
      <c r="N26" s="2"/>
    </row>
    <row r="27" spans="1:14">
      <c r="A27" s="4"/>
      <c r="B27" s="4"/>
      <c r="C27" s="4"/>
      <c r="D27" s="4"/>
    </row>
    <row r="28" spans="1:14">
      <c r="D28" s="5"/>
      <c r="I28" s="5"/>
    </row>
    <row r="29" spans="1:14">
      <c r="D29" s="5"/>
    </row>
    <row r="30" spans="1:14">
      <c r="D30" s="5"/>
    </row>
    <row r="31" spans="1:14">
      <c r="D31" s="5"/>
    </row>
    <row r="32" spans="1:14">
      <c r="D32" s="5"/>
    </row>
    <row r="33" spans="4:4">
      <c r="D33" s="5"/>
    </row>
    <row r="34" spans="4:4">
      <c r="D34" s="5"/>
    </row>
    <row r="35" spans="4:4">
      <c r="D35" s="5"/>
    </row>
  </sheetData>
  <sortState ref="H2:H26">
    <sortCondition ref="H2"/>
  </sortState>
  <mergeCells count="2">
    <mergeCell ref="L1:M1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topLeftCell="A4" workbookViewId="0">
      <selection activeCell="D19" sqref="D19"/>
    </sheetView>
  </sheetViews>
  <sheetFormatPr defaultColWidth="10.796875" defaultRowHeight="17.399999999999999"/>
  <cols>
    <col min="1" max="1" width="14" style="1" bestFit="1" customWidth="1"/>
    <col min="2" max="2" width="15.5" style="1" bestFit="1" customWidth="1"/>
    <col min="3" max="3" width="10.796875" style="1"/>
    <col min="4" max="4" width="7.69921875" style="1" bestFit="1" customWidth="1"/>
    <col min="5" max="5" width="25.796875" style="1" bestFit="1" customWidth="1"/>
    <col min="6" max="6" width="18.19921875" style="1" bestFit="1" customWidth="1"/>
    <col min="7" max="7" width="18.19921875" style="1" customWidth="1"/>
    <col min="8" max="10" width="15.5" style="1" bestFit="1" customWidth="1"/>
    <col min="11" max="16384" width="10.796875" style="1"/>
  </cols>
  <sheetData>
    <row r="1" spans="1:10">
      <c r="A1" s="6" t="s">
        <v>20</v>
      </c>
      <c r="B1" s="6" t="s">
        <v>23</v>
      </c>
      <c r="C1" s="16"/>
      <c r="D1" s="6" t="s">
        <v>8</v>
      </c>
      <c r="E1" s="6" t="s">
        <v>32</v>
      </c>
      <c r="F1" s="6" t="s">
        <v>28</v>
      </c>
      <c r="G1" s="6" t="s">
        <v>38</v>
      </c>
      <c r="H1" s="6" t="s">
        <v>29</v>
      </c>
      <c r="I1" s="6" t="s">
        <v>30</v>
      </c>
      <c r="J1" s="6" t="s">
        <v>31</v>
      </c>
    </row>
    <row r="2" spans="1:10">
      <c r="A2" s="7">
        <v>1</v>
      </c>
      <c r="B2" s="8">
        <v>22</v>
      </c>
      <c r="D2" s="7">
        <v>1</v>
      </c>
      <c r="E2" s="18" t="s">
        <v>9</v>
      </c>
      <c r="F2" s="8">
        <f>$B$28</f>
        <v>22</v>
      </c>
      <c r="G2" s="8">
        <v>2</v>
      </c>
      <c r="H2" s="8">
        <f>COUNTIF($B$2:$B$26,"&lt;=22")</f>
        <v>2</v>
      </c>
      <c r="I2" s="8">
        <f>COUNTIF($B$2:$B$26,"&lt;="&amp;F2)</f>
        <v>2</v>
      </c>
      <c r="J2" s="8">
        <f>COUNTIFS($B$2:$B$26,"&lt;="&amp;F2)</f>
        <v>2</v>
      </c>
    </row>
    <row r="3" spans="1:10">
      <c r="A3" s="7">
        <v>2</v>
      </c>
      <c r="B3" s="8">
        <v>84</v>
      </c>
      <c r="D3" s="7">
        <v>2</v>
      </c>
      <c r="E3" s="18" t="s">
        <v>10</v>
      </c>
      <c r="F3" s="8">
        <f>F2+$B$30/10</f>
        <v>29</v>
      </c>
      <c r="G3" s="8">
        <v>3</v>
      </c>
      <c r="H3" s="8">
        <f>COUNTIF($B$2:$B$26,"&gt;22")-COUNTIF($B$2:$B$26,"&gt;29")</f>
        <v>3</v>
      </c>
      <c r="I3" s="8">
        <f>COUNTIF($B$2:$B$26,"&gt;"&amp;F2)-COUNTIF($B$2:$B$26,"&gt;"&amp;F3)</f>
        <v>3</v>
      </c>
      <c r="J3" s="8">
        <f>COUNTIFS($B$2:$B$26,"&gt;"&amp;F2,$B$2:$B$26,"&lt;="&amp;F3)</f>
        <v>3</v>
      </c>
    </row>
    <row r="4" spans="1:10">
      <c r="A4" s="7">
        <v>3</v>
      </c>
      <c r="B4" s="8">
        <v>55</v>
      </c>
      <c r="D4" s="7">
        <v>3</v>
      </c>
      <c r="E4" s="18" t="s">
        <v>11</v>
      </c>
      <c r="F4" s="8">
        <f t="shared" ref="F4:F12" si="0">F3+$B$30/10</f>
        <v>36</v>
      </c>
      <c r="G4" s="8">
        <v>3</v>
      </c>
      <c r="H4" s="8">
        <f>COUNTIF($B$2:$B$26,"&gt;29")-COUNTIF($B$2:$B$26,"&gt;36")</f>
        <v>3</v>
      </c>
      <c r="I4" s="8">
        <f t="shared" ref="I4:I11" si="1">COUNTIF($B$2:$B$26,"&gt;"&amp;F3)-COUNTIF($B$2:$B$26,"&gt;"&amp;F4)</f>
        <v>3</v>
      </c>
      <c r="J4" s="8">
        <f t="shared" ref="J4:J12" si="2">COUNTIFS($B$2:$B$26,"&gt;"&amp;F3,$B$2:$B$26,"&lt;="&amp;F4)</f>
        <v>3</v>
      </c>
    </row>
    <row r="5" spans="1:10">
      <c r="A5" s="7">
        <v>4</v>
      </c>
      <c r="B5" s="8">
        <v>67</v>
      </c>
      <c r="D5" s="7">
        <v>4</v>
      </c>
      <c r="E5" s="18" t="s">
        <v>12</v>
      </c>
      <c r="F5" s="8">
        <f t="shared" si="0"/>
        <v>43</v>
      </c>
      <c r="G5" s="8">
        <v>1</v>
      </c>
      <c r="H5" s="8">
        <f>COUNTIF($B$2:$B$26,"&gt;36")-COUNTIF($B$2:$B$26,"&gt;43")</f>
        <v>1</v>
      </c>
      <c r="I5" s="8">
        <f t="shared" si="1"/>
        <v>1</v>
      </c>
      <c r="J5" s="8">
        <f t="shared" si="2"/>
        <v>1</v>
      </c>
    </row>
    <row r="6" spans="1:10">
      <c r="A6" s="7">
        <v>5</v>
      </c>
      <c r="B6" s="8">
        <v>92</v>
      </c>
      <c r="D6" s="7">
        <v>5</v>
      </c>
      <c r="E6" s="18" t="s">
        <v>13</v>
      </c>
      <c r="F6" s="8">
        <f t="shared" si="0"/>
        <v>50</v>
      </c>
      <c r="G6" s="8">
        <v>1</v>
      </c>
      <c r="H6" s="8">
        <f>COUNTIF($B$2:$B$26,"&gt;43")-COUNTIF($B$2:$B$26,"&gt;50")</f>
        <v>1</v>
      </c>
      <c r="I6" s="8">
        <f t="shared" si="1"/>
        <v>1</v>
      </c>
      <c r="J6" s="8">
        <f t="shared" si="2"/>
        <v>1</v>
      </c>
    </row>
    <row r="7" spans="1:10">
      <c r="A7" s="7">
        <v>6</v>
      </c>
      <c r="B7" s="8">
        <v>79</v>
      </c>
      <c r="D7" s="7">
        <v>6</v>
      </c>
      <c r="E7" s="18" t="s">
        <v>14</v>
      </c>
      <c r="F7" s="8">
        <f t="shared" si="0"/>
        <v>57</v>
      </c>
      <c r="G7" s="8">
        <v>2</v>
      </c>
      <c r="H7" s="8">
        <f>COUNTIF($B$2:$B$26,"&gt;50")-COUNTIF($B$2:$B$26,"&gt;57")</f>
        <v>2</v>
      </c>
      <c r="I7" s="8">
        <f t="shared" si="1"/>
        <v>2</v>
      </c>
      <c r="J7" s="8">
        <f t="shared" si="2"/>
        <v>2</v>
      </c>
    </row>
    <row r="8" spans="1:10">
      <c r="A8" s="7">
        <v>7</v>
      </c>
      <c r="B8" s="8">
        <v>59</v>
      </c>
      <c r="D8" s="7">
        <v>7</v>
      </c>
      <c r="E8" s="18" t="s">
        <v>15</v>
      </c>
      <c r="F8" s="8">
        <f t="shared" si="0"/>
        <v>64</v>
      </c>
      <c r="G8" s="22">
        <v>2</v>
      </c>
      <c r="H8" s="8">
        <f>COUNTIF($B$2:$B$26,"&gt;57")-COUNTIF($B$2:$B$26,"&gt;64")</f>
        <v>2</v>
      </c>
      <c r="I8" s="8">
        <f t="shared" si="1"/>
        <v>2</v>
      </c>
      <c r="J8" s="8">
        <f t="shared" si="2"/>
        <v>2</v>
      </c>
    </row>
    <row r="9" spans="1:10">
      <c r="A9" s="7">
        <v>8</v>
      </c>
      <c r="B9" s="8">
        <v>34</v>
      </c>
      <c r="D9" s="7">
        <v>8</v>
      </c>
      <c r="E9" s="18" t="s">
        <v>16</v>
      </c>
      <c r="F9" s="8">
        <f t="shared" si="0"/>
        <v>71</v>
      </c>
      <c r="G9" s="8">
        <v>3</v>
      </c>
      <c r="H9" s="8">
        <f>COUNTIF($B$2:$B$26,"&gt;64")-COUNTIF($B$2:$B$26,"&gt;71")</f>
        <v>3</v>
      </c>
      <c r="I9" s="8">
        <f t="shared" si="1"/>
        <v>3</v>
      </c>
      <c r="J9" s="8">
        <f t="shared" si="2"/>
        <v>3</v>
      </c>
    </row>
    <row r="10" spans="1:10">
      <c r="A10" s="7">
        <v>9</v>
      </c>
      <c r="B10" s="8">
        <v>88</v>
      </c>
      <c r="D10" s="7">
        <v>9</v>
      </c>
      <c r="E10" s="18" t="s">
        <v>17</v>
      </c>
      <c r="F10" s="8">
        <f t="shared" si="0"/>
        <v>78</v>
      </c>
      <c r="G10" s="8">
        <v>1</v>
      </c>
      <c r="H10" s="8">
        <f>COUNTIF($B$2:$B$26,"&gt;71")-COUNTIF($B$2:$B$26,"&gt;78")</f>
        <v>1</v>
      </c>
      <c r="I10" s="8">
        <f t="shared" si="1"/>
        <v>1</v>
      </c>
      <c r="J10" s="8">
        <f t="shared" si="2"/>
        <v>1</v>
      </c>
    </row>
    <row r="11" spans="1:10">
      <c r="A11" s="7">
        <v>10</v>
      </c>
      <c r="B11" s="8">
        <v>23</v>
      </c>
      <c r="D11" s="7">
        <v>10</v>
      </c>
      <c r="E11" s="18" t="s">
        <v>18</v>
      </c>
      <c r="F11" s="8">
        <f t="shared" si="0"/>
        <v>85</v>
      </c>
      <c r="G11" s="8">
        <v>3</v>
      </c>
      <c r="H11" s="8">
        <f>COUNTIF($B$2:$B$26,"&gt;78")-COUNTIF($B$2:$B$26,"&gt;85")</f>
        <v>3</v>
      </c>
      <c r="I11" s="8">
        <f t="shared" si="1"/>
        <v>3</v>
      </c>
      <c r="J11" s="8">
        <f t="shared" si="2"/>
        <v>3</v>
      </c>
    </row>
    <row r="12" spans="1:10">
      <c r="A12" s="7">
        <v>11</v>
      </c>
      <c r="B12" s="8">
        <v>90</v>
      </c>
      <c r="D12" s="7">
        <v>11</v>
      </c>
      <c r="E12" s="18" t="s">
        <v>19</v>
      </c>
      <c r="F12" s="8">
        <f t="shared" si="0"/>
        <v>92</v>
      </c>
      <c r="G12" s="8">
        <v>4</v>
      </c>
      <c r="H12" s="8">
        <f>COUNTIF($B$2:$B$26,"&gt;85")</f>
        <v>4</v>
      </c>
      <c r="I12" s="8">
        <f>COUNTIF($B$2:$B$26,"&gt;"&amp;F11)-COUNTIF($B$2:$B$26,"&gt;"&amp;F12)</f>
        <v>4</v>
      </c>
      <c r="J12" s="8">
        <f t="shared" si="2"/>
        <v>4</v>
      </c>
    </row>
    <row r="13" spans="1:10">
      <c r="A13" s="7">
        <v>12</v>
      </c>
      <c r="B13" s="8">
        <v>27</v>
      </c>
      <c r="F13" s="23" t="s">
        <v>39</v>
      </c>
      <c r="G13" s="24">
        <f>SUM(G2:G12)</f>
        <v>25</v>
      </c>
      <c r="H13" s="21">
        <f>SUM(H2:H12)</f>
        <v>25</v>
      </c>
      <c r="I13" s="21">
        <f>SUM(I2:I12)</f>
        <v>25</v>
      </c>
      <c r="J13" s="21">
        <f>SUM(J2:J12)</f>
        <v>25</v>
      </c>
    </row>
    <row r="14" spans="1:10">
      <c r="A14" s="7">
        <v>13</v>
      </c>
      <c r="B14" s="8">
        <v>70</v>
      </c>
      <c r="E14" s="28"/>
    </row>
    <row r="15" spans="1:10">
      <c r="A15" s="7">
        <v>14</v>
      </c>
      <c r="B15" s="8">
        <v>83</v>
      </c>
      <c r="G15" s="28" t="str">
        <f>E2</f>
        <v>0-22</v>
      </c>
      <c r="H15" s="21">
        <f>J2</f>
        <v>2</v>
      </c>
    </row>
    <row r="16" spans="1:10">
      <c r="A16" s="7">
        <v>15</v>
      </c>
      <c r="B16" s="8">
        <v>76</v>
      </c>
      <c r="G16" s="28" t="str">
        <f t="shared" ref="G16:G25" si="3">E3</f>
        <v>22-29</v>
      </c>
      <c r="H16" s="21">
        <f t="shared" ref="H16:H25" si="4">J3</f>
        <v>3</v>
      </c>
    </row>
    <row r="17" spans="1:8">
      <c r="A17" s="7">
        <v>16</v>
      </c>
      <c r="B17" s="8">
        <v>39</v>
      </c>
      <c r="G17" s="28" t="str">
        <f t="shared" si="3"/>
        <v>29-36</v>
      </c>
      <c r="H17" s="21">
        <f t="shared" si="4"/>
        <v>3</v>
      </c>
    </row>
    <row r="18" spans="1:8">
      <c r="A18" s="7">
        <v>17</v>
      </c>
      <c r="B18" s="8">
        <v>64</v>
      </c>
      <c r="G18" s="28" t="str">
        <f t="shared" si="3"/>
        <v>36-43</v>
      </c>
      <c r="H18" s="21">
        <f t="shared" si="4"/>
        <v>1</v>
      </c>
    </row>
    <row r="19" spans="1:8">
      <c r="A19" s="7">
        <v>18</v>
      </c>
      <c r="B19" s="8">
        <v>22</v>
      </c>
      <c r="G19" s="28" t="str">
        <f t="shared" si="3"/>
        <v>43-50</v>
      </c>
      <c r="H19" s="21">
        <f t="shared" si="4"/>
        <v>1</v>
      </c>
    </row>
    <row r="20" spans="1:8">
      <c r="A20" s="7">
        <v>19</v>
      </c>
      <c r="B20" s="8">
        <v>44</v>
      </c>
      <c r="G20" s="28" t="str">
        <f t="shared" si="3"/>
        <v>50-57</v>
      </c>
      <c r="H20" s="21">
        <f t="shared" si="4"/>
        <v>2</v>
      </c>
    </row>
    <row r="21" spans="1:8">
      <c r="A21" s="7">
        <v>20</v>
      </c>
      <c r="B21" s="8">
        <v>31</v>
      </c>
      <c r="G21" s="28" t="str">
        <f t="shared" si="3"/>
        <v>57-64</v>
      </c>
      <c r="H21" s="21">
        <f t="shared" si="4"/>
        <v>2</v>
      </c>
    </row>
    <row r="22" spans="1:8">
      <c r="A22" s="7">
        <v>21</v>
      </c>
      <c r="B22" s="8">
        <v>53</v>
      </c>
      <c r="G22" s="28" t="str">
        <f t="shared" si="3"/>
        <v>64-71</v>
      </c>
      <c r="H22" s="21">
        <f t="shared" si="4"/>
        <v>3</v>
      </c>
    </row>
    <row r="23" spans="1:8">
      <c r="A23" s="7">
        <v>22</v>
      </c>
      <c r="B23" s="8">
        <v>31</v>
      </c>
      <c r="G23" s="28" t="str">
        <f t="shared" si="3"/>
        <v>71-78</v>
      </c>
      <c r="H23" s="21">
        <f t="shared" si="4"/>
        <v>1</v>
      </c>
    </row>
    <row r="24" spans="1:8">
      <c r="A24" s="7">
        <v>23</v>
      </c>
      <c r="B24" s="8">
        <v>26</v>
      </c>
      <c r="G24" s="28" t="str">
        <f t="shared" si="3"/>
        <v>78-85</v>
      </c>
      <c r="H24" s="21">
        <f t="shared" si="4"/>
        <v>3</v>
      </c>
    </row>
    <row r="25" spans="1:8">
      <c r="A25" s="7">
        <v>24</v>
      </c>
      <c r="B25" s="8">
        <v>68</v>
      </c>
      <c r="G25" s="28" t="str">
        <f t="shared" si="3"/>
        <v>85-92</v>
      </c>
      <c r="H25" s="21">
        <f t="shared" si="4"/>
        <v>4</v>
      </c>
    </row>
    <row r="26" spans="1:8">
      <c r="A26" s="7">
        <v>25</v>
      </c>
      <c r="B26" s="8">
        <v>89</v>
      </c>
    </row>
    <row r="27" spans="1:8">
      <c r="A27" s="4"/>
      <c r="B27" s="4"/>
    </row>
    <row r="28" spans="1:8">
      <c r="A28" s="10" t="s">
        <v>3</v>
      </c>
      <c r="B28" s="17">
        <f>MIN(B2:B26)</f>
        <v>22</v>
      </c>
    </row>
    <row r="29" spans="1:8">
      <c r="A29" s="10" t="s">
        <v>4</v>
      </c>
      <c r="B29" s="17">
        <f>MAX(B2:B26)</f>
        <v>92</v>
      </c>
    </row>
    <row r="30" spans="1:8">
      <c r="A30" s="10" t="s">
        <v>7</v>
      </c>
      <c r="B30" s="17">
        <f>B29-B28</f>
        <v>70</v>
      </c>
    </row>
    <row r="31" spans="1:8">
      <c r="A31" s="15"/>
    </row>
    <row r="32" spans="1:8">
      <c r="A32" s="15"/>
    </row>
    <row r="33" spans="2:2">
      <c r="B33" s="15"/>
    </row>
    <row r="34" spans="2:2">
      <c r="B34" s="15"/>
    </row>
    <row r="35" spans="2:2">
      <c r="B35" s="15"/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tabSelected="1" topLeftCell="B1" workbookViewId="0">
      <selection activeCell="H30" sqref="H30"/>
    </sheetView>
  </sheetViews>
  <sheetFormatPr defaultColWidth="10.796875" defaultRowHeight="17.399999999999999"/>
  <cols>
    <col min="1" max="1" width="14" style="1" bestFit="1" customWidth="1"/>
    <col min="2" max="2" width="15.5" style="1" bestFit="1" customWidth="1"/>
    <col min="3" max="3" width="10.796875" style="1"/>
    <col min="4" max="4" width="12.796875" style="1" bestFit="1" customWidth="1"/>
    <col min="5" max="5" width="21.5" style="1" bestFit="1" customWidth="1"/>
    <col min="6" max="6" width="23.69921875" style="1" bestFit="1" customWidth="1"/>
    <col min="7" max="7" width="16.5" style="1" bestFit="1" customWidth="1"/>
    <col min="8" max="8" width="31.796875" style="1" bestFit="1" customWidth="1"/>
    <col min="9" max="9" width="15.5" style="1" bestFit="1" customWidth="1"/>
    <col min="10" max="16384" width="10.796875" style="1"/>
  </cols>
  <sheetData>
    <row r="1" spans="1:9">
      <c r="A1" s="6" t="s">
        <v>20</v>
      </c>
      <c r="B1" s="6" t="s">
        <v>23</v>
      </c>
      <c r="C1" s="16"/>
      <c r="D1" s="6" t="s">
        <v>33</v>
      </c>
      <c r="E1" s="6" t="s">
        <v>34</v>
      </c>
      <c r="F1" s="6" t="s">
        <v>37</v>
      </c>
      <c r="G1" s="6" t="s">
        <v>35</v>
      </c>
      <c r="H1" s="6" t="s">
        <v>36</v>
      </c>
      <c r="I1" s="6"/>
    </row>
    <row r="2" spans="1:9">
      <c r="A2" s="7">
        <v>1</v>
      </c>
      <c r="B2" s="8">
        <v>22</v>
      </c>
      <c r="D2" s="8" t="str">
        <f>IF(B2 &gt;= 70, "Pass", "Fail")</f>
        <v>Fail</v>
      </c>
      <c r="E2" s="8">
        <f>IF(B2 &lt; 70, B2+15, B2+10)</f>
        <v>37</v>
      </c>
      <c r="F2" s="8">
        <f t="shared" ref="F2:F11" si="0">IF(IF(B2&lt;70,B2+15,B2+10)&gt;100,100,IF(B2&lt;70, B2+15, B2+10))</f>
        <v>37</v>
      </c>
      <c r="G2" s="8" t="str">
        <f>IF(AND(B2&gt;=70,E2&gt;=70),"Yes","No")</f>
        <v>No</v>
      </c>
      <c r="H2" s="8" t="str">
        <f>IF(OR(B2&gt;=70, E2&gt;=70), "At least one", "None")</f>
        <v>None</v>
      </c>
      <c r="I2" s="8"/>
    </row>
    <row r="3" spans="1:9">
      <c r="A3" s="7">
        <v>2</v>
      </c>
      <c r="B3" s="8">
        <v>84</v>
      </c>
      <c r="D3" s="8" t="str">
        <f t="shared" ref="D3:D26" si="1">IF(B3 &gt;= 70, "Pass", "Fail")</f>
        <v>Pass</v>
      </c>
      <c r="E3" s="8">
        <f t="shared" ref="E3:E26" si="2">IF(B3 &lt; 70, B3+15, B3+10)</f>
        <v>94</v>
      </c>
      <c r="F3" s="8">
        <f t="shared" si="0"/>
        <v>94</v>
      </c>
      <c r="G3" s="8" t="str">
        <f t="shared" ref="G3:G26" si="3">IF(AND(B3&gt;=70,E3&gt;=70),"Yes","No")</f>
        <v>Yes</v>
      </c>
      <c r="H3" s="8" t="str">
        <f t="shared" ref="H3:H26" si="4">IF(OR(B3&gt;=70, E3&gt;=70), "At least one", "None")</f>
        <v>At least one</v>
      </c>
      <c r="I3" s="8"/>
    </row>
    <row r="4" spans="1:9">
      <c r="A4" s="7">
        <v>3</v>
      </c>
      <c r="B4" s="8">
        <v>55</v>
      </c>
      <c r="D4" s="8" t="str">
        <f t="shared" si="1"/>
        <v>Fail</v>
      </c>
      <c r="E4" s="8">
        <f t="shared" si="2"/>
        <v>70</v>
      </c>
      <c r="F4" s="8">
        <f t="shared" si="0"/>
        <v>70</v>
      </c>
      <c r="G4" s="8" t="str">
        <f t="shared" si="3"/>
        <v>No</v>
      </c>
      <c r="H4" s="8" t="str">
        <f t="shared" si="4"/>
        <v>At least one</v>
      </c>
      <c r="I4" s="8"/>
    </row>
    <row r="5" spans="1:9">
      <c r="A5" s="7">
        <v>4</v>
      </c>
      <c r="B5" s="8">
        <v>67</v>
      </c>
      <c r="D5" s="8" t="str">
        <f t="shared" si="1"/>
        <v>Fail</v>
      </c>
      <c r="E5" s="8">
        <f t="shared" si="2"/>
        <v>82</v>
      </c>
      <c r="F5" s="8">
        <f t="shared" si="0"/>
        <v>82</v>
      </c>
      <c r="G5" s="8" t="str">
        <f t="shared" si="3"/>
        <v>No</v>
      </c>
      <c r="H5" s="8" t="str">
        <f t="shared" si="4"/>
        <v>At least one</v>
      </c>
      <c r="I5" s="8"/>
    </row>
    <row r="6" spans="1:9">
      <c r="A6" s="7">
        <v>5</v>
      </c>
      <c r="B6" s="8">
        <v>92</v>
      </c>
      <c r="D6" s="8" t="str">
        <f t="shared" si="1"/>
        <v>Pass</v>
      </c>
      <c r="E6" s="8">
        <f t="shared" si="2"/>
        <v>102</v>
      </c>
      <c r="F6" s="8">
        <f t="shared" si="0"/>
        <v>100</v>
      </c>
      <c r="G6" s="8" t="str">
        <f t="shared" si="3"/>
        <v>Yes</v>
      </c>
      <c r="H6" s="8" t="str">
        <f t="shared" si="4"/>
        <v>At least one</v>
      </c>
      <c r="I6" s="8"/>
    </row>
    <row r="7" spans="1:9">
      <c r="A7" s="7">
        <v>6</v>
      </c>
      <c r="B7" s="8">
        <v>79</v>
      </c>
      <c r="D7" s="8" t="str">
        <f t="shared" si="1"/>
        <v>Pass</v>
      </c>
      <c r="E7" s="8">
        <f t="shared" si="2"/>
        <v>89</v>
      </c>
      <c r="F7" s="8">
        <f t="shared" si="0"/>
        <v>89</v>
      </c>
      <c r="G7" s="8" t="str">
        <f t="shared" si="3"/>
        <v>Yes</v>
      </c>
      <c r="H7" s="8" t="str">
        <f t="shared" si="4"/>
        <v>At least one</v>
      </c>
      <c r="I7" s="8"/>
    </row>
    <row r="8" spans="1:9">
      <c r="A8" s="7">
        <v>7</v>
      </c>
      <c r="B8" s="8">
        <v>59</v>
      </c>
      <c r="D8" s="8" t="str">
        <f t="shared" si="1"/>
        <v>Fail</v>
      </c>
      <c r="E8" s="8">
        <f t="shared" si="2"/>
        <v>74</v>
      </c>
      <c r="F8" s="8">
        <f t="shared" si="0"/>
        <v>74</v>
      </c>
      <c r="G8" s="8" t="str">
        <f t="shared" si="3"/>
        <v>No</v>
      </c>
      <c r="H8" s="8" t="str">
        <f t="shared" si="4"/>
        <v>At least one</v>
      </c>
      <c r="I8" s="8"/>
    </row>
    <row r="9" spans="1:9">
      <c r="A9" s="7">
        <v>8</v>
      </c>
      <c r="B9" s="8">
        <v>34</v>
      </c>
      <c r="D9" s="8" t="str">
        <f t="shared" si="1"/>
        <v>Fail</v>
      </c>
      <c r="E9" s="8">
        <f t="shared" si="2"/>
        <v>49</v>
      </c>
      <c r="F9" s="8">
        <f t="shared" si="0"/>
        <v>49</v>
      </c>
      <c r="G9" s="8" t="str">
        <f t="shared" si="3"/>
        <v>No</v>
      </c>
      <c r="H9" s="8" t="str">
        <f t="shared" si="4"/>
        <v>None</v>
      </c>
      <c r="I9" s="8"/>
    </row>
    <row r="10" spans="1:9">
      <c r="A10" s="7">
        <v>9</v>
      </c>
      <c r="B10" s="8">
        <v>88</v>
      </c>
      <c r="D10" s="8" t="str">
        <f t="shared" si="1"/>
        <v>Pass</v>
      </c>
      <c r="E10" s="8">
        <f t="shared" si="2"/>
        <v>98</v>
      </c>
      <c r="F10" s="8">
        <f t="shared" si="0"/>
        <v>98</v>
      </c>
      <c r="G10" s="8" t="str">
        <f t="shared" si="3"/>
        <v>Yes</v>
      </c>
      <c r="H10" s="8" t="str">
        <f t="shared" si="4"/>
        <v>At least one</v>
      </c>
      <c r="I10" s="8"/>
    </row>
    <row r="11" spans="1:9">
      <c r="A11" s="7">
        <v>10</v>
      </c>
      <c r="B11" s="8">
        <v>23</v>
      </c>
      <c r="D11" s="8" t="str">
        <f t="shared" si="1"/>
        <v>Fail</v>
      </c>
      <c r="E11" s="8">
        <f t="shared" si="2"/>
        <v>38</v>
      </c>
      <c r="F11" s="8">
        <f>IF(IF(B11&lt;70,B11+15,B11+10)&gt;100,100,IF(B11&lt;70, B11+15, B11+10))</f>
        <v>38</v>
      </c>
      <c r="G11" s="8" t="str">
        <f t="shared" si="3"/>
        <v>No</v>
      </c>
      <c r="H11" s="8" t="str">
        <f t="shared" si="4"/>
        <v>None</v>
      </c>
      <c r="I11" s="8"/>
    </row>
    <row r="12" spans="1:9">
      <c r="A12" s="7">
        <v>11</v>
      </c>
      <c r="B12" s="8">
        <v>90</v>
      </c>
      <c r="D12" s="8" t="str">
        <f t="shared" si="1"/>
        <v>Pass</v>
      </c>
      <c r="E12" s="8">
        <f t="shared" si="2"/>
        <v>100</v>
      </c>
      <c r="F12" s="8">
        <f t="shared" ref="F12:F26" si="5">IF(IF(B12&lt;70,B12+15,B12+10)&gt;100,100,IF(B12&lt;70, B12+15, B12+10))</f>
        <v>100</v>
      </c>
      <c r="G12" s="8" t="str">
        <f t="shared" si="3"/>
        <v>Yes</v>
      </c>
      <c r="H12" s="8" t="str">
        <f t="shared" si="4"/>
        <v>At least one</v>
      </c>
      <c r="I12" s="8"/>
    </row>
    <row r="13" spans="1:9">
      <c r="A13" s="7">
        <v>12</v>
      </c>
      <c r="B13" s="8">
        <v>27</v>
      </c>
      <c r="D13" s="8" t="str">
        <f t="shared" si="1"/>
        <v>Fail</v>
      </c>
      <c r="E13" s="8">
        <f t="shared" si="2"/>
        <v>42</v>
      </c>
      <c r="F13" s="8">
        <f t="shared" si="5"/>
        <v>42</v>
      </c>
      <c r="G13" s="8" t="str">
        <f t="shared" si="3"/>
        <v>No</v>
      </c>
      <c r="H13" s="8" t="str">
        <f t="shared" si="4"/>
        <v>None</v>
      </c>
    </row>
    <row r="14" spans="1:9">
      <c r="A14" s="7">
        <v>13</v>
      </c>
      <c r="B14" s="8">
        <v>70</v>
      </c>
      <c r="D14" s="8" t="str">
        <f t="shared" si="1"/>
        <v>Pass</v>
      </c>
      <c r="E14" s="8">
        <f t="shared" si="2"/>
        <v>80</v>
      </c>
      <c r="F14" s="8">
        <f t="shared" si="5"/>
        <v>80</v>
      </c>
      <c r="G14" s="8" t="str">
        <f t="shared" si="3"/>
        <v>Yes</v>
      </c>
      <c r="H14" s="8" t="str">
        <f t="shared" si="4"/>
        <v>At least one</v>
      </c>
    </row>
    <row r="15" spans="1:9">
      <c r="A15" s="7">
        <v>14</v>
      </c>
      <c r="B15" s="8">
        <v>83</v>
      </c>
      <c r="D15" s="8" t="str">
        <f t="shared" si="1"/>
        <v>Pass</v>
      </c>
      <c r="E15" s="8">
        <f t="shared" si="2"/>
        <v>93</v>
      </c>
      <c r="F15" s="8">
        <f t="shared" si="5"/>
        <v>93</v>
      </c>
      <c r="G15" s="8" t="str">
        <f t="shared" si="3"/>
        <v>Yes</v>
      </c>
      <c r="H15" s="8" t="str">
        <f t="shared" si="4"/>
        <v>At least one</v>
      </c>
    </row>
    <row r="16" spans="1:9">
      <c r="A16" s="7">
        <v>15</v>
      </c>
      <c r="B16" s="8">
        <v>76</v>
      </c>
      <c r="D16" s="8" t="str">
        <f t="shared" si="1"/>
        <v>Pass</v>
      </c>
      <c r="E16" s="8">
        <f t="shared" si="2"/>
        <v>86</v>
      </c>
      <c r="F16" s="8">
        <f t="shared" si="5"/>
        <v>86</v>
      </c>
      <c r="G16" s="8" t="str">
        <f t="shared" si="3"/>
        <v>Yes</v>
      </c>
      <c r="H16" s="8" t="str">
        <f t="shared" si="4"/>
        <v>At least one</v>
      </c>
    </row>
    <row r="17" spans="1:8">
      <c r="A17" s="7">
        <v>16</v>
      </c>
      <c r="B17" s="8">
        <v>39</v>
      </c>
      <c r="D17" s="8" t="str">
        <f t="shared" si="1"/>
        <v>Fail</v>
      </c>
      <c r="E17" s="8">
        <f t="shared" si="2"/>
        <v>54</v>
      </c>
      <c r="F17" s="8">
        <f t="shared" si="5"/>
        <v>54</v>
      </c>
      <c r="G17" s="8" t="str">
        <f t="shared" si="3"/>
        <v>No</v>
      </c>
      <c r="H17" s="8" t="str">
        <f t="shared" si="4"/>
        <v>None</v>
      </c>
    </row>
    <row r="18" spans="1:8">
      <c r="A18" s="7">
        <v>17</v>
      </c>
      <c r="B18" s="8">
        <v>64</v>
      </c>
      <c r="D18" s="8" t="str">
        <f t="shared" si="1"/>
        <v>Fail</v>
      </c>
      <c r="E18" s="8">
        <f t="shared" si="2"/>
        <v>79</v>
      </c>
      <c r="F18" s="8">
        <f t="shared" si="5"/>
        <v>79</v>
      </c>
      <c r="G18" s="8" t="str">
        <f t="shared" si="3"/>
        <v>No</v>
      </c>
      <c r="H18" s="8" t="str">
        <f t="shared" si="4"/>
        <v>At least one</v>
      </c>
    </row>
    <row r="19" spans="1:8">
      <c r="A19" s="7">
        <v>18</v>
      </c>
      <c r="B19" s="8">
        <v>22</v>
      </c>
      <c r="D19" s="8" t="str">
        <f t="shared" si="1"/>
        <v>Fail</v>
      </c>
      <c r="E19" s="8">
        <f t="shared" si="2"/>
        <v>37</v>
      </c>
      <c r="F19" s="8">
        <f t="shared" si="5"/>
        <v>37</v>
      </c>
      <c r="G19" s="8" t="str">
        <f t="shared" si="3"/>
        <v>No</v>
      </c>
      <c r="H19" s="8" t="str">
        <f t="shared" si="4"/>
        <v>None</v>
      </c>
    </row>
    <row r="20" spans="1:8">
      <c r="A20" s="7">
        <v>19</v>
      </c>
      <c r="B20" s="8">
        <v>44</v>
      </c>
      <c r="D20" s="8" t="str">
        <f t="shared" si="1"/>
        <v>Fail</v>
      </c>
      <c r="E20" s="8">
        <f t="shared" si="2"/>
        <v>59</v>
      </c>
      <c r="F20" s="8">
        <f t="shared" si="5"/>
        <v>59</v>
      </c>
      <c r="G20" s="8" t="str">
        <f t="shared" si="3"/>
        <v>No</v>
      </c>
      <c r="H20" s="8" t="str">
        <f t="shared" si="4"/>
        <v>None</v>
      </c>
    </row>
    <row r="21" spans="1:8">
      <c r="A21" s="7">
        <v>20</v>
      </c>
      <c r="B21" s="8">
        <v>31</v>
      </c>
      <c r="D21" s="8" t="str">
        <f t="shared" si="1"/>
        <v>Fail</v>
      </c>
      <c r="E21" s="8">
        <f t="shared" si="2"/>
        <v>46</v>
      </c>
      <c r="F21" s="8">
        <f t="shared" si="5"/>
        <v>46</v>
      </c>
      <c r="G21" s="8" t="str">
        <f t="shared" si="3"/>
        <v>No</v>
      </c>
      <c r="H21" s="8" t="str">
        <f t="shared" si="4"/>
        <v>None</v>
      </c>
    </row>
    <row r="22" spans="1:8">
      <c r="A22" s="7">
        <v>21</v>
      </c>
      <c r="B22" s="8">
        <v>53</v>
      </c>
      <c r="D22" s="8" t="str">
        <f t="shared" si="1"/>
        <v>Fail</v>
      </c>
      <c r="E22" s="8">
        <f t="shared" si="2"/>
        <v>68</v>
      </c>
      <c r="F22" s="8">
        <f t="shared" si="5"/>
        <v>68</v>
      </c>
      <c r="G22" s="8" t="str">
        <f t="shared" si="3"/>
        <v>No</v>
      </c>
      <c r="H22" s="8" t="str">
        <f t="shared" si="4"/>
        <v>None</v>
      </c>
    </row>
    <row r="23" spans="1:8">
      <c r="A23" s="7">
        <v>22</v>
      </c>
      <c r="B23" s="8">
        <v>31</v>
      </c>
      <c r="D23" s="8" t="str">
        <f t="shared" si="1"/>
        <v>Fail</v>
      </c>
      <c r="E23" s="8">
        <f t="shared" si="2"/>
        <v>46</v>
      </c>
      <c r="F23" s="8">
        <f t="shared" si="5"/>
        <v>46</v>
      </c>
      <c r="G23" s="8" t="str">
        <f t="shared" si="3"/>
        <v>No</v>
      </c>
      <c r="H23" s="8" t="str">
        <f t="shared" si="4"/>
        <v>None</v>
      </c>
    </row>
    <row r="24" spans="1:8">
      <c r="A24" s="7">
        <v>23</v>
      </c>
      <c r="B24" s="8">
        <v>26</v>
      </c>
      <c r="D24" s="8" t="str">
        <f t="shared" si="1"/>
        <v>Fail</v>
      </c>
      <c r="E24" s="8">
        <f t="shared" si="2"/>
        <v>41</v>
      </c>
      <c r="F24" s="8">
        <f t="shared" si="5"/>
        <v>41</v>
      </c>
      <c r="G24" s="8" t="str">
        <f t="shared" si="3"/>
        <v>No</v>
      </c>
      <c r="H24" s="8" t="str">
        <f t="shared" si="4"/>
        <v>None</v>
      </c>
    </row>
    <row r="25" spans="1:8">
      <c r="A25" s="7">
        <v>24</v>
      </c>
      <c r="B25" s="8">
        <v>68</v>
      </c>
      <c r="D25" s="8" t="str">
        <f t="shared" si="1"/>
        <v>Fail</v>
      </c>
      <c r="E25" s="8">
        <f t="shared" si="2"/>
        <v>83</v>
      </c>
      <c r="F25" s="8">
        <f t="shared" si="5"/>
        <v>83</v>
      </c>
      <c r="G25" s="8" t="str">
        <f t="shared" si="3"/>
        <v>No</v>
      </c>
      <c r="H25" s="8" t="str">
        <f t="shared" si="4"/>
        <v>At least one</v>
      </c>
    </row>
    <row r="26" spans="1:8">
      <c r="A26" s="7">
        <v>25</v>
      </c>
      <c r="B26" s="8">
        <v>89</v>
      </c>
      <c r="D26" s="8" t="str">
        <f t="shared" si="1"/>
        <v>Pass</v>
      </c>
      <c r="E26" s="8">
        <f t="shared" si="2"/>
        <v>99</v>
      </c>
      <c r="F26" s="8">
        <f t="shared" si="5"/>
        <v>99</v>
      </c>
      <c r="G26" s="8" t="str">
        <f t="shared" si="3"/>
        <v>Yes</v>
      </c>
      <c r="H26" s="8" t="str">
        <f t="shared" si="4"/>
        <v>At least one</v>
      </c>
    </row>
    <row r="27" spans="1:8">
      <c r="A27" s="15"/>
    </row>
    <row r="28" spans="1:8">
      <c r="A28" s="15"/>
    </row>
    <row r="29" spans="1:8">
      <c r="B29" s="15"/>
    </row>
    <row r="30" spans="1:8">
      <c r="B30" s="15"/>
    </row>
    <row r="31" spans="1:8">
      <c r="B31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 stats</vt:lpstr>
      <vt:lpstr>histogram</vt:lpstr>
      <vt:lpstr>logic</vt:lpstr>
      <vt:lpstr>Exam1</vt:lpstr>
      <vt:lpstr>Exam2</vt:lpstr>
      <vt:lpstr>Finalexam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Mahboobin</dc:creator>
  <cp:lastModifiedBy>Avery Peiffer</cp:lastModifiedBy>
  <cp:lastPrinted>2017-10-03T20:58:00Z</cp:lastPrinted>
  <dcterms:created xsi:type="dcterms:W3CDTF">2014-09-24T16:50:39Z</dcterms:created>
  <dcterms:modified xsi:type="dcterms:W3CDTF">2017-10-03T21:09:05Z</dcterms:modified>
</cp:coreProperties>
</file>