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xr2:uid="{AF40FE03-B119-4584-853A-576480EF2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J43" i="1"/>
  <c r="J42" i="1"/>
  <c r="J41" i="1"/>
  <c r="J40" i="1"/>
  <c r="J39" i="1"/>
  <c r="J38" i="1"/>
  <c r="J37" i="1"/>
  <c r="J36" i="1"/>
  <c r="J35" i="1"/>
  <c r="J34" i="1"/>
  <c r="J33" i="1"/>
  <c r="F34" i="1"/>
  <c r="F33" i="1"/>
  <c r="F32" i="1"/>
  <c r="J27" i="1" l="1"/>
  <c r="J26" i="1"/>
  <c r="J25" i="1"/>
  <c r="J24" i="1"/>
  <c r="J23" i="1"/>
  <c r="J22" i="1"/>
  <c r="J21" i="1"/>
  <c r="J20" i="1"/>
  <c r="J19" i="1"/>
  <c r="J18" i="1"/>
  <c r="E11" i="1"/>
  <c r="E10" i="1"/>
  <c r="J11" i="1"/>
  <c r="J10" i="1"/>
  <c r="J9" i="1"/>
  <c r="J8" i="1"/>
  <c r="J7" i="1"/>
  <c r="J6" i="1"/>
  <c r="J5" i="1"/>
  <c r="J4" i="1"/>
  <c r="J3" i="1"/>
  <c r="J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5" i="1"/>
  <c r="F4" i="1"/>
  <c r="F3" i="1"/>
  <c r="F2" i="1"/>
  <c r="E5" i="1"/>
  <c r="E4" i="1"/>
  <c r="E3" i="1"/>
  <c r="E2" i="1"/>
</calcChain>
</file>

<file path=xl/sharedStrings.xml><?xml version="1.0" encoding="utf-8"?>
<sst xmlns="http://schemas.openxmlformats.org/spreadsheetml/2006/main" count="50" uniqueCount="38">
  <si>
    <t>Part 1</t>
  </si>
  <si>
    <t>Part 2</t>
  </si>
  <si>
    <t>Mean</t>
  </si>
  <si>
    <t>Median</t>
  </si>
  <si>
    <t>Mode</t>
  </si>
  <si>
    <t>SD</t>
  </si>
  <si>
    <t>Total</t>
  </si>
  <si>
    <t>Interval</t>
  </si>
  <si>
    <t>Frequency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</si>
  <si>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</si>
  <si>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</si>
  <si>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</si>
  <si>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</si>
  <si>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</si>
  <si>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</si>
  <si>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</si>
  <si>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</si>
  <si>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</si>
  <si>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</si>
  <si>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Number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</si>
  <si>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</si>
  <si>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</si>
  <si>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</si>
  <si>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</si>
  <si>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</si>
  <si>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</si>
  <si>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</si>
  <si>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</si>
  <si>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100-105</t>
  </si>
  <si>
    <t>105-110</t>
  </si>
  <si>
    <t>110-115</t>
  </si>
  <si>
    <t>115-120</t>
  </si>
  <si>
    <t>120-125</t>
  </si>
  <si>
    <t>125-130</t>
  </si>
  <si>
    <t>130-135</t>
  </si>
  <si>
    <t>135-140</t>
  </si>
  <si>
    <t>140-145</t>
  </si>
  <si>
    <t>145-150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</si>
</sst>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Part 1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Sheet1!$I$2:$I$11</c:f>
              <c:strCache>
                <c:ptCount val="10"/>
                <c:pt idx="0">
                  <c:v>10-15</c:v>
                </c:pt>
                <c:pt idx="1">
                  <c:v>15-20</c:v>
                </c:pt>
                <c:pt idx="2">
                  <c:v>20-25</c:v>
                </c:pt>
                <c:pt idx="3">
                  <c:v>25-30</c:v>
                </c:pt>
                <c:pt idx="4">
                  <c:v>30-35</c:v>
                </c:pt>
                <c:pt idx="5">
                  <c:v>35-40</c:v>
                </c:pt>
                <c:pt idx="6">
                  <c:v>40-45</c:v>
                </c:pt>
                <c:pt idx="7">
                  <c:v>45-50</c:v>
                </c:pt>
                <c:pt idx="8">
                  <c:v>50-55</c:v>
                </c:pt>
                <c:pt idx="9">
                  <c:v>55-60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29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0-41AF-BDAC-46E12A17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974584"/>
        <c:axId val="491982128"/>
      </c:barChart>
      <c:catAx>
        <c:axId val="491974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82128"/>
        <c:crosses val="autoZero"/>
        <c:auto val="1"/>
        <c:lblAlgn val="ctr"/>
        <c:lblOffset val="100"/>
        <c:noMultiLvlLbl val="0"/>
      </c:catAx>
      <c:valAx>
        <c:axId val="4919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7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Part</a:t>
            </a:r>
            <a:r>
              <a:rPr lang="en-US" baseline="0"/>
              <a:t> 2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Sheet1!$I$18:$I$27</c:f>
              <c:strCache>
                <c:ptCount val="10"/>
                <c:pt idx="0">
                  <c:v>50-55</c:v>
                </c:pt>
                <c:pt idx="1">
                  <c:v>55-60</c:v>
                </c:pt>
                <c:pt idx="2">
                  <c:v>60-65</c:v>
                </c:pt>
                <c:pt idx="3">
                  <c:v>65-70</c:v>
                </c:pt>
                <c:pt idx="4">
                  <c:v>70-75</c:v>
                </c:pt>
                <c:pt idx="5">
                  <c:v>75-80</c:v>
                </c:pt>
                <c:pt idx="6">
                  <c:v>80-85</c:v>
                </c:pt>
                <c:pt idx="7">
                  <c:v>85-90</c:v>
                </c:pt>
                <c:pt idx="8">
                  <c:v>90-95</c:v>
                </c:pt>
                <c:pt idx="9">
                  <c:v>95-100</c:v>
                </c:pt>
              </c:strCache>
            </c:strRef>
          </c:cat>
          <c:val>
            <c:numRef>
              <c:f>Sheet1!$J$18:$J$27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20</c:v>
                </c:pt>
                <c:pt idx="7">
                  <c:v>17</c:v>
                </c:pt>
                <c:pt idx="8">
                  <c:v>16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0-4820-9BDA-1D5A8E663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38880"/>
        <c:axId val="487134944"/>
      </c:barChart>
      <c:catAx>
        <c:axId val="48713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34944"/>
        <c:crosses val="autoZero"/>
        <c:auto val="1"/>
        <c:lblAlgn val="ctr"/>
        <c:lblOffset val="100"/>
        <c:noMultiLvlLbl val="0"/>
      </c:catAx>
      <c:valAx>
        <c:axId val="4871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3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Total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Sheet1!$I$33:$I$44</c:f>
              <c:strCache>
                <c:ptCount val="12"/>
                <c:pt idx="0">
                  <c:v>90-95</c:v>
                </c:pt>
                <c:pt idx="1">
                  <c:v>95-100</c:v>
                </c:pt>
                <c:pt idx="2">
                  <c:v>100-105</c:v>
                </c:pt>
                <c:pt idx="3">
                  <c:v>105-110</c:v>
                </c:pt>
                <c:pt idx="4">
                  <c:v>110-115</c:v>
                </c:pt>
                <c:pt idx="5">
                  <c:v>115-120</c:v>
                </c:pt>
                <c:pt idx="6">
                  <c:v>120-125</c:v>
                </c:pt>
                <c:pt idx="7">
                  <c:v>125-130</c:v>
                </c:pt>
                <c:pt idx="8">
                  <c:v>130-135</c:v>
                </c:pt>
                <c:pt idx="9">
                  <c:v>135-140</c:v>
                </c:pt>
                <c:pt idx="10">
                  <c:v>140-145</c:v>
                </c:pt>
                <c:pt idx="11">
                  <c:v>145-150</c:v>
                </c:pt>
              </c:strCache>
            </c:strRef>
          </c:cat>
          <c:val>
            <c:numRef>
              <c:f>Sheet1!$J$33:$J$44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3-4D8C-AC5C-52C0DF54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38224"/>
        <c:axId val="487138552"/>
      </c:barChart>
      <c:catAx>
        <c:axId val="48713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Combined</a:t>
                </a:r>
                <a:r>
                  <a:rPr lang="en-US" baseline="0"/>
                  <a:t> Scores (% out of 200)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38552"/>
        <c:crosses val="autoZero"/>
        <c:auto val="1"/>
        <c:lblAlgn val="ctr"/>
        <c:lblOffset val="100"/>
        <c:noMultiLvlLbl val="0"/>
      </c:catAx>
      <c:valAx>
        <c:axId val="48713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3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373380</xdr:colOff>
      <xdr:row>0</xdr:row>
      <xdr:rowOff>0</xdr:rowOff>
    </xdr:from>
    <xdr:to>
      <xdr:col>19</xdr:col>
      <xdr:colOff>68580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253D8-EB21-46D0-A0A8-1ADDB91B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403860</xdr:colOff>
      <xdr:row>15</xdr:row>
      <xdr:rowOff>110490</xdr:rowOff>
    </xdr:from>
    <xdr:to>
      <xdr:col>19</xdr:col>
      <xdr:colOff>99060</xdr:colOff>
      <xdr:row>30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0254C-FCE7-497F-8619-6EE701B00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411480</xdr:colOff>
      <xdr:row>31</xdr:row>
      <xdr:rowOff>19050</xdr:rowOff>
    </xdr:from>
    <xdr:to>
      <xdr:col>19</xdr:col>
      <xdr:colOff>106680</xdr:colOff>
      <xdr:row>46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9B70C7-5773-4F1B-B17F-01126205A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BE1F-E342-4C73-ABF8-823671A0947C}">
  <dimension ref="A1:L79"/>
  <sheetViews>
    <sheetView tabSelected="1" topLeftCell="D31" workbookViewId="0">
      <selection activeCell="L38" sqref="L3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6</v>
      </c>
      <c r="E1" s="4" t="s">
        <v>0</v>
      </c>
      <c r="F1" s="4" t="s">
        <v>1</v>
      </c>
      <c r="H1" t="s">
        <v>19</v>
      </c>
      <c r="I1" t="s">
        <v>7</v>
      </c>
      <c r="J1" t="s">
        <v>8</v>
      </c>
    </row>
    <row r="2" spans="1:10" x14ac:dyDescent="0.3">
      <c r="A2" s="2">
        <v>41</v>
      </c>
      <c r="B2" s="2">
        <v>83</v>
      </c>
      <c r="C2">
        <f>A2+B2</f>
        <v>124</v>
      </c>
      <c r="D2" s="4" t="s">
        <v>2</v>
      </c>
      <c r="E2">
        <f>AVERAGE(A2:A79)</f>
        <v>41.807692307692307</v>
      </c>
      <c r="F2">
        <f t="shared" ref="F2" si="0">AVERAGE(B2:B79)</f>
        <v>84.628205128205124</v>
      </c>
      <c r="H2">
        <v>1</v>
      </c>
      <c r="I2" s="6" t="s">
        <v>9</v>
      </c>
      <c r="J2">
        <f>COUNTIFS($A$2:$A$79, "&gt;= 10", $A$2:$A$79, "&lt;15")</f>
        <v>2</v>
      </c>
    </row>
    <row r="3" spans="1:10" x14ac:dyDescent="0.3">
      <c r="A3" s="2">
        <v>49</v>
      </c>
      <c r="B3" s="2">
        <v>88</v>
      </c>
      <c r="C3">
        <f t="shared" ref="C3:C66" si="1">A3+B3</f>
        <v>137</v>
      </c>
      <c r="D3" s="4" t="s">
        <v>3</v>
      </c>
      <c r="E3">
        <f>MEDIAN(A2:A79)</f>
        <v>45</v>
      </c>
      <c r="F3">
        <f t="shared" ref="F3" si="2">MEDIAN(B2:B79)</f>
        <v>86</v>
      </c>
      <c r="H3">
        <v>2</v>
      </c>
      <c r="I3" t="s">
        <v>10</v>
      </c>
      <c r="J3">
        <f>COUNTIFS($A$2:$A$79, "&gt;= 15", $A$2:$A$79, "&lt;20")</f>
        <v>1</v>
      </c>
    </row>
    <row r="4" spans="1:10" x14ac:dyDescent="0.3">
      <c r="A4" s="2">
        <v>50</v>
      </c>
      <c r="B4" s="2">
        <v>95</v>
      </c>
      <c r="C4">
        <f t="shared" si="1"/>
        <v>145</v>
      </c>
      <c r="D4" s="4" t="s">
        <v>4</v>
      </c>
      <c r="E4">
        <f>MODE(A2:A79)</f>
        <v>50</v>
      </c>
      <c r="F4">
        <f t="shared" ref="F4" si="3">MODE(B2:B79)</f>
        <v>83</v>
      </c>
      <c r="H4">
        <v>3</v>
      </c>
      <c r="I4" t="s">
        <v>11</v>
      </c>
      <c r="J4">
        <f>COUNTIFS($A$2:$A$79, "&gt;= 20", $A$2:$A$79, "&lt;25")</f>
        <v>0</v>
      </c>
    </row>
    <row r="5" spans="1:10" x14ac:dyDescent="0.3">
      <c r="A5" s="2">
        <v>37</v>
      </c>
      <c r="B5" s="2">
        <v>91</v>
      </c>
      <c r="C5">
        <f t="shared" si="1"/>
        <v>128</v>
      </c>
      <c r="D5" s="5" t="s">
        <v>5</v>
      </c>
      <c r="E5">
        <f>STDEV(A2:A79)</f>
        <v>8.5128744246012964</v>
      </c>
      <c r="F5">
        <f t="shared" ref="F5" si="4">STDEV(B2:B79)</f>
        <v>9.6646483591193597</v>
      </c>
      <c r="H5">
        <v>4</v>
      </c>
      <c r="I5" t="s">
        <v>12</v>
      </c>
      <c r="J5">
        <f>COUNTIFS($A$2:$A$79, "&gt;= 25", $A$2:$A$79, "&lt;30")</f>
        <v>2</v>
      </c>
    </row>
    <row r="6" spans="1:10" x14ac:dyDescent="0.3">
      <c r="A6" s="2">
        <v>50</v>
      </c>
      <c r="B6" s="2">
        <v>86</v>
      </c>
      <c r="C6">
        <f t="shared" si="1"/>
        <v>136</v>
      </c>
      <c r="H6">
        <v>5</v>
      </c>
      <c r="I6" t="s">
        <v>13</v>
      </c>
      <c r="J6">
        <f>COUNTIFS($A$2:$A$79, "&gt;= 30", $A$2:$A$79, "&lt;35")</f>
        <v>8</v>
      </c>
    </row>
    <row r="7" spans="1:10" x14ac:dyDescent="0.3">
      <c r="A7" s="2">
        <v>30</v>
      </c>
      <c r="B7" s="2">
        <v>97</v>
      </c>
      <c r="C7">
        <f t="shared" si="1"/>
        <v>127</v>
      </c>
      <c r="H7">
        <v>6</v>
      </c>
      <c r="I7" t="s">
        <v>14</v>
      </c>
      <c r="J7">
        <f>COUNTIFS($A$2:$A$79, "&gt;= 35", $A$2:$A$79, "&lt;40")</f>
        <v>9</v>
      </c>
    </row>
    <row r="8" spans="1:10" x14ac:dyDescent="0.3">
      <c r="A8" s="2">
        <v>46</v>
      </c>
      <c r="B8" s="2">
        <v>80</v>
      </c>
      <c r="C8">
        <f t="shared" si="1"/>
        <v>126</v>
      </c>
      <c r="H8">
        <v>7</v>
      </c>
      <c r="I8" t="s">
        <v>15</v>
      </c>
      <c r="J8">
        <f>COUNTIFS($A$2:$A$79, "&gt;= 40", $A$2:$A$79, "&lt;45")</f>
        <v>14</v>
      </c>
    </row>
    <row r="9" spans="1:10" x14ac:dyDescent="0.3">
      <c r="A9" s="2">
        <v>46</v>
      </c>
      <c r="B9" s="2">
        <v>94</v>
      </c>
      <c r="C9">
        <f t="shared" si="1"/>
        <v>140</v>
      </c>
      <c r="H9">
        <v>8</v>
      </c>
      <c r="I9" t="s">
        <v>16</v>
      </c>
      <c r="J9">
        <f>COUNTIFS($A$2:$A$79, "&gt;= 45", $A$2:$A$79, "&lt;50")</f>
        <v>29</v>
      </c>
    </row>
    <row r="10" spans="1:10" x14ac:dyDescent="0.3">
      <c r="A10" s="2">
        <v>50</v>
      </c>
      <c r="B10" s="2">
        <v>99</v>
      </c>
      <c r="C10">
        <f t="shared" si="1"/>
        <v>149</v>
      </c>
      <c r="E10">
        <f>MIN($B$2:$B$79)</f>
        <v>53</v>
      </c>
      <c r="H10">
        <v>9</v>
      </c>
      <c r="I10" t="s">
        <v>17</v>
      </c>
      <c r="J10">
        <f>COUNTIFS($A$2:$A$79, "&gt;= 50", $A$2:$A$79, "&lt;55")</f>
        <v>13</v>
      </c>
    </row>
    <row r="11" spans="1:10" x14ac:dyDescent="0.3">
      <c r="A11" s="2">
        <v>40</v>
      </c>
      <c r="B11" s="2">
        <v>94</v>
      </c>
      <c r="C11">
        <f t="shared" si="1"/>
        <v>134</v>
      </c>
      <c r="E11">
        <f>MAX($B$2:$B$79)</f>
        <v>100</v>
      </c>
      <c r="H11">
        <v>10</v>
      </c>
      <c r="I11" t="s">
        <v>18</v>
      </c>
      <c r="J11">
        <f>COUNTIFS($A$2:$A$79, "&gt;= 55", $A$2:$A$79, "&lt;60")</f>
        <v>0</v>
      </c>
    </row>
    <row r="12" spans="1:10" x14ac:dyDescent="0.3">
      <c r="A12" s="2">
        <v>50</v>
      </c>
      <c r="B12" s="2">
        <v>94</v>
      </c>
      <c r="C12">
        <f t="shared" si="1"/>
        <v>144</v>
      </c>
    </row>
    <row r="13" spans="1:10" x14ac:dyDescent="0.3">
      <c r="A13" s="2">
        <v>44</v>
      </c>
      <c r="B13" s="2">
        <v>78</v>
      </c>
      <c r="C13">
        <f t="shared" si="1"/>
        <v>122</v>
      </c>
    </row>
    <row r="14" spans="1:10" x14ac:dyDescent="0.3">
      <c r="A14" s="2">
        <v>44</v>
      </c>
      <c r="B14" s="2">
        <v>97</v>
      </c>
      <c r="C14">
        <f t="shared" si="1"/>
        <v>141</v>
      </c>
    </row>
    <row r="15" spans="1:10" x14ac:dyDescent="0.3">
      <c r="A15" s="2">
        <v>50</v>
      </c>
      <c r="B15" s="2">
        <v>91</v>
      </c>
      <c r="C15">
        <f t="shared" si="1"/>
        <v>141</v>
      </c>
    </row>
    <row r="16" spans="1:10" x14ac:dyDescent="0.3">
      <c r="A16" s="2">
        <v>40</v>
      </c>
      <c r="B16" s="2">
        <v>83</v>
      </c>
      <c r="C16">
        <f t="shared" si="1"/>
        <v>123</v>
      </c>
    </row>
    <row r="17" spans="1:10" x14ac:dyDescent="0.3">
      <c r="A17" s="2">
        <v>46</v>
      </c>
      <c r="B17" s="2">
        <v>84</v>
      </c>
      <c r="C17">
        <f t="shared" si="1"/>
        <v>130</v>
      </c>
      <c r="H17" t="s">
        <v>19</v>
      </c>
      <c r="I17" t="s">
        <v>7</v>
      </c>
      <c r="J17" t="s">
        <v>8</v>
      </c>
    </row>
    <row r="18" spans="1:10" x14ac:dyDescent="0.3">
      <c r="A18" s="2">
        <v>40</v>
      </c>
      <c r="B18" s="2">
        <v>65</v>
      </c>
      <c r="C18">
        <f t="shared" si="1"/>
        <v>105</v>
      </c>
      <c r="H18">
        <v>1</v>
      </c>
      <c r="I18" t="s">
        <v>17</v>
      </c>
      <c r="J18">
        <f>COUNTIFS($B$2:$B$79, "&gt; 50", $B$2:$B$79, "&lt;= 55")</f>
        <v>2</v>
      </c>
    </row>
    <row r="19" spans="1:10" x14ac:dyDescent="0.3">
      <c r="A19" s="2">
        <v>42</v>
      </c>
      <c r="B19" s="2">
        <v>72</v>
      </c>
      <c r="C19">
        <f t="shared" si="1"/>
        <v>114</v>
      </c>
      <c r="H19">
        <v>2</v>
      </c>
      <c r="I19" t="s">
        <v>18</v>
      </c>
      <c r="J19">
        <f>COUNTIFS($B$2:$B$79, "&gt; 55", $B$2:$B$79, "&lt;= 60")</f>
        <v>0</v>
      </c>
    </row>
    <row r="20" spans="1:10" x14ac:dyDescent="0.3">
      <c r="A20" s="2">
        <v>50</v>
      </c>
      <c r="B20" s="2">
        <v>87</v>
      </c>
      <c r="C20">
        <f t="shared" si="1"/>
        <v>137</v>
      </c>
      <c r="H20">
        <v>3</v>
      </c>
      <c r="I20" t="s">
        <v>20</v>
      </c>
      <c r="J20">
        <f>COUNTIFS($B$2:$B$79, "&gt; 60", $B$2:$B$79, "&lt;= 65")</f>
        <v>2</v>
      </c>
    </row>
    <row r="21" spans="1:10" x14ac:dyDescent="0.3">
      <c r="A21" s="2">
        <v>38</v>
      </c>
      <c r="B21" s="2">
        <v>68</v>
      </c>
      <c r="C21">
        <f t="shared" si="1"/>
        <v>106</v>
      </c>
      <c r="H21">
        <v>4</v>
      </c>
      <c r="I21" t="s">
        <v>21</v>
      </c>
      <c r="J21">
        <f>COUNTIFS($B$2:$B$79, "&gt; 65", $B$2:$B$79, "&lt;= 70")</f>
        <v>3</v>
      </c>
    </row>
    <row r="22" spans="1:10" x14ac:dyDescent="0.3">
      <c r="A22" s="2">
        <v>32</v>
      </c>
      <c r="B22" s="2">
        <v>68</v>
      </c>
      <c r="C22">
        <f t="shared" si="1"/>
        <v>100</v>
      </c>
      <c r="H22">
        <v>5</v>
      </c>
      <c r="I22" t="s">
        <v>22</v>
      </c>
      <c r="J22">
        <f>COUNTIFS($B$2:$B$79, "&gt; 70", $B$2:$B$79, "&lt;= 75")</f>
        <v>4</v>
      </c>
    </row>
    <row r="23" spans="1:10" x14ac:dyDescent="0.3">
      <c r="A23" s="2">
        <v>45</v>
      </c>
      <c r="B23" s="2">
        <v>96</v>
      </c>
      <c r="C23">
        <f t="shared" si="1"/>
        <v>141</v>
      </c>
      <c r="H23">
        <v>6</v>
      </c>
      <c r="I23" t="s">
        <v>23</v>
      </c>
      <c r="J23">
        <f>COUNTIFS($B$2:$B$79, "&gt; 75", $B$2:$B$79, "&lt;= 80")</f>
        <v>7</v>
      </c>
    </row>
    <row r="24" spans="1:10" x14ac:dyDescent="0.3">
      <c r="A24" s="2">
        <v>50</v>
      </c>
      <c r="B24" s="2">
        <v>83</v>
      </c>
      <c r="C24">
        <f t="shared" si="1"/>
        <v>133</v>
      </c>
      <c r="H24">
        <v>7</v>
      </c>
      <c r="I24" t="s">
        <v>24</v>
      </c>
      <c r="J24">
        <f>COUNTIFS($B$2:$B$79, "&gt; 80", $B$2:$B$79, "&lt;= 85")</f>
        <v>20</v>
      </c>
    </row>
    <row r="25" spans="1:10" x14ac:dyDescent="0.3">
      <c r="A25" s="2">
        <v>17</v>
      </c>
      <c r="B25" s="2">
        <v>87</v>
      </c>
      <c r="C25">
        <f t="shared" si="1"/>
        <v>104</v>
      </c>
      <c r="H25">
        <v>8</v>
      </c>
      <c r="I25" t="s">
        <v>25</v>
      </c>
      <c r="J25">
        <f>COUNTIFS($B$2:$B$79, "&gt; 85", $B$2:$B$79, "&lt;= 90")</f>
        <v>17</v>
      </c>
    </row>
    <row r="26" spans="1:10" x14ac:dyDescent="0.3">
      <c r="A26" s="2">
        <v>36</v>
      </c>
      <c r="B26" s="2">
        <v>81</v>
      </c>
      <c r="C26">
        <f t="shared" si="1"/>
        <v>117</v>
      </c>
      <c r="H26">
        <v>9</v>
      </c>
      <c r="I26" t="s">
        <v>26</v>
      </c>
      <c r="J26">
        <f>COUNTIFS($B$2:$B$79, "&gt; 90", $B$2:$B$79, "&lt;= 95")</f>
        <v>16</v>
      </c>
    </row>
    <row r="27" spans="1:10" x14ac:dyDescent="0.3">
      <c r="A27" s="2">
        <v>48</v>
      </c>
      <c r="B27" s="2">
        <v>69</v>
      </c>
      <c r="C27">
        <f t="shared" si="1"/>
        <v>117</v>
      </c>
      <c r="H27">
        <v>10</v>
      </c>
      <c r="I27" t="s">
        <v>27</v>
      </c>
      <c r="J27">
        <f>COUNTIFS($B$2:$B$79, "&gt; 95", $B$2:$B$79, "&lt;= 100")</f>
        <v>7</v>
      </c>
    </row>
    <row r="28" spans="1:10" x14ac:dyDescent="0.3">
      <c r="A28" s="2">
        <v>31</v>
      </c>
      <c r="B28" s="2">
        <v>82</v>
      </c>
      <c r="C28">
        <f t="shared" si="1"/>
        <v>113</v>
      </c>
    </row>
    <row r="29" spans="1:10" x14ac:dyDescent="0.3">
      <c r="A29" s="2">
        <v>48</v>
      </c>
      <c r="B29" s="2">
        <v>53</v>
      </c>
      <c r="C29">
        <f t="shared" si="1"/>
        <v>101</v>
      </c>
    </row>
    <row r="30" spans="1:10" x14ac:dyDescent="0.3">
      <c r="A30" s="2">
        <v>39</v>
      </c>
      <c r="B30" s="2">
        <v>89</v>
      </c>
      <c r="C30">
        <f t="shared" si="1"/>
        <v>128</v>
      </c>
    </row>
    <row r="31" spans="1:10" x14ac:dyDescent="0.3">
      <c r="A31" s="2">
        <v>46</v>
      </c>
      <c r="B31" s="2">
        <v>74</v>
      </c>
      <c r="C31">
        <f t="shared" si="1"/>
        <v>120</v>
      </c>
    </row>
    <row r="32" spans="1:10" x14ac:dyDescent="0.3">
      <c r="A32" s="2">
        <v>45</v>
      </c>
      <c r="B32" s="2">
        <v>98</v>
      </c>
      <c r="C32">
        <f t="shared" si="1"/>
        <v>143</v>
      </c>
      <c r="F32">
        <f>MIN($C$2:$C$79)</f>
        <v>90</v>
      </c>
      <c r="H32" t="s">
        <v>19</v>
      </c>
      <c r="I32" t="s">
        <v>7</v>
      </c>
      <c r="J32" t="s">
        <v>8</v>
      </c>
    </row>
    <row r="33" spans="1:12" x14ac:dyDescent="0.3">
      <c r="A33" s="2">
        <v>31</v>
      </c>
      <c r="B33" s="2">
        <v>93</v>
      </c>
      <c r="C33">
        <f t="shared" si="1"/>
        <v>124</v>
      </c>
      <c r="F33">
        <f>MAX($C$2:$C$79)</f>
        <v>149</v>
      </c>
      <c r="H33">
        <v>1</v>
      </c>
      <c r="I33" t="s">
        <v>26</v>
      </c>
      <c r="J33">
        <f>COUNTIFS($C$2:$C$79, "&gt;= 90", $C$2:$C$79, "&lt; 95")</f>
        <v>2</v>
      </c>
      <c r="L33">
        <v>90</v>
      </c>
    </row>
    <row r="34" spans="1:12" x14ac:dyDescent="0.3">
      <c r="A34" s="2">
        <v>26</v>
      </c>
      <c r="B34" s="2">
        <v>82</v>
      </c>
      <c r="C34">
        <f t="shared" si="1"/>
        <v>108</v>
      </c>
      <c r="F34">
        <f>F33-F32</f>
        <v>59</v>
      </c>
      <c r="H34">
        <v>2</v>
      </c>
      <c r="I34" t="s">
        <v>27</v>
      </c>
      <c r="J34">
        <f>COUNTIFS($C$2:$C$79, "&gt;= 95", $C$2:$C$79, "&lt; 100")</f>
        <v>0</v>
      </c>
      <c r="L34">
        <v>95</v>
      </c>
    </row>
    <row r="35" spans="1:12" x14ac:dyDescent="0.3">
      <c r="A35" s="2">
        <v>46</v>
      </c>
      <c r="B35" s="2">
        <v>80</v>
      </c>
      <c r="C35">
        <f t="shared" si="1"/>
        <v>126</v>
      </c>
      <c r="H35">
        <v>3</v>
      </c>
      <c r="I35" t="s">
        <v>28</v>
      </c>
      <c r="J35">
        <f>COUNTIFS($C$2:$C$79, "&gt;= 100", $C$2:$C$79, "&lt; 105")</f>
        <v>4</v>
      </c>
      <c r="L35">
        <v>100</v>
      </c>
    </row>
    <row r="36" spans="1:12" x14ac:dyDescent="0.3">
      <c r="A36" s="2">
        <v>12</v>
      </c>
      <c r="B36" s="2">
        <v>82</v>
      </c>
      <c r="C36">
        <f t="shared" si="1"/>
        <v>94</v>
      </c>
      <c r="H36">
        <v>4</v>
      </c>
      <c r="I36" t="s">
        <v>29</v>
      </c>
      <c r="J36">
        <f>COUNTIFS($C$2:$C$79, "&gt;= 105", $C$2:$C$79, "&lt; 110")</f>
        <v>4</v>
      </c>
      <c r="L36">
        <v>105</v>
      </c>
    </row>
    <row r="37" spans="1:12" x14ac:dyDescent="0.3">
      <c r="A37" s="2">
        <v>37</v>
      </c>
      <c r="B37" s="2">
        <v>95</v>
      </c>
      <c r="C37">
        <f t="shared" si="1"/>
        <v>132</v>
      </c>
      <c r="H37">
        <v>5</v>
      </c>
      <c r="I37" t="s">
        <v>30</v>
      </c>
      <c r="J37">
        <f>COUNTIFS($C$2:$C$79, "&gt;= 110", $C$2:$C$79, "&lt; 115")</f>
        <v>4</v>
      </c>
      <c r="L37">
        <v>110</v>
      </c>
    </row>
    <row r="38" spans="1:12" x14ac:dyDescent="0.3">
      <c r="A38" s="2">
        <v>50</v>
      </c>
      <c r="B38" s="2">
        <v>93</v>
      </c>
      <c r="C38">
        <f t="shared" si="1"/>
        <v>143</v>
      </c>
      <c r="H38">
        <v>6</v>
      </c>
      <c r="I38" t="s">
        <v>31</v>
      </c>
      <c r="J38">
        <f>COUNTIFS($C$2:$C$79, "&gt;= 115", $C$2:$C$79, "&lt; 120")</f>
        <v>7</v>
      </c>
      <c r="L38">
        <v>115</v>
      </c>
    </row>
    <row r="39" spans="1:12" x14ac:dyDescent="0.3">
      <c r="A39" s="2">
        <v>50</v>
      </c>
      <c r="B39" s="2">
        <v>87</v>
      </c>
      <c r="C39">
        <f t="shared" si="1"/>
        <v>137</v>
      </c>
      <c r="H39">
        <v>7</v>
      </c>
      <c r="I39" t="s">
        <v>32</v>
      </c>
      <c r="J39">
        <f>COUNTIFS($C$2:$C$79, "&gt;= 120", $C$2:$C$79, "&lt; 125")</f>
        <v>10</v>
      </c>
      <c r="L39">
        <v>120</v>
      </c>
    </row>
    <row r="40" spans="1:12" x14ac:dyDescent="0.3">
      <c r="A40" s="2">
        <v>46</v>
      </c>
      <c r="B40" s="2">
        <v>83</v>
      </c>
      <c r="C40">
        <f t="shared" si="1"/>
        <v>129</v>
      </c>
      <c r="H40">
        <v>8</v>
      </c>
      <c r="I40" t="s">
        <v>33</v>
      </c>
      <c r="J40">
        <f>COUNTIFS($C$2:$C$79, "&gt;= 125", $C$2:$C$79, "&lt; 130")</f>
        <v>13</v>
      </c>
      <c r="L40">
        <v>125</v>
      </c>
    </row>
    <row r="41" spans="1:12" x14ac:dyDescent="0.3">
      <c r="A41" s="2">
        <v>33</v>
      </c>
      <c r="B41" s="2">
        <v>94</v>
      </c>
      <c r="C41">
        <f t="shared" si="1"/>
        <v>127</v>
      </c>
      <c r="H41">
        <v>9</v>
      </c>
      <c r="I41" t="s">
        <v>34</v>
      </c>
      <c r="J41">
        <f>COUNTIFS($C$2:$C$79, "&gt;= 130", $C$2:$C$79, "&lt; 135")</f>
        <v>11</v>
      </c>
      <c r="L41">
        <v>130</v>
      </c>
    </row>
    <row r="42" spans="1:12" x14ac:dyDescent="0.3">
      <c r="A42" s="2">
        <v>45</v>
      </c>
      <c r="B42" s="2">
        <v>84</v>
      </c>
      <c r="C42">
        <f t="shared" si="1"/>
        <v>129</v>
      </c>
      <c r="H42">
        <v>10</v>
      </c>
      <c r="I42" t="s">
        <v>35</v>
      </c>
      <c r="J42">
        <f>COUNTIFS($C$2:$C$79, "&gt;= 135", $C$2:$C$79, "&lt; 140")</f>
        <v>10</v>
      </c>
      <c r="L42">
        <v>135</v>
      </c>
    </row>
    <row r="43" spans="1:12" x14ac:dyDescent="0.3">
      <c r="A43" s="2">
        <v>50</v>
      </c>
      <c r="B43" s="2">
        <v>97</v>
      </c>
      <c r="C43">
        <f t="shared" si="1"/>
        <v>147</v>
      </c>
      <c r="H43">
        <v>11</v>
      </c>
      <c r="I43" t="s">
        <v>36</v>
      </c>
      <c r="J43">
        <f>COUNTIFS($C$2:$C$79, "&gt;= 140", $C$2:$C$79, "&lt; 145")</f>
        <v>10</v>
      </c>
      <c r="L43">
        <v>140</v>
      </c>
    </row>
    <row r="44" spans="1:12" x14ac:dyDescent="0.3">
      <c r="A44" s="2">
        <v>26</v>
      </c>
      <c r="B44" s="2">
        <v>86</v>
      </c>
      <c r="C44">
        <f t="shared" si="1"/>
        <v>112</v>
      </c>
      <c r="H44">
        <v>12</v>
      </c>
      <c r="I44" t="s">
        <v>37</v>
      </c>
      <c r="J44">
        <f>COUNTIFS($C$2:$C$79, "&gt;= 145", $C$2:$C$79, "&lt; 150")</f>
        <v>3</v>
      </c>
      <c r="L44">
        <v>145</v>
      </c>
    </row>
    <row r="45" spans="1:12" x14ac:dyDescent="0.3">
      <c r="A45" s="2">
        <v>47</v>
      </c>
      <c r="B45" s="2">
        <v>53</v>
      </c>
      <c r="C45">
        <f t="shared" si="1"/>
        <v>100</v>
      </c>
      <c r="L45">
        <v>150</v>
      </c>
    </row>
    <row r="46" spans="1:12" x14ac:dyDescent="0.3">
      <c r="A46" s="2">
        <v>33</v>
      </c>
      <c r="B46" s="2">
        <v>85</v>
      </c>
      <c r="C46">
        <f t="shared" si="1"/>
        <v>118</v>
      </c>
    </row>
    <row r="47" spans="1:12" x14ac:dyDescent="0.3">
      <c r="A47" s="2">
        <v>45</v>
      </c>
      <c r="B47" s="2">
        <v>88</v>
      </c>
      <c r="C47">
        <f t="shared" si="1"/>
        <v>133</v>
      </c>
    </row>
    <row r="48" spans="1:12" x14ac:dyDescent="0.3">
      <c r="A48" s="2">
        <v>50</v>
      </c>
      <c r="B48" s="2">
        <v>87</v>
      </c>
      <c r="C48">
        <f t="shared" si="1"/>
        <v>137</v>
      </c>
    </row>
    <row r="49" spans="1:3" x14ac:dyDescent="0.3">
      <c r="A49" s="2">
        <v>45</v>
      </c>
      <c r="B49" s="2">
        <v>88</v>
      </c>
      <c r="C49">
        <f t="shared" si="1"/>
        <v>133</v>
      </c>
    </row>
    <row r="50" spans="1:3" x14ac:dyDescent="0.3">
      <c r="A50" s="2">
        <v>45</v>
      </c>
      <c r="B50" s="2">
        <v>89</v>
      </c>
      <c r="C50">
        <f t="shared" si="1"/>
        <v>134</v>
      </c>
    </row>
    <row r="51" spans="1:3" x14ac:dyDescent="0.3">
      <c r="A51" s="2">
        <v>49</v>
      </c>
      <c r="B51" s="2">
        <v>86</v>
      </c>
      <c r="C51">
        <f t="shared" si="1"/>
        <v>135</v>
      </c>
    </row>
    <row r="52" spans="1:3" x14ac:dyDescent="0.3">
      <c r="A52" s="2">
        <v>46</v>
      </c>
      <c r="B52" s="2">
        <v>63</v>
      </c>
      <c r="C52">
        <f t="shared" si="1"/>
        <v>109</v>
      </c>
    </row>
    <row r="53" spans="1:3" x14ac:dyDescent="0.3">
      <c r="A53" s="2">
        <v>41</v>
      </c>
      <c r="B53" s="2">
        <v>93</v>
      </c>
      <c r="C53">
        <f t="shared" si="1"/>
        <v>134</v>
      </c>
    </row>
    <row r="54" spans="1:3" x14ac:dyDescent="0.3">
      <c r="A54" s="2">
        <v>44</v>
      </c>
      <c r="B54" s="2">
        <v>82</v>
      </c>
      <c r="C54">
        <f t="shared" si="1"/>
        <v>126</v>
      </c>
    </row>
    <row r="55" spans="1:3" x14ac:dyDescent="0.3">
      <c r="A55" s="2">
        <v>50</v>
      </c>
      <c r="B55" s="2">
        <v>81</v>
      </c>
      <c r="C55">
        <f t="shared" si="1"/>
        <v>131</v>
      </c>
    </row>
    <row r="56" spans="1:3" x14ac:dyDescent="0.3">
      <c r="A56" s="2">
        <v>48</v>
      </c>
      <c r="B56" s="2">
        <v>81</v>
      </c>
      <c r="C56">
        <f t="shared" si="1"/>
        <v>129</v>
      </c>
    </row>
    <row r="57" spans="1:3" x14ac:dyDescent="0.3">
      <c r="A57" s="2">
        <v>45</v>
      </c>
      <c r="B57" s="2">
        <v>89</v>
      </c>
      <c r="C57">
        <f t="shared" si="1"/>
        <v>134</v>
      </c>
    </row>
    <row r="58" spans="1:3" x14ac:dyDescent="0.3">
      <c r="A58" s="2">
        <v>41</v>
      </c>
      <c r="B58" s="2">
        <v>88</v>
      </c>
      <c r="C58">
        <f t="shared" si="1"/>
        <v>129</v>
      </c>
    </row>
    <row r="59" spans="1:3" x14ac:dyDescent="0.3">
      <c r="A59" s="2">
        <v>45</v>
      </c>
      <c r="B59" s="2">
        <v>93</v>
      </c>
      <c r="C59">
        <f t="shared" si="1"/>
        <v>138</v>
      </c>
    </row>
    <row r="60" spans="1:3" x14ac:dyDescent="0.3">
      <c r="A60" s="2">
        <v>36</v>
      </c>
      <c r="B60" s="2">
        <v>83</v>
      </c>
      <c r="C60">
        <f t="shared" si="1"/>
        <v>119</v>
      </c>
    </row>
    <row r="61" spans="1:3" x14ac:dyDescent="0.3">
      <c r="A61" s="2">
        <v>44</v>
      </c>
      <c r="B61" s="2">
        <v>73</v>
      </c>
      <c r="C61">
        <f t="shared" si="1"/>
        <v>117</v>
      </c>
    </row>
    <row r="62" spans="1:3" x14ac:dyDescent="0.3">
      <c r="A62" s="2">
        <v>44</v>
      </c>
      <c r="B62" s="2">
        <v>92</v>
      </c>
      <c r="C62">
        <f t="shared" si="1"/>
        <v>136</v>
      </c>
    </row>
    <row r="63" spans="1:3" x14ac:dyDescent="0.3">
      <c r="A63" s="2">
        <v>50</v>
      </c>
      <c r="B63" s="2">
        <v>91</v>
      </c>
      <c r="C63">
        <f t="shared" si="1"/>
        <v>141</v>
      </c>
    </row>
    <row r="64" spans="1:3" x14ac:dyDescent="0.3">
      <c r="A64" s="2">
        <v>46</v>
      </c>
      <c r="B64" s="2">
        <v>95</v>
      </c>
      <c r="C64">
        <f t="shared" si="1"/>
        <v>141</v>
      </c>
    </row>
    <row r="65" spans="1:3" x14ac:dyDescent="0.3">
      <c r="A65" s="2">
        <v>45</v>
      </c>
      <c r="B65" s="2">
        <v>78</v>
      </c>
      <c r="C65">
        <f t="shared" si="1"/>
        <v>123</v>
      </c>
    </row>
    <row r="66" spans="1:3" x14ac:dyDescent="0.3">
      <c r="A66" s="2">
        <v>45</v>
      </c>
      <c r="B66" s="2">
        <v>79</v>
      </c>
      <c r="C66">
        <f t="shared" si="1"/>
        <v>124</v>
      </c>
    </row>
    <row r="67" spans="1:3" x14ac:dyDescent="0.3">
      <c r="A67" s="2">
        <v>33</v>
      </c>
      <c r="B67" s="2">
        <v>83</v>
      </c>
      <c r="C67">
        <f t="shared" ref="C67:C79" si="5">A67+B67</f>
        <v>116</v>
      </c>
    </row>
    <row r="68" spans="1:3" x14ac:dyDescent="0.3">
      <c r="A68" s="2">
        <v>10</v>
      </c>
      <c r="B68" s="2">
        <v>80</v>
      </c>
      <c r="C68">
        <f t="shared" si="5"/>
        <v>90</v>
      </c>
    </row>
    <row r="69" spans="1:3" x14ac:dyDescent="0.3">
      <c r="A69" s="2">
        <v>49</v>
      </c>
      <c r="B69" s="2">
        <v>89</v>
      </c>
      <c r="C69">
        <f t="shared" si="5"/>
        <v>138</v>
      </c>
    </row>
    <row r="70" spans="1:3" x14ac:dyDescent="0.3">
      <c r="A70" s="2">
        <v>47</v>
      </c>
      <c r="B70" s="2">
        <v>76</v>
      </c>
      <c r="C70">
        <f t="shared" si="5"/>
        <v>123</v>
      </c>
    </row>
    <row r="71" spans="1:3" x14ac:dyDescent="0.3">
      <c r="A71" s="2">
        <v>49</v>
      </c>
      <c r="B71" s="2">
        <v>85</v>
      </c>
      <c r="C71">
        <f t="shared" si="5"/>
        <v>134</v>
      </c>
    </row>
    <row r="72" spans="1:3" x14ac:dyDescent="0.3">
      <c r="A72" s="2">
        <v>46</v>
      </c>
      <c r="B72" s="2">
        <v>94</v>
      </c>
      <c r="C72">
        <f t="shared" si="5"/>
        <v>140</v>
      </c>
    </row>
    <row r="73" spans="1:3" x14ac:dyDescent="0.3">
      <c r="A73" s="2">
        <v>41</v>
      </c>
      <c r="B73" s="2">
        <v>81</v>
      </c>
      <c r="C73">
        <f t="shared" si="5"/>
        <v>122</v>
      </c>
    </row>
    <row r="74" spans="1:3" x14ac:dyDescent="0.3">
      <c r="A74" s="2">
        <v>36</v>
      </c>
      <c r="B74" s="2">
        <v>89</v>
      </c>
      <c r="C74">
        <f t="shared" si="5"/>
        <v>125</v>
      </c>
    </row>
    <row r="75" spans="1:3" x14ac:dyDescent="0.3">
      <c r="A75" s="2">
        <v>37</v>
      </c>
      <c r="B75" s="2">
        <v>100</v>
      </c>
      <c r="C75">
        <f t="shared" si="5"/>
        <v>137</v>
      </c>
    </row>
    <row r="76" spans="1:3" x14ac:dyDescent="0.3">
      <c r="A76" s="2">
        <v>34</v>
      </c>
      <c r="B76" s="2">
        <v>88</v>
      </c>
      <c r="C76">
        <f t="shared" si="5"/>
        <v>122</v>
      </c>
    </row>
    <row r="77" spans="1:3" x14ac:dyDescent="0.3">
      <c r="A77" s="2">
        <v>42</v>
      </c>
      <c r="B77" s="2">
        <v>72</v>
      </c>
      <c r="C77">
        <f t="shared" si="5"/>
        <v>114</v>
      </c>
    </row>
    <row r="78" spans="1:3" x14ac:dyDescent="0.3">
      <c r="A78" s="2">
        <v>46</v>
      </c>
      <c r="B78" s="2">
        <v>83</v>
      </c>
      <c r="C78">
        <f t="shared" si="5"/>
        <v>129</v>
      </c>
    </row>
    <row r="79" spans="1:3" x14ac:dyDescent="0.3">
      <c r="A79" s="3">
        <v>35</v>
      </c>
      <c r="B79" s="2">
        <v>82</v>
      </c>
      <c r="C79">
        <f t="shared" si="5"/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2017-10-17T01:43:42Z</dcterms:created>
  <dcterms:modified xsi:type="dcterms:W3CDTF">2017-10-17T02:17:30Z</dcterms:modified>
</cp:coreProperties>
</file>