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onents_power_consumption" sheetId="1" r:id="rId4"/>
  </sheets>
  <definedNames/>
  <calcPr/>
  <extLst>
    <ext uri="GoogleSheetsCustomDataVersion2">
      <go:sheetsCustomData xmlns:go="http://customooxmlschemas.google.com/" r:id="rId5" roundtripDataChecksum="d/WSPj2lUTapipxejyENhtMVUCXvbZ2ho459G857L7E="/>
    </ext>
  </extLst>
</workbook>
</file>

<file path=xl/sharedStrings.xml><?xml version="1.0" encoding="utf-8"?>
<sst xmlns="http://schemas.openxmlformats.org/spreadsheetml/2006/main" count="65" uniqueCount="51">
  <si>
    <t>voltage [V]</t>
  </si>
  <si>
    <t>current [A]</t>
  </si>
  <si>
    <t>AVG Power [W]</t>
  </si>
  <si>
    <t>Working Time [h]</t>
  </si>
  <si>
    <t>Energy [Wh]</t>
  </si>
  <si>
    <t>Charge [mAh]</t>
  </si>
  <si>
    <t>Notes:</t>
  </si>
  <si>
    <t>BlueRobotics_ESC x5</t>
  </si>
  <si>
    <t>More details in Thrusters table</t>
  </si>
  <si>
    <t>DVL</t>
  </si>
  <si>
    <t>Main PC - UP Board</t>
  </si>
  <si>
    <t>PanTiltServo</t>
  </si>
  <si>
    <t>USBL</t>
  </si>
  <si>
    <t>Camera</t>
  </si>
  <si>
    <t>Lights</t>
  </si>
  <si>
    <t>Peak Current (15/Vin)  A</t>
  </si>
  <si>
    <t>STM32</t>
  </si>
  <si>
    <t>Ethernet Switch</t>
  </si>
  <si>
    <t>Ublox Dead Reckoning</t>
  </si>
  <si>
    <t>BME280</t>
  </si>
  <si>
    <t>BAR100</t>
  </si>
  <si>
    <t>Thrusters:</t>
  </si>
  <si>
    <t>Total Working Time [h]</t>
  </si>
  <si>
    <t>Total Missions per charge:</t>
  </si>
  <si>
    <t>Max Power single thruster [W]</t>
  </si>
  <si>
    <t>50% Power single thruster [W]</t>
  </si>
  <si>
    <t>Working Voltage [V]</t>
  </si>
  <si>
    <t>Max Current single motor [A]</t>
  </si>
  <si>
    <t>Min Current single motor [A]</t>
  </si>
  <si>
    <t>1. Transition (Moving between waypoints, full throttle)</t>
  </si>
  <si>
    <t>Number of operating motors</t>
  </si>
  <si>
    <t>Total distance [km]</t>
  </si>
  <si>
    <t>Velocity [km/h]</t>
  </si>
  <si>
    <t>(4 knots)</t>
  </si>
  <si>
    <t>Total duration time [h]</t>
  </si>
  <si>
    <t>15 ~ 20 min</t>
  </si>
  <si>
    <t>Total power [W]</t>
  </si>
  <si>
    <t>Total enegry needed [Wh]</t>
  </si>
  <si>
    <t>Total charge needed [Ah]</t>
  </si>
  <si>
    <t>2. In Mission (Scanning):</t>
  </si>
  <si>
    <t>Around 6 min</t>
  </si>
  <si>
    <t>3. Stabilizing (keeping fixed location)</t>
  </si>
  <si>
    <t>4. Idle:</t>
  </si>
  <si>
    <t>Around 1 min</t>
  </si>
  <si>
    <t>Total Calculations:</t>
  </si>
  <si>
    <t>Single mission time [h]</t>
  </si>
  <si>
    <t>20~30 min</t>
  </si>
  <si>
    <t>Total power per mission [W]</t>
  </si>
  <si>
    <t>Total enegry needed per mission [Wh]</t>
  </si>
  <si>
    <t>Total battery charge per mission [Ah]</t>
  </si>
  <si>
    <t>Total battery charge [Ah]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</si>
</sst>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E2ECF7"/>
        <bgColor rgb="FFE2ECF7"/>
      </patternFill>
    </fill>
    <fill>
      <patternFill patternType="solid">
        <fgColor rgb="FFF2DBDB"/>
        <bgColor rgb="FFF2DBDB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</fills>
  <borders count="21">
    <border/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2" fillId="3" fontId="1" numFmtId="0" xfId="0" applyAlignment="1" applyBorder="1" applyFill="1" applyFont="1">
      <alignment shrinkToFit="0" vertical="bottom" wrapText="0"/>
    </xf>
    <xf borderId="3" fillId="0" fontId="3" numFmtId="0" xfId="0" applyBorder="1" applyFont="1"/>
    <xf borderId="4" fillId="4" fontId="3" numFmtId="0" xfId="0" applyBorder="1" applyFill="1" applyFont="1"/>
    <xf borderId="5" fillId="3" fontId="1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3" numFmtId="0" xfId="0" applyFont="1"/>
    <xf borderId="6" fillId="0" fontId="3" numFmtId="0" xfId="0" applyBorder="1" applyFont="1"/>
    <xf borderId="7" fillId="3" fontId="1" numFmtId="0" xfId="0" applyAlignment="1" applyBorder="1" applyFont="1">
      <alignment shrinkToFit="0" vertical="bottom" wrapText="0"/>
    </xf>
    <xf borderId="8" fillId="0" fontId="3" numFmtId="0" xfId="0" applyBorder="1" applyFont="1"/>
    <xf borderId="9" fillId="0" fontId="3" numFmtId="0" xfId="0" applyBorder="1" applyFont="1"/>
    <xf borderId="0" fillId="5" fontId="3" numFmtId="0" xfId="0" applyFill="1" applyFont="1"/>
    <xf borderId="10" fillId="3" fontId="1" numFmtId="0" xfId="0" applyAlignment="1" applyBorder="1" applyFont="1">
      <alignment horizontal="center" shrinkToFit="0" vertical="bottom" wrapText="0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horizontal="left" readingOrder="0" shrinkToFit="0" vertical="bottom" wrapText="0"/>
    </xf>
    <xf borderId="15" fillId="0" fontId="5" numFmtId="0" xfId="0" applyBorder="1" applyFont="1"/>
    <xf borderId="16" fillId="0" fontId="5" numFmtId="0" xfId="0" applyBorder="1" applyFont="1"/>
    <xf borderId="6" fillId="0" fontId="2" numFmtId="0" xfId="0" applyAlignment="1" applyBorder="1" applyFont="1">
      <alignment readingOrder="0" shrinkToFit="0" vertical="bottom" wrapText="0"/>
    </xf>
    <xf borderId="17" fillId="3" fontId="1" numFmtId="0" xfId="0" applyAlignment="1" applyBorder="1" applyFont="1">
      <alignment horizontal="center" shrinkToFit="0" vertical="bottom" wrapText="0"/>
    </xf>
    <xf borderId="18" fillId="0" fontId="5" numFmtId="0" xfId="0" applyBorder="1" applyFont="1"/>
    <xf borderId="19" fillId="0" fontId="5" numFmtId="0" xfId="0" applyBorder="1" applyFont="1"/>
    <xf borderId="20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75"/>
    <col customWidth="1" min="2" max="2" width="16.63"/>
    <col customWidth="1" min="3" max="3" width="19.38"/>
    <col customWidth="1" min="4" max="4" width="15.13"/>
    <col customWidth="1" min="5" max="5" width="16.63"/>
    <col customWidth="1" min="6" max="7" width="15.13"/>
    <col customWidth="1" min="8" max="8" width="30.25"/>
    <col customWidth="1" min="9" max="28" width="8.0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</row>
    <row r="2">
      <c r="A2" s="3" t="s">
        <v>7</v>
      </c>
      <c r="B2" s="4"/>
      <c r="C2" s="4"/>
      <c r="D2" s="4"/>
      <c r="E2" s="4"/>
      <c r="F2" s="4"/>
      <c r="G2" s="4">
        <f>B52*1000</f>
        <v>86974.66216</v>
      </c>
      <c r="H2" s="5" t="s">
        <v>8</v>
      </c>
    </row>
    <row r="3">
      <c r="A3" s="6" t="s">
        <v>9</v>
      </c>
      <c r="B3" s="7">
        <v>12.8</v>
      </c>
      <c r="C3" s="8">
        <f>D3/B3</f>
        <v>0.3125</v>
      </c>
      <c r="D3" s="8">
        <v>4.0</v>
      </c>
      <c r="E3" s="8">
        <f>B16</f>
        <v>6</v>
      </c>
      <c r="F3" s="8">
        <f t="shared" ref="F3:F13" si="1">D3*E3</f>
        <v>24</v>
      </c>
      <c r="G3" s="8">
        <f t="shared" ref="G3:G13" si="2">F3/B3 *1000</f>
        <v>1875</v>
      </c>
      <c r="H3" s="9"/>
    </row>
    <row r="4">
      <c r="A4" s="6" t="s">
        <v>10</v>
      </c>
      <c r="B4" s="8">
        <v>5.0</v>
      </c>
      <c r="C4" s="8">
        <v>4.0</v>
      </c>
      <c r="D4" s="7">
        <v>4.0</v>
      </c>
      <c r="E4" s="8">
        <f>B16</f>
        <v>6</v>
      </c>
      <c r="F4" s="8">
        <f t="shared" si="1"/>
        <v>24</v>
      </c>
      <c r="G4" s="8">
        <f t="shared" si="2"/>
        <v>4800</v>
      </c>
      <c r="H4" s="9"/>
    </row>
    <row r="5">
      <c r="A5" s="6" t="s">
        <v>11</v>
      </c>
      <c r="B5" s="8">
        <v>5.0</v>
      </c>
      <c r="C5" s="8">
        <v>0.5</v>
      </c>
      <c r="D5" s="8">
        <f>B5*C5</f>
        <v>2.5</v>
      </c>
      <c r="E5" s="7">
        <v>1.0</v>
      </c>
      <c r="F5" s="8">
        <f t="shared" si="1"/>
        <v>2.5</v>
      </c>
      <c r="G5" s="8">
        <f t="shared" si="2"/>
        <v>500</v>
      </c>
      <c r="H5" s="9"/>
    </row>
    <row r="6">
      <c r="A6" s="6" t="s">
        <v>12</v>
      </c>
      <c r="B6" s="7">
        <v>12.8</v>
      </c>
      <c r="C6" s="8">
        <v>0.5</v>
      </c>
      <c r="D6" s="8">
        <v>1.25</v>
      </c>
      <c r="E6" s="8">
        <f>B16</f>
        <v>6</v>
      </c>
      <c r="F6" s="8">
        <f t="shared" si="1"/>
        <v>7.5</v>
      </c>
      <c r="G6" s="8">
        <f t="shared" si="2"/>
        <v>585.9375</v>
      </c>
      <c r="H6" s="9"/>
    </row>
    <row r="7">
      <c r="A7" s="6" t="s">
        <v>13</v>
      </c>
      <c r="B7" s="8">
        <v>5.0</v>
      </c>
      <c r="C7" s="8">
        <v>0.22</v>
      </c>
      <c r="D7" s="8">
        <f>B7*C7</f>
        <v>1.1</v>
      </c>
      <c r="E7" s="7">
        <v>1.0</v>
      </c>
      <c r="F7" s="8">
        <f t="shared" si="1"/>
        <v>1.1</v>
      </c>
      <c r="G7" s="8">
        <f t="shared" si="2"/>
        <v>220</v>
      </c>
      <c r="H7" s="9"/>
    </row>
    <row r="8">
      <c r="A8" s="6" t="s">
        <v>14</v>
      </c>
      <c r="B8" s="7">
        <v>12.8</v>
      </c>
      <c r="C8" s="8">
        <v>0.75</v>
      </c>
      <c r="D8" s="8">
        <v>1.0</v>
      </c>
      <c r="E8" s="7">
        <v>1.0</v>
      </c>
      <c r="F8" s="8">
        <f t="shared" si="1"/>
        <v>1</v>
      </c>
      <c r="G8" s="8">
        <f t="shared" si="2"/>
        <v>78.125</v>
      </c>
      <c r="H8" s="9" t="s">
        <v>15</v>
      </c>
    </row>
    <row r="9">
      <c r="A9" s="6" t="s">
        <v>16</v>
      </c>
      <c r="B9" s="8">
        <v>5.0</v>
      </c>
      <c r="C9" s="8">
        <v>0.1</v>
      </c>
      <c r="D9" s="8">
        <f>B9*C9</f>
        <v>0.5</v>
      </c>
      <c r="E9" s="8">
        <f>B16</f>
        <v>6</v>
      </c>
      <c r="F9" s="8">
        <f t="shared" si="1"/>
        <v>3</v>
      </c>
      <c r="G9" s="8">
        <f t="shared" si="2"/>
        <v>600</v>
      </c>
      <c r="H9" s="9"/>
    </row>
    <row r="10">
      <c r="A10" s="6" t="s">
        <v>17</v>
      </c>
      <c r="B10" s="8">
        <v>5.0</v>
      </c>
      <c r="C10" s="8">
        <f>D10/B10</f>
        <v>0.08</v>
      </c>
      <c r="D10" s="8">
        <v>0.4</v>
      </c>
      <c r="E10" s="8">
        <f>B16</f>
        <v>6</v>
      </c>
      <c r="F10" s="8">
        <f t="shared" si="1"/>
        <v>2.4</v>
      </c>
      <c r="G10" s="8">
        <f t="shared" si="2"/>
        <v>480</v>
      </c>
      <c r="H10" s="9"/>
    </row>
    <row r="11">
      <c r="A11" s="6" t="s">
        <v>18</v>
      </c>
      <c r="B11" s="8">
        <v>3.3</v>
      </c>
      <c r="C11" s="8">
        <v>0.045</v>
      </c>
      <c r="D11" s="8">
        <f>B11*C11</f>
        <v>0.1485</v>
      </c>
      <c r="E11" s="8">
        <f>B16</f>
        <v>6</v>
      </c>
      <c r="F11" s="8">
        <f t="shared" si="1"/>
        <v>0.891</v>
      </c>
      <c r="G11" s="8">
        <f t="shared" si="2"/>
        <v>270</v>
      </c>
      <c r="H11" s="9"/>
    </row>
    <row r="12">
      <c r="A12" s="6" t="s">
        <v>19</v>
      </c>
      <c r="B12" s="8">
        <v>3.3</v>
      </c>
      <c r="C12" s="8">
        <v>0.003</v>
      </c>
      <c r="D12" s="8">
        <v>0.003</v>
      </c>
      <c r="E12" s="8">
        <f>B16</f>
        <v>6</v>
      </c>
      <c r="F12" s="8">
        <f t="shared" si="1"/>
        <v>0.018</v>
      </c>
      <c r="G12" s="8">
        <f t="shared" si="2"/>
        <v>5.454545455</v>
      </c>
      <c r="H12" s="9"/>
    </row>
    <row r="13">
      <c r="A13" s="10" t="s">
        <v>20</v>
      </c>
      <c r="B13" s="11">
        <v>5.0</v>
      </c>
      <c r="C13" s="11">
        <v>0.00125</v>
      </c>
      <c r="D13" s="11">
        <f>C13*B13</f>
        <v>0.00625</v>
      </c>
      <c r="E13" s="11">
        <f>B16</f>
        <v>6</v>
      </c>
      <c r="F13" s="11">
        <f t="shared" si="1"/>
        <v>0.0375</v>
      </c>
      <c r="G13" s="11">
        <f t="shared" si="2"/>
        <v>7.5</v>
      </c>
      <c r="H13" s="12"/>
    </row>
    <row r="14" ht="15.75" customHeight="1">
      <c r="G14" s="13">
        <f>SUM(G2:G13)</f>
        <v>96396.67921</v>
      </c>
    </row>
    <row r="15">
      <c r="A15" s="14" t="s">
        <v>21</v>
      </c>
      <c r="B15" s="15"/>
      <c r="C15" s="16"/>
    </row>
    <row r="16">
      <c r="A16" s="17" t="s">
        <v>22</v>
      </c>
      <c r="B16" s="18">
        <v>6.0</v>
      </c>
      <c r="C16" s="19"/>
    </row>
    <row r="17">
      <c r="A17" s="17" t="s">
        <v>23</v>
      </c>
      <c r="B17" s="20">
        <f>B16/B47</f>
        <v>15.37396122</v>
      </c>
      <c r="C17" s="19"/>
    </row>
    <row r="18">
      <c r="A18" s="17" t="s">
        <v>24</v>
      </c>
      <c r="B18" s="20">
        <v>135.0</v>
      </c>
      <c r="C18" s="19"/>
    </row>
    <row r="19">
      <c r="A19" s="17" t="s">
        <v>25</v>
      </c>
      <c r="B19" s="18">
        <v>44.0</v>
      </c>
      <c r="C19" s="19"/>
    </row>
    <row r="20">
      <c r="A20" s="21" t="s">
        <v>26</v>
      </c>
      <c r="B20" s="18">
        <v>12.8</v>
      </c>
      <c r="C20" s="19"/>
    </row>
    <row r="21">
      <c r="A21" s="21" t="s">
        <v>27</v>
      </c>
      <c r="B21" s="20">
        <f>B18/B20</f>
        <v>10.546875</v>
      </c>
      <c r="C21" s="19"/>
    </row>
    <row r="22">
      <c r="A22" s="21" t="s">
        <v>28</v>
      </c>
      <c r="B22" s="20">
        <v>3.7</v>
      </c>
      <c r="C22" s="19"/>
    </row>
    <row r="23" ht="15.75" customHeight="1">
      <c r="A23" s="22" t="s">
        <v>29</v>
      </c>
      <c r="B23" s="23"/>
      <c r="C23" s="24"/>
    </row>
    <row r="24" ht="15.75" customHeight="1">
      <c r="A24" s="21" t="s">
        <v>30</v>
      </c>
      <c r="B24" s="18">
        <v>4.0</v>
      </c>
      <c r="C24" s="19"/>
    </row>
    <row r="25" ht="15.75" customHeight="1">
      <c r="A25" s="21" t="s">
        <v>31</v>
      </c>
      <c r="B25" s="18">
        <v>2.0</v>
      </c>
      <c r="C25" s="19"/>
    </row>
    <row r="26" ht="15.75" customHeight="1">
      <c r="A26" s="21" t="s">
        <v>32</v>
      </c>
      <c r="B26" s="20">
        <v>7.4</v>
      </c>
      <c r="C26" s="19" t="s">
        <v>33</v>
      </c>
    </row>
    <row r="27" ht="15.75" customHeight="1">
      <c r="A27" s="21" t="s">
        <v>34</v>
      </c>
      <c r="B27" s="20">
        <f>B25/B26</f>
        <v>0.2702702703</v>
      </c>
      <c r="C27" s="25" t="s">
        <v>35</v>
      </c>
    </row>
    <row r="28" ht="15.75" customHeight="1">
      <c r="A28" s="21" t="s">
        <v>36</v>
      </c>
      <c r="B28" s="20">
        <f>B24*B18</f>
        <v>540</v>
      </c>
      <c r="C28" s="19"/>
    </row>
    <row r="29" ht="15.75" customHeight="1">
      <c r="A29" s="21" t="s">
        <v>37</v>
      </c>
      <c r="B29" s="20">
        <f>B28*B27</f>
        <v>145.9459459</v>
      </c>
      <c r="C29" s="19"/>
    </row>
    <row r="30" ht="15.75" customHeight="1">
      <c r="A30" s="21" t="s">
        <v>38</v>
      </c>
      <c r="B30" s="20">
        <f>B29/B20</f>
        <v>11.40202703</v>
      </c>
      <c r="C30" s="19"/>
    </row>
    <row r="31" ht="15.75" customHeight="1">
      <c r="A31" s="22" t="s">
        <v>39</v>
      </c>
      <c r="B31" s="23"/>
      <c r="C31" s="24"/>
    </row>
    <row r="32" ht="15.75" customHeight="1">
      <c r="A32" s="21" t="s">
        <v>30</v>
      </c>
      <c r="B32" s="18">
        <v>4.0</v>
      </c>
      <c r="C32" s="19"/>
    </row>
    <row r="33" ht="15.75" customHeight="1">
      <c r="A33" s="21" t="s">
        <v>34</v>
      </c>
      <c r="B33" s="20">
        <v>0.1</v>
      </c>
      <c r="C33" s="25" t="s">
        <v>40</v>
      </c>
    </row>
    <row r="34" ht="15.75" customHeight="1">
      <c r="A34" s="21" t="s">
        <v>36</v>
      </c>
      <c r="B34" s="20">
        <f>B32*B19</f>
        <v>176</v>
      </c>
      <c r="C34" s="19"/>
    </row>
    <row r="35" ht="15.75" customHeight="1">
      <c r="A35" s="21" t="s">
        <v>37</v>
      </c>
      <c r="B35" s="20">
        <f>B34*B33</f>
        <v>17.6</v>
      </c>
      <c r="C35" s="19"/>
    </row>
    <row r="36" ht="15.75" customHeight="1">
      <c r="A36" s="21" t="s">
        <v>38</v>
      </c>
      <c r="B36" s="20">
        <f>B35/B20</f>
        <v>1.375</v>
      </c>
      <c r="C36" s="19"/>
    </row>
    <row r="37" ht="15.75" customHeight="1">
      <c r="A37" s="22" t="s">
        <v>41</v>
      </c>
      <c r="B37" s="23"/>
      <c r="C37" s="24"/>
    </row>
    <row r="38" ht="15.75" customHeight="1">
      <c r="A38" s="21" t="s">
        <v>30</v>
      </c>
      <c r="B38" s="18">
        <v>5.0</v>
      </c>
      <c r="C38" s="19"/>
    </row>
    <row r="39" ht="15.75" customHeight="1">
      <c r="A39" s="21" t="s">
        <v>34</v>
      </c>
      <c r="B39" s="18">
        <v>0.1</v>
      </c>
      <c r="C39" s="25" t="s">
        <v>40</v>
      </c>
    </row>
    <row r="40" ht="15.75" customHeight="1">
      <c r="A40" s="21" t="s">
        <v>36</v>
      </c>
      <c r="B40" s="20">
        <f>B38*B19</f>
        <v>220</v>
      </c>
      <c r="C40" s="19"/>
    </row>
    <row r="41" ht="15.75" customHeight="1">
      <c r="A41" s="21" t="s">
        <v>37</v>
      </c>
      <c r="B41" s="20">
        <f>B40*B39</f>
        <v>22</v>
      </c>
      <c r="C41" s="19"/>
    </row>
    <row r="42" ht="15.75" customHeight="1">
      <c r="A42" s="21" t="s">
        <v>38</v>
      </c>
      <c r="B42" s="20">
        <f>B41/B20</f>
        <v>1.71875</v>
      </c>
      <c r="C42" s="19"/>
    </row>
    <row r="43" ht="15.75" customHeight="1">
      <c r="A43" s="22" t="s">
        <v>42</v>
      </c>
      <c r="B43" s="23"/>
      <c r="C43" s="24"/>
    </row>
    <row r="44" ht="15.75" customHeight="1">
      <c r="A44" s="21" t="s">
        <v>30</v>
      </c>
      <c r="B44" s="20">
        <v>0.0</v>
      </c>
      <c r="C44" s="19"/>
    </row>
    <row r="45" ht="15.75" customHeight="1">
      <c r="A45" s="21" t="s">
        <v>34</v>
      </c>
      <c r="B45" s="20">
        <v>0.02</v>
      </c>
      <c r="C45" s="19" t="s">
        <v>43</v>
      </c>
    </row>
    <row r="46" ht="15.75" customHeight="1">
      <c r="A46" s="26" t="s">
        <v>44</v>
      </c>
      <c r="B46" s="27"/>
      <c r="C46" s="28"/>
    </row>
    <row r="47" ht="15.75" customHeight="1">
      <c r="A47" s="17" t="s">
        <v>45</v>
      </c>
      <c r="B47" s="20">
        <f>B33+B27+B45</f>
        <v>0.3902702703</v>
      </c>
      <c r="C47" s="25" t="s">
        <v>46</v>
      </c>
    </row>
    <row r="48" ht="15.75" customHeight="1">
      <c r="A48" s="17" t="s">
        <v>47</v>
      </c>
      <c r="B48" s="20">
        <f t="shared" ref="B48:B50" si="3">B34+B28+B40</f>
        <v>936</v>
      </c>
      <c r="C48" s="19"/>
    </row>
    <row r="49" ht="15.75" customHeight="1">
      <c r="A49" s="17" t="s">
        <v>48</v>
      </c>
      <c r="B49" s="20">
        <f t="shared" si="3"/>
        <v>185.5459459</v>
      </c>
      <c r="C49" s="19"/>
    </row>
    <row r="50" ht="15.75" customHeight="1">
      <c r="A50" s="17" t="s">
        <v>49</v>
      </c>
      <c r="B50" s="20">
        <f t="shared" si="3"/>
        <v>14.49577703</v>
      </c>
      <c r="C50" s="19"/>
    </row>
    <row r="51" ht="15.75" customHeight="1">
      <c r="A51" s="21" t="s">
        <v>37</v>
      </c>
      <c r="B51" s="20">
        <f>B49*B16</f>
        <v>1113.275676</v>
      </c>
      <c r="C51" s="19"/>
    </row>
    <row r="52" ht="15.75" customHeight="1">
      <c r="A52" s="29" t="s">
        <v>50</v>
      </c>
      <c r="B52" s="30">
        <f>B50*B16</f>
        <v>86.97466216</v>
      </c>
      <c r="C52" s="31"/>
    </row>
    <row r="53" ht="15.75" customHeight="1">
      <c r="C53" s="32"/>
    </row>
    <row r="54" ht="15.75" customHeight="1">
      <c r="C54" s="33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6">
    <mergeCell ref="A15:C15"/>
    <mergeCell ref="A46:C46"/>
    <mergeCell ref="A31:C31"/>
    <mergeCell ref="A23:C23"/>
    <mergeCell ref="A37:C37"/>
    <mergeCell ref="A43:C4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2024-03-03T06:44:11Z</dcterms:created>
  <dc:creator>Tal Shvartzberg</dc:creator>
</cp:coreProperties>
</file>